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f42f5c6a5d963e0/Desktop/Nypjfin/"/>
    </mc:Choice>
  </mc:AlternateContent>
  <xr:revisionPtr revIDLastSave="218" documentId="8_{225431F8-AA03-4393-BD31-55411544C07F}" xr6:coauthVersionLast="47" xr6:coauthVersionMax="47" xr10:uidLastSave="{F6156AF9-E4EC-479C-8398-212E3A47BC21}"/>
  <bookViews>
    <workbookView xWindow="-120" yWindow="-120" windowWidth="20730" windowHeight="11040" firstSheet="1" activeTab="6" xr2:uid="{16D6550C-CDE5-458B-9F6C-EE8860D00938}"/>
  </bookViews>
  <sheets>
    <sheet name="projectdata-nyse" sheetId="1" r:id="rId1"/>
    <sheet name="PL_stmnt" sheetId="4" r:id="rId2"/>
    <sheet name="Charts" sheetId="6" r:id="rId3"/>
    <sheet name="AltCSum" sheetId="10" r:id="rId4"/>
    <sheet name="tele_summary" sheetId="2" r:id="rId5"/>
    <sheet name="intgsum" sheetId="11" r:id="rId6"/>
    <sheet name="Tele_scenarios" sheetId="7" r:id="rId7"/>
  </sheets>
  <definedNames>
    <definedName name="_xlnm._FilterDatabase" localSheetId="0" hidden="1">'projectdata-nyse'!$I$1:$I$1711</definedName>
    <definedName name="_xlnm._FilterDatabase" localSheetId="4" hidden="1">tele_summary!$A$1:$H$21</definedName>
    <definedName name="Cog">Charts!#REF!</definedName>
    <definedName name="COGs">tele_summary!$E:$E</definedName>
    <definedName name="CoSTOFGOOD">'projectdata-nyse'!$E:$E</definedName>
    <definedName name="Income_stmt">tele_summary!$J$1:$N$10</definedName>
    <definedName name="Ooi">tele_summary!$H:$H</definedName>
    <definedName name="ooi_og">'projectdata-nyse'!$H:$H</definedName>
    <definedName name="Otr_oi">Charts!#REF!</definedName>
    <definedName name="Period_end">tele_summary!$C:$C</definedName>
    <definedName name="RD">tele_summary!$G:$G</definedName>
    <definedName name="Rd_og">'projectdata-nyse'!$G:$G</definedName>
    <definedName name="Rev">'projectdata-nyse'!$D:$D</definedName>
    <definedName name="Rev_og">'projectdata-nyse'!$D:$D</definedName>
    <definedName name="sga_og">'projectdata-nyse'!$F:$F</definedName>
    <definedName name="SGAs">tele_summary!$F:$F</definedName>
    <definedName name="Symb">'projectdata-nyse'!$A:$A</definedName>
    <definedName name="Symbol">Charts!#REF!</definedName>
    <definedName name="Ticker">tele_summary!$A:$A</definedName>
    <definedName name="Tot_rev">Charts!#REF!</definedName>
    <definedName name="Total_rev">tele_summary!$D:$D</definedName>
    <definedName name="Year">'projectdata-nyse'!$B:$B</definedName>
    <definedName name="Years">tele_summary!$B:$B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7" l="1"/>
  <c r="F26" i="11"/>
  <c r="E26" i="11"/>
  <c r="D26" i="11"/>
  <c r="C26" i="11"/>
  <c r="B26" i="11"/>
  <c r="F25" i="11"/>
  <c r="E25" i="11"/>
  <c r="D25" i="11"/>
  <c r="C25" i="11"/>
  <c r="B25" i="11"/>
  <c r="F16" i="10"/>
  <c r="E16" i="10"/>
  <c r="D16" i="10"/>
  <c r="C16" i="10"/>
  <c r="B16" i="10"/>
  <c r="B31" i="2"/>
  <c r="B30" i="2"/>
  <c r="F15" i="10"/>
  <c r="E15" i="10"/>
  <c r="D15" i="10"/>
  <c r="C15" i="10"/>
  <c r="B15" i="10"/>
  <c r="F30" i="7" l="1"/>
  <c r="F28" i="7"/>
  <c r="F27" i="7"/>
  <c r="F26" i="7"/>
  <c r="E20" i="7"/>
  <c r="D20" i="7"/>
  <c r="C20" i="7"/>
  <c r="D19" i="4"/>
  <c r="C19" i="4"/>
  <c r="B19" i="4"/>
  <c r="D18" i="4"/>
  <c r="E18" i="4"/>
  <c r="E17" i="4"/>
  <c r="D17" i="4"/>
  <c r="C17" i="4"/>
  <c r="F23" i="11"/>
  <c r="F24" i="11" s="1"/>
  <c r="E23" i="11"/>
  <c r="E24" i="11" s="1"/>
  <c r="D23" i="11"/>
  <c r="D24" i="11" s="1"/>
  <c r="C23" i="11"/>
  <c r="C24" i="11" s="1"/>
  <c r="F22" i="11"/>
  <c r="E22" i="11"/>
  <c r="D22" i="11"/>
  <c r="C22" i="11"/>
  <c r="F21" i="11"/>
  <c r="E21" i="11"/>
  <c r="D21" i="11"/>
  <c r="C21" i="11"/>
  <c r="F20" i="11"/>
  <c r="E20" i="11"/>
  <c r="D20" i="11"/>
  <c r="C20" i="11"/>
  <c r="F13" i="10"/>
  <c r="F14" i="10" s="1"/>
  <c r="E13" i="10"/>
  <c r="E14" i="10" s="1"/>
  <c r="D13" i="10"/>
  <c r="D14" i="10" s="1"/>
  <c r="C13" i="10"/>
  <c r="C14" i="10" s="1"/>
  <c r="F12" i="10"/>
  <c r="E12" i="10"/>
  <c r="D12" i="10"/>
  <c r="C12" i="10"/>
  <c r="F11" i="10"/>
  <c r="E11" i="10"/>
  <c r="D11" i="10"/>
  <c r="C11" i="10"/>
  <c r="F10" i="10"/>
  <c r="E10" i="10"/>
  <c r="D10" i="10"/>
  <c r="C10" i="10"/>
  <c r="B14" i="10"/>
  <c r="B13" i="10"/>
  <c r="B12" i="10"/>
  <c r="B11" i="10"/>
  <c r="B10" i="10"/>
  <c r="B23" i="11"/>
  <c r="B24" i="11" s="1"/>
  <c r="B22" i="11"/>
  <c r="B21" i="11"/>
  <c r="B20" i="11"/>
  <c r="E17" i="7" l="1" a="1"/>
  <c r="E17" i="7" s="1"/>
  <c r="D17" i="7" a="1"/>
  <c r="D17" i="7" s="1"/>
  <c r="C17" i="7" a="1"/>
  <c r="C17" i="7" s="1"/>
  <c r="B17" i="7" a="1"/>
  <c r="B17" i="7" s="1"/>
  <c r="E16" i="7" a="1"/>
  <c r="E16" i="7" s="1"/>
  <c r="D16" i="7" a="1"/>
  <c r="D16" i="7" s="1"/>
  <c r="C16" i="7" a="1"/>
  <c r="C16" i="7" s="1"/>
  <c r="B16" i="7" a="1"/>
  <c r="B16" i="7" s="1"/>
  <c r="E15" i="7" a="1"/>
  <c r="E15" i="7" s="1"/>
  <c r="E18" i="7" s="1"/>
  <c r="D15" i="7" a="1"/>
  <c r="D15" i="7" s="1"/>
  <c r="D18" i="7" s="1"/>
  <c r="C15" i="7" a="1"/>
  <c r="C15" i="7" s="1"/>
  <c r="C18" i="7" s="1"/>
  <c r="B15" i="7" a="1"/>
  <c r="B15" i="7" s="1"/>
  <c r="B18" i="7" s="1"/>
  <c r="E13" i="7" a="1"/>
  <c r="E13" i="7" s="1"/>
  <c r="D13" i="7" a="1"/>
  <c r="D13" i="7" s="1"/>
  <c r="C13" i="7" a="1"/>
  <c r="C13" i="7" s="1"/>
  <c r="B13" i="7" a="1"/>
  <c r="B13" i="7" s="1"/>
  <c r="E12" i="7" a="1"/>
  <c r="E12" i="7" s="1"/>
  <c r="E14" i="7" s="1"/>
  <c r="D12" i="7" a="1"/>
  <c r="D12" i="7" s="1"/>
  <c r="D14" i="7" s="1"/>
  <c r="C12" i="7" a="1"/>
  <c r="C12" i="7" s="1"/>
  <c r="C14" i="7" s="1"/>
  <c r="B12" i="7" a="1"/>
  <c r="B12" i="7" s="1"/>
  <c r="B14" i="7" s="1"/>
  <c r="B10" i="4" a="1"/>
  <c r="B10" i="4" s="1"/>
  <c r="C14" i="4" a="1"/>
  <c r="C14" i="4" s="1"/>
  <c r="D14" i="4" a="1"/>
  <c r="D14" i="4" s="1"/>
  <c r="E14" i="4" a="1"/>
  <c r="E14" i="4" s="1"/>
  <c r="B14" i="4" a="1"/>
  <c r="B14" i="4" s="1"/>
  <c r="C13" i="4" a="1"/>
  <c r="C13" i="4" s="1"/>
  <c r="D13" i="4" a="1"/>
  <c r="D13" i="4" s="1"/>
  <c r="E13" i="4" a="1"/>
  <c r="E13" i="4" s="1"/>
  <c r="B13" i="4" a="1"/>
  <c r="B13" i="4" s="1"/>
  <c r="C12" i="4" a="1"/>
  <c r="C12" i="4" s="1"/>
  <c r="C15" i="4" s="1"/>
  <c r="D12" i="4" a="1"/>
  <c r="D12" i="4" s="1"/>
  <c r="D15" i="4" s="1"/>
  <c r="E12" i="4" a="1"/>
  <c r="E12" i="4" s="1"/>
  <c r="E15" i="4" s="1"/>
  <c r="B12" i="4" a="1"/>
  <c r="B12" i="4" s="1"/>
  <c r="B15" i="4" s="1"/>
  <c r="C10" i="4" a="1"/>
  <c r="C10" i="4" s="1"/>
  <c r="D10" i="4" a="1"/>
  <c r="D10" i="4" s="1"/>
  <c r="E10" i="4" a="1"/>
  <c r="E10" i="4" s="1"/>
  <c r="C9" i="4" a="1"/>
  <c r="C9" i="4" s="1"/>
  <c r="D9" i="4" a="1"/>
  <c r="D9" i="4" s="1"/>
  <c r="E9" i="4" a="1"/>
  <c r="E9" i="4" s="1"/>
  <c r="E11" i="4" s="1"/>
  <c r="B9" i="4" a="1"/>
  <c r="B9" i="4" s="1"/>
  <c r="B29" i="2"/>
  <c r="B28" i="2"/>
  <c r="B27" i="2"/>
  <c r="B25" i="2"/>
  <c r="B26" i="2"/>
  <c r="K3" i="2" a="1"/>
  <c r="K3" i="2" s="1"/>
  <c r="N8" i="2"/>
  <c r="M8" i="2"/>
  <c r="L8" i="2"/>
  <c r="K8" i="2"/>
  <c r="N7" i="2"/>
  <c r="M7" i="2"/>
  <c r="L7" i="2"/>
  <c r="K7" i="2"/>
  <c r="N6" i="2"/>
  <c r="M6" i="2"/>
  <c r="L6" i="2"/>
  <c r="K6" i="2"/>
  <c r="K9" i="2" s="1"/>
  <c r="N4" i="2" a="1"/>
  <c r="N4" i="2" s="1"/>
  <c r="M4" i="2" a="1"/>
  <c r="M4" i="2" s="1"/>
  <c r="L4" i="2" a="1"/>
  <c r="L4" i="2" s="1"/>
  <c r="K4" i="2" a="1"/>
  <c r="K4" i="2" s="1"/>
  <c r="N3" i="2" a="1"/>
  <c r="N3" i="2" s="1"/>
  <c r="N5" i="2" s="1"/>
  <c r="M3" i="2" a="1"/>
  <c r="M3" i="2" s="1"/>
  <c r="L3" i="2" a="1"/>
  <c r="L3" i="2" s="1"/>
  <c r="L5" i="2" s="1"/>
  <c r="M5" i="2" l="1"/>
  <c r="M10" i="2" s="1"/>
  <c r="D11" i="4"/>
  <c r="B19" i="7"/>
  <c r="B22" i="7" s="1"/>
  <c r="C19" i="7"/>
  <c r="C22" i="7" s="1"/>
  <c r="C21" i="7"/>
  <c r="D19" i="7"/>
  <c r="D22" i="7" s="1"/>
  <c r="D21" i="7"/>
  <c r="E21" i="7"/>
  <c r="E19" i="7"/>
  <c r="E22" i="7" s="1"/>
  <c r="C11" i="4"/>
  <c r="C18" i="4" s="1"/>
  <c r="B11" i="4"/>
  <c r="B16" i="4" s="1"/>
  <c r="C16" i="4"/>
  <c r="E16" i="4"/>
  <c r="E19" i="4" s="1"/>
  <c r="D16" i="4"/>
  <c r="M9" i="2"/>
  <c r="N9" i="2"/>
  <c r="N10" i="2" s="1"/>
  <c r="L9" i="2"/>
  <c r="L10" i="2" s="1"/>
  <c r="K5" i="2"/>
  <c r="K10" i="2" s="1"/>
  <c r="B42" i="7" l="1"/>
  <c r="C42" i="7" s="1"/>
  <c r="B38" i="7"/>
  <c r="B34" i="7"/>
  <c r="B18" i="4"/>
  <c r="B41" i="7" l="1"/>
  <c r="B43" i="7"/>
  <c r="F22" i="7" s="1"/>
  <c r="C43" i="7"/>
  <c r="C41" i="7"/>
  <c r="C34" i="7"/>
  <c r="B33" i="7"/>
  <c r="B35" i="7"/>
  <c r="F20" i="7" s="1"/>
  <c r="C38" i="7"/>
  <c r="B37" i="7"/>
  <c r="B39" i="7"/>
  <c r="G22" i="7" l="1"/>
  <c r="F12" i="7"/>
  <c r="F19" i="7" s="1"/>
  <c r="G26" i="7"/>
  <c r="F21" i="7"/>
  <c r="F32" i="7" s="1"/>
  <c r="C39" i="7"/>
  <c r="C37" i="7"/>
  <c r="C35" i="7"/>
  <c r="G20" i="7" s="1"/>
  <c r="C33" i="7"/>
  <c r="G30" i="7" l="1"/>
  <c r="F31" i="7"/>
  <c r="F14" i="7"/>
  <c r="G27" i="7"/>
  <c r="G28" i="7"/>
  <c r="G12" i="7"/>
  <c r="G19" i="7" s="1"/>
  <c r="G21" i="7"/>
  <c r="G31" i="7" l="1"/>
  <c r="G32" i="7"/>
  <c r="G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<sst xmlns="http://schemas.openxmlformats.org/spreadsheetml/2006/main" count="7110" uniqueCount="627">
  <si>
    <t>Ticker Symbol</t>
  </si>
  <si>
    <t>Years</t>
  </si>
  <si>
    <t>Period Ending</t>
  </si>
  <si>
    <t xml:space="preserve"> Total Revenue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</si>
  <si>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</si>
  <si>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</si>
  <si>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</si>
  <si>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</si>
  <si>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</si>
  <si>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</si>
  <si>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</si>
  <si>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</si>
  <si>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</si>
  <si>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</si>
  <si>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</si>
  <si>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</si>
  <si>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</si>
  <si>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</si>
  <si>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</si>
  <si>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</si>
  <si>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</si>
  <si>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</si>
  <si>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</si>
  <si>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</si>
  <si>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</si>
  <si>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</si>
  <si>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</si>
  <si>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</si>
  <si>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</si>
  <si>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</si>
  <si>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</si>
  <si>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</si>
  <si>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</si>
  <si>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</si>
  <si>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</si>
  <si>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</si>
  <si>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</si>
  <si>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</si>
  <si>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</si>
  <si>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</si>
  <si>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</si>
  <si>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</si>
  <si>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</si>
  <si>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</si>
  <si>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</si>
  <si>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</si>
  <si>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</si>
  <si>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</si>
  <si>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</si>
  <si>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</si>
  <si>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</si>
  <si>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</si>
  <si>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</si>
  <si>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</si>
  <si>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</si>
  <si>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</si>
  <si>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</si>
  <si>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</si>
  <si>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</si>
  <si>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</si>
  <si>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</si>
  <si>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</si>
  <si>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</si>
  <si>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</si>
  <si>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</si>
  <si>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</si>
  <si>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</si>
  <si>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</si>
  <si>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</si>
  <si>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</si>
  <si>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</si>
  <si>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</si>
  <si>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</si>
  <si>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</si>
  <si>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</si>
  <si>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</si>
  <si>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</si>
  <si>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</si>
  <si>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</si>
  <si>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</si>
  <si>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</si>
  <si>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</si>
  <si>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</si>
  <si>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</si>
  <si>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</si>
  <si>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</si>
  <si>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</si>
  <si>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</si>
  <si>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</si>
  <si>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</si>
  <si>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</si>
  <si>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</si>
  <si>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</si>
  <si>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</si>
  <si>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</si>
  <si>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</si>
  <si>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</si>
  <si>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</si>
  <si>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</si>
  <si>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</si>
  <si>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</si>
  <si>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</si>
  <si>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</si>
  <si>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</si>
  <si>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</si>
  <si>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</si>
  <si>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</si>
  <si>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</si>
  <si>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</si>
  <si>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</si>
  <si>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</si>
  <si>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</si>
  <si>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</si>
  <si>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</si>
  <si>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</si>
  <si>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</si>
  <si>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</si>
  <si>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</si>
  <si>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</si>
  <si>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</si>
  <si>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</si>
  <si>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</si>
  <si>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</si>
  <si>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</si>
  <si>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</si>
  <si>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</si>
  <si>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</si>
  <si>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</si>
  <si>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</si>
  <si>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</si>
  <si>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</si>
  <si>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</si>
  <si>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</si>
  <si>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</si>
  <si>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</si>
  <si>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</si>
  <si>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</si>
  <si>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</si>
  <si>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</si>
  <si>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</si>
  <si>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</si>
  <si>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</si>
  <si>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</si>
  <si>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</si>
  <si>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</si>
  <si>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</si>
  <si>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</si>
  <si>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</si>
  <si>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</si>
  <si>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</si>
  <si>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</si>
  <si>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</si>
  <si>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</si>
  <si>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</si>
  <si>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</si>
  <si>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</si>
  <si>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</si>
  <si>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</si>
  <si>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</si>
  <si>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</si>
  <si>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</si>
  <si>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</si>
  <si>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</si>
  <si>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</si>
  <si>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</si>
  <si>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</si>
  <si>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</si>
  <si>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</si>
  <si>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</si>
  <si>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</si>
  <si>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</si>
  <si>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</si>
  <si>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</si>
  <si>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</si>
  <si>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</si>
  <si>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</si>
  <si>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</si>
  <si>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</si>
  <si>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</si>
  <si>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</si>
  <si>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</si>
  <si>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</si>
  <si>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</si>
  <si>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</si>
  <si>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</si>
  <si>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</si>
  <si>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</si>
  <si>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</si>
  <si>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</si>
  <si>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</si>
  <si>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</si>
  <si>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</si>
  <si>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</si>
  <si>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</si>
  <si>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</si>
  <si>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</si>
  <si>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</si>
  <si>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</si>
  <si>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</si>
  <si>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</si>
  <si>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</si>
  <si>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</si>
  <si>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</si>
  <si>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</si>
  <si>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</si>
  <si>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</si>
  <si>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</si>
  <si>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</si>
  <si>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</si>
  <si>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</si>
  <si>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</si>
  <si>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</si>
  <si>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</si>
  <si>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</si>
  <si>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</si>
  <si>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</si>
  <si>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</si>
  <si>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</si>
  <si>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</si>
  <si>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</si>
  <si>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</si>
  <si>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</si>
  <si>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</si>
  <si>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</si>
  <si>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</si>
  <si>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</si>
  <si>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</si>
  <si>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</si>
  <si>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</si>
  <si>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</si>
  <si>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</si>
  <si>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</si>
  <si>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</si>
  <si>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</si>
  <si>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</si>
  <si>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</si>
  <si>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</si>
  <si>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</si>
  <si>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</si>
  <si>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</si>
  <si>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</si>
  <si>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</si>
  <si>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</si>
  <si>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</si>
  <si>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</si>
  <si>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</si>
  <si>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</si>
  <si>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</si>
  <si>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</si>
  <si>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</si>
  <si>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</si>
  <si>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</si>
  <si>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</si>
  <si>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</si>
  <si>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</si>
  <si>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</si>
  <si>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</si>
  <si>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</si>
  <si>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</si>
  <si>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</si>
  <si>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</si>
  <si>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</si>
  <si>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</si>
  <si>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</si>
  <si>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</si>
  <si>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</si>
  <si>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</si>
  <si>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</si>
  <si>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</si>
  <si>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</si>
  <si>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</si>
  <si>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</si>
  <si>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</si>
  <si>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</si>
  <si>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</si>
  <si>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</si>
  <si>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</si>
  <si>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</si>
  <si>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</si>
  <si>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</si>
  <si>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</si>
  <si>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</si>
  <si>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</si>
  <si>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</si>
  <si>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</si>
  <si>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</si>
  <si>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</si>
  <si>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</si>
  <si>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</si>
  <si>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</si>
  <si>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</si>
  <si>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</si>
  <si>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</si>
  <si>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</si>
  <si>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</si>
  <si>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</si>
  <si>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</si>
  <si>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</si>
  <si>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</si>
  <si>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</si>
  <si>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</si>
  <si>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</si>
  <si>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</si>
  <si>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</si>
  <si>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</si>
  <si>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</si>
  <si>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</si>
  <si>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</si>
  <si>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</si>
  <si>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</si>
  <si>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</si>
  <si>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</si>
  <si>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</si>
  <si>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</si>
  <si>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</si>
  <si>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</si>
  <si>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</si>
  <si>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</si>
  <si>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</si>
  <si>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</si>
  <si>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</si>
  <si>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</si>
  <si>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</si>
  <si>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</si>
  <si>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</si>
  <si>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</si>
  <si>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</si>
  <si>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</si>
  <si>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</si>
  <si>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</si>
  <si>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</si>
  <si>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</si>
  <si>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</si>
  <si>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</si>
  <si>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</si>
  <si>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</si>
  <si>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</si>
  <si>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</si>
  <si>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</si>
  <si>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</si>
  <si>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</si>
  <si>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</si>
  <si>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</si>
  <si>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</si>
  <si>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</si>
  <si>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</si>
  <si>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</si>
  <si>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</si>
  <si>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</si>
  <si>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</si>
  <si>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</si>
  <si>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</si>
  <si>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</si>
  <si>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</si>
  <si>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</si>
  <si>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</si>
  <si>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</si>
  <si>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</si>
  <si>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</si>
  <si>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</si>
  <si>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</si>
  <si>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</si>
  <si>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</si>
  <si>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</si>
  <si>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</si>
  <si>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</si>
  <si>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</si>
  <si>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</si>
  <si>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</si>
  <si>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</si>
  <si>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</si>
  <si>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</si>
  <si>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</si>
  <si>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</si>
  <si>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</si>
  <si>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</si>
  <si>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</si>
  <si>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</si>
  <si>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</si>
  <si>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</si>
  <si>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</si>
  <si>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</si>
  <si>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</si>
  <si>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</si>
  <si>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</si>
  <si>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</si>
  <si>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</si>
  <si>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</si>
  <si>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</si>
  <si>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</si>
  <si>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</si>
  <si>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</si>
  <si>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</si>
  <si>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</si>
  <si>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</si>
  <si>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</si>
  <si>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</si>
  <si>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</si>
  <si>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</si>
  <si>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</si>
  <si>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</si>
  <si>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</si>
  <si>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</si>
  <si>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</si>
  <si>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</si>
  <si>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</si>
  <si>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</si>
  <si>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</si>
  <si>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</si>
  <si>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</si>
  <si>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</si>
  <si>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</si>
  <si>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</si>
  <si>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</si>
  <si>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</si>
  <si>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</si>
  <si>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</si>
  <si>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</si>
  <si>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</si>
  <si>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</si>
  <si>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</si>
  <si>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</si>
  <si>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</si>
  <si>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</si>
  <si>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</si>
  <si>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</si>
  <si>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</si>
  <si>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</si>
  <si>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</si>
  <si>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</si>
  <si>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</si>
  <si>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</si>
  <si>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</si>
  <si>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</si>
  <si>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</si>
  <si>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</si>
  <si>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</si>
  <si>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</si>
  <si>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</si>
  <si>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</si>
  <si>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</si>
  <si>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</si>
  <si>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</si>
  <si>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</si>
  <si>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</si>
  <si>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</si>
  <si>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</si>
  <si>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</si>
  <si>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</si>
  <si>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</si>
  <si>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</si>
  <si>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</si>
  <si>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</si>
  <si>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</si>
  <si>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</si>
  <si>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</si>
  <si>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</si>
  <si>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</si>
  <si>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</si>
  <si>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</si>
  <si>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</si>
  <si>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</si>
  <si>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</si>
  <si>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</si>
  <si>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</si>
  <si>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</si>
  <si>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</si>
  <si>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</si>
  <si>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</si>
  <si>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</si>
  <si>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</si>
  <si>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</si>
  <si>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</si>
  <si>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</si>
  <si>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</si>
  <si>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</si>
  <si>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</si>
  <si>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</si>
  <si>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</si>
  <si>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</si>
  <si>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</si>
  <si>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</si>
  <si>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</si>
  <si>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</si>
  <si>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</si>
  <si>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</si>
  <si>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</si>
  <si>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</si>
  <si>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</si>
  <si>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</si>
  <si>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</si>
  <si>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</si>
  <si>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</si>
  <si>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</si>
  <si>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</si>
  <si>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</si>
  <si>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</si>
  <si>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</si>
  <si>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</si>
  <si>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</si>
  <si>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</si>
  <si>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</si>
  <si>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</si>
  <si>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</si>
  <si>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</si>
  <si>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</si>
  <si>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</si>
  <si>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</si>
  <si>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</si>
  <si>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</si>
  <si>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</si>
  <si>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</si>
  <si>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</si>
  <si>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</si>
  <si>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</si>
  <si>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</si>
  <si>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</si>
  <si>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</si>
  <si>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</si>
  <si>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</si>
  <si>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</si>
  <si>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</si>
  <si>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</si>
  <si>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</si>
  <si>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</si>
  <si>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</si>
  <si>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</si>
  <si>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</si>
  <si>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</si>
  <si>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</si>
  <si>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</si>
  <si>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</si>
  <si>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</si>
  <si>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</si>
  <si>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</si>
  <si>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</si>
  <si>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</si>
  <si>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</si>
  <si>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</si>
  <si>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</si>
  <si>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</si>
  <si>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</si>
  <si>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</si>
  <si>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</si>
  <si>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</si>
  <si>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</si>
  <si>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</si>
  <si>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</si>
  <si>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</si>
  <si>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</si>
  <si>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</si>
  <si>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</si>
  <si>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</si>
  <si>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</si>
  <si>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</si>
  <si>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</si>
  <si>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</si>
  <si>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</si>
  <si>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</si>
  <si>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</si>
  <si>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</si>
  <si>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</si>
  <si>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</si>
  <si>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</si>
  <si>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</si>
  <si>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</si>
  <si>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</si>
  <si>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</si>
  <si>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</si>
  <si>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</si>
  <si>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</si>
  <si>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</si>
  <si>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COGs</t>
  </si>
  <si>
    <t>SGAs</t>
  </si>
  <si>
    <t>RD</t>
  </si>
  <si>
    <t>Income Statement</t>
  </si>
  <si>
    <t>Revenue</t>
  </si>
  <si>
    <t>Gross Profit</t>
  </si>
  <si>
    <t>Other Operating Expenses</t>
  </si>
  <si>
    <t>Total Operating Expenses</t>
  </si>
  <si>
    <t>Operating Income/EBIT</t>
  </si>
  <si>
    <t>Ticker</t>
  </si>
  <si>
    <t>Column1</t>
  </si>
  <si>
    <t>Column2</t>
  </si>
  <si>
    <t>Column3</t>
  </si>
  <si>
    <t>Column4</t>
  </si>
  <si>
    <t>Mean</t>
  </si>
  <si>
    <t>Median</t>
  </si>
  <si>
    <t>Min</t>
  </si>
  <si>
    <t>Max</t>
  </si>
  <si>
    <t>Range</t>
  </si>
  <si>
    <t>Stdev</t>
  </si>
  <si>
    <t>Revenue Growth</t>
  </si>
  <si>
    <t>Gross Margin</t>
  </si>
  <si>
    <t>Operating Margin</t>
  </si>
  <si>
    <t>Year 5</t>
  </si>
  <si>
    <t>Year 6</t>
  </si>
  <si>
    <t>Scenarios</t>
  </si>
  <si>
    <t>Best Case</t>
  </si>
  <si>
    <t>Base Case</t>
  </si>
  <si>
    <t>Weak Case</t>
  </si>
  <si>
    <t>Revenue Growth (%)</t>
  </si>
  <si>
    <t>Gross Margin (%)</t>
  </si>
  <si>
    <t>Operating Margin (%)</t>
  </si>
  <si>
    <t>Cogs</t>
  </si>
  <si>
    <t>Sgas</t>
  </si>
  <si>
    <t>Rd</t>
  </si>
  <si>
    <t>Other Op Items</t>
  </si>
  <si>
    <t>Other Op Item</t>
  </si>
  <si>
    <t>Strong Case</t>
  </si>
  <si>
    <t>Rev Growth %</t>
  </si>
  <si>
    <t>Gross Margin %</t>
  </si>
  <si>
    <t>Integrated Services</t>
  </si>
  <si>
    <t>Alternate Carriers Range</t>
  </si>
  <si>
    <t>Integrated Services Range</t>
  </si>
  <si>
    <t>Alternate Carriers Median</t>
  </si>
  <si>
    <t>Alternate Carriers Mean</t>
  </si>
  <si>
    <t>Alternate Carriers Stdev</t>
  </si>
  <si>
    <t>Integrated Services Median</t>
  </si>
  <si>
    <t>Intergrated Services Stdev</t>
  </si>
  <si>
    <t>Telecom Median</t>
  </si>
  <si>
    <t>Telecom</t>
  </si>
  <si>
    <t>Alt Carriers</t>
  </si>
  <si>
    <t>Variance</t>
  </si>
  <si>
    <t>Telecom Range</t>
  </si>
  <si>
    <t>Telecom Mean</t>
  </si>
  <si>
    <t>Telecom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</si>
</sst>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000000000000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0" applyNumberFormat="1" applyAlignment="1">
      <alignment horizontal="left"/>
    </xf>
    <xf numFmtId="44" fontId="0" fillId="33" borderId="10" xfId="0" applyNumberFormat="1" applyFill="1" applyBorder="1" applyAlignment="1">
      <alignment horizontal="left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44" fontId="0" fillId="35" borderId="10" xfId="1" applyFont="1" applyFill="1" applyBorder="1"/>
    <xf numFmtId="44" fontId="0" fillId="35" borderId="10" xfId="0" applyNumberFormat="1" applyFill="1" applyBorder="1"/>
    <xf numFmtId="0" fontId="0" fillId="33" borderId="11" xfId="0" applyFill="1" applyBorder="1"/>
    <xf numFmtId="0" fontId="0" fillId="35" borderId="11" xfId="0" applyFill="1" applyBorder="1"/>
    <xf numFmtId="0" fontId="0" fillId="33" borderId="12" xfId="0" applyFill="1" applyBorder="1"/>
    <xf numFmtId="44" fontId="0" fillId="35" borderId="12" xfId="1" applyFont="1" applyFill="1" applyBorder="1"/>
    <xf numFmtId="44" fontId="0" fillId="35" borderId="12" xfId="0" applyNumberFormat="1" applyFill="1" applyBorder="1"/>
    <xf numFmtId="0" fontId="0" fillId="35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6" xfId="0" applyFill="1" applyBorder="1"/>
    <xf numFmtId="44" fontId="0" fillId="35" borderId="17" xfId="0" applyNumberFormat="1" applyFill="1" applyBorder="1"/>
    <xf numFmtId="44" fontId="0" fillId="35" borderId="18" xfId="0" applyNumberFormat="1" applyFill="1" applyBorder="1"/>
    <xf numFmtId="0" fontId="0" fillId="0" borderId="10" xfId="0" applyBorder="1"/>
    <xf numFmtId="6" fontId="0" fillId="0" borderId="10" xfId="0" applyNumberFormat="1" applyBorder="1"/>
    <xf numFmtId="44" fontId="0" fillId="0" borderId="10" xfId="1" applyFont="1" applyBorder="1"/>
    <xf numFmtId="0" fontId="0" fillId="36" borderId="10" xfId="0" applyFill="1" applyBorder="1"/>
    <xf numFmtId="6" fontId="0" fillId="36" borderId="10" xfId="1" applyNumberFormat="1" applyFont="1" applyFill="1" applyBorder="1"/>
    <xf numFmtId="6" fontId="0" fillId="36" borderId="10" xfId="0" applyNumberFormat="1" applyFill="1" applyBorder="1"/>
    <xf numFmtId="44" fontId="0" fillId="36" borderId="10" xfId="1" applyFont="1" applyFill="1" applyBorder="1"/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0" fillId="38" borderId="10" xfId="0" applyFill="1" applyBorder="1"/>
    <xf numFmtId="164" fontId="0" fillId="38" borderId="10" xfId="0" applyNumberFormat="1" applyFill="1" applyBorder="1"/>
    <xf numFmtId="9" fontId="0" fillId="38" borderId="10" xfId="43" applyFont="1" applyFill="1" applyBorder="1"/>
    <xf numFmtId="44" fontId="0" fillId="37" borderId="0" xfId="0" applyNumberFormat="1" applyFill="1" applyAlignment="1">
      <alignment horizontal="left"/>
    </xf>
    <xf numFmtId="0" fontId="0" fillId="33" borderId="0" xfId="0" applyFill="1"/>
    <xf numFmtId="44" fontId="0" fillId="0" borderId="0" xfId="1" applyFont="1"/>
    <xf numFmtId="44" fontId="0" fillId="0" borderId="0" xfId="1" applyFont="1" applyBorder="1"/>
    <xf numFmtId="44" fontId="18" fillId="39" borderId="0" xfId="0" applyNumberFormat="1" applyFont="1" applyFill="1" applyAlignment="1">
      <alignment horizontal="left"/>
    </xf>
    <xf numFmtId="0" fontId="18" fillId="39" borderId="0" xfId="0" applyFont="1" applyFill="1"/>
    <xf numFmtId="9" fontId="0" fillId="35" borderId="10" xfId="43" applyFont="1" applyFill="1" applyBorder="1"/>
    <xf numFmtId="9" fontId="0" fillId="0" borderId="10" xfId="43" applyFont="1" applyBorder="1"/>
    <xf numFmtId="9" fontId="0" fillId="0" borderId="10" xfId="43" applyFont="1" applyFill="1" applyBorder="1"/>
    <xf numFmtId="3" fontId="0" fillId="0" borderId="0" xfId="0" applyNumberFormat="1"/>
    <xf numFmtId="4" fontId="0" fillId="0" borderId="0" xfId="0" applyNumberFormat="1"/>
    <xf numFmtId="0" fontId="0" fillId="0" borderId="0" xfId="0" applyBorder="1"/>
    <xf numFmtId="44" fontId="0" fillId="0" borderId="12" xfId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ill>
        <patternFill patternType="solid">
          <fgColor indexed="64"/>
          <bgColor rgb="FF00B0F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Telecommunications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Charts!$G$7</c:f>
              <c:strCache>
                <c:ptCount val="1"/>
                <c:pt idx="0">
                  <c:v>Alternate Carriers 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Charts!$G$8</c:f>
              <c:numCache>
                <c:formatCode>_("$"* #,##0.00_);_("$"* \(#,##0.00\);_("$"* "-"??_);_(@_)</c:formatCode>
                <c:ptCount val="1"/>
                <c:pt idx="0">
                  <c:v>6923750000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1-4155-85C2-6FFBFCF3F472}"/>
            </c:ext>
          </c:extLst>
        </c:ser>
        <c:ser>
          <c:idx val="1"/>
          <c:order val="1"/>
          <c:tx>
            <c:strRef>
              <c:f>Charts!$H$7</c:f>
              <c:strCache>
                <c:ptCount val="1"/>
                <c:pt idx="0">
                  <c:v>Integrated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Charts!$H$8</c:f>
              <c:numCache>
                <c:formatCode>_("$"* #,##0.00_);_("$"* \(#,##0.00\);_("$"* "-"??_);_(@_)</c:formatCode>
                <c:ptCount val="1"/>
                <c:pt idx="0">
                  <c:v>70190803313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1-4155-85C2-6FFBFCF3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830431"/>
        <c:axId val="2041819871"/>
      </c:barChart>
      <c:catAx>
        <c:axId val="2041830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Telecommunications</a:t>
                </a:r>
                <a:r>
                  <a:rPr lang="en-US" baseline="0"/>
                  <a:t> Sectors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456824146981629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819871"/>
        <c:crosses val="autoZero"/>
        <c:auto val="1"/>
        <c:lblAlgn val="ctr"/>
        <c:lblOffset val="100"/>
        <c:noMultiLvlLbl val="0"/>
      </c:catAx>
      <c:valAx>
        <c:axId val="20418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83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Telecommunications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Charts!$G$11</c:f>
              <c:strCache>
                <c:ptCount val="1"/>
                <c:pt idx="0">
                  <c:v>Alternate Carriers 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Charts!$G$12</c:f>
              <c:numCache>
                <c:formatCode>_("$"* #,##0.00_);_("$"* \(#,##0.00\);_("$"* "-"??_);_(@_)</c:formatCode>
                <c:ptCount val="1"/>
                <c:pt idx="0">
                  <c:v>6576500000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4-437F-BD36-62D0D94F57E5}"/>
            </c:ext>
          </c:extLst>
        </c:ser>
        <c:ser>
          <c:idx val="1"/>
          <c:order val="1"/>
          <c:tx>
            <c:strRef>
              <c:f>Charts!$H$11</c:f>
              <c:strCache>
                <c:ptCount val="1"/>
                <c:pt idx="0">
                  <c:v>Integrated Services 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Charts!$H$12</c:f>
              <c:numCache>
                <c:formatCode>_("$"* #,##0.00_);_("$"* \(#,##0.00\);_("$"* "-"??_);_(@_)</c:formatCode>
                <c:ptCount val="1"/>
                <c:pt idx="0">
                  <c:v>67111000000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4-437F-BD36-62D0D94F5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341087"/>
        <c:axId val="998342527"/>
      </c:barChart>
      <c:catAx>
        <c:axId val="998341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Telecommunications</a:t>
                </a:r>
                <a:r>
                  <a:rPr lang="en-US" baseline="0"/>
                  <a:t> Sectors</a:t>
                </a:r>
              </a:p>
            </c:rich>
          </c:tx>
          <c:layout>
            <c:manualLayout>
              <c:xMode val="edge"/>
              <c:yMode val="edge"/>
              <c:x val="0.38538779527559053"/>
              <c:y val="0.786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42527"/>
        <c:crosses val="autoZero"/>
        <c:auto val="1"/>
        <c:lblAlgn val="ctr"/>
        <c:lblOffset val="100"/>
        <c:noMultiLvlLbl val="0"/>
      </c:catAx>
      <c:valAx>
        <c:axId val="99834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34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Telecommunications</a:t>
            </a:r>
            <a:r>
              <a:rPr lang="en-US" baseline="0"/>
              <a:t> Standard Deviation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Charts!$G$13</c:f>
              <c:strCache>
                <c:ptCount val="1"/>
                <c:pt idx="0">
                  <c:v>Alternate Carriers Stdev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Charts!$G$14</c:f>
              <c:numCache>
                <c:formatCode>_("$"* #,##0.00_);_("$"* \(#,##0.00\);_("$"* "-"??_);_(@_)</c:formatCode>
                <c:ptCount val="1"/>
                <c:pt idx="0">
                  <c:v>774315625.25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D-4A45-A179-A77D96C8032A}"/>
            </c:ext>
          </c:extLst>
        </c:ser>
        <c:ser>
          <c:idx val="1"/>
          <c:order val="1"/>
          <c:tx>
            <c:strRef>
              <c:f>Charts!$H$13</c:f>
              <c:strCache>
                <c:ptCount val="1"/>
                <c:pt idx="0">
                  <c:v>Intergrated Services Stdev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Charts!$H$14</c:f>
              <c:numCache>
                <c:formatCode>_("$"* #,##0.00_);_("$"* \(#,##0.00\);_("$"* "-"??_);_(@_)</c:formatCode>
                <c:ptCount val="1"/>
                <c:pt idx="0">
                  <c:v>59118022130.010002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D-4A45-A179-A77D96C80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497695"/>
        <c:axId val="989498175"/>
      </c:barChart>
      <c:catAx>
        <c:axId val="98949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Telcommunications</a:t>
                </a:r>
                <a:r>
                  <a:rPr lang="en-US" baseline="0"/>
                  <a:t> Sectors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657524059492565"/>
              <c:y val="0.786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98175"/>
        <c:crosses val="autoZero"/>
        <c:auto val="1"/>
        <c:lblAlgn val="ctr"/>
        <c:lblOffset val="100"/>
        <c:noMultiLvlLbl val="0"/>
      </c:catAx>
      <c:valAx>
        <c:axId val="9894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Telecommunications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F4-4225-90C8-8F5FDD8392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F4-4225-90C8-8F5FDD839200}"/>
              </c:ext>
            </c:extLst>
          </c:dPt>
          <c:dLbls>
            <c:dLbl>
              <c:idx val="0"/>
              <c:layout>
                <c:manualLayout>
                  <c:x val="0.29687576552930883"/>
                  <c:y val="0.267361111111111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F4-4225-90C8-8F5FDD839200}"/>
                </c:ext>
              </c:extLst>
            </c:dLbl>
            <c:dLbl>
              <c:idx val="1"/>
              <c:layout>
                <c:manualLayout>
                  <c:x val="-0.37484536307961502"/>
                  <c:y val="-0.2863498833479148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F4-4225-90C8-8F5FDD8392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Charts!$G$9:$H$9</c:f>
              <c:strCache>
                <c:ptCount val="2"/>
                <c:pt idx="0">
                  <c:v>Alternate Carriers Range</c:v>
                </c:pt>
                <c:pt idx="1">
                  <c:v>Integrated Services Range</c:v>
                </c:pt>
              </c:strCache>
            </c:strRef>
          </c:cat>
          <c:val>
            <c:numRef>
              <c:f>Charts!$G$10:$H$10</c:f>
              <c:numCache>
                <c:formatCode>_("$"* #,##0.00_);_("$"* \(#,##0.00\);_("$"* "-"??_);_(@_)</c:formatCode>
                <c:ptCount val="2"/>
                <c:pt idx="0">
                  <c:v>1916000000</c:v>
                </c:pt>
                <c:pt idx="1">
                  <c:v>142039000000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4-4225-90C8-8F5FDD8392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Telecommunications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Charts!$E$4</c:f>
              <c:strCache>
                <c:ptCount val="1"/>
                <c:pt idx="0">
                  <c:v>Alt Carriers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Charts!$F$4</c:f>
              <c:numCache>
                <c:formatCode>_("$"* #,##0.00_);_("$"* \(#,##0.00\);_("$"* "-"??_);_(@_)</c:formatCode>
                <c:ptCount val="1"/>
                <c:pt idx="0">
                  <c:v>6576500000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1-4016-A6AF-681B60341B45}"/>
            </c:ext>
          </c:extLst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Integrated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Charts!$F$5</c:f>
              <c:numCache>
                <c:formatCode>_("$"* #,##0.00_);_("$"* \(#,##0.00\);_("$"* "-"??_);_(@_)</c:formatCode>
                <c:ptCount val="1"/>
                <c:pt idx="0">
                  <c:v>67111000000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1-4016-A6AF-681B6034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9895119"/>
        <c:axId val="429890799"/>
      </c:barChart>
      <c:catAx>
        <c:axId val="429895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90799"/>
        <c:crosses val="autoZero"/>
        <c:auto val="1"/>
        <c:lblAlgn val="ctr"/>
        <c:lblOffset val="100"/>
        <c:noMultiLvlLbl val="0"/>
      </c:catAx>
      <c:valAx>
        <c:axId val="4298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9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Telecommunications</a:t>
            </a:r>
            <a:r>
              <a:rPr lang="en-US" baseline="0"/>
              <a:t> Median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Charts!$E$3</c:f>
              <c:strCache>
                <c:ptCount val="1"/>
                <c:pt idx="0">
                  <c:v>Telecom</c:v>
                </c:pt>
              </c:strCache>
            </c:strRef>
          </c:cat>
          <c:val>
            <c:numRef>
              <c:f>Charts!$F$3</c:f>
              <c:numCache>
                <c:formatCode>_("$"* #,##0.00_);_("$"* \(#,##0.00\);_("$"* "-"??_);_(@_)</c:formatCode>
                <c:ptCount val="1"/>
                <c:pt idx="0">
                  <c:v>18063000000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5-43BB-9D5F-261E90F042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71715855"/>
        <c:axId val="1171723055"/>
      </c:barChart>
      <c:catAx>
        <c:axId val="11717158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Sector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23055"/>
        <c:crosses val="autoZero"/>
        <c:auto val="1"/>
        <c:lblAlgn val="ctr"/>
        <c:lblOffset val="100"/>
        <c:noMultiLvlLbl val="0"/>
      </c:catAx>
      <c:valAx>
        <c:axId val="117172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1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276225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5B6AD7-FB4B-DFC2-C9D9-BD80C61E6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176212</xdr:rowOff>
    </xdr:from>
    <xdr:to>
      <xdr:col>3</xdr:col>
      <xdr:colOff>276225</xdr:colOff>
      <xdr:row>30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9FF669-0902-231A-01D7-E672878BD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857250</xdr:colOff>
      <xdr:row>15</xdr:row>
      <xdr:rowOff>176212</xdr:rowOff>
    </xdr:from>
    <xdr:to>
      <xdr:col>7</xdr:col>
      <xdr:colOff>1447800</xdr:colOff>
      <xdr:row>30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FE6053F-0FB6-05FA-98F6-F8ED1E1D1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876300</xdr:colOff>
      <xdr:row>18</xdr:row>
      <xdr:rowOff>14287</xdr:rowOff>
    </xdr:from>
    <xdr:to>
      <xdr:col>12</xdr:col>
      <xdr:colOff>809625</xdr:colOff>
      <xdr:row>32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7655B9-EC37-4E34-5FB5-DA646ADF5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847725</xdr:colOff>
      <xdr:row>0</xdr:row>
      <xdr:rowOff>157162</xdr:rowOff>
    </xdr:from>
    <xdr:to>
      <xdr:col>9</xdr:col>
      <xdr:colOff>238125</xdr:colOff>
      <xdr:row>15</xdr:row>
      <xdr:rowOff>42862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AE1D6B-11FE-B332-8602-4BAF299A3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1276350</xdr:colOff>
      <xdr:row>0</xdr:row>
      <xdr:rowOff>185737</xdr:rowOff>
    </xdr:from>
    <xdr:to>
      <xdr:col>16</xdr:col>
      <xdr:colOff>47625</xdr:colOff>
      <xdr:row>15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4DE3FFA-FD23-D8FB-2B43-9A20A0DA7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0188C-8E35-452F-99DF-FCDF84F52785}" name="Table2" displayName="Table2" ref="J1:N10" totalsRowShown="0" headerRowDxfId="4" headerRowBorderDxfId="3" tableBorderDxfId="2" totalsRowBorderDxfId="1">
  <autoFilter ref="J1:N10" xr:uid="{0C70188C-8E35-452F-99DF-FCDF84F52785}"/>
  <tableColumns count="5">
    <tableColumn id="1" xr3:uid="{172049C6-05B0-48E5-9E54-32BED4AE212B}" name="Income Statement" dataDxfId="0"/>
    <tableColumn id="2" xr3:uid="{CBA6C93D-CD06-4D33-B91B-0B973B04D436}" name="Column1"/>
    <tableColumn id="3" xr3:uid="{A55B8380-AFA4-419C-9203-8B873B070C17}" name="Column2"/>
    <tableColumn id="4" xr3:uid="{B9D7B5C2-8B1D-4B0E-8B2D-F67EE5EDBF8B}" name="Column3"/>
    <tableColumn id="5" xr3:uid="{97F00214-64D5-4585-BBAE-538862265F32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68D0-55E8-412A-8ACA-0C95F0ADEE5C}">
  <sheetPr filterMode="1"/>
  <dimension ref="A1:J1711"/>
  <sheetViews>
    <sheetView topLeftCell="D1" workbookViewId="0">
      <selection activeCell="J1" sqref="J1"/>
    </sheetView>
  </sheetViews>
  <sheetFormatPr defaultColWidth="8.85546875" defaultRowHeight="15" x14ac:dyDescent="0.25"/>
  <cols>
    <col min="1" max="1" width="13.28515625" bestFit="1" customWidth="1"/>
    <col min="3" max="3" width="13.28515625" bestFit="1" customWidth="1"/>
    <col min="4" max="4" width="16.42578125" bestFit="1" customWidth="1"/>
    <col min="5" max="5" width="18.42578125" bestFit="1" customWidth="1"/>
    <col min="6" max="6" width="25.42578125" bestFit="1" customWidth="1"/>
    <col min="7" max="7" width="26.28515625" bestFit="1" customWidth="1"/>
    <col min="8" max="8" width="21.42578125" bestFit="1" customWidth="1"/>
    <col min="9" max="9" width="27.7109375" bestFit="1" customWidth="1"/>
    <col min="10" max="10" width="4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4</v>
      </c>
      <c r="I1" t="s">
        <v>5</v>
      </c>
      <c r="J1" t="s">
        <v>6</v>
      </c>
    </row>
    <row r="2" spans="1:10" hidden="1" x14ac:dyDescent="0.25">
      <c r="A2" t="s">
        <v>7</v>
      </c>
      <c r="B2" t="s">
        <v>8</v>
      </c>
      <c r="C2" s="1">
        <v>41274</v>
      </c>
      <c r="D2" s="2">
        <v>24855000000</v>
      </c>
      <c r="E2" s="2">
        <v>10499000000</v>
      </c>
      <c r="F2" s="2">
        <v>12977000000</v>
      </c>
      <c r="G2" s="2">
        <v>0</v>
      </c>
      <c r="H2" s="2">
        <v>845000000</v>
      </c>
      <c r="I2" t="s">
        <v>9</v>
      </c>
      <c r="J2" t="s">
        <v>10</v>
      </c>
    </row>
    <row r="3" spans="1:10" hidden="1" x14ac:dyDescent="0.25">
      <c r="A3" t="s">
        <v>7</v>
      </c>
      <c r="B3" t="s">
        <v>11</v>
      </c>
      <c r="C3" s="1">
        <v>41639</v>
      </c>
      <c r="D3" s="2">
        <v>26743000000</v>
      </c>
      <c r="E3" s="2">
        <v>11019000000</v>
      </c>
      <c r="F3" s="2">
        <v>12913000000</v>
      </c>
      <c r="G3" s="2">
        <v>0</v>
      </c>
      <c r="H3" s="2">
        <v>853000000</v>
      </c>
      <c r="I3" t="s">
        <v>9</v>
      </c>
      <c r="J3" t="s">
        <v>10</v>
      </c>
    </row>
    <row r="4" spans="1:10" hidden="1" x14ac:dyDescent="0.25">
      <c r="A4" t="s">
        <v>7</v>
      </c>
      <c r="B4" t="s">
        <v>12</v>
      </c>
      <c r="C4" s="1">
        <v>42004</v>
      </c>
      <c r="D4" s="2">
        <v>42650000000</v>
      </c>
      <c r="E4" s="2">
        <v>15620000000</v>
      </c>
      <c r="F4" s="2">
        <v>20686000000</v>
      </c>
      <c r="G4" s="2">
        <v>0</v>
      </c>
      <c r="H4" s="2">
        <v>1295000000</v>
      </c>
      <c r="I4" t="s">
        <v>9</v>
      </c>
      <c r="J4" t="s">
        <v>10</v>
      </c>
    </row>
    <row r="5" spans="1:10" hidden="1" x14ac:dyDescent="0.25">
      <c r="A5" t="s">
        <v>7</v>
      </c>
      <c r="B5" t="s">
        <v>13</v>
      </c>
      <c r="C5" s="1">
        <v>42369</v>
      </c>
      <c r="D5" s="2">
        <v>40990000000</v>
      </c>
      <c r="E5" s="2">
        <v>11096000000</v>
      </c>
      <c r="F5" s="2">
        <v>21275000000</v>
      </c>
      <c r="G5" s="2">
        <v>0</v>
      </c>
      <c r="H5" s="2">
        <v>1364000000</v>
      </c>
      <c r="I5" t="s">
        <v>9</v>
      </c>
      <c r="J5" t="s">
        <v>10</v>
      </c>
    </row>
    <row r="6" spans="1:10" hidden="1" x14ac:dyDescent="0.25">
      <c r="A6" t="s">
        <v>14</v>
      </c>
      <c r="B6" t="s">
        <v>8</v>
      </c>
      <c r="C6" s="1">
        <v>41272</v>
      </c>
      <c r="D6" s="2">
        <v>6205003000</v>
      </c>
      <c r="E6" s="2">
        <v>3106967000</v>
      </c>
      <c r="F6" s="2">
        <v>2440721000</v>
      </c>
      <c r="G6" s="2">
        <v>0</v>
      </c>
      <c r="H6" s="2">
        <v>0</v>
      </c>
      <c r="I6" t="s">
        <v>15</v>
      </c>
      <c r="J6" t="s">
        <v>16</v>
      </c>
    </row>
    <row r="7" spans="1:10" hidden="1" x14ac:dyDescent="0.25">
      <c r="A7" t="s">
        <v>14</v>
      </c>
      <c r="B7" t="s">
        <v>11</v>
      </c>
      <c r="C7" s="1">
        <v>41636</v>
      </c>
      <c r="D7" s="2">
        <v>6493814000</v>
      </c>
      <c r="E7" s="2">
        <v>3241668000</v>
      </c>
      <c r="F7" s="2">
        <v>2591828000</v>
      </c>
      <c r="G7" s="2">
        <v>0</v>
      </c>
      <c r="H7" s="2">
        <v>0</v>
      </c>
      <c r="I7" t="s">
        <v>15</v>
      </c>
      <c r="J7" t="s">
        <v>16</v>
      </c>
    </row>
    <row r="8" spans="1:10" hidden="1" x14ac:dyDescent="0.25">
      <c r="A8" t="s">
        <v>14</v>
      </c>
      <c r="B8" t="s">
        <v>12</v>
      </c>
      <c r="C8" s="1">
        <v>42007</v>
      </c>
      <c r="D8" s="2">
        <v>9843861000</v>
      </c>
      <c r="E8" s="2">
        <v>5390248000</v>
      </c>
      <c r="F8" s="2">
        <v>3601903000</v>
      </c>
      <c r="G8" s="2">
        <v>0</v>
      </c>
      <c r="H8" s="2">
        <v>0</v>
      </c>
      <c r="I8" t="s">
        <v>15</v>
      </c>
      <c r="J8" t="s">
        <v>16</v>
      </c>
    </row>
    <row r="9" spans="1:10" hidden="1" x14ac:dyDescent="0.25">
      <c r="A9" t="s">
        <v>14</v>
      </c>
      <c r="B9" t="s">
        <v>13</v>
      </c>
      <c r="C9" s="1">
        <v>42371</v>
      </c>
      <c r="D9" s="2">
        <v>9737018000</v>
      </c>
      <c r="E9" s="2">
        <v>5314246000</v>
      </c>
      <c r="F9" s="2">
        <v>3596992000</v>
      </c>
      <c r="G9" s="2">
        <v>0</v>
      </c>
      <c r="H9" s="2">
        <v>0</v>
      </c>
      <c r="I9" t="s">
        <v>15</v>
      </c>
      <c r="J9" t="s">
        <v>16</v>
      </c>
    </row>
    <row r="10" spans="1:10" hidden="1" x14ac:dyDescent="0.25">
      <c r="A10" t="s">
        <v>17</v>
      </c>
      <c r="B10" t="s">
        <v>8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s="2">
        <v>0</v>
      </c>
      <c r="I10" t="s">
        <v>18</v>
      </c>
      <c r="J10" t="s">
        <v>19</v>
      </c>
    </row>
    <row r="11" spans="1:10" hidden="1" x14ac:dyDescent="0.25">
      <c r="A11" t="s">
        <v>17</v>
      </c>
      <c r="B11" t="s">
        <v>11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s="2">
        <v>0</v>
      </c>
      <c r="I11" t="s">
        <v>18</v>
      </c>
      <c r="J11" t="s">
        <v>19</v>
      </c>
    </row>
    <row r="12" spans="1:10" hidden="1" x14ac:dyDescent="0.25">
      <c r="A12" t="s">
        <v>17</v>
      </c>
      <c r="B12" t="s">
        <v>12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s="2">
        <v>0</v>
      </c>
      <c r="I12" t="s">
        <v>18</v>
      </c>
      <c r="J12" t="s">
        <v>19</v>
      </c>
    </row>
    <row r="13" spans="1:10" hidden="1" x14ac:dyDescent="0.25">
      <c r="A13" t="s">
        <v>17</v>
      </c>
      <c r="B13" t="s">
        <v>13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s="2">
        <v>0</v>
      </c>
      <c r="I13" t="s">
        <v>18</v>
      </c>
      <c r="J13" t="s">
        <v>19</v>
      </c>
    </row>
    <row r="14" spans="1:10" hidden="1" x14ac:dyDescent="0.25">
      <c r="A14" t="s">
        <v>20</v>
      </c>
      <c r="B14" t="s">
        <v>8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s="2">
        <v>0</v>
      </c>
      <c r="I14" t="s">
        <v>21</v>
      </c>
      <c r="J14" t="s">
        <v>22</v>
      </c>
    </row>
    <row r="15" spans="1:10" hidden="1" x14ac:dyDescent="0.25">
      <c r="A15" t="s">
        <v>20</v>
      </c>
      <c r="B15" t="s">
        <v>11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s="2">
        <v>0</v>
      </c>
      <c r="I15" t="s">
        <v>21</v>
      </c>
      <c r="J15" t="s">
        <v>22</v>
      </c>
    </row>
    <row r="16" spans="1:10" hidden="1" x14ac:dyDescent="0.25">
      <c r="A16" t="s">
        <v>20</v>
      </c>
      <c r="B16" t="s">
        <v>12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s="2">
        <v>0</v>
      </c>
      <c r="I16" t="s">
        <v>21</v>
      </c>
      <c r="J16" t="s">
        <v>22</v>
      </c>
    </row>
    <row r="17" spans="1:10" hidden="1" x14ac:dyDescent="0.25">
      <c r="A17" t="s">
        <v>20</v>
      </c>
      <c r="B17" t="s">
        <v>13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s="2">
        <v>0</v>
      </c>
      <c r="I17" t="s">
        <v>21</v>
      </c>
      <c r="J17" t="s">
        <v>22</v>
      </c>
    </row>
    <row r="18" spans="1:10" hidden="1" x14ac:dyDescent="0.25">
      <c r="A18" t="s">
        <v>23</v>
      </c>
      <c r="B18" t="s">
        <v>8</v>
      </c>
      <c r="C18" s="1">
        <v>41547</v>
      </c>
      <c r="D18" s="2">
        <v>87959167000</v>
      </c>
      <c r="E18" s="2">
        <v>85451348000</v>
      </c>
      <c r="F18" s="2">
        <v>1447234000</v>
      </c>
      <c r="G18" s="2">
        <v>0</v>
      </c>
      <c r="H18" s="2">
        <v>162186000</v>
      </c>
      <c r="I18" t="s">
        <v>21</v>
      </c>
      <c r="J18" t="s">
        <v>24</v>
      </c>
    </row>
    <row r="19" spans="1:10" hidden="1" x14ac:dyDescent="0.25">
      <c r="A19" t="s">
        <v>23</v>
      </c>
      <c r="B19" t="s">
        <v>11</v>
      </c>
      <c r="C19" s="1">
        <v>41912</v>
      </c>
      <c r="D19" s="2">
        <v>119569127000</v>
      </c>
      <c r="E19" s="2">
        <v>116586761000</v>
      </c>
      <c r="F19" s="2">
        <v>2011595000</v>
      </c>
      <c r="G19" s="2">
        <v>0</v>
      </c>
      <c r="H19" s="2">
        <v>188680000</v>
      </c>
      <c r="I19" t="s">
        <v>21</v>
      </c>
      <c r="J19" t="s">
        <v>24</v>
      </c>
    </row>
    <row r="20" spans="1:10" hidden="1" x14ac:dyDescent="0.25">
      <c r="A20" t="s">
        <v>23</v>
      </c>
      <c r="B20" t="s">
        <v>12</v>
      </c>
      <c r="C20" s="1">
        <v>42277</v>
      </c>
      <c r="D20" s="2">
        <v>135961803000</v>
      </c>
      <c r="E20" s="2">
        <v>132432490000</v>
      </c>
      <c r="F20" s="2">
        <v>2858458000</v>
      </c>
      <c r="G20" s="2">
        <v>0</v>
      </c>
      <c r="H20" s="2">
        <v>248635000</v>
      </c>
      <c r="I20" t="s">
        <v>21</v>
      </c>
      <c r="J20" t="s">
        <v>24</v>
      </c>
    </row>
    <row r="21" spans="1:10" hidden="1" x14ac:dyDescent="0.25">
      <c r="A21" t="s">
        <v>23</v>
      </c>
      <c r="B21" t="s">
        <v>13</v>
      </c>
      <c r="C21" s="1">
        <v>42643</v>
      </c>
      <c r="D21" s="2">
        <v>146849686000</v>
      </c>
      <c r="E21" s="2">
        <v>142577080000</v>
      </c>
      <c r="F21" s="2">
        <v>2382097000</v>
      </c>
      <c r="G21" s="2">
        <v>0</v>
      </c>
      <c r="H21" s="2">
        <v>364735000</v>
      </c>
      <c r="I21" t="s">
        <v>21</v>
      </c>
      <c r="J21" t="s">
        <v>24</v>
      </c>
    </row>
    <row r="22" spans="1:10" hidden="1" x14ac:dyDescent="0.25">
      <c r="A22" t="s">
        <v>25</v>
      </c>
      <c r="B22" t="s">
        <v>8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21</v>
      </c>
      <c r="J22" t="s">
        <v>26</v>
      </c>
    </row>
    <row r="23" spans="1:10" hidden="1" x14ac:dyDescent="0.25">
      <c r="A23" t="s">
        <v>25</v>
      </c>
      <c r="B23" t="s">
        <v>11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21</v>
      </c>
      <c r="J23" t="s">
        <v>26</v>
      </c>
    </row>
    <row r="24" spans="1:10" hidden="1" x14ac:dyDescent="0.25">
      <c r="A24" t="s">
        <v>25</v>
      </c>
      <c r="B24" t="s">
        <v>12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21</v>
      </c>
      <c r="J24" t="s">
        <v>26</v>
      </c>
    </row>
    <row r="25" spans="1:10" hidden="1" x14ac:dyDescent="0.25">
      <c r="A25" t="s">
        <v>25</v>
      </c>
      <c r="B25" t="s">
        <v>13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21</v>
      </c>
      <c r="J25" t="s">
        <v>26</v>
      </c>
    </row>
    <row r="26" spans="1:10" hidden="1" x14ac:dyDescent="0.25">
      <c r="A26" t="s">
        <v>27</v>
      </c>
      <c r="B26" t="s">
        <v>8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18</v>
      </c>
      <c r="J26" t="s">
        <v>28</v>
      </c>
    </row>
    <row r="27" spans="1:10" hidden="1" x14ac:dyDescent="0.25">
      <c r="A27" t="s">
        <v>27</v>
      </c>
      <c r="B27" t="s">
        <v>11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18</v>
      </c>
      <c r="J27" t="s">
        <v>28</v>
      </c>
    </row>
    <row r="28" spans="1:10" hidden="1" x14ac:dyDescent="0.25">
      <c r="A28" t="s">
        <v>27</v>
      </c>
      <c r="B28" t="s">
        <v>12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18</v>
      </c>
      <c r="J28" t="s">
        <v>28</v>
      </c>
    </row>
    <row r="29" spans="1:10" hidden="1" x14ac:dyDescent="0.25">
      <c r="A29" t="s">
        <v>27</v>
      </c>
      <c r="B29" t="s">
        <v>13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18</v>
      </c>
      <c r="J29" t="s">
        <v>28</v>
      </c>
    </row>
    <row r="30" spans="1:10" hidden="1" x14ac:dyDescent="0.25">
      <c r="A30" t="s">
        <v>29</v>
      </c>
      <c r="B30" t="s">
        <v>8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18</v>
      </c>
      <c r="J30" t="s">
        <v>30</v>
      </c>
    </row>
    <row r="31" spans="1:10" hidden="1" x14ac:dyDescent="0.25">
      <c r="A31" t="s">
        <v>29</v>
      </c>
      <c r="B31" t="s">
        <v>11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18</v>
      </c>
      <c r="J31" t="s">
        <v>30</v>
      </c>
    </row>
    <row r="32" spans="1:10" hidden="1" x14ac:dyDescent="0.25">
      <c r="A32" t="s">
        <v>29</v>
      </c>
      <c r="B32" t="s">
        <v>12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18</v>
      </c>
      <c r="J32" t="s">
        <v>30</v>
      </c>
    </row>
    <row r="33" spans="1:10" hidden="1" x14ac:dyDescent="0.25">
      <c r="A33" t="s">
        <v>29</v>
      </c>
      <c r="B33" t="s">
        <v>13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18</v>
      </c>
      <c r="J33" t="s">
        <v>30</v>
      </c>
    </row>
    <row r="34" spans="1:10" hidden="1" x14ac:dyDescent="0.25">
      <c r="A34" t="s">
        <v>31</v>
      </c>
      <c r="B34" t="s">
        <v>8</v>
      </c>
      <c r="C34" s="1">
        <v>41274</v>
      </c>
      <c r="D34" s="2">
        <v>90559000000</v>
      </c>
      <c r="E34" s="2">
        <v>86936000000</v>
      </c>
      <c r="F34" s="2">
        <v>1665000000</v>
      </c>
      <c r="G34" s="2">
        <v>0</v>
      </c>
      <c r="H34" s="2">
        <v>0</v>
      </c>
      <c r="I34" t="s">
        <v>32</v>
      </c>
      <c r="J34" t="s">
        <v>33</v>
      </c>
    </row>
    <row r="35" spans="1:10" hidden="1" x14ac:dyDescent="0.25">
      <c r="A35" t="s">
        <v>31</v>
      </c>
      <c r="B35" t="s">
        <v>11</v>
      </c>
      <c r="C35" s="1">
        <v>41639</v>
      </c>
      <c r="D35" s="2">
        <v>89804000000</v>
      </c>
      <c r="E35" s="2">
        <v>85915000000</v>
      </c>
      <c r="F35" s="2">
        <v>1759000000</v>
      </c>
      <c r="G35" s="2">
        <v>0</v>
      </c>
      <c r="H35" s="2">
        <v>0</v>
      </c>
      <c r="I35" t="s">
        <v>32</v>
      </c>
      <c r="J35" t="s">
        <v>33</v>
      </c>
    </row>
    <row r="36" spans="1:10" hidden="1" x14ac:dyDescent="0.25">
      <c r="A36" t="s">
        <v>31</v>
      </c>
      <c r="B36" t="s">
        <v>12</v>
      </c>
      <c r="C36" s="1">
        <v>42004</v>
      </c>
      <c r="D36" s="2">
        <v>81201000000</v>
      </c>
      <c r="E36" s="2">
        <v>76433000000</v>
      </c>
      <c r="F36" s="2">
        <v>1907000000</v>
      </c>
      <c r="G36" s="2">
        <v>0</v>
      </c>
      <c r="H36" s="2">
        <v>0</v>
      </c>
      <c r="I36" t="s">
        <v>32</v>
      </c>
      <c r="J36" t="s">
        <v>33</v>
      </c>
    </row>
    <row r="37" spans="1:10" hidden="1" x14ac:dyDescent="0.25">
      <c r="A37" t="s">
        <v>31</v>
      </c>
      <c r="B37" t="s">
        <v>13</v>
      </c>
      <c r="C37" s="1">
        <v>42369</v>
      </c>
      <c r="D37" s="2">
        <v>67702000000</v>
      </c>
      <c r="E37" s="2">
        <v>63682000000</v>
      </c>
      <c r="F37" s="2">
        <v>2010000000</v>
      </c>
      <c r="G37" s="2">
        <v>0</v>
      </c>
      <c r="H37" s="2">
        <v>0</v>
      </c>
      <c r="I37" t="s">
        <v>32</v>
      </c>
      <c r="J37" t="s">
        <v>33</v>
      </c>
    </row>
    <row r="38" spans="1:10" hidden="1" x14ac:dyDescent="0.25">
      <c r="A38" t="s">
        <v>34</v>
      </c>
      <c r="B38" t="s">
        <v>8</v>
      </c>
      <c r="C38" s="1">
        <v>41274</v>
      </c>
      <c r="D38" s="2">
        <v>3641390000</v>
      </c>
      <c r="E38" s="2">
        <v>2392091000</v>
      </c>
      <c r="F38" s="2">
        <v>108059000</v>
      </c>
      <c r="G38" s="2">
        <v>0</v>
      </c>
      <c r="H38" s="2">
        <v>166876000</v>
      </c>
      <c r="I38" t="s">
        <v>18</v>
      </c>
      <c r="J38" t="s">
        <v>35</v>
      </c>
    </row>
    <row r="39" spans="1:10" hidden="1" x14ac:dyDescent="0.25">
      <c r="A39" t="s">
        <v>34</v>
      </c>
      <c r="B39" t="s">
        <v>11</v>
      </c>
      <c r="C39" s="1">
        <v>41639</v>
      </c>
      <c r="D39" s="2">
        <v>4319063000</v>
      </c>
      <c r="E39" s="2">
        <v>2894917000</v>
      </c>
      <c r="F39" s="2">
        <v>109115000</v>
      </c>
      <c r="G39" s="2">
        <v>0</v>
      </c>
      <c r="H39" s="2">
        <v>216119000</v>
      </c>
      <c r="I39" t="s">
        <v>18</v>
      </c>
      <c r="J39" t="s">
        <v>35</v>
      </c>
    </row>
    <row r="40" spans="1:10" hidden="1" x14ac:dyDescent="0.25">
      <c r="A40" t="s">
        <v>34</v>
      </c>
      <c r="B40" t="s">
        <v>12</v>
      </c>
      <c r="C40" s="1">
        <v>42004</v>
      </c>
      <c r="D40" s="2">
        <v>5302940000</v>
      </c>
      <c r="E40" s="2">
        <v>3643979000</v>
      </c>
      <c r="F40" s="2">
        <v>247412000</v>
      </c>
      <c r="G40" s="2">
        <v>0</v>
      </c>
      <c r="H40" s="2">
        <v>313082000</v>
      </c>
      <c r="I40" t="s">
        <v>18</v>
      </c>
      <c r="J40" t="s">
        <v>35</v>
      </c>
    </row>
    <row r="41" spans="1:10" hidden="1" x14ac:dyDescent="0.25">
      <c r="A41" t="s">
        <v>34</v>
      </c>
      <c r="B41" t="s">
        <v>13</v>
      </c>
      <c r="C41" s="1">
        <v>42369</v>
      </c>
      <c r="D41" s="2">
        <v>6439746000</v>
      </c>
      <c r="E41" s="2">
        <v>4482700000</v>
      </c>
      <c r="F41" s="2">
        <v>203046000</v>
      </c>
      <c r="G41" s="2">
        <v>0</v>
      </c>
      <c r="H41" s="2">
        <v>492140000</v>
      </c>
      <c r="I41" t="s">
        <v>18</v>
      </c>
      <c r="J41" t="s">
        <v>35</v>
      </c>
    </row>
    <row r="42" spans="1:10" hidden="1" x14ac:dyDescent="0.25">
      <c r="A42" t="s">
        <v>36</v>
      </c>
      <c r="B42" t="s">
        <v>8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18</v>
      </c>
      <c r="J42" t="s">
        <v>28</v>
      </c>
    </row>
    <row r="43" spans="1:10" hidden="1" x14ac:dyDescent="0.25">
      <c r="A43" t="s">
        <v>36</v>
      </c>
      <c r="B43" t="s">
        <v>11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18</v>
      </c>
      <c r="J43" t="s">
        <v>28</v>
      </c>
    </row>
    <row r="44" spans="1:10" hidden="1" x14ac:dyDescent="0.25">
      <c r="A44" t="s">
        <v>36</v>
      </c>
      <c r="B44" t="s">
        <v>12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18</v>
      </c>
      <c r="J44" t="s">
        <v>28</v>
      </c>
    </row>
    <row r="45" spans="1:10" hidden="1" x14ac:dyDescent="0.25">
      <c r="A45" t="s">
        <v>36</v>
      </c>
      <c r="B45" t="s">
        <v>13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18</v>
      </c>
      <c r="J45" t="s">
        <v>28</v>
      </c>
    </row>
    <row r="46" spans="1:10" hidden="1" x14ac:dyDescent="0.25">
      <c r="A46" t="s">
        <v>37</v>
      </c>
      <c r="B46" t="s">
        <v>8</v>
      </c>
      <c r="C46" s="1">
        <v>41274</v>
      </c>
      <c r="D46" s="2">
        <v>5781000000</v>
      </c>
      <c r="E46" s="2">
        <v>3477000000</v>
      </c>
      <c r="F46" s="2">
        <v>443000000</v>
      </c>
      <c r="G46" s="2">
        <v>0</v>
      </c>
      <c r="H46" s="2">
        <v>673000000</v>
      </c>
      <c r="I46" t="s">
        <v>38</v>
      </c>
      <c r="J46" t="s">
        <v>39</v>
      </c>
    </row>
    <row r="47" spans="1:10" hidden="1" x14ac:dyDescent="0.25">
      <c r="A47" t="s">
        <v>37</v>
      </c>
      <c r="B47" t="s">
        <v>11</v>
      </c>
      <c r="C47" s="1">
        <v>41639</v>
      </c>
      <c r="D47" s="2">
        <v>5838000000</v>
      </c>
      <c r="E47" s="2">
        <v>3490000000</v>
      </c>
      <c r="F47" s="2">
        <v>458000000</v>
      </c>
      <c r="G47" s="2">
        <v>0</v>
      </c>
      <c r="H47" s="2">
        <v>706000000</v>
      </c>
      <c r="I47" t="s">
        <v>38</v>
      </c>
      <c r="J47" t="s">
        <v>39</v>
      </c>
    </row>
    <row r="48" spans="1:10" hidden="1" x14ac:dyDescent="0.25">
      <c r="A48" t="s">
        <v>37</v>
      </c>
      <c r="B48" t="s">
        <v>12</v>
      </c>
      <c r="C48" s="1">
        <v>42004</v>
      </c>
      <c r="D48" s="2">
        <v>6053000000</v>
      </c>
      <c r="E48" s="2">
        <v>3586000000</v>
      </c>
      <c r="F48" s="2">
        <v>468000000</v>
      </c>
      <c r="G48" s="2">
        <v>0</v>
      </c>
      <c r="H48" s="2">
        <v>745000000</v>
      </c>
      <c r="I48" t="s">
        <v>38</v>
      </c>
      <c r="J48" t="s">
        <v>39</v>
      </c>
    </row>
    <row r="49" spans="1:10" hidden="1" x14ac:dyDescent="0.25">
      <c r="A49" t="s">
        <v>37</v>
      </c>
      <c r="B49" t="s">
        <v>13</v>
      </c>
      <c r="C49" s="1">
        <v>42369</v>
      </c>
      <c r="D49" s="2">
        <v>6098000000</v>
      </c>
      <c r="E49" s="2">
        <v>3501000000</v>
      </c>
      <c r="F49" s="2">
        <v>542000000</v>
      </c>
      <c r="G49" s="2">
        <v>0</v>
      </c>
      <c r="H49" s="2">
        <v>796000000</v>
      </c>
      <c r="I49" t="s">
        <v>38</v>
      </c>
      <c r="J49" t="s">
        <v>39</v>
      </c>
    </row>
    <row r="50" spans="1:10" hidden="1" x14ac:dyDescent="0.25">
      <c r="A50" t="s">
        <v>40</v>
      </c>
      <c r="B50" t="s">
        <v>8</v>
      </c>
      <c r="C50" s="1">
        <v>41274</v>
      </c>
      <c r="D50" s="2">
        <v>14945000000</v>
      </c>
      <c r="E50" s="2">
        <v>6395000000</v>
      </c>
      <c r="F50" s="2">
        <v>3812000000</v>
      </c>
      <c r="G50" s="2">
        <v>0</v>
      </c>
      <c r="H50" s="2">
        <v>1782000000</v>
      </c>
      <c r="I50" t="s">
        <v>38</v>
      </c>
      <c r="J50" t="s">
        <v>41</v>
      </c>
    </row>
    <row r="51" spans="1:10" hidden="1" x14ac:dyDescent="0.25">
      <c r="A51" t="s">
        <v>40</v>
      </c>
      <c r="B51" t="s">
        <v>11</v>
      </c>
      <c r="C51" s="1">
        <v>41639</v>
      </c>
      <c r="D51" s="2">
        <v>14813500000</v>
      </c>
      <c r="E51" s="2">
        <v>6722300000</v>
      </c>
      <c r="F51" s="2">
        <v>3329800000</v>
      </c>
      <c r="G51" s="2">
        <v>0</v>
      </c>
      <c r="H51" s="2">
        <v>1712500000</v>
      </c>
      <c r="I51" t="s">
        <v>38</v>
      </c>
      <c r="J51" t="s">
        <v>41</v>
      </c>
    </row>
    <row r="52" spans="1:10" hidden="1" x14ac:dyDescent="0.25">
      <c r="A52" t="s">
        <v>40</v>
      </c>
      <c r="B52" t="s">
        <v>12</v>
      </c>
      <c r="C52" s="1">
        <v>42004</v>
      </c>
      <c r="D52" s="2">
        <v>16378600000</v>
      </c>
      <c r="E52" s="2">
        <v>7685700000</v>
      </c>
      <c r="F52" s="2">
        <v>3667900000</v>
      </c>
      <c r="G52" s="2">
        <v>0</v>
      </c>
      <c r="H52" s="2">
        <v>1897600000</v>
      </c>
      <c r="I52" t="s">
        <v>38</v>
      </c>
      <c r="J52" t="s">
        <v>41</v>
      </c>
    </row>
    <row r="53" spans="1:10" hidden="1" x14ac:dyDescent="0.25">
      <c r="A53" t="s">
        <v>40</v>
      </c>
      <c r="B53" t="s">
        <v>13</v>
      </c>
      <c r="C53" s="1">
        <v>42369</v>
      </c>
      <c r="D53" s="2">
        <v>16453200000</v>
      </c>
      <c r="E53" s="2">
        <v>7433500000</v>
      </c>
      <c r="F53" s="2">
        <v>3676500000</v>
      </c>
      <c r="G53" s="2">
        <v>0</v>
      </c>
      <c r="H53" s="2">
        <v>2009700000</v>
      </c>
      <c r="I53" t="s">
        <v>38</v>
      </c>
      <c r="J53" t="s">
        <v>41</v>
      </c>
    </row>
    <row r="54" spans="1:10" hidden="1" x14ac:dyDescent="0.25">
      <c r="A54" t="s">
        <v>42</v>
      </c>
      <c r="B54" t="s">
        <v>8</v>
      </c>
      <c r="C54" s="1">
        <v>41274</v>
      </c>
      <c r="D54" s="2">
        <v>25364000000</v>
      </c>
      <c r="E54" s="2">
        <v>17074000000</v>
      </c>
      <c r="F54" s="2">
        <v>0</v>
      </c>
      <c r="G54" s="2">
        <v>0</v>
      </c>
      <c r="H54" s="2">
        <v>3727000000</v>
      </c>
      <c r="I54" t="s">
        <v>43</v>
      </c>
      <c r="J54" t="s">
        <v>44</v>
      </c>
    </row>
    <row r="55" spans="1:10" hidden="1" x14ac:dyDescent="0.25">
      <c r="A55" t="s">
        <v>42</v>
      </c>
      <c r="B55" t="s">
        <v>11</v>
      </c>
      <c r="C55" s="1">
        <v>41639</v>
      </c>
      <c r="D55" s="2">
        <v>23939000000</v>
      </c>
      <c r="E55" s="2">
        <v>15341000000</v>
      </c>
      <c r="F55" s="2">
        <v>0</v>
      </c>
      <c r="G55" s="2">
        <v>0</v>
      </c>
      <c r="H55" s="2">
        <v>3489000000</v>
      </c>
      <c r="I55" t="s">
        <v>43</v>
      </c>
      <c r="J55" t="s">
        <v>44</v>
      </c>
    </row>
    <row r="56" spans="1:10" hidden="1" x14ac:dyDescent="0.25">
      <c r="A56" t="s">
        <v>42</v>
      </c>
      <c r="B56" t="s">
        <v>12</v>
      </c>
      <c r="C56" s="1">
        <v>42004</v>
      </c>
      <c r="D56" s="2">
        <v>22728000000</v>
      </c>
      <c r="E56" s="2">
        <v>14373000000</v>
      </c>
      <c r="F56" s="2">
        <v>0</v>
      </c>
      <c r="G56" s="2">
        <v>0</v>
      </c>
      <c r="H56" s="2">
        <v>3547000000</v>
      </c>
      <c r="I56" t="s">
        <v>43</v>
      </c>
      <c r="J56" t="s">
        <v>44</v>
      </c>
    </row>
    <row r="57" spans="1:10" hidden="1" x14ac:dyDescent="0.25">
      <c r="A57" t="s">
        <v>42</v>
      </c>
      <c r="B57" t="s">
        <v>13</v>
      </c>
      <c r="C57" s="1">
        <v>42369</v>
      </c>
      <c r="D57" s="2">
        <v>20872000000</v>
      </c>
      <c r="E57" s="2">
        <v>13049000000</v>
      </c>
      <c r="F57" s="2">
        <v>0</v>
      </c>
      <c r="G57" s="2">
        <v>0</v>
      </c>
      <c r="H57" s="2">
        <v>3672000000</v>
      </c>
      <c r="I57" t="s">
        <v>43</v>
      </c>
      <c r="J57" t="s">
        <v>44</v>
      </c>
    </row>
    <row r="58" spans="1:10" hidden="1" x14ac:dyDescent="0.25">
      <c r="A58" t="s">
        <v>45</v>
      </c>
      <c r="B58" t="s">
        <v>8</v>
      </c>
      <c r="C58" s="1">
        <v>41274</v>
      </c>
      <c r="D58" s="2">
        <v>71214000000</v>
      </c>
      <c r="E58" s="2">
        <v>37745000000</v>
      </c>
      <c r="F58" s="2">
        <v>21491000000</v>
      </c>
      <c r="G58" s="2">
        <v>0</v>
      </c>
      <c r="H58" s="2">
        <v>0</v>
      </c>
      <c r="I58" t="s">
        <v>43</v>
      </c>
      <c r="J58" t="s">
        <v>46</v>
      </c>
    </row>
    <row r="59" spans="1:10" hidden="1" x14ac:dyDescent="0.25">
      <c r="A59" t="s">
        <v>45</v>
      </c>
      <c r="B59" t="s">
        <v>11</v>
      </c>
      <c r="C59" s="1">
        <v>41639</v>
      </c>
      <c r="D59" s="2">
        <v>68874000000</v>
      </c>
      <c r="E59" s="2">
        <v>34660000000</v>
      </c>
      <c r="F59" s="2">
        <v>22005000000</v>
      </c>
      <c r="G59" s="2">
        <v>0</v>
      </c>
      <c r="H59" s="2">
        <v>0</v>
      </c>
      <c r="I59" t="s">
        <v>43</v>
      </c>
      <c r="J59" t="s">
        <v>46</v>
      </c>
    </row>
    <row r="60" spans="1:10" hidden="1" x14ac:dyDescent="0.25">
      <c r="A60" t="s">
        <v>45</v>
      </c>
      <c r="B60" t="s">
        <v>12</v>
      </c>
      <c r="C60" s="1">
        <v>42004</v>
      </c>
      <c r="D60" s="2">
        <v>64406000000</v>
      </c>
      <c r="E60" s="2">
        <v>33611000000</v>
      </c>
      <c r="F60" s="2">
        <v>18491000000</v>
      </c>
      <c r="G60" s="2">
        <v>0</v>
      </c>
      <c r="H60" s="2">
        <v>0</v>
      </c>
      <c r="I60" t="s">
        <v>43</v>
      </c>
      <c r="J60" t="s">
        <v>46</v>
      </c>
    </row>
    <row r="61" spans="1:10" hidden="1" x14ac:dyDescent="0.25">
      <c r="A61" t="s">
        <v>45</v>
      </c>
      <c r="B61" t="s">
        <v>13</v>
      </c>
      <c r="C61" s="1">
        <v>42369</v>
      </c>
      <c r="D61" s="2">
        <v>58327000000</v>
      </c>
      <c r="E61" s="2">
        <v>36581000000</v>
      </c>
      <c r="F61" s="2">
        <v>16417000000</v>
      </c>
      <c r="G61" s="2">
        <v>0</v>
      </c>
      <c r="H61" s="2">
        <v>0</v>
      </c>
      <c r="I61" t="s">
        <v>43</v>
      </c>
      <c r="J61" t="s">
        <v>46</v>
      </c>
    </row>
    <row r="62" spans="1:10" hidden="1" x14ac:dyDescent="0.25">
      <c r="A62" t="s">
        <v>47</v>
      </c>
      <c r="B62" t="s">
        <v>8</v>
      </c>
      <c r="C62" s="1">
        <v>41274</v>
      </c>
      <c r="D62" s="2">
        <v>958511000</v>
      </c>
      <c r="E62" s="2">
        <v>386355000</v>
      </c>
      <c r="F62" s="2">
        <v>61732000</v>
      </c>
      <c r="G62" s="2">
        <v>0</v>
      </c>
      <c r="H62" s="2">
        <v>325173000</v>
      </c>
      <c r="I62" t="s">
        <v>48</v>
      </c>
      <c r="J62" t="s">
        <v>49</v>
      </c>
    </row>
    <row r="63" spans="1:10" hidden="1" x14ac:dyDescent="0.25">
      <c r="A63" t="s">
        <v>47</v>
      </c>
      <c r="B63" t="s">
        <v>11</v>
      </c>
      <c r="C63" s="1">
        <v>41639</v>
      </c>
      <c r="D63" s="2">
        <v>974053000</v>
      </c>
      <c r="E63" s="2">
        <v>380051000</v>
      </c>
      <c r="F63" s="2">
        <v>53073000</v>
      </c>
      <c r="G63" s="2">
        <v>0</v>
      </c>
      <c r="H63" s="2">
        <v>291910000</v>
      </c>
      <c r="I63" t="s">
        <v>48</v>
      </c>
      <c r="J63" t="s">
        <v>49</v>
      </c>
    </row>
    <row r="64" spans="1:10" hidden="1" x14ac:dyDescent="0.25">
      <c r="A64" t="s">
        <v>47</v>
      </c>
      <c r="B64" t="s">
        <v>12</v>
      </c>
      <c r="C64" s="1">
        <v>42004</v>
      </c>
      <c r="D64" s="2">
        <v>984363000</v>
      </c>
      <c r="E64" s="2">
        <v>380964000</v>
      </c>
      <c r="F64" s="2">
        <v>56621000</v>
      </c>
      <c r="G64" s="2">
        <v>0</v>
      </c>
      <c r="H64" s="2">
        <v>282608000</v>
      </c>
      <c r="I64" t="s">
        <v>48</v>
      </c>
      <c r="J64" t="s">
        <v>49</v>
      </c>
    </row>
    <row r="65" spans="1:10" hidden="1" x14ac:dyDescent="0.25">
      <c r="A65" t="s">
        <v>47</v>
      </c>
      <c r="B65" t="s">
        <v>13</v>
      </c>
      <c r="C65" s="1">
        <v>42369</v>
      </c>
      <c r="D65" s="2">
        <v>981310000</v>
      </c>
      <c r="E65" s="2">
        <v>365248000</v>
      </c>
      <c r="F65" s="2">
        <v>53546000</v>
      </c>
      <c r="G65" s="2">
        <v>0</v>
      </c>
      <c r="H65" s="2">
        <v>306301000</v>
      </c>
      <c r="I65" t="s">
        <v>48</v>
      </c>
      <c r="J65" t="s">
        <v>49</v>
      </c>
    </row>
    <row r="66" spans="1:10" hidden="1" x14ac:dyDescent="0.25">
      <c r="A66" t="s">
        <v>50</v>
      </c>
      <c r="B66" t="s">
        <v>8</v>
      </c>
      <c r="C66" s="1">
        <v>41639</v>
      </c>
      <c r="D66" s="2">
        <v>9047657000</v>
      </c>
      <c r="E66" s="2">
        <v>6709936000</v>
      </c>
      <c r="F66" s="2">
        <v>0</v>
      </c>
      <c r="G66" s="2">
        <v>0</v>
      </c>
      <c r="H66" s="2">
        <v>1470287000</v>
      </c>
      <c r="I66" t="s">
        <v>43</v>
      </c>
      <c r="J66" t="s">
        <v>51</v>
      </c>
    </row>
    <row r="67" spans="1:10" hidden="1" x14ac:dyDescent="0.25">
      <c r="A67" t="s">
        <v>50</v>
      </c>
      <c r="B67" t="s">
        <v>11</v>
      </c>
      <c r="C67" s="1">
        <v>42004</v>
      </c>
      <c r="D67" s="2">
        <v>10381653000</v>
      </c>
      <c r="E67" s="2">
        <v>8093563000</v>
      </c>
      <c r="F67" s="2">
        <v>0</v>
      </c>
      <c r="G67" s="2">
        <v>0</v>
      </c>
      <c r="H67" s="2">
        <v>1485558000</v>
      </c>
      <c r="I67" t="s">
        <v>43</v>
      </c>
      <c r="J67" t="s">
        <v>51</v>
      </c>
    </row>
    <row r="68" spans="1:10" hidden="1" x14ac:dyDescent="0.25">
      <c r="A68" t="s">
        <v>50</v>
      </c>
      <c r="B68" t="s">
        <v>12</v>
      </c>
      <c r="C68" s="1">
        <v>42369</v>
      </c>
      <c r="D68" s="2">
        <v>10325494000</v>
      </c>
      <c r="E68" s="2">
        <v>8666624000</v>
      </c>
      <c r="F68" s="2">
        <v>0</v>
      </c>
      <c r="G68" s="2">
        <v>0</v>
      </c>
      <c r="H68" s="2">
        <v>1402573000</v>
      </c>
      <c r="I68" t="s">
        <v>43</v>
      </c>
      <c r="J68" t="s">
        <v>51</v>
      </c>
    </row>
    <row r="69" spans="1:10" hidden="1" x14ac:dyDescent="0.25">
      <c r="A69" t="s">
        <v>50</v>
      </c>
      <c r="B69" t="s">
        <v>13</v>
      </c>
      <c r="C69" s="1">
        <v>42735</v>
      </c>
      <c r="D69" s="2">
        <v>7531780000</v>
      </c>
      <c r="E69" s="2">
        <v>5251228000</v>
      </c>
      <c r="F69" s="2">
        <v>0</v>
      </c>
      <c r="G69" s="2">
        <v>0</v>
      </c>
      <c r="H69" s="2">
        <v>1351314000</v>
      </c>
      <c r="I69" t="s">
        <v>43</v>
      </c>
      <c r="J69" t="s">
        <v>51</v>
      </c>
    </row>
    <row r="70" spans="1:10" hidden="1" x14ac:dyDescent="0.25">
      <c r="A70" t="s">
        <v>52</v>
      </c>
      <c r="B70" t="s">
        <v>8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18</v>
      </c>
      <c r="J70" t="s">
        <v>53</v>
      </c>
    </row>
    <row r="71" spans="1:10" hidden="1" x14ac:dyDescent="0.25">
      <c r="A71" t="s">
        <v>52</v>
      </c>
      <c r="B71" t="s">
        <v>11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18</v>
      </c>
      <c r="J71" t="s">
        <v>53</v>
      </c>
    </row>
    <row r="72" spans="1:10" hidden="1" x14ac:dyDescent="0.25">
      <c r="A72" t="s">
        <v>52</v>
      </c>
      <c r="B72" t="s">
        <v>12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18</v>
      </c>
      <c r="J72" t="s">
        <v>53</v>
      </c>
    </row>
    <row r="73" spans="1:10" hidden="1" x14ac:dyDescent="0.25">
      <c r="A73" t="s">
        <v>52</v>
      </c>
      <c r="B73" t="s">
        <v>13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18</v>
      </c>
      <c r="J73" t="s">
        <v>53</v>
      </c>
    </row>
    <row r="74" spans="1:10" hidden="1" x14ac:dyDescent="0.25">
      <c r="A74" t="s">
        <v>54</v>
      </c>
      <c r="B74" t="s">
        <v>8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s="2">
        <v>0</v>
      </c>
      <c r="I74" t="s">
        <v>55</v>
      </c>
      <c r="J74" t="s">
        <v>56</v>
      </c>
    </row>
    <row r="75" spans="1:10" hidden="1" x14ac:dyDescent="0.25">
      <c r="A75" t="s">
        <v>54</v>
      </c>
      <c r="B75" t="s">
        <v>11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s="2">
        <v>0</v>
      </c>
      <c r="I75" t="s">
        <v>55</v>
      </c>
      <c r="J75" t="s">
        <v>56</v>
      </c>
    </row>
    <row r="76" spans="1:10" hidden="1" x14ac:dyDescent="0.25">
      <c r="A76" t="s">
        <v>54</v>
      </c>
      <c r="B76" t="s">
        <v>12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s="2">
        <v>0</v>
      </c>
      <c r="I76" t="s">
        <v>55</v>
      </c>
      <c r="J76" t="s">
        <v>56</v>
      </c>
    </row>
    <row r="77" spans="1:10" hidden="1" x14ac:dyDescent="0.25">
      <c r="A77" t="s">
        <v>54</v>
      </c>
      <c r="B77" t="s">
        <v>13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s="2">
        <v>0</v>
      </c>
      <c r="I77" t="s">
        <v>55</v>
      </c>
      <c r="J77" t="s">
        <v>56</v>
      </c>
    </row>
    <row r="78" spans="1:10" hidden="1" x14ac:dyDescent="0.25">
      <c r="A78" t="s">
        <v>57</v>
      </c>
      <c r="B78" t="s">
        <v>8</v>
      </c>
      <c r="C78" s="1">
        <v>41274</v>
      </c>
      <c r="D78" s="2">
        <v>4657000000</v>
      </c>
      <c r="E78" s="2">
        <v>2319000000</v>
      </c>
      <c r="F78" s="2">
        <v>1542000000</v>
      </c>
      <c r="G78" s="2">
        <v>0</v>
      </c>
      <c r="H78" s="2">
        <v>264000000</v>
      </c>
      <c r="I78" t="s">
        <v>9</v>
      </c>
      <c r="J78" t="s">
        <v>10</v>
      </c>
    </row>
    <row r="79" spans="1:10" hidden="1" x14ac:dyDescent="0.25">
      <c r="A79" t="s">
        <v>57</v>
      </c>
      <c r="B79" t="s">
        <v>11</v>
      </c>
      <c r="C79" s="1">
        <v>41639</v>
      </c>
      <c r="D79" s="2">
        <v>5156000000</v>
      </c>
      <c r="E79" s="2">
        <v>2355000000</v>
      </c>
      <c r="F79" s="2">
        <v>1693000000</v>
      </c>
      <c r="G79" s="2">
        <v>0</v>
      </c>
      <c r="H79" s="2">
        <v>270000000</v>
      </c>
      <c r="I79" t="s">
        <v>9</v>
      </c>
      <c r="J79" t="s">
        <v>10</v>
      </c>
    </row>
    <row r="80" spans="1:10" hidden="1" x14ac:dyDescent="0.25">
      <c r="A80" t="s">
        <v>57</v>
      </c>
      <c r="B80" t="s">
        <v>12</v>
      </c>
      <c r="C80" s="1">
        <v>42004</v>
      </c>
      <c r="D80" s="2">
        <v>5368000000</v>
      </c>
      <c r="E80" s="2">
        <v>2325000000</v>
      </c>
      <c r="F80" s="2">
        <v>1817000000</v>
      </c>
      <c r="G80" s="2">
        <v>0</v>
      </c>
      <c r="H80" s="2">
        <v>294000000</v>
      </c>
      <c r="I80" t="s">
        <v>9</v>
      </c>
      <c r="J80" t="s">
        <v>10</v>
      </c>
    </row>
    <row r="81" spans="1:10" hidden="1" x14ac:dyDescent="0.25">
      <c r="A81" t="s">
        <v>57</v>
      </c>
      <c r="B81" t="s">
        <v>13</v>
      </c>
      <c r="C81" s="1">
        <v>42369</v>
      </c>
      <c r="D81" s="2">
        <v>5598000000</v>
      </c>
      <c r="E81" s="2">
        <v>1935000000</v>
      </c>
      <c r="F81" s="2">
        <v>2013000000</v>
      </c>
      <c r="G81" s="2">
        <v>0</v>
      </c>
      <c r="H81" s="2">
        <v>320000000</v>
      </c>
      <c r="I81" t="s">
        <v>9</v>
      </c>
      <c r="J81" t="s">
        <v>10</v>
      </c>
    </row>
    <row r="82" spans="1:10" hidden="1" x14ac:dyDescent="0.25">
      <c r="A82" t="s">
        <v>58</v>
      </c>
      <c r="B82" t="s">
        <v>8</v>
      </c>
      <c r="C82" s="1">
        <v>41274</v>
      </c>
      <c r="D82" s="2">
        <v>33315000000</v>
      </c>
      <c r="E82" s="2">
        <v>21618000000</v>
      </c>
      <c r="F82" s="2">
        <v>0</v>
      </c>
      <c r="G82" s="2">
        <v>0</v>
      </c>
      <c r="H82" s="2">
        <v>8002000000</v>
      </c>
      <c r="I82" t="s">
        <v>43</v>
      </c>
      <c r="J82" t="s">
        <v>46</v>
      </c>
    </row>
    <row r="83" spans="1:10" hidden="1" x14ac:dyDescent="0.25">
      <c r="A83" t="s">
        <v>58</v>
      </c>
      <c r="B83" t="s">
        <v>11</v>
      </c>
      <c r="C83" s="1">
        <v>41639</v>
      </c>
      <c r="D83" s="2">
        <v>34507000000</v>
      </c>
      <c r="E83" s="2">
        <v>19828000000</v>
      </c>
      <c r="F83" s="2">
        <v>1278000000</v>
      </c>
      <c r="G83" s="2">
        <v>0</v>
      </c>
      <c r="H83" s="2">
        <v>8389000000</v>
      </c>
      <c r="I83" t="s">
        <v>43</v>
      </c>
      <c r="J83" t="s">
        <v>46</v>
      </c>
    </row>
    <row r="84" spans="1:10" hidden="1" x14ac:dyDescent="0.25">
      <c r="A84" t="s">
        <v>58</v>
      </c>
      <c r="B84" t="s">
        <v>12</v>
      </c>
      <c r="C84" s="1">
        <v>42004</v>
      </c>
      <c r="D84" s="2">
        <v>35239000000</v>
      </c>
      <c r="E84" s="2">
        <v>21193000000</v>
      </c>
      <c r="F84" s="2">
        <v>919000000</v>
      </c>
      <c r="G84" s="2">
        <v>0</v>
      </c>
      <c r="H84" s="2">
        <v>8476000000</v>
      </c>
      <c r="I84" t="s">
        <v>43</v>
      </c>
      <c r="J84" t="s">
        <v>46</v>
      </c>
    </row>
    <row r="85" spans="1:10" hidden="1" x14ac:dyDescent="0.25">
      <c r="A85" t="s">
        <v>58</v>
      </c>
      <c r="B85" t="s">
        <v>13</v>
      </c>
      <c r="C85" s="1">
        <v>42369</v>
      </c>
      <c r="D85" s="2">
        <v>35653000000</v>
      </c>
      <c r="E85" s="2">
        <v>22837000000</v>
      </c>
      <c r="F85" s="2">
        <v>761000000</v>
      </c>
      <c r="G85" s="2">
        <v>0</v>
      </c>
      <c r="H85" s="2">
        <v>8445000000</v>
      </c>
      <c r="I85" t="s">
        <v>43</v>
      </c>
      <c r="J85" t="s">
        <v>46</v>
      </c>
    </row>
    <row r="86" spans="1:10" hidden="1" x14ac:dyDescent="0.25">
      <c r="A86" t="s">
        <v>59</v>
      </c>
      <c r="B86" t="s">
        <v>8</v>
      </c>
      <c r="C86" s="1">
        <v>41639</v>
      </c>
      <c r="D86" s="2">
        <v>2069600000</v>
      </c>
      <c r="E86" s="2">
        <v>1208100000</v>
      </c>
      <c r="F86" s="2">
        <v>483100000</v>
      </c>
      <c r="G86" s="2">
        <v>0</v>
      </c>
      <c r="H86" s="2">
        <v>0</v>
      </c>
      <c r="I86" t="s">
        <v>9</v>
      </c>
      <c r="J86" t="s">
        <v>60</v>
      </c>
    </row>
    <row r="87" spans="1:10" hidden="1" x14ac:dyDescent="0.25">
      <c r="A87" t="s">
        <v>59</v>
      </c>
      <c r="B87" t="s">
        <v>11</v>
      </c>
      <c r="C87" s="1">
        <v>42004</v>
      </c>
      <c r="D87" s="2">
        <v>2118300000</v>
      </c>
      <c r="E87" s="2">
        <v>1264600000</v>
      </c>
      <c r="F87" s="2">
        <v>527400000</v>
      </c>
      <c r="G87" s="2">
        <v>0</v>
      </c>
      <c r="H87" s="2">
        <v>0</v>
      </c>
      <c r="I87" t="s">
        <v>9</v>
      </c>
      <c r="J87" t="s">
        <v>60</v>
      </c>
    </row>
    <row r="88" spans="1:10" hidden="1" x14ac:dyDescent="0.25">
      <c r="A88" t="s">
        <v>59</v>
      </c>
      <c r="B88" t="s">
        <v>12</v>
      </c>
      <c r="C88" s="1">
        <v>42369</v>
      </c>
      <c r="D88" s="2">
        <v>2068100000</v>
      </c>
      <c r="E88" s="2">
        <v>1199000000</v>
      </c>
      <c r="F88" s="2">
        <v>510500000</v>
      </c>
      <c r="G88" s="2">
        <v>0</v>
      </c>
      <c r="H88" s="2">
        <v>0</v>
      </c>
      <c r="I88" t="s">
        <v>9</v>
      </c>
      <c r="J88" t="s">
        <v>60</v>
      </c>
    </row>
    <row r="89" spans="1:10" hidden="1" x14ac:dyDescent="0.25">
      <c r="A89" t="s">
        <v>59</v>
      </c>
      <c r="B89" t="s">
        <v>13</v>
      </c>
      <c r="C89" s="1">
        <v>42735</v>
      </c>
      <c r="D89" s="2">
        <v>2238000000</v>
      </c>
      <c r="E89" s="2">
        <v>1252700000</v>
      </c>
      <c r="F89" s="2">
        <v>559800000</v>
      </c>
      <c r="G89" s="2">
        <v>0</v>
      </c>
      <c r="H89" s="2">
        <v>0</v>
      </c>
      <c r="I89" t="s">
        <v>9</v>
      </c>
      <c r="J89" t="s">
        <v>60</v>
      </c>
    </row>
    <row r="90" spans="1:10" hidden="1" x14ac:dyDescent="0.25">
      <c r="A90" t="s">
        <v>61</v>
      </c>
      <c r="B90" t="s">
        <v>8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21</v>
      </c>
      <c r="J90" t="s">
        <v>62</v>
      </c>
    </row>
    <row r="91" spans="1:10" hidden="1" x14ac:dyDescent="0.25">
      <c r="A91" t="s">
        <v>61</v>
      </c>
      <c r="B91" t="s">
        <v>11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s="2">
        <v>0</v>
      </c>
      <c r="I91" t="s">
        <v>21</v>
      </c>
      <c r="J91" t="s">
        <v>62</v>
      </c>
    </row>
    <row r="92" spans="1:10" hidden="1" x14ac:dyDescent="0.25">
      <c r="A92" t="s">
        <v>61</v>
      </c>
      <c r="B92" t="s">
        <v>12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21</v>
      </c>
      <c r="J92" t="s">
        <v>62</v>
      </c>
    </row>
    <row r="93" spans="1:10" hidden="1" x14ac:dyDescent="0.25">
      <c r="A93" t="s">
        <v>61</v>
      </c>
      <c r="B93" t="s">
        <v>13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21</v>
      </c>
      <c r="J93" t="s">
        <v>62</v>
      </c>
    </row>
    <row r="94" spans="1:10" hidden="1" x14ac:dyDescent="0.25">
      <c r="A94" t="s">
        <v>63</v>
      </c>
      <c r="B94" t="s">
        <v>8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s="2">
        <v>0</v>
      </c>
      <c r="I94" t="s">
        <v>18</v>
      </c>
      <c r="J94" t="s">
        <v>64</v>
      </c>
    </row>
    <row r="95" spans="1:10" hidden="1" x14ac:dyDescent="0.25">
      <c r="A95" t="s">
        <v>63</v>
      </c>
      <c r="B95" t="s">
        <v>11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s="2">
        <v>0</v>
      </c>
      <c r="I95" t="s">
        <v>18</v>
      </c>
      <c r="J95" t="s">
        <v>64</v>
      </c>
    </row>
    <row r="96" spans="1:10" hidden="1" x14ac:dyDescent="0.25">
      <c r="A96" t="s">
        <v>63</v>
      </c>
      <c r="B96" t="s">
        <v>12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s="2">
        <v>0</v>
      </c>
      <c r="I96" t="s">
        <v>18</v>
      </c>
      <c r="J96" t="s">
        <v>64</v>
      </c>
    </row>
    <row r="97" spans="1:10" hidden="1" x14ac:dyDescent="0.25">
      <c r="A97" t="s">
        <v>63</v>
      </c>
      <c r="B97" t="s">
        <v>13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s="2">
        <v>0</v>
      </c>
      <c r="I97" t="s">
        <v>18</v>
      </c>
      <c r="J97" t="s">
        <v>64</v>
      </c>
    </row>
    <row r="98" spans="1:10" hidden="1" x14ac:dyDescent="0.25">
      <c r="A98" t="s">
        <v>65</v>
      </c>
      <c r="B98" t="s">
        <v>8</v>
      </c>
      <c r="C98" s="1">
        <v>41274</v>
      </c>
      <c r="D98" s="2">
        <v>3334213000</v>
      </c>
      <c r="E98" s="2">
        <v>2154132000</v>
      </c>
      <c r="F98" s="2">
        <v>380532000</v>
      </c>
      <c r="G98" s="2">
        <v>0</v>
      </c>
      <c r="H98" s="2">
        <v>53677000</v>
      </c>
      <c r="I98" t="s">
        <v>9</v>
      </c>
      <c r="J98" t="s">
        <v>66</v>
      </c>
    </row>
    <row r="99" spans="1:10" hidden="1" x14ac:dyDescent="0.25">
      <c r="A99" t="s">
        <v>65</v>
      </c>
      <c r="B99" t="s">
        <v>11</v>
      </c>
      <c r="C99" s="1">
        <v>41639</v>
      </c>
      <c r="D99" s="2">
        <v>3594136000</v>
      </c>
      <c r="E99" s="2">
        <v>2323642000</v>
      </c>
      <c r="F99" s="2">
        <v>398177000</v>
      </c>
      <c r="G99" s="2">
        <v>0</v>
      </c>
      <c r="H99" s="2">
        <v>57238000</v>
      </c>
      <c r="I99" t="s">
        <v>9</v>
      </c>
      <c r="J99" t="s">
        <v>66</v>
      </c>
    </row>
    <row r="100" spans="1:10" hidden="1" x14ac:dyDescent="0.25">
      <c r="A100" t="s">
        <v>65</v>
      </c>
      <c r="B100" t="s">
        <v>12</v>
      </c>
      <c r="C100" s="1">
        <v>42004</v>
      </c>
      <c r="D100" s="2">
        <v>4021964000</v>
      </c>
      <c r="E100" s="2">
        <v>2597017000</v>
      </c>
      <c r="F100" s="2">
        <v>462637000</v>
      </c>
      <c r="G100" s="2">
        <v>0</v>
      </c>
      <c r="H100" s="2">
        <v>63724000</v>
      </c>
      <c r="I100" t="s">
        <v>9</v>
      </c>
      <c r="J100" t="s">
        <v>66</v>
      </c>
    </row>
    <row r="101" spans="1:10" hidden="1" x14ac:dyDescent="0.25">
      <c r="A101" t="s">
        <v>65</v>
      </c>
      <c r="B101" t="s">
        <v>13</v>
      </c>
      <c r="C101" s="1">
        <v>42369</v>
      </c>
      <c r="D101" s="2">
        <v>3974295000</v>
      </c>
      <c r="E101" s="2">
        <v>2549280000</v>
      </c>
      <c r="F101" s="2">
        <v>448592000</v>
      </c>
      <c r="G101" s="2">
        <v>0</v>
      </c>
      <c r="H101" s="2">
        <v>68707000</v>
      </c>
      <c r="I101" t="s">
        <v>9</v>
      </c>
      <c r="J101" t="s">
        <v>66</v>
      </c>
    </row>
    <row r="102" spans="1:10" hidden="1" x14ac:dyDescent="0.25">
      <c r="A102" t="s">
        <v>67</v>
      </c>
      <c r="B102" t="s">
        <v>8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s="2">
        <v>0</v>
      </c>
      <c r="I102" t="s">
        <v>21</v>
      </c>
      <c r="J102" t="s">
        <v>62</v>
      </c>
    </row>
    <row r="103" spans="1:10" hidden="1" x14ac:dyDescent="0.25">
      <c r="A103" t="s">
        <v>67</v>
      </c>
      <c r="B103" t="s">
        <v>11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s="2">
        <v>0</v>
      </c>
      <c r="I103" t="s">
        <v>21</v>
      </c>
      <c r="J103" t="s">
        <v>62</v>
      </c>
    </row>
    <row r="104" spans="1:10" hidden="1" x14ac:dyDescent="0.25">
      <c r="A104" t="s">
        <v>67</v>
      </c>
      <c r="B104" t="s">
        <v>12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s="2">
        <v>0</v>
      </c>
      <c r="I104" t="s">
        <v>21</v>
      </c>
      <c r="J104" t="s">
        <v>62</v>
      </c>
    </row>
    <row r="105" spans="1:10" hidden="1" x14ac:dyDescent="0.25">
      <c r="A105" t="s">
        <v>67</v>
      </c>
      <c r="B105" t="s">
        <v>13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s="2">
        <v>0</v>
      </c>
      <c r="I105" t="s">
        <v>21</v>
      </c>
      <c r="J105" t="s">
        <v>62</v>
      </c>
    </row>
    <row r="106" spans="1:10" hidden="1" x14ac:dyDescent="0.25">
      <c r="A106" t="s">
        <v>68</v>
      </c>
      <c r="B106" t="s">
        <v>8</v>
      </c>
      <c r="C106" s="1">
        <v>41274</v>
      </c>
      <c r="D106" s="2">
        <v>10259000000</v>
      </c>
      <c r="E106" s="2">
        <v>1899000000</v>
      </c>
      <c r="F106" s="2">
        <v>3927000000</v>
      </c>
      <c r="G106" s="2">
        <v>0</v>
      </c>
      <c r="H106" s="2">
        <v>2877000000</v>
      </c>
      <c r="I106" t="s">
        <v>43</v>
      </c>
      <c r="J106" t="s">
        <v>69</v>
      </c>
    </row>
    <row r="107" spans="1:10" hidden="1" x14ac:dyDescent="0.25">
      <c r="A107" t="s">
        <v>68</v>
      </c>
      <c r="B107" t="s">
        <v>11</v>
      </c>
      <c r="C107" s="1">
        <v>41639</v>
      </c>
      <c r="D107" s="2">
        <v>11230000000</v>
      </c>
      <c r="E107" s="2">
        <v>1954000000</v>
      </c>
      <c r="F107" s="2">
        <v>3862000000</v>
      </c>
      <c r="G107" s="2">
        <v>0</v>
      </c>
      <c r="H107" s="2">
        <v>3132000000</v>
      </c>
      <c r="I107" t="s">
        <v>43</v>
      </c>
      <c r="J107" t="s">
        <v>69</v>
      </c>
    </row>
    <row r="108" spans="1:10" hidden="1" x14ac:dyDescent="0.25">
      <c r="A108" t="s">
        <v>68</v>
      </c>
      <c r="B108" t="s">
        <v>12</v>
      </c>
      <c r="C108" s="1">
        <v>42004</v>
      </c>
      <c r="D108" s="2">
        <v>12296000000</v>
      </c>
      <c r="E108" s="2">
        <v>1982000000</v>
      </c>
      <c r="F108" s="2">
        <v>3808000000</v>
      </c>
      <c r="G108" s="2">
        <v>0</v>
      </c>
      <c r="H108" s="2">
        <v>3603000000</v>
      </c>
      <c r="I108" t="s">
        <v>43</v>
      </c>
      <c r="J108" t="s">
        <v>69</v>
      </c>
    </row>
    <row r="109" spans="1:10" hidden="1" x14ac:dyDescent="0.25">
      <c r="A109" t="s">
        <v>68</v>
      </c>
      <c r="B109" t="s">
        <v>13</v>
      </c>
      <c r="C109" s="1">
        <v>42369</v>
      </c>
      <c r="D109" s="2">
        <v>12200000000</v>
      </c>
      <c r="E109" s="2">
        <v>2261000000</v>
      </c>
      <c r="F109" s="2">
        <v>3750000000</v>
      </c>
      <c r="G109" s="2">
        <v>0</v>
      </c>
      <c r="H109" s="2">
        <v>3630000000</v>
      </c>
      <c r="I109" t="s">
        <v>43</v>
      </c>
      <c r="J109" t="s">
        <v>69</v>
      </c>
    </row>
    <row r="110" spans="1:10" hidden="1" x14ac:dyDescent="0.25">
      <c r="A110" t="s">
        <v>70</v>
      </c>
      <c r="B110" t="s">
        <v>8</v>
      </c>
      <c r="C110" s="1">
        <v>41274</v>
      </c>
      <c r="D110" s="2">
        <v>2875960000</v>
      </c>
      <c r="E110" s="2">
        <v>722479000</v>
      </c>
      <c r="F110" s="2">
        <v>389486000</v>
      </c>
      <c r="G110" s="2">
        <v>0</v>
      </c>
      <c r="H110" s="2">
        <v>644276000</v>
      </c>
      <c r="I110" t="s">
        <v>48</v>
      </c>
      <c r="J110" t="s">
        <v>71</v>
      </c>
    </row>
    <row r="111" spans="1:10" hidden="1" x14ac:dyDescent="0.25">
      <c r="A111" t="s">
        <v>70</v>
      </c>
      <c r="B111" t="s">
        <v>11</v>
      </c>
      <c r="C111" s="1">
        <v>41639</v>
      </c>
      <c r="D111" s="2">
        <v>3361407000</v>
      </c>
      <c r="E111" s="2">
        <v>859873000</v>
      </c>
      <c r="F111" s="2">
        <v>487084000</v>
      </c>
      <c r="G111" s="2">
        <v>0</v>
      </c>
      <c r="H111" s="2">
        <v>800145000</v>
      </c>
      <c r="I111" t="s">
        <v>48</v>
      </c>
      <c r="J111" t="s">
        <v>71</v>
      </c>
    </row>
    <row r="112" spans="1:10" hidden="1" x14ac:dyDescent="0.25">
      <c r="A112" t="s">
        <v>70</v>
      </c>
      <c r="B112" t="s">
        <v>12</v>
      </c>
      <c r="C112" s="1">
        <v>42004</v>
      </c>
      <c r="D112" s="2">
        <v>4100048000</v>
      </c>
      <c r="E112" s="2">
        <v>1094265000</v>
      </c>
      <c r="F112" s="2">
        <v>515059000</v>
      </c>
      <c r="G112" s="2">
        <v>0</v>
      </c>
      <c r="H112" s="2">
        <v>1003802000</v>
      </c>
      <c r="I112" t="s">
        <v>48</v>
      </c>
      <c r="J112" t="s">
        <v>71</v>
      </c>
    </row>
    <row r="113" spans="1:10" hidden="1" x14ac:dyDescent="0.25">
      <c r="A113" t="s">
        <v>70</v>
      </c>
      <c r="B113" t="s">
        <v>13</v>
      </c>
      <c r="C113" s="1">
        <v>42369</v>
      </c>
      <c r="D113" s="2">
        <v>4771516000</v>
      </c>
      <c r="E113" s="2">
        <v>1308868000</v>
      </c>
      <c r="F113" s="2">
        <v>564531000</v>
      </c>
      <c r="G113" s="2">
        <v>0</v>
      </c>
      <c r="H113" s="2">
        <v>1285328000</v>
      </c>
      <c r="I113" t="s">
        <v>48</v>
      </c>
      <c r="J113" t="s">
        <v>71</v>
      </c>
    </row>
    <row r="114" spans="1:10" hidden="1" x14ac:dyDescent="0.25">
      <c r="A114" t="s">
        <v>72</v>
      </c>
      <c r="B114" t="s">
        <v>8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s="2">
        <v>0</v>
      </c>
      <c r="H114" s="2">
        <v>0</v>
      </c>
      <c r="I114" t="s">
        <v>15</v>
      </c>
      <c r="J114" t="s">
        <v>73</v>
      </c>
    </row>
    <row r="115" spans="1:10" hidden="1" x14ac:dyDescent="0.25">
      <c r="A115" t="s">
        <v>72</v>
      </c>
      <c r="B115" t="s">
        <v>11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s="2">
        <v>0</v>
      </c>
      <c r="H115" s="2">
        <v>0</v>
      </c>
      <c r="I115" t="s">
        <v>15</v>
      </c>
      <c r="J115" t="s">
        <v>73</v>
      </c>
    </row>
    <row r="116" spans="1:10" hidden="1" x14ac:dyDescent="0.25">
      <c r="A116" t="s">
        <v>72</v>
      </c>
      <c r="B116" t="s">
        <v>12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s="2">
        <v>0</v>
      </c>
      <c r="H116" s="2">
        <v>0</v>
      </c>
      <c r="I116" t="s">
        <v>15</v>
      </c>
      <c r="J116" t="s">
        <v>73</v>
      </c>
    </row>
    <row r="117" spans="1:10" hidden="1" x14ac:dyDescent="0.25">
      <c r="A117" t="s">
        <v>72</v>
      </c>
      <c r="B117" t="s">
        <v>13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s="2">
        <v>0</v>
      </c>
      <c r="H117" s="2">
        <v>0</v>
      </c>
      <c r="I117" t="s">
        <v>15</v>
      </c>
      <c r="J117" t="s">
        <v>73</v>
      </c>
    </row>
    <row r="118" spans="1:10" hidden="1" x14ac:dyDescent="0.25">
      <c r="A118" t="s">
        <v>74</v>
      </c>
      <c r="B118" t="s">
        <v>8</v>
      </c>
      <c r="C118" s="1">
        <v>41639</v>
      </c>
      <c r="D118" s="2">
        <v>17517600000</v>
      </c>
      <c r="E118" s="2">
        <v>14757700000</v>
      </c>
      <c r="F118" s="2">
        <v>1924300000</v>
      </c>
      <c r="G118" s="2">
        <v>0</v>
      </c>
      <c r="H118" s="2">
        <v>95300000</v>
      </c>
      <c r="I118" t="s">
        <v>15</v>
      </c>
      <c r="J118" t="s">
        <v>75</v>
      </c>
    </row>
    <row r="119" spans="1:10" hidden="1" x14ac:dyDescent="0.25">
      <c r="A119" t="s">
        <v>74</v>
      </c>
      <c r="B119" t="s">
        <v>11</v>
      </c>
      <c r="C119" s="1">
        <v>42004</v>
      </c>
      <c r="D119" s="2">
        <v>19108800000</v>
      </c>
      <c r="E119" s="2">
        <v>16120100000</v>
      </c>
      <c r="F119" s="2">
        <v>2061000000</v>
      </c>
      <c r="G119" s="2">
        <v>0</v>
      </c>
      <c r="H119" s="2">
        <v>106900000</v>
      </c>
      <c r="I119" t="s">
        <v>15</v>
      </c>
      <c r="J119" t="s">
        <v>75</v>
      </c>
    </row>
    <row r="120" spans="1:10" hidden="1" x14ac:dyDescent="0.25">
      <c r="A120" t="s">
        <v>74</v>
      </c>
      <c r="B120" t="s">
        <v>12</v>
      </c>
      <c r="C120" s="1">
        <v>42369</v>
      </c>
      <c r="D120" s="2">
        <v>20862000000</v>
      </c>
      <c r="E120" s="2">
        <v>17600500000</v>
      </c>
      <c r="F120" s="2">
        <v>2245600000</v>
      </c>
      <c r="G120" s="2">
        <v>0</v>
      </c>
      <c r="H120" s="2">
        <v>127400000</v>
      </c>
      <c r="I120" t="s">
        <v>15</v>
      </c>
      <c r="J120" t="s">
        <v>75</v>
      </c>
    </row>
    <row r="121" spans="1:10" hidden="1" x14ac:dyDescent="0.25">
      <c r="A121" t="s">
        <v>74</v>
      </c>
      <c r="B121" t="s">
        <v>13</v>
      </c>
      <c r="C121" s="1">
        <v>42735</v>
      </c>
      <c r="D121" s="2">
        <v>21609000000</v>
      </c>
      <c r="E121" s="2">
        <v>18295800000</v>
      </c>
      <c r="F121" s="2">
        <v>2280300000</v>
      </c>
      <c r="G121" s="2">
        <v>0</v>
      </c>
      <c r="H121" s="2">
        <v>143400000</v>
      </c>
      <c r="I121" t="s">
        <v>15</v>
      </c>
      <c r="J121" t="s">
        <v>75</v>
      </c>
    </row>
    <row r="122" spans="1:10" hidden="1" x14ac:dyDescent="0.25">
      <c r="A122" t="s">
        <v>76</v>
      </c>
      <c r="B122" t="s">
        <v>8</v>
      </c>
      <c r="C122" s="1">
        <v>41274</v>
      </c>
      <c r="D122" s="2">
        <v>61497200000</v>
      </c>
      <c r="E122" s="2">
        <v>48213600000</v>
      </c>
      <c r="F122" s="2">
        <v>8680500000</v>
      </c>
      <c r="G122" s="2">
        <v>0</v>
      </c>
      <c r="H122" s="2">
        <v>233000000</v>
      </c>
      <c r="I122" t="s">
        <v>21</v>
      </c>
      <c r="J122" t="s">
        <v>77</v>
      </c>
    </row>
    <row r="123" spans="1:10" hidden="1" x14ac:dyDescent="0.25">
      <c r="A123" t="s">
        <v>76</v>
      </c>
      <c r="B123" t="s">
        <v>11</v>
      </c>
      <c r="C123" s="1">
        <v>41639</v>
      </c>
      <c r="D123" s="2">
        <v>71023500000</v>
      </c>
      <c r="E123" s="2">
        <v>56237100000</v>
      </c>
      <c r="F123" s="2">
        <v>9952900000</v>
      </c>
      <c r="G123" s="2">
        <v>0</v>
      </c>
      <c r="H123" s="2">
        <v>245300000</v>
      </c>
      <c r="I123" t="s">
        <v>21</v>
      </c>
      <c r="J123" t="s">
        <v>77</v>
      </c>
    </row>
    <row r="124" spans="1:10" hidden="1" x14ac:dyDescent="0.25">
      <c r="A124" t="s">
        <v>76</v>
      </c>
      <c r="B124" t="s">
        <v>12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s="2">
        <v>0</v>
      </c>
      <c r="H124" s="2">
        <v>220900000</v>
      </c>
      <c r="I124" t="s">
        <v>21</v>
      </c>
      <c r="J124" t="s">
        <v>77</v>
      </c>
    </row>
    <row r="125" spans="1:10" hidden="1" x14ac:dyDescent="0.25">
      <c r="A125" t="s">
        <v>76</v>
      </c>
      <c r="B125" t="s">
        <v>13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s="2">
        <v>0</v>
      </c>
      <c r="H125" s="2">
        <v>230100000</v>
      </c>
      <c r="I125" t="s">
        <v>21</v>
      </c>
      <c r="J125" t="s">
        <v>77</v>
      </c>
    </row>
    <row r="126" spans="1:10" hidden="1" x14ac:dyDescent="0.25">
      <c r="A126" t="s">
        <v>78</v>
      </c>
      <c r="B126" t="s">
        <v>8</v>
      </c>
      <c r="C126" s="1">
        <v>41274</v>
      </c>
      <c r="D126" s="2">
        <v>16428000000</v>
      </c>
      <c r="E126" s="2">
        <v>3079000000</v>
      </c>
      <c r="F126" s="2">
        <v>1333000000</v>
      </c>
      <c r="G126" s="2">
        <v>0</v>
      </c>
      <c r="H126" s="2">
        <v>6881000000</v>
      </c>
      <c r="I126" t="s">
        <v>79</v>
      </c>
      <c r="J126" t="s">
        <v>80</v>
      </c>
    </row>
    <row r="127" spans="1:10" hidden="1" x14ac:dyDescent="0.25">
      <c r="A127" t="s">
        <v>78</v>
      </c>
      <c r="B127" t="s">
        <v>11</v>
      </c>
      <c r="C127" s="1">
        <v>41639</v>
      </c>
      <c r="D127" s="2">
        <v>14771000000</v>
      </c>
      <c r="E127" s="2">
        <v>2938000000</v>
      </c>
      <c r="F127" s="2">
        <v>1286000000</v>
      </c>
      <c r="G127" s="2">
        <v>0</v>
      </c>
      <c r="H127" s="2">
        <v>5866000000</v>
      </c>
      <c r="I127" t="s">
        <v>79</v>
      </c>
      <c r="J127" t="s">
        <v>80</v>
      </c>
    </row>
    <row r="128" spans="1:10" hidden="1" x14ac:dyDescent="0.25">
      <c r="A128" t="s">
        <v>78</v>
      </c>
      <c r="B128" t="s">
        <v>12</v>
      </c>
      <c r="C128" s="1">
        <v>42004</v>
      </c>
      <c r="D128" s="2">
        <v>12691000000</v>
      </c>
      <c r="E128" s="2">
        <v>2511000000</v>
      </c>
      <c r="F128" s="2">
        <v>1095000000</v>
      </c>
      <c r="G128" s="2">
        <v>0</v>
      </c>
      <c r="H128" s="2">
        <v>9720000000</v>
      </c>
      <c r="I128" t="s">
        <v>79</v>
      </c>
      <c r="J128" t="s">
        <v>80</v>
      </c>
    </row>
    <row r="129" spans="1:10" hidden="1" x14ac:dyDescent="0.25">
      <c r="A129" t="s">
        <v>78</v>
      </c>
      <c r="B129" t="s">
        <v>13</v>
      </c>
      <c r="C129" s="1">
        <v>42369</v>
      </c>
      <c r="D129" s="2">
        <v>6383000000</v>
      </c>
      <c r="E129" s="2">
        <v>2065000000</v>
      </c>
      <c r="F129" s="2">
        <v>791000000</v>
      </c>
      <c r="G129" s="2">
        <v>0</v>
      </c>
      <c r="H129" s="2">
        <v>29372000000</v>
      </c>
      <c r="I129" t="s">
        <v>79</v>
      </c>
      <c r="J129" t="s">
        <v>80</v>
      </c>
    </row>
    <row r="130" spans="1:10" hidden="1" x14ac:dyDescent="0.25">
      <c r="A130" t="s">
        <v>81</v>
      </c>
      <c r="B130" t="s">
        <v>8</v>
      </c>
      <c r="C130" s="1">
        <v>41639</v>
      </c>
      <c r="D130" s="2">
        <v>14581000000</v>
      </c>
      <c r="E130" s="2">
        <v>2942000000</v>
      </c>
      <c r="F130" s="2">
        <v>2256000000</v>
      </c>
      <c r="G130" s="2">
        <v>0</v>
      </c>
      <c r="H130" s="2">
        <v>3927000000</v>
      </c>
      <c r="I130" t="s">
        <v>79</v>
      </c>
      <c r="J130" t="s">
        <v>80</v>
      </c>
    </row>
    <row r="131" spans="1:10" hidden="1" x14ac:dyDescent="0.25">
      <c r="A131" t="s">
        <v>81</v>
      </c>
      <c r="B131" t="s">
        <v>11</v>
      </c>
      <c r="C131" s="1">
        <v>42004</v>
      </c>
      <c r="D131" s="2">
        <v>18470000000</v>
      </c>
      <c r="E131" s="2">
        <v>3317000000</v>
      </c>
      <c r="F131" s="2">
        <v>2725000000</v>
      </c>
      <c r="G131" s="2">
        <v>0</v>
      </c>
      <c r="H131" s="2">
        <v>4550000000</v>
      </c>
      <c r="I131" t="s">
        <v>79</v>
      </c>
      <c r="J131" t="s">
        <v>80</v>
      </c>
    </row>
    <row r="132" spans="1:10" hidden="1" x14ac:dyDescent="0.25">
      <c r="A132" t="s">
        <v>81</v>
      </c>
      <c r="B132" t="s">
        <v>12</v>
      </c>
      <c r="C132" s="1">
        <v>42369</v>
      </c>
      <c r="D132" s="2">
        <v>8698000000</v>
      </c>
      <c r="E132" s="2">
        <v>3185000000</v>
      </c>
      <c r="F132" s="2">
        <v>2000000000</v>
      </c>
      <c r="G132" s="2">
        <v>0</v>
      </c>
      <c r="H132" s="2">
        <v>4603000000</v>
      </c>
      <c r="I132" t="s">
        <v>79</v>
      </c>
      <c r="J132" t="s">
        <v>80</v>
      </c>
    </row>
    <row r="133" spans="1:10" hidden="1" x14ac:dyDescent="0.25">
      <c r="A133" t="s">
        <v>81</v>
      </c>
      <c r="B133" t="s">
        <v>13</v>
      </c>
      <c r="C133" s="1">
        <v>42735</v>
      </c>
      <c r="D133" s="2">
        <v>7869000000</v>
      </c>
      <c r="E133" s="2">
        <v>2900000000</v>
      </c>
      <c r="F133" s="2">
        <v>2094000000</v>
      </c>
      <c r="G133" s="2">
        <v>0</v>
      </c>
      <c r="H133" s="2">
        <v>4301000000</v>
      </c>
      <c r="I133" t="s">
        <v>79</v>
      </c>
      <c r="J133" t="s">
        <v>80</v>
      </c>
    </row>
    <row r="134" spans="1:10" hidden="1" x14ac:dyDescent="0.25">
      <c r="A134" t="s">
        <v>82</v>
      </c>
      <c r="B134" t="s">
        <v>8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s="2">
        <v>0</v>
      </c>
      <c r="I134" t="s">
        <v>55</v>
      </c>
      <c r="J134" t="s">
        <v>83</v>
      </c>
    </row>
    <row r="135" spans="1:10" hidden="1" x14ac:dyDescent="0.25">
      <c r="A135" t="s">
        <v>82</v>
      </c>
      <c r="B135" t="s">
        <v>11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s="2">
        <v>0</v>
      </c>
      <c r="I135" t="s">
        <v>55</v>
      </c>
      <c r="J135" t="s">
        <v>83</v>
      </c>
    </row>
    <row r="136" spans="1:10" hidden="1" x14ac:dyDescent="0.25">
      <c r="A136" t="s">
        <v>82</v>
      </c>
      <c r="B136" t="s">
        <v>12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s="2">
        <v>0</v>
      </c>
      <c r="I136" t="s">
        <v>55</v>
      </c>
      <c r="J136" t="s">
        <v>83</v>
      </c>
    </row>
    <row r="137" spans="1:10" hidden="1" x14ac:dyDescent="0.25">
      <c r="A137" t="s">
        <v>82</v>
      </c>
      <c r="B137" t="s">
        <v>13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s="2">
        <v>0</v>
      </c>
      <c r="I137" t="s">
        <v>55</v>
      </c>
      <c r="J137" t="s">
        <v>83</v>
      </c>
    </row>
    <row r="138" spans="1:10" hidden="1" x14ac:dyDescent="0.25">
      <c r="A138" t="s">
        <v>84</v>
      </c>
      <c r="B138" t="s">
        <v>8</v>
      </c>
      <c r="C138" s="1">
        <v>41274</v>
      </c>
      <c r="D138" s="2">
        <v>4292100000</v>
      </c>
      <c r="E138" s="2">
        <v>2948900000</v>
      </c>
      <c r="F138" s="2">
        <v>512900000</v>
      </c>
      <c r="G138" s="2">
        <v>0</v>
      </c>
      <c r="H138" s="2">
        <v>0</v>
      </c>
      <c r="I138" t="s">
        <v>18</v>
      </c>
      <c r="J138" t="s">
        <v>85</v>
      </c>
    </row>
    <row r="139" spans="1:10" hidden="1" x14ac:dyDescent="0.25">
      <c r="A139" t="s">
        <v>84</v>
      </c>
      <c r="B139" t="s">
        <v>11</v>
      </c>
      <c r="C139" s="1">
        <v>41639</v>
      </c>
      <c r="D139" s="2">
        <v>4614700000</v>
      </c>
      <c r="E139" s="2">
        <v>3163900000</v>
      </c>
      <c r="F139" s="2">
        <v>548000000</v>
      </c>
      <c r="G139" s="2">
        <v>0</v>
      </c>
      <c r="H139" s="2">
        <v>0</v>
      </c>
      <c r="I139" t="s">
        <v>18</v>
      </c>
      <c r="J139" t="s">
        <v>85</v>
      </c>
    </row>
    <row r="140" spans="1:10" hidden="1" x14ac:dyDescent="0.25">
      <c r="A140" t="s">
        <v>84</v>
      </c>
      <c r="B140" t="s">
        <v>12</v>
      </c>
      <c r="C140" s="1">
        <v>42004</v>
      </c>
      <c r="D140" s="2">
        <v>5345500000</v>
      </c>
      <c r="E140" s="2">
        <v>3651700000</v>
      </c>
      <c r="F140" s="2">
        <v>645100000</v>
      </c>
      <c r="G140" s="2">
        <v>0</v>
      </c>
      <c r="H140" s="2">
        <v>0</v>
      </c>
      <c r="I140" t="s">
        <v>18</v>
      </c>
      <c r="J140" t="s">
        <v>85</v>
      </c>
    </row>
    <row r="141" spans="1:10" hidden="1" x14ac:dyDescent="0.25">
      <c r="A141" t="s">
        <v>84</v>
      </c>
      <c r="B141" t="s">
        <v>13</v>
      </c>
      <c r="C141" s="1">
        <v>42369</v>
      </c>
      <c r="D141" s="2">
        <v>5568700000</v>
      </c>
      <c r="E141" s="2">
        <v>3789200000</v>
      </c>
      <c r="F141" s="2">
        <v>669100000</v>
      </c>
      <c r="G141" s="2">
        <v>0</v>
      </c>
      <c r="H141" s="2">
        <v>0</v>
      </c>
      <c r="I141" t="s">
        <v>18</v>
      </c>
      <c r="J141" t="s">
        <v>85</v>
      </c>
    </row>
    <row r="142" spans="1:10" hidden="1" x14ac:dyDescent="0.25">
      <c r="A142" t="s">
        <v>86</v>
      </c>
      <c r="B142" t="s">
        <v>8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9</v>
      </c>
      <c r="J142" t="s">
        <v>87</v>
      </c>
    </row>
    <row r="143" spans="1:10" hidden="1" x14ac:dyDescent="0.25">
      <c r="A143" t="s">
        <v>86</v>
      </c>
      <c r="B143" t="s">
        <v>11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9</v>
      </c>
      <c r="J143" t="s">
        <v>87</v>
      </c>
    </row>
    <row r="144" spans="1:10" hidden="1" x14ac:dyDescent="0.25">
      <c r="A144" t="s">
        <v>86</v>
      </c>
      <c r="B144" t="s">
        <v>12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9</v>
      </c>
      <c r="J144" t="s">
        <v>87</v>
      </c>
    </row>
    <row r="145" spans="1:10" hidden="1" x14ac:dyDescent="0.25">
      <c r="A145" t="s">
        <v>86</v>
      </c>
      <c r="B145" t="s">
        <v>13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9</v>
      </c>
      <c r="J145" t="s">
        <v>87</v>
      </c>
    </row>
    <row r="146" spans="1:10" hidden="1" x14ac:dyDescent="0.25">
      <c r="A146" t="s">
        <v>88</v>
      </c>
      <c r="B146" t="s">
        <v>8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s="2">
        <v>0</v>
      </c>
      <c r="I146" t="s">
        <v>18</v>
      </c>
      <c r="J146" t="s">
        <v>89</v>
      </c>
    </row>
    <row r="147" spans="1:10" hidden="1" x14ac:dyDescent="0.25">
      <c r="A147" t="s">
        <v>88</v>
      </c>
      <c r="B147" t="s">
        <v>11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s="2">
        <v>0</v>
      </c>
      <c r="I147" t="s">
        <v>18</v>
      </c>
      <c r="J147" t="s">
        <v>89</v>
      </c>
    </row>
    <row r="148" spans="1:10" hidden="1" x14ac:dyDescent="0.25">
      <c r="A148" t="s">
        <v>88</v>
      </c>
      <c r="B148" t="s">
        <v>12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s="2">
        <v>0</v>
      </c>
      <c r="I148" t="s">
        <v>18</v>
      </c>
      <c r="J148" t="s">
        <v>89</v>
      </c>
    </row>
    <row r="149" spans="1:10" hidden="1" x14ac:dyDescent="0.25">
      <c r="A149" t="s">
        <v>88</v>
      </c>
      <c r="B149" t="s">
        <v>13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s="2">
        <v>0</v>
      </c>
      <c r="I149" t="s">
        <v>18</v>
      </c>
      <c r="J149" t="s">
        <v>89</v>
      </c>
    </row>
    <row r="150" spans="1:10" hidden="1" x14ac:dyDescent="0.25">
      <c r="A150" t="s">
        <v>90</v>
      </c>
      <c r="B150" t="s">
        <v>8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18</v>
      </c>
      <c r="J150" t="s">
        <v>30</v>
      </c>
    </row>
    <row r="151" spans="1:10" hidden="1" x14ac:dyDescent="0.25">
      <c r="A151" t="s">
        <v>90</v>
      </c>
      <c r="B151" t="s">
        <v>11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18</v>
      </c>
      <c r="J151" t="s">
        <v>30</v>
      </c>
    </row>
    <row r="152" spans="1:10" hidden="1" x14ac:dyDescent="0.25">
      <c r="A152" t="s">
        <v>91</v>
      </c>
      <c r="B152" t="s">
        <v>8</v>
      </c>
      <c r="C152" s="1">
        <v>41274</v>
      </c>
      <c r="D152" s="2">
        <v>5863500000</v>
      </c>
      <c r="E152" s="2">
        <v>4335300000</v>
      </c>
      <c r="F152" s="2">
        <v>1148900000</v>
      </c>
      <c r="G152" s="2">
        <v>0</v>
      </c>
      <c r="H152" s="2">
        <v>0</v>
      </c>
      <c r="I152" t="s">
        <v>55</v>
      </c>
      <c r="J152" t="s">
        <v>92</v>
      </c>
    </row>
    <row r="153" spans="1:10" hidden="1" x14ac:dyDescent="0.25">
      <c r="A153" t="s">
        <v>91</v>
      </c>
      <c r="B153" t="s">
        <v>11</v>
      </c>
      <c r="C153" s="1">
        <v>41636</v>
      </c>
      <c r="D153" s="2">
        <v>6140000000</v>
      </c>
      <c r="E153" s="2">
        <v>4502300000</v>
      </c>
      <c r="F153" s="2">
        <v>1174200000</v>
      </c>
      <c r="G153" s="2">
        <v>0</v>
      </c>
      <c r="H153" s="2">
        <v>0</v>
      </c>
      <c r="I153" t="s">
        <v>55</v>
      </c>
      <c r="J153" t="s">
        <v>92</v>
      </c>
    </row>
    <row r="154" spans="1:10" hidden="1" x14ac:dyDescent="0.25">
      <c r="A154" t="s">
        <v>91</v>
      </c>
      <c r="B154" t="s">
        <v>12</v>
      </c>
      <c r="C154" s="1">
        <v>42007</v>
      </c>
      <c r="D154" s="2">
        <v>6330300000</v>
      </c>
      <c r="E154" s="2">
        <v>4679100000</v>
      </c>
      <c r="F154" s="2">
        <v>1158900000</v>
      </c>
      <c r="G154" s="2">
        <v>0</v>
      </c>
      <c r="H154" s="2">
        <v>0</v>
      </c>
      <c r="I154" t="s">
        <v>55</v>
      </c>
      <c r="J154" t="s">
        <v>92</v>
      </c>
    </row>
    <row r="155" spans="1:10" hidden="1" x14ac:dyDescent="0.25">
      <c r="A155" t="s">
        <v>91</v>
      </c>
      <c r="B155" t="s">
        <v>13</v>
      </c>
      <c r="C155" s="1">
        <v>42371</v>
      </c>
      <c r="D155" s="2">
        <v>5966900000</v>
      </c>
      <c r="E155" s="2">
        <v>4321100000</v>
      </c>
      <c r="F155" s="2">
        <v>1108100000</v>
      </c>
      <c r="G155" s="2">
        <v>0</v>
      </c>
      <c r="H155" s="2">
        <v>0</v>
      </c>
      <c r="I155" t="s">
        <v>55</v>
      </c>
      <c r="J155" t="s">
        <v>92</v>
      </c>
    </row>
    <row r="156" spans="1:10" hidden="1" x14ac:dyDescent="0.25">
      <c r="A156" t="s">
        <v>93</v>
      </c>
      <c r="B156" t="s">
        <v>8</v>
      </c>
      <c r="C156" s="1">
        <v>41274</v>
      </c>
      <c r="D156" s="2">
        <v>2853926000</v>
      </c>
      <c r="E156" s="2">
        <v>1329500000</v>
      </c>
      <c r="F156" s="2">
        <v>220758000</v>
      </c>
      <c r="G156" s="2">
        <v>0</v>
      </c>
      <c r="H156" s="2">
        <v>380402000</v>
      </c>
      <c r="I156" t="s">
        <v>38</v>
      </c>
      <c r="J156" t="s">
        <v>94</v>
      </c>
    </row>
    <row r="157" spans="1:10" hidden="1" x14ac:dyDescent="0.25">
      <c r="A157" t="s">
        <v>93</v>
      </c>
      <c r="B157" t="s">
        <v>11</v>
      </c>
      <c r="C157" s="1">
        <v>41639</v>
      </c>
      <c r="D157" s="2">
        <v>2879000000</v>
      </c>
      <c r="E157" s="2">
        <v>1289000000</v>
      </c>
      <c r="F157" s="2">
        <v>234000000</v>
      </c>
      <c r="G157" s="2">
        <v>0</v>
      </c>
      <c r="H157" s="2">
        <v>407000000</v>
      </c>
      <c r="I157" t="s">
        <v>38</v>
      </c>
      <c r="J157" t="s">
        <v>94</v>
      </c>
    </row>
    <row r="158" spans="1:10" hidden="1" x14ac:dyDescent="0.25">
      <c r="A158" t="s">
        <v>93</v>
      </c>
      <c r="B158" t="s">
        <v>12</v>
      </c>
      <c r="C158" s="1">
        <v>42004</v>
      </c>
      <c r="D158" s="2">
        <v>3011000000</v>
      </c>
      <c r="E158" s="2">
        <v>1350000000</v>
      </c>
      <c r="F158" s="2">
        <v>236000000</v>
      </c>
      <c r="G158" s="2">
        <v>0</v>
      </c>
      <c r="H158" s="2">
        <v>424000000</v>
      </c>
      <c r="I158" t="s">
        <v>38</v>
      </c>
      <c r="J158" t="s">
        <v>94</v>
      </c>
    </row>
    <row r="159" spans="1:10" hidden="1" x14ac:dyDescent="0.25">
      <c r="A159" t="s">
        <v>93</v>
      </c>
      <c r="B159" t="s">
        <v>13</v>
      </c>
      <c r="C159" s="1">
        <v>42369</v>
      </c>
      <c r="D159" s="2">
        <v>3159000000</v>
      </c>
      <c r="E159" s="2">
        <v>1404000000</v>
      </c>
      <c r="F159" s="2">
        <v>243000000</v>
      </c>
      <c r="G159" s="2">
        <v>0</v>
      </c>
      <c r="H159" s="2">
        <v>440000000</v>
      </c>
      <c r="I159" t="s">
        <v>38</v>
      </c>
      <c r="J159" t="s">
        <v>94</v>
      </c>
    </row>
    <row r="160" spans="1:10" hidden="1" x14ac:dyDescent="0.25">
      <c r="A160" t="s">
        <v>95</v>
      </c>
      <c r="B160" t="s">
        <v>8</v>
      </c>
      <c r="C160" s="1">
        <v>41274</v>
      </c>
      <c r="D160" s="2">
        <v>33781000000</v>
      </c>
      <c r="E160" s="2">
        <v>480000000</v>
      </c>
      <c r="F160" s="2">
        <v>23392000000</v>
      </c>
      <c r="G160" s="2">
        <v>0</v>
      </c>
      <c r="H160" s="2">
        <v>1712000000</v>
      </c>
      <c r="I160" t="s">
        <v>43</v>
      </c>
      <c r="J160" t="s">
        <v>96</v>
      </c>
    </row>
    <row r="161" spans="1:10" hidden="1" x14ac:dyDescent="0.25">
      <c r="A161" t="s">
        <v>95</v>
      </c>
      <c r="B161" t="s">
        <v>11</v>
      </c>
      <c r="C161" s="1">
        <v>41639</v>
      </c>
      <c r="D161" s="2">
        <v>34828000000</v>
      </c>
      <c r="E161" s="2">
        <v>442000000</v>
      </c>
      <c r="F161" s="2">
        <v>23150000000</v>
      </c>
      <c r="G161" s="2">
        <v>0</v>
      </c>
      <c r="H161" s="2">
        <v>1832000000</v>
      </c>
      <c r="I161" t="s">
        <v>43</v>
      </c>
      <c r="J161" t="s">
        <v>96</v>
      </c>
    </row>
    <row r="162" spans="1:10" hidden="1" x14ac:dyDescent="0.25">
      <c r="A162" t="s">
        <v>95</v>
      </c>
      <c r="B162" t="s">
        <v>12</v>
      </c>
      <c r="C162" s="1">
        <v>42004</v>
      </c>
      <c r="D162" s="2">
        <v>35895000000</v>
      </c>
      <c r="E162" s="2">
        <v>373000000</v>
      </c>
      <c r="F162" s="2">
        <v>23153000000</v>
      </c>
      <c r="G162" s="2">
        <v>0</v>
      </c>
      <c r="H162" s="2">
        <v>2044000000</v>
      </c>
      <c r="I162" t="s">
        <v>43</v>
      </c>
      <c r="J162" t="s">
        <v>96</v>
      </c>
    </row>
    <row r="163" spans="1:10" hidden="1" x14ac:dyDescent="0.25">
      <c r="A163" t="s">
        <v>95</v>
      </c>
      <c r="B163" t="s">
        <v>13</v>
      </c>
      <c r="C163" s="1">
        <v>42369</v>
      </c>
      <c r="D163" s="2">
        <v>34441000000</v>
      </c>
      <c r="E163" s="2">
        <v>475000000</v>
      </c>
      <c r="F163" s="2">
        <v>22892000000</v>
      </c>
      <c r="G163" s="2">
        <v>0</v>
      </c>
      <c r="H163" s="2">
        <v>1988000000</v>
      </c>
      <c r="I163" t="s">
        <v>43</v>
      </c>
      <c r="J163" t="s">
        <v>96</v>
      </c>
    </row>
    <row r="164" spans="1:10" hidden="1" x14ac:dyDescent="0.25">
      <c r="A164" t="s">
        <v>97</v>
      </c>
      <c r="B164" t="s">
        <v>8</v>
      </c>
      <c r="C164" s="1">
        <v>41517</v>
      </c>
      <c r="D164" s="2">
        <v>2089100000</v>
      </c>
      <c r="E164" s="2">
        <v>1251500000</v>
      </c>
      <c r="F164" s="2">
        <v>607600000</v>
      </c>
      <c r="G164" s="2">
        <v>0</v>
      </c>
      <c r="H164" s="2">
        <v>0</v>
      </c>
      <c r="I164" t="s">
        <v>9</v>
      </c>
      <c r="J164" t="s">
        <v>66</v>
      </c>
    </row>
    <row r="165" spans="1:10" hidden="1" x14ac:dyDescent="0.25">
      <c r="A165" t="s">
        <v>97</v>
      </c>
      <c r="B165" t="s">
        <v>11</v>
      </c>
      <c r="C165" s="1">
        <v>41882</v>
      </c>
      <c r="D165" s="2">
        <v>2393500000</v>
      </c>
      <c r="E165" s="2">
        <v>1414300000</v>
      </c>
      <c r="F165" s="2">
        <v>680300000</v>
      </c>
      <c r="G165" s="2">
        <v>0</v>
      </c>
      <c r="H165" s="2">
        <v>0</v>
      </c>
      <c r="I165" t="s">
        <v>9</v>
      </c>
      <c r="J165" t="s">
        <v>66</v>
      </c>
    </row>
    <row r="166" spans="1:10" hidden="1" x14ac:dyDescent="0.25">
      <c r="A166" t="s">
        <v>97</v>
      </c>
      <c r="B166" t="s">
        <v>12</v>
      </c>
      <c r="C166" s="1">
        <v>42247</v>
      </c>
      <c r="D166" s="2">
        <v>2706700000</v>
      </c>
      <c r="E166" s="2">
        <v>1561100000</v>
      </c>
      <c r="F166" s="2">
        <v>756900000</v>
      </c>
      <c r="G166" s="2">
        <v>0</v>
      </c>
      <c r="H166" s="2">
        <v>0</v>
      </c>
      <c r="I166" t="s">
        <v>9</v>
      </c>
      <c r="J166" t="s">
        <v>66</v>
      </c>
    </row>
    <row r="167" spans="1:10" hidden="1" x14ac:dyDescent="0.25">
      <c r="A167" t="s">
        <v>97</v>
      </c>
      <c r="B167" t="s">
        <v>13</v>
      </c>
      <c r="C167" s="1">
        <v>42613</v>
      </c>
      <c r="D167" s="2">
        <v>3291300000</v>
      </c>
      <c r="E167" s="2">
        <v>1855100000</v>
      </c>
      <c r="F167" s="2">
        <v>946000000</v>
      </c>
      <c r="G167" s="2">
        <v>0</v>
      </c>
      <c r="H167" s="2">
        <v>0</v>
      </c>
      <c r="I167" t="s">
        <v>9</v>
      </c>
      <c r="J167" t="s">
        <v>66</v>
      </c>
    </row>
    <row r="168" spans="1:10" hidden="1" x14ac:dyDescent="0.25">
      <c r="A168" t="s">
        <v>98</v>
      </c>
      <c r="B168" t="s">
        <v>8</v>
      </c>
      <c r="C168" s="1">
        <v>41517</v>
      </c>
      <c r="D168" s="2">
        <v>9147530000</v>
      </c>
      <c r="E168" s="2">
        <v>4406595000</v>
      </c>
      <c r="F168" s="2">
        <v>2967837000</v>
      </c>
      <c r="G168" s="2">
        <v>0</v>
      </c>
      <c r="H168" s="2">
        <v>0</v>
      </c>
      <c r="I168" t="s">
        <v>15</v>
      </c>
      <c r="J168" t="s">
        <v>75</v>
      </c>
    </row>
    <row r="169" spans="1:10" hidden="1" x14ac:dyDescent="0.25">
      <c r="A169" t="s">
        <v>98</v>
      </c>
      <c r="B169" t="s">
        <v>11</v>
      </c>
      <c r="C169" s="1">
        <v>41881</v>
      </c>
      <c r="D169" s="2">
        <v>9475313000</v>
      </c>
      <c r="E169" s="2">
        <v>4540406000</v>
      </c>
      <c r="F169" s="2">
        <v>3104684000</v>
      </c>
      <c r="G169" s="2">
        <v>0</v>
      </c>
      <c r="H169" s="2">
        <v>0</v>
      </c>
      <c r="I169" t="s">
        <v>15</v>
      </c>
      <c r="J169" t="s">
        <v>75</v>
      </c>
    </row>
    <row r="170" spans="1:10" hidden="1" x14ac:dyDescent="0.25">
      <c r="A170" t="s">
        <v>98</v>
      </c>
      <c r="B170" t="s">
        <v>12</v>
      </c>
      <c r="C170" s="1">
        <v>42245</v>
      </c>
      <c r="D170" s="2">
        <v>10187340000</v>
      </c>
      <c r="E170" s="2">
        <v>4860309000</v>
      </c>
      <c r="F170" s="2">
        <v>3373980000</v>
      </c>
      <c r="G170" s="2">
        <v>0</v>
      </c>
      <c r="H170" s="2">
        <v>0</v>
      </c>
      <c r="I170" t="s">
        <v>15</v>
      </c>
      <c r="J170" t="s">
        <v>75</v>
      </c>
    </row>
    <row r="171" spans="1:10" hidden="1" x14ac:dyDescent="0.25">
      <c r="A171" t="s">
        <v>98</v>
      </c>
      <c r="B171" t="s">
        <v>13</v>
      </c>
      <c r="C171" s="1">
        <v>42609</v>
      </c>
      <c r="D171" s="2">
        <v>10635676000</v>
      </c>
      <c r="E171" s="2">
        <v>5026940000</v>
      </c>
      <c r="F171" s="2">
        <v>3548341000</v>
      </c>
      <c r="G171" s="2">
        <v>0</v>
      </c>
      <c r="H171" s="2">
        <v>0</v>
      </c>
      <c r="I171" t="s">
        <v>15</v>
      </c>
      <c r="J171" t="s">
        <v>75</v>
      </c>
    </row>
    <row r="172" spans="1:10" hidden="1" x14ac:dyDescent="0.25">
      <c r="A172" t="s">
        <v>99</v>
      </c>
      <c r="B172" t="s">
        <v>8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s="2">
        <v>0</v>
      </c>
      <c r="I172" t="s">
        <v>9</v>
      </c>
      <c r="J172" t="s">
        <v>87</v>
      </c>
    </row>
    <row r="173" spans="1:10" hidden="1" x14ac:dyDescent="0.25">
      <c r="A173" t="s">
        <v>99</v>
      </c>
      <c r="B173" t="s">
        <v>11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s="2">
        <v>0</v>
      </c>
      <c r="I173" t="s">
        <v>9</v>
      </c>
      <c r="J173" t="s">
        <v>87</v>
      </c>
    </row>
    <row r="174" spans="1:10" hidden="1" x14ac:dyDescent="0.25">
      <c r="A174" t="s">
        <v>99</v>
      </c>
      <c r="B174" t="s">
        <v>12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s="2">
        <v>0</v>
      </c>
      <c r="I174" t="s">
        <v>9</v>
      </c>
      <c r="J174" t="s">
        <v>87</v>
      </c>
    </row>
    <row r="175" spans="1:10" hidden="1" x14ac:dyDescent="0.25">
      <c r="A175" t="s">
        <v>99</v>
      </c>
      <c r="B175" t="s">
        <v>13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s="2">
        <v>0</v>
      </c>
      <c r="I175" t="s">
        <v>9</v>
      </c>
      <c r="J175" t="s">
        <v>87</v>
      </c>
    </row>
    <row r="176" spans="1:10" hidden="1" x14ac:dyDescent="0.25">
      <c r="A176" t="s">
        <v>100</v>
      </c>
      <c r="B176" t="s">
        <v>8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s="2">
        <v>0</v>
      </c>
      <c r="H176" s="2">
        <v>9433000000</v>
      </c>
      <c r="I176" t="s">
        <v>43</v>
      </c>
      <c r="J176" t="s">
        <v>101</v>
      </c>
    </row>
    <row r="177" spans="1:10" hidden="1" x14ac:dyDescent="0.25">
      <c r="A177" t="s">
        <v>100</v>
      </c>
      <c r="B177" t="s">
        <v>11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s="2">
        <v>0</v>
      </c>
      <c r="H177" s="2">
        <v>4642000000</v>
      </c>
      <c r="I177" t="s">
        <v>43</v>
      </c>
      <c r="J177" t="s">
        <v>101</v>
      </c>
    </row>
    <row r="178" spans="1:10" hidden="1" x14ac:dyDescent="0.25">
      <c r="A178" t="s">
        <v>100</v>
      </c>
      <c r="B178" t="s">
        <v>12</v>
      </c>
      <c r="C178" s="1">
        <v>42004</v>
      </c>
      <c r="D178" s="2">
        <v>95181000000</v>
      </c>
      <c r="E178" s="2">
        <v>2656000000</v>
      </c>
      <c r="F178" s="2">
        <v>74181000000</v>
      </c>
      <c r="G178" s="2">
        <v>0</v>
      </c>
      <c r="H178" s="2">
        <v>3211000000</v>
      </c>
      <c r="I178" t="s">
        <v>43</v>
      </c>
      <c r="J178" t="s">
        <v>101</v>
      </c>
    </row>
    <row r="179" spans="1:10" hidden="1" x14ac:dyDescent="0.25">
      <c r="A179" t="s">
        <v>100</v>
      </c>
      <c r="B179" t="s">
        <v>13</v>
      </c>
      <c r="C179" s="1">
        <v>42369</v>
      </c>
      <c r="D179" s="2">
        <v>93056000000</v>
      </c>
      <c r="E179" s="2">
        <v>2204000000</v>
      </c>
      <c r="F179" s="2">
        <v>56358000000</v>
      </c>
      <c r="G179" s="2">
        <v>0</v>
      </c>
      <c r="H179" s="2">
        <v>3995000000</v>
      </c>
      <c r="I179" t="s">
        <v>43</v>
      </c>
      <c r="J179" t="s">
        <v>101</v>
      </c>
    </row>
    <row r="180" spans="1:10" hidden="1" x14ac:dyDescent="0.25">
      <c r="A180" t="s">
        <v>102</v>
      </c>
      <c r="B180" t="s">
        <v>8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s="2">
        <v>0</v>
      </c>
      <c r="I180" t="s">
        <v>21</v>
      </c>
      <c r="J180" t="s">
        <v>26</v>
      </c>
    </row>
    <row r="181" spans="1:10" hidden="1" x14ac:dyDescent="0.25">
      <c r="A181" t="s">
        <v>102</v>
      </c>
      <c r="B181" t="s">
        <v>11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s="2">
        <v>0</v>
      </c>
      <c r="I181" t="s">
        <v>21</v>
      </c>
      <c r="J181" t="s">
        <v>26</v>
      </c>
    </row>
    <row r="182" spans="1:10" hidden="1" x14ac:dyDescent="0.25">
      <c r="A182" t="s">
        <v>102</v>
      </c>
      <c r="B182" t="s">
        <v>12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s="2">
        <v>0</v>
      </c>
      <c r="I182" t="s">
        <v>21</v>
      </c>
      <c r="J182" t="s">
        <v>26</v>
      </c>
    </row>
    <row r="183" spans="1:10" hidden="1" x14ac:dyDescent="0.25">
      <c r="A183" t="s">
        <v>102</v>
      </c>
      <c r="B183" t="s">
        <v>13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s="2">
        <v>0</v>
      </c>
      <c r="I183" t="s">
        <v>21</v>
      </c>
      <c r="J183" t="s">
        <v>26</v>
      </c>
    </row>
    <row r="184" spans="1:10" hidden="1" x14ac:dyDescent="0.25">
      <c r="A184" t="s">
        <v>103</v>
      </c>
      <c r="B184" t="s">
        <v>8</v>
      </c>
      <c r="C184" s="1">
        <v>41335</v>
      </c>
      <c r="D184" s="2">
        <v>10914585000</v>
      </c>
      <c r="E184" s="2">
        <v>6525830000</v>
      </c>
      <c r="F184" s="2">
        <v>2750537000</v>
      </c>
      <c r="G184" s="2">
        <v>0</v>
      </c>
      <c r="H184" s="2">
        <v>0</v>
      </c>
      <c r="I184" t="s">
        <v>15</v>
      </c>
      <c r="J184" t="s">
        <v>75</v>
      </c>
    </row>
    <row r="185" spans="1:10" hidden="1" x14ac:dyDescent="0.25">
      <c r="A185" t="s">
        <v>103</v>
      </c>
      <c r="B185" t="s">
        <v>11</v>
      </c>
      <c r="C185" s="1">
        <v>41699</v>
      </c>
      <c r="D185" s="2">
        <v>11503963000</v>
      </c>
      <c r="E185" s="2">
        <v>6938381000</v>
      </c>
      <c r="F185" s="2">
        <v>2950995000</v>
      </c>
      <c r="G185" s="2">
        <v>0</v>
      </c>
      <c r="H185" s="2">
        <v>0</v>
      </c>
      <c r="I185" t="s">
        <v>15</v>
      </c>
      <c r="J185" t="s">
        <v>75</v>
      </c>
    </row>
    <row r="186" spans="1:10" hidden="1" x14ac:dyDescent="0.25">
      <c r="A186" t="s">
        <v>103</v>
      </c>
      <c r="B186" t="s">
        <v>12</v>
      </c>
      <c r="C186" s="1">
        <v>42063</v>
      </c>
      <c r="D186" s="2">
        <v>11881176000</v>
      </c>
      <c r="E186" s="2">
        <v>7261397000</v>
      </c>
      <c r="F186" s="2">
        <v>3065486000</v>
      </c>
      <c r="G186" s="2">
        <v>0</v>
      </c>
      <c r="H186" s="2">
        <v>0</v>
      </c>
      <c r="I186" t="s">
        <v>15</v>
      </c>
      <c r="J186" t="s">
        <v>75</v>
      </c>
    </row>
    <row r="187" spans="1:10" hidden="1" x14ac:dyDescent="0.25">
      <c r="A187" t="s">
        <v>103</v>
      </c>
      <c r="B187" t="s">
        <v>13</v>
      </c>
      <c r="C187" s="1">
        <v>42427</v>
      </c>
      <c r="D187" s="2">
        <v>12103887000</v>
      </c>
      <c r="E187" s="2">
        <v>7483577000</v>
      </c>
      <c r="F187" s="2">
        <v>3205407000</v>
      </c>
      <c r="G187" s="2">
        <v>0</v>
      </c>
      <c r="H187" s="2">
        <v>0</v>
      </c>
      <c r="I187" t="s">
        <v>15</v>
      </c>
      <c r="J187" t="s">
        <v>75</v>
      </c>
    </row>
    <row r="188" spans="1:10" hidden="1" x14ac:dyDescent="0.25">
      <c r="A188" t="s">
        <v>104</v>
      </c>
      <c r="B188" t="s">
        <v>8</v>
      </c>
      <c r="C188" s="1">
        <v>41274</v>
      </c>
      <c r="D188" s="2">
        <v>10737000000</v>
      </c>
      <c r="E188" s="2">
        <v>429000000</v>
      </c>
      <c r="F188" s="2">
        <v>5650000000</v>
      </c>
      <c r="G188" s="2">
        <v>0</v>
      </c>
      <c r="H188" s="2">
        <v>1167000000</v>
      </c>
      <c r="I188" t="s">
        <v>43</v>
      </c>
      <c r="J188" t="s">
        <v>101</v>
      </c>
    </row>
    <row r="189" spans="1:10" hidden="1" x14ac:dyDescent="0.25">
      <c r="A189" t="s">
        <v>104</v>
      </c>
      <c r="B189" t="s">
        <v>11</v>
      </c>
      <c r="C189" s="1">
        <v>41639</v>
      </c>
      <c r="D189" s="2">
        <v>10543000000</v>
      </c>
      <c r="E189" s="2">
        <v>301000000</v>
      </c>
      <c r="F189" s="2">
        <v>5625000000</v>
      </c>
      <c r="G189" s="2">
        <v>0</v>
      </c>
      <c r="H189" s="2">
        <v>698000000</v>
      </c>
      <c r="I189" t="s">
        <v>43</v>
      </c>
      <c r="J189" t="s">
        <v>101</v>
      </c>
    </row>
    <row r="190" spans="1:10" hidden="1" x14ac:dyDescent="0.25">
      <c r="A190" t="s">
        <v>104</v>
      </c>
      <c r="B190" t="s">
        <v>12</v>
      </c>
      <c r="C190" s="1">
        <v>42004</v>
      </c>
      <c r="D190" s="2">
        <v>9998000000</v>
      </c>
      <c r="E190" s="2">
        <v>239000000</v>
      </c>
      <c r="F190" s="2">
        <v>5715000000</v>
      </c>
      <c r="G190" s="2">
        <v>0</v>
      </c>
      <c r="H190" s="2">
        <v>342000000</v>
      </c>
      <c r="I190" t="s">
        <v>43</v>
      </c>
      <c r="J190" t="s">
        <v>101</v>
      </c>
    </row>
    <row r="191" spans="1:10" hidden="1" x14ac:dyDescent="0.25">
      <c r="A191" t="s">
        <v>104</v>
      </c>
      <c r="B191" t="s">
        <v>13</v>
      </c>
      <c r="C191" s="1">
        <v>42369</v>
      </c>
      <c r="D191" s="2">
        <v>10346000000</v>
      </c>
      <c r="E191" s="2">
        <v>233000000</v>
      </c>
      <c r="F191" s="2">
        <v>5996000000</v>
      </c>
      <c r="G191" s="2">
        <v>0</v>
      </c>
      <c r="H191" s="2">
        <v>533000000</v>
      </c>
      <c r="I191" t="s">
        <v>43</v>
      </c>
      <c r="J191" t="s">
        <v>101</v>
      </c>
    </row>
    <row r="192" spans="1:10" hidden="1" x14ac:dyDescent="0.25">
      <c r="A192" t="s">
        <v>105</v>
      </c>
      <c r="B192" t="s">
        <v>8</v>
      </c>
      <c r="C192" s="1">
        <v>40971</v>
      </c>
      <c r="D192" s="2">
        <v>45457000000</v>
      </c>
      <c r="E192" s="2">
        <v>34473000000</v>
      </c>
      <c r="F192" s="2">
        <v>8755000000</v>
      </c>
      <c r="G192" s="2">
        <v>0</v>
      </c>
      <c r="H192" s="2">
        <v>0</v>
      </c>
      <c r="I192" t="s">
        <v>15</v>
      </c>
      <c r="J192" t="s">
        <v>106</v>
      </c>
    </row>
    <row r="193" spans="1:10" hidden="1" x14ac:dyDescent="0.25">
      <c r="A193" t="s">
        <v>105</v>
      </c>
      <c r="B193" t="s">
        <v>11</v>
      </c>
      <c r="C193" s="1">
        <v>41671</v>
      </c>
      <c r="D193" s="2">
        <v>40611000000</v>
      </c>
      <c r="E193" s="2">
        <v>31212000000</v>
      </c>
      <c r="F193" s="2">
        <v>8106000000</v>
      </c>
      <c r="G193" s="2">
        <v>0</v>
      </c>
      <c r="H193" s="2">
        <v>0</v>
      </c>
      <c r="I193" t="s">
        <v>15</v>
      </c>
      <c r="J193" t="s">
        <v>106</v>
      </c>
    </row>
    <row r="194" spans="1:10" hidden="1" x14ac:dyDescent="0.25">
      <c r="A194" t="s">
        <v>105</v>
      </c>
      <c r="B194" t="s">
        <v>12</v>
      </c>
      <c r="C194" s="1">
        <v>42035</v>
      </c>
      <c r="D194" s="2">
        <v>40339000000</v>
      </c>
      <c r="E194" s="2">
        <v>31292000000</v>
      </c>
      <c r="F194" s="2">
        <v>7592000000</v>
      </c>
      <c r="G194" s="2">
        <v>0</v>
      </c>
      <c r="H194" s="2">
        <v>0</v>
      </c>
      <c r="I194" t="s">
        <v>15</v>
      </c>
      <c r="J194" t="s">
        <v>106</v>
      </c>
    </row>
    <row r="195" spans="1:10" hidden="1" x14ac:dyDescent="0.25">
      <c r="A195" t="s">
        <v>105</v>
      </c>
      <c r="B195" t="s">
        <v>13</v>
      </c>
      <c r="C195" s="1">
        <v>42399</v>
      </c>
      <c r="D195" s="2">
        <v>39528000000</v>
      </c>
      <c r="E195" s="2">
        <v>30337000000</v>
      </c>
      <c r="F195" s="2">
        <v>7618000000</v>
      </c>
      <c r="G195" s="2">
        <v>0</v>
      </c>
      <c r="H195" s="2">
        <v>0</v>
      </c>
      <c r="I195" t="s">
        <v>15</v>
      </c>
      <c r="J195" t="s">
        <v>106</v>
      </c>
    </row>
    <row r="196" spans="1:10" hidden="1" x14ac:dyDescent="0.25">
      <c r="A196" t="s">
        <v>107</v>
      </c>
      <c r="B196" t="s">
        <v>8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s="2">
        <v>0</v>
      </c>
      <c r="I196" t="s">
        <v>21</v>
      </c>
      <c r="J196" t="s">
        <v>26</v>
      </c>
    </row>
    <row r="197" spans="1:10" hidden="1" x14ac:dyDescent="0.25">
      <c r="A197" t="s">
        <v>107</v>
      </c>
      <c r="B197" t="s">
        <v>11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s="2">
        <v>0</v>
      </c>
      <c r="I197" t="s">
        <v>21</v>
      </c>
      <c r="J197" t="s">
        <v>26</v>
      </c>
    </row>
    <row r="198" spans="1:10" hidden="1" x14ac:dyDescent="0.25">
      <c r="A198" t="s">
        <v>107</v>
      </c>
      <c r="B198" t="s">
        <v>12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s="2">
        <v>0</v>
      </c>
      <c r="I198" t="s">
        <v>21</v>
      </c>
      <c r="J198" t="s">
        <v>26</v>
      </c>
    </row>
    <row r="199" spans="1:10" hidden="1" x14ac:dyDescent="0.25">
      <c r="A199" t="s">
        <v>107</v>
      </c>
      <c r="B199" t="s">
        <v>13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s="2">
        <v>0</v>
      </c>
      <c r="I199" t="s">
        <v>21</v>
      </c>
      <c r="J199" t="s">
        <v>26</v>
      </c>
    </row>
    <row r="200" spans="1:10" hidden="1" x14ac:dyDescent="0.25">
      <c r="A200" t="s">
        <v>108</v>
      </c>
      <c r="B200" t="s">
        <v>8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s="2">
        <v>0</v>
      </c>
      <c r="I200" t="s">
        <v>21</v>
      </c>
      <c r="J200" t="s">
        <v>26</v>
      </c>
    </row>
    <row r="201" spans="1:10" hidden="1" x14ac:dyDescent="0.25">
      <c r="A201" t="s">
        <v>108</v>
      </c>
      <c r="B201" t="s">
        <v>11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s="2">
        <v>0</v>
      </c>
      <c r="I201" t="s">
        <v>21</v>
      </c>
      <c r="J201" t="s">
        <v>26</v>
      </c>
    </row>
    <row r="202" spans="1:10" hidden="1" x14ac:dyDescent="0.25">
      <c r="A202" t="s">
        <v>108</v>
      </c>
      <c r="B202" t="s">
        <v>12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s="2">
        <v>0</v>
      </c>
      <c r="I202" t="s">
        <v>21</v>
      </c>
      <c r="J202" t="s">
        <v>26</v>
      </c>
    </row>
    <row r="203" spans="1:10" hidden="1" x14ac:dyDescent="0.25">
      <c r="A203" t="s">
        <v>108</v>
      </c>
      <c r="B203" t="s">
        <v>13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s="2">
        <v>0</v>
      </c>
      <c r="I203" t="s">
        <v>21</v>
      </c>
      <c r="J203" t="s">
        <v>26</v>
      </c>
    </row>
    <row r="204" spans="1:10" hidden="1" x14ac:dyDescent="0.25">
      <c r="A204" t="s">
        <v>109</v>
      </c>
      <c r="B204" t="s">
        <v>8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s="2">
        <v>0</v>
      </c>
      <c r="I204" t="s">
        <v>79</v>
      </c>
      <c r="J204" t="s">
        <v>110</v>
      </c>
    </row>
    <row r="205" spans="1:10" hidden="1" x14ac:dyDescent="0.25">
      <c r="A205" t="s">
        <v>109</v>
      </c>
      <c r="B205" t="s">
        <v>11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s="2">
        <v>0</v>
      </c>
      <c r="I205" t="s">
        <v>79</v>
      </c>
      <c r="J205" t="s">
        <v>110</v>
      </c>
    </row>
    <row r="206" spans="1:10" hidden="1" x14ac:dyDescent="0.25">
      <c r="A206" t="s">
        <v>109</v>
      </c>
      <c r="B206" t="s">
        <v>12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s="2">
        <v>0</v>
      </c>
      <c r="I206" t="s">
        <v>79</v>
      </c>
      <c r="J206" t="s">
        <v>110</v>
      </c>
    </row>
    <row r="207" spans="1:10" hidden="1" x14ac:dyDescent="0.25">
      <c r="A207" t="s">
        <v>109</v>
      </c>
      <c r="B207" t="s">
        <v>13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s="2">
        <v>0</v>
      </c>
      <c r="I207" t="s">
        <v>79</v>
      </c>
      <c r="J207" t="s">
        <v>110</v>
      </c>
    </row>
    <row r="208" spans="1:10" hidden="1" x14ac:dyDescent="0.25">
      <c r="A208" t="s">
        <v>111</v>
      </c>
      <c r="B208" t="s">
        <v>8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21</v>
      </c>
      <c r="J208" t="s">
        <v>62</v>
      </c>
    </row>
    <row r="209" spans="1:10" hidden="1" x14ac:dyDescent="0.25">
      <c r="A209" t="s">
        <v>111</v>
      </c>
      <c r="B209" t="s">
        <v>11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21</v>
      </c>
      <c r="J209" t="s">
        <v>62</v>
      </c>
    </row>
    <row r="210" spans="1:10" hidden="1" x14ac:dyDescent="0.25">
      <c r="A210" t="s">
        <v>111</v>
      </c>
      <c r="B210" t="s">
        <v>12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21</v>
      </c>
      <c r="J210" t="s">
        <v>62</v>
      </c>
    </row>
    <row r="211" spans="1:10" hidden="1" x14ac:dyDescent="0.25">
      <c r="A211" t="s">
        <v>111</v>
      </c>
      <c r="B211" t="s">
        <v>13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21</v>
      </c>
      <c r="J211" t="s">
        <v>62</v>
      </c>
    </row>
    <row r="212" spans="1:10" hidden="1" x14ac:dyDescent="0.25">
      <c r="A212" t="s">
        <v>112</v>
      </c>
      <c r="B212" t="s">
        <v>8</v>
      </c>
      <c r="C212" s="1">
        <v>41274</v>
      </c>
      <c r="D212" s="2">
        <v>8735700000</v>
      </c>
      <c r="E212" s="2">
        <v>7174000000</v>
      </c>
      <c r="F212" s="2">
        <v>488300000</v>
      </c>
      <c r="G212" s="2">
        <v>0</v>
      </c>
      <c r="H212" s="2">
        <v>282900000</v>
      </c>
      <c r="I212" t="s">
        <v>55</v>
      </c>
      <c r="J212" t="s">
        <v>113</v>
      </c>
    </row>
    <row r="213" spans="1:10" hidden="1" x14ac:dyDescent="0.25">
      <c r="A213" t="s">
        <v>112</v>
      </c>
      <c r="B213" t="s">
        <v>11</v>
      </c>
      <c r="C213" s="1">
        <v>41639</v>
      </c>
      <c r="D213" s="2">
        <v>8468100000</v>
      </c>
      <c r="E213" s="2">
        <v>6875400000</v>
      </c>
      <c r="F213" s="2">
        <v>497400000</v>
      </c>
      <c r="G213" s="2">
        <v>0</v>
      </c>
      <c r="H213" s="2">
        <v>299900000</v>
      </c>
      <c r="I213" t="s">
        <v>55</v>
      </c>
      <c r="J213" t="s">
        <v>113</v>
      </c>
    </row>
    <row r="214" spans="1:10" hidden="1" x14ac:dyDescent="0.25">
      <c r="A214" t="s">
        <v>112</v>
      </c>
      <c r="B214" t="s">
        <v>12</v>
      </c>
      <c r="C214" s="1">
        <v>42004</v>
      </c>
      <c r="D214" s="2">
        <v>8570000000</v>
      </c>
      <c r="E214" s="2">
        <v>6903500000</v>
      </c>
      <c r="F214" s="2">
        <v>547000000</v>
      </c>
      <c r="G214" s="2">
        <v>0</v>
      </c>
      <c r="H214" s="2">
        <v>280900000</v>
      </c>
      <c r="I214" t="s">
        <v>55</v>
      </c>
      <c r="J214" t="s">
        <v>113</v>
      </c>
    </row>
    <row r="215" spans="1:10" hidden="1" x14ac:dyDescent="0.25">
      <c r="A215" t="s">
        <v>112</v>
      </c>
      <c r="B215" t="s">
        <v>13</v>
      </c>
      <c r="C215" s="1">
        <v>42369</v>
      </c>
      <c r="D215" s="2">
        <v>7997000000</v>
      </c>
      <c r="E215" s="2">
        <v>6460300000</v>
      </c>
      <c r="F215" s="2">
        <v>646000000</v>
      </c>
      <c r="G215" s="2">
        <v>0</v>
      </c>
      <c r="H215" s="2">
        <v>285500000</v>
      </c>
      <c r="I215" t="s">
        <v>55</v>
      </c>
      <c r="J215" t="s">
        <v>113</v>
      </c>
    </row>
    <row r="216" spans="1:10" hidden="1" x14ac:dyDescent="0.25">
      <c r="A216" t="s">
        <v>114</v>
      </c>
      <c r="B216" t="s">
        <v>8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s="2">
        <v>0</v>
      </c>
      <c r="I216" t="s">
        <v>21</v>
      </c>
      <c r="J216" t="s">
        <v>24</v>
      </c>
    </row>
    <row r="217" spans="1:10" hidden="1" x14ac:dyDescent="0.25">
      <c r="A217" t="s">
        <v>114</v>
      </c>
      <c r="B217" t="s">
        <v>11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s="2">
        <v>0</v>
      </c>
      <c r="I217" t="s">
        <v>21</v>
      </c>
      <c r="J217" t="s">
        <v>24</v>
      </c>
    </row>
    <row r="218" spans="1:10" hidden="1" x14ac:dyDescent="0.25">
      <c r="A218" t="s">
        <v>114</v>
      </c>
      <c r="B218" t="s">
        <v>12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s="2">
        <v>0</v>
      </c>
      <c r="I218" t="s">
        <v>21</v>
      </c>
      <c r="J218" t="s">
        <v>24</v>
      </c>
    </row>
    <row r="219" spans="1:10" hidden="1" x14ac:dyDescent="0.25">
      <c r="A219" t="s">
        <v>114</v>
      </c>
      <c r="B219" t="s">
        <v>13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s="2">
        <v>0</v>
      </c>
      <c r="I219" t="s">
        <v>21</v>
      </c>
      <c r="J219" t="s">
        <v>24</v>
      </c>
    </row>
    <row r="220" spans="1:10" hidden="1" x14ac:dyDescent="0.25">
      <c r="A220" t="s">
        <v>115</v>
      </c>
      <c r="B220" t="s">
        <v>8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21</v>
      </c>
      <c r="J220" t="s">
        <v>26</v>
      </c>
    </row>
    <row r="221" spans="1:10" hidden="1" x14ac:dyDescent="0.25">
      <c r="A221" t="s">
        <v>115</v>
      </c>
      <c r="B221" t="s">
        <v>11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21</v>
      </c>
      <c r="J221" t="s">
        <v>26</v>
      </c>
    </row>
    <row r="222" spans="1:10" hidden="1" x14ac:dyDescent="0.25">
      <c r="A222" t="s">
        <v>115</v>
      </c>
      <c r="B222" t="s">
        <v>12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21</v>
      </c>
      <c r="J222" t="s">
        <v>26</v>
      </c>
    </row>
    <row r="223" spans="1:10" hidden="1" x14ac:dyDescent="0.25">
      <c r="A223" t="s">
        <v>115</v>
      </c>
      <c r="B223" t="s">
        <v>13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21</v>
      </c>
      <c r="J223" t="s">
        <v>26</v>
      </c>
    </row>
    <row r="224" spans="1:10" hidden="1" x14ac:dyDescent="0.25">
      <c r="A224" t="s">
        <v>116</v>
      </c>
      <c r="B224" t="s">
        <v>8</v>
      </c>
      <c r="C224" s="1">
        <v>41639</v>
      </c>
      <c r="D224" s="2">
        <v>7436600000</v>
      </c>
      <c r="E224" s="2">
        <v>5879100000</v>
      </c>
      <c r="F224" s="2">
        <v>702300000</v>
      </c>
      <c r="G224" s="2">
        <v>0</v>
      </c>
      <c r="H224" s="2">
        <v>0</v>
      </c>
      <c r="I224" t="s">
        <v>15</v>
      </c>
      <c r="J224" t="s">
        <v>117</v>
      </c>
    </row>
    <row r="225" spans="1:10" hidden="1" x14ac:dyDescent="0.25">
      <c r="A225" t="s">
        <v>116</v>
      </c>
      <c r="B225" t="s">
        <v>11</v>
      </c>
      <c r="C225" s="1">
        <v>42004</v>
      </c>
      <c r="D225" s="2">
        <v>8305100000</v>
      </c>
      <c r="E225" s="2">
        <v>6548700000</v>
      </c>
      <c r="F225" s="2">
        <v>792700000</v>
      </c>
      <c r="G225" s="2">
        <v>0</v>
      </c>
      <c r="H225" s="2">
        <v>0</v>
      </c>
      <c r="I225" t="s">
        <v>15</v>
      </c>
      <c r="J225" t="s">
        <v>117</v>
      </c>
    </row>
    <row r="226" spans="1:10" hidden="1" x14ac:dyDescent="0.25">
      <c r="A226" t="s">
        <v>116</v>
      </c>
      <c r="B226" t="s">
        <v>12</v>
      </c>
      <c r="C226" s="1">
        <v>42369</v>
      </c>
      <c r="D226" s="2">
        <v>8023200000</v>
      </c>
      <c r="E226" s="2">
        <v>6320100000</v>
      </c>
      <c r="F226" s="2">
        <v>763400000</v>
      </c>
      <c r="G226" s="2">
        <v>0</v>
      </c>
      <c r="H226" s="2">
        <v>0</v>
      </c>
      <c r="I226" t="s">
        <v>15</v>
      </c>
      <c r="J226" t="s">
        <v>117</v>
      </c>
    </row>
    <row r="227" spans="1:10" hidden="1" x14ac:dyDescent="0.25">
      <c r="A227" t="s">
        <v>116</v>
      </c>
      <c r="B227" t="s">
        <v>13</v>
      </c>
      <c r="C227" s="1">
        <v>42735</v>
      </c>
      <c r="D227" s="2">
        <v>9071000000</v>
      </c>
      <c r="E227" s="2">
        <v>7137900000</v>
      </c>
      <c r="F227" s="2">
        <v>1707200000</v>
      </c>
      <c r="G227" s="2">
        <v>0</v>
      </c>
      <c r="H227" s="2">
        <v>0</v>
      </c>
      <c r="I227" t="s">
        <v>15</v>
      </c>
      <c r="J227" t="s">
        <v>117</v>
      </c>
    </row>
    <row r="228" spans="1:10" hidden="1" x14ac:dyDescent="0.25">
      <c r="A228" t="s">
        <v>118</v>
      </c>
      <c r="B228" t="s">
        <v>8</v>
      </c>
      <c r="C228" s="1">
        <v>41274</v>
      </c>
      <c r="D228" s="2">
        <v>1847186000</v>
      </c>
      <c r="E228" s="2">
        <v>667208000</v>
      </c>
      <c r="F228" s="2">
        <v>93782000</v>
      </c>
      <c r="G228" s="2">
        <v>0</v>
      </c>
      <c r="H228" s="2">
        <v>445875000</v>
      </c>
      <c r="I228" t="s">
        <v>48</v>
      </c>
      <c r="J228" t="s">
        <v>49</v>
      </c>
    </row>
    <row r="229" spans="1:10" hidden="1" x14ac:dyDescent="0.25">
      <c r="A229" t="s">
        <v>118</v>
      </c>
      <c r="B229" t="s">
        <v>11</v>
      </c>
      <c r="C229" s="1">
        <v>41639</v>
      </c>
      <c r="D229" s="2">
        <v>2135539000</v>
      </c>
      <c r="E229" s="2">
        <v>771403000</v>
      </c>
      <c r="F229" s="2">
        <v>117073000</v>
      </c>
      <c r="G229" s="2">
        <v>0</v>
      </c>
      <c r="H229" s="2">
        <v>560637000</v>
      </c>
      <c r="I229" t="s">
        <v>48</v>
      </c>
      <c r="J229" t="s">
        <v>49</v>
      </c>
    </row>
    <row r="230" spans="1:10" hidden="1" x14ac:dyDescent="0.25">
      <c r="A230" t="s">
        <v>118</v>
      </c>
      <c r="B230" t="s">
        <v>12</v>
      </c>
      <c r="C230" s="1">
        <v>42004</v>
      </c>
      <c r="D230" s="2">
        <v>2396998000</v>
      </c>
      <c r="E230" s="2">
        <v>864526000</v>
      </c>
      <c r="F230" s="2">
        <v>102077000</v>
      </c>
      <c r="G230" s="2">
        <v>0</v>
      </c>
      <c r="H230" s="2">
        <v>628573000</v>
      </c>
      <c r="I230" t="s">
        <v>48</v>
      </c>
      <c r="J230" t="s">
        <v>49</v>
      </c>
    </row>
    <row r="231" spans="1:10" hidden="1" x14ac:dyDescent="0.25">
      <c r="A231" t="s">
        <v>118</v>
      </c>
      <c r="B231" t="s">
        <v>13</v>
      </c>
      <c r="C231" s="1">
        <v>42369</v>
      </c>
      <c r="D231" s="2">
        <v>2490821000</v>
      </c>
      <c r="E231" s="2">
        <v>904336000</v>
      </c>
      <c r="F231" s="2">
        <v>97578000</v>
      </c>
      <c r="G231" s="2">
        <v>0</v>
      </c>
      <c r="H231" s="2">
        <v>639542000</v>
      </c>
      <c r="I231" t="s">
        <v>48</v>
      </c>
      <c r="J231" t="s">
        <v>49</v>
      </c>
    </row>
    <row r="232" spans="1:10" hidden="1" x14ac:dyDescent="0.25">
      <c r="A232" t="s">
        <v>119</v>
      </c>
      <c r="B232" t="s">
        <v>8</v>
      </c>
      <c r="C232" s="1">
        <v>41420</v>
      </c>
      <c r="D232" s="2">
        <v>13469300000</v>
      </c>
      <c r="E232" s="2">
        <v>10104400000</v>
      </c>
      <c r="F232" s="2">
        <v>2065900000</v>
      </c>
      <c r="G232" s="2">
        <v>0</v>
      </c>
      <c r="H232" s="2">
        <v>0</v>
      </c>
      <c r="I232" t="s">
        <v>32</v>
      </c>
      <c r="J232" t="s">
        <v>120</v>
      </c>
    </row>
    <row r="233" spans="1:10" hidden="1" x14ac:dyDescent="0.25">
      <c r="A233" t="s">
        <v>119</v>
      </c>
      <c r="B233" t="s">
        <v>11</v>
      </c>
      <c r="C233" s="1">
        <v>41784</v>
      </c>
      <c r="D233" s="2">
        <v>11838200000</v>
      </c>
      <c r="E233" s="2">
        <v>8910800000</v>
      </c>
      <c r="F233" s="2">
        <v>1778900000</v>
      </c>
      <c r="G233" s="2">
        <v>0</v>
      </c>
      <c r="H233" s="2">
        <v>0</v>
      </c>
      <c r="I233" t="s">
        <v>32</v>
      </c>
      <c r="J233" t="s">
        <v>120</v>
      </c>
    </row>
    <row r="234" spans="1:10" hidden="1" x14ac:dyDescent="0.25">
      <c r="A234" t="s">
        <v>119</v>
      </c>
      <c r="B234" t="s">
        <v>12</v>
      </c>
      <c r="C234" s="1">
        <v>42155</v>
      </c>
      <c r="D234" s="2">
        <v>11937000000</v>
      </c>
      <c r="E234" s="2">
        <v>9061400000</v>
      </c>
      <c r="F234" s="2">
        <v>1545300000</v>
      </c>
      <c r="G234" s="2">
        <v>0</v>
      </c>
      <c r="H234" s="2">
        <v>0</v>
      </c>
      <c r="I234" t="s">
        <v>32</v>
      </c>
      <c r="J234" t="s">
        <v>120</v>
      </c>
    </row>
    <row r="235" spans="1:10" hidden="1" x14ac:dyDescent="0.25">
      <c r="A235" t="s">
        <v>119</v>
      </c>
      <c r="B235" t="s">
        <v>13</v>
      </c>
      <c r="C235" s="1">
        <v>42519</v>
      </c>
      <c r="D235" s="2">
        <v>11642900000</v>
      </c>
      <c r="E235" s="2">
        <v>8552100000</v>
      </c>
      <c r="F235" s="2">
        <v>2209400000</v>
      </c>
      <c r="G235" s="2">
        <v>0</v>
      </c>
      <c r="H235" s="2">
        <v>0</v>
      </c>
      <c r="I235" t="s">
        <v>32</v>
      </c>
      <c r="J235" t="s">
        <v>120</v>
      </c>
    </row>
    <row r="236" spans="1:10" hidden="1" x14ac:dyDescent="0.25">
      <c r="A236" t="s">
        <v>121</v>
      </c>
      <c r="B236" t="s">
        <v>8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s="2">
        <v>0</v>
      </c>
      <c r="H236" s="2">
        <v>158000000</v>
      </c>
      <c r="I236" t="s">
        <v>21</v>
      </c>
      <c r="J236" t="s">
        <v>24</v>
      </c>
    </row>
    <row r="237" spans="1:10" hidden="1" x14ac:dyDescent="0.25">
      <c r="A237" t="s">
        <v>121</v>
      </c>
      <c r="B237" t="s">
        <v>11</v>
      </c>
      <c r="C237" s="1">
        <v>41820</v>
      </c>
      <c r="D237" s="2">
        <v>91084000000</v>
      </c>
      <c r="E237" s="2">
        <v>85923000000</v>
      </c>
      <c r="F237" s="2">
        <v>3028000000</v>
      </c>
      <c r="G237" s="2">
        <v>0</v>
      </c>
      <c r="H237" s="2">
        <v>223000000</v>
      </c>
      <c r="I237" t="s">
        <v>21</v>
      </c>
      <c r="J237" t="s">
        <v>24</v>
      </c>
    </row>
    <row r="238" spans="1:10" hidden="1" x14ac:dyDescent="0.25">
      <c r="A238" t="s">
        <v>121</v>
      </c>
      <c r="B238" t="s">
        <v>12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s="2">
        <v>0</v>
      </c>
      <c r="H238" s="2">
        <v>281000000</v>
      </c>
      <c r="I238" t="s">
        <v>21</v>
      </c>
      <c r="J238" t="s">
        <v>24</v>
      </c>
    </row>
    <row r="239" spans="1:10" hidden="1" x14ac:dyDescent="0.25">
      <c r="A239" t="s">
        <v>121</v>
      </c>
      <c r="B239" t="s">
        <v>13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s="2">
        <v>0</v>
      </c>
      <c r="H239" s="2">
        <v>459000000</v>
      </c>
      <c r="I239" t="s">
        <v>21</v>
      </c>
      <c r="J239" t="s">
        <v>24</v>
      </c>
    </row>
    <row r="240" spans="1:10" hidden="1" x14ac:dyDescent="0.25">
      <c r="A240" t="s">
        <v>122</v>
      </c>
      <c r="B240" t="s">
        <v>8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s="2">
        <v>0</v>
      </c>
      <c r="I240" t="s">
        <v>9</v>
      </c>
      <c r="J240" t="s">
        <v>123</v>
      </c>
    </row>
    <row r="241" spans="1:10" hidden="1" x14ac:dyDescent="0.25">
      <c r="A241" t="s">
        <v>122</v>
      </c>
      <c r="B241" t="s">
        <v>11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s="2">
        <v>0</v>
      </c>
      <c r="I241" t="s">
        <v>9</v>
      </c>
      <c r="J241" t="s">
        <v>123</v>
      </c>
    </row>
    <row r="242" spans="1:10" hidden="1" x14ac:dyDescent="0.25">
      <c r="A242" t="s">
        <v>122</v>
      </c>
      <c r="B242" t="s">
        <v>12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s="2">
        <v>0</v>
      </c>
      <c r="I242" t="s">
        <v>9</v>
      </c>
      <c r="J242" t="s">
        <v>123</v>
      </c>
    </row>
    <row r="243" spans="1:10" hidden="1" x14ac:dyDescent="0.25">
      <c r="A243" t="s">
        <v>122</v>
      </c>
      <c r="B243" t="s">
        <v>13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s="2">
        <v>0</v>
      </c>
      <c r="I243" t="s">
        <v>9</v>
      </c>
      <c r="J243" t="s">
        <v>123</v>
      </c>
    </row>
    <row r="244" spans="1:10" hidden="1" x14ac:dyDescent="0.25">
      <c r="A244" t="s">
        <v>124</v>
      </c>
      <c r="B244" t="s">
        <v>8</v>
      </c>
      <c r="C244" s="1">
        <v>41274</v>
      </c>
      <c r="D244" s="2">
        <v>17936000000</v>
      </c>
      <c r="E244" s="2">
        <v>12620000000</v>
      </c>
      <c r="F244" s="2">
        <v>2096000000</v>
      </c>
      <c r="G244" s="2">
        <v>0</v>
      </c>
      <c r="H244" s="2">
        <v>-6000000</v>
      </c>
      <c r="I244" t="s">
        <v>43</v>
      </c>
      <c r="J244" t="s">
        <v>46</v>
      </c>
    </row>
    <row r="245" spans="1:10" hidden="1" x14ac:dyDescent="0.25">
      <c r="A245" t="s">
        <v>124</v>
      </c>
      <c r="B245" t="s">
        <v>11</v>
      </c>
      <c r="C245" s="1">
        <v>41639</v>
      </c>
      <c r="D245" s="2">
        <v>19261000000</v>
      </c>
      <c r="E245" s="2">
        <v>12522000000</v>
      </c>
      <c r="F245" s="2">
        <v>2211000000</v>
      </c>
      <c r="G245" s="2">
        <v>0</v>
      </c>
      <c r="H245" s="2">
        <v>15000000</v>
      </c>
      <c r="I245" t="s">
        <v>43</v>
      </c>
      <c r="J245" t="s">
        <v>46</v>
      </c>
    </row>
    <row r="246" spans="1:10" hidden="1" x14ac:dyDescent="0.25">
      <c r="A246" t="s">
        <v>124</v>
      </c>
      <c r="B246" t="s">
        <v>12</v>
      </c>
      <c r="C246" s="1">
        <v>42004</v>
      </c>
      <c r="D246" s="2">
        <v>19171000000</v>
      </c>
      <c r="E246" s="2">
        <v>13241000000</v>
      </c>
      <c r="F246" s="2">
        <v>2245000000</v>
      </c>
      <c r="G246" s="2">
        <v>0</v>
      </c>
      <c r="H246" s="2">
        <v>-82000000</v>
      </c>
      <c r="I246" t="s">
        <v>43</v>
      </c>
      <c r="J246" t="s">
        <v>46</v>
      </c>
    </row>
    <row r="247" spans="1:10" hidden="1" x14ac:dyDescent="0.25">
      <c r="A247" t="s">
        <v>124</v>
      </c>
      <c r="B247" t="s">
        <v>13</v>
      </c>
      <c r="C247" s="1">
        <v>42369</v>
      </c>
      <c r="D247" s="2">
        <v>18987000000</v>
      </c>
      <c r="E247" s="2">
        <v>12968000000</v>
      </c>
      <c r="F247" s="2">
        <v>2270000000</v>
      </c>
      <c r="G247" s="2">
        <v>0</v>
      </c>
      <c r="H247" s="2">
        <v>120000000</v>
      </c>
      <c r="I247" t="s">
        <v>43</v>
      </c>
      <c r="J247" t="s">
        <v>46</v>
      </c>
    </row>
    <row r="248" spans="1:10" hidden="1" x14ac:dyDescent="0.25">
      <c r="A248" t="s">
        <v>125</v>
      </c>
      <c r="B248" t="s">
        <v>8</v>
      </c>
      <c r="C248" s="1">
        <v>41274</v>
      </c>
      <c r="D248" s="2">
        <v>6514099000</v>
      </c>
      <c r="E248" s="2">
        <v>5745428000</v>
      </c>
      <c r="F248" s="2">
        <v>0</v>
      </c>
      <c r="G248" s="2">
        <v>0</v>
      </c>
      <c r="H248" s="2">
        <v>169645000</v>
      </c>
      <c r="I248" t="s">
        <v>48</v>
      </c>
      <c r="J248" t="s">
        <v>126</v>
      </c>
    </row>
    <row r="249" spans="1:10" hidden="1" x14ac:dyDescent="0.25">
      <c r="A249" t="s">
        <v>125</v>
      </c>
      <c r="B249" t="s">
        <v>11</v>
      </c>
      <c r="C249" s="1">
        <v>41639</v>
      </c>
      <c r="D249" s="2">
        <v>7184794000</v>
      </c>
      <c r="E249" s="2">
        <v>6293699000</v>
      </c>
      <c r="F249" s="2">
        <v>0</v>
      </c>
      <c r="G249" s="2">
        <v>0</v>
      </c>
      <c r="H249" s="2">
        <v>190390000</v>
      </c>
      <c r="I249" t="s">
        <v>48</v>
      </c>
      <c r="J249" t="s">
        <v>126</v>
      </c>
    </row>
    <row r="250" spans="1:10" hidden="1" x14ac:dyDescent="0.25">
      <c r="A250" t="s">
        <v>125</v>
      </c>
      <c r="B250" t="s">
        <v>12</v>
      </c>
      <c r="C250" s="1">
        <v>42004</v>
      </c>
      <c r="D250" s="2">
        <v>9049918000</v>
      </c>
      <c r="E250" s="2">
        <v>8050222000</v>
      </c>
      <c r="F250" s="2">
        <v>0</v>
      </c>
      <c r="G250" s="2">
        <v>0</v>
      </c>
      <c r="H250" s="2">
        <v>265101000</v>
      </c>
      <c r="I250" t="s">
        <v>48</v>
      </c>
      <c r="J250" t="s">
        <v>126</v>
      </c>
    </row>
    <row r="251" spans="1:10" hidden="1" x14ac:dyDescent="0.25">
      <c r="A251" t="s">
        <v>125</v>
      </c>
      <c r="B251" t="s">
        <v>13</v>
      </c>
      <c r="C251" s="1">
        <v>42369</v>
      </c>
      <c r="D251" s="2">
        <v>10855810000</v>
      </c>
      <c r="E251" s="2">
        <v>9716541000</v>
      </c>
      <c r="F251" s="2">
        <v>0</v>
      </c>
      <c r="G251" s="2">
        <v>0</v>
      </c>
      <c r="H251" s="2">
        <v>314096000</v>
      </c>
      <c r="I251" t="s">
        <v>48</v>
      </c>
      <c r="J251" t="s">
        <v>126</v>
      </c>
    </row>
    <row r="252" spans="1:10" hidden="1" x14ac:dyDescent="0.25">
      <c r="A252" t="s">
        <v>127</v>
      </c>
      <c r="B252" t="s">
        <v>8</v>
      </c>
      <c r="C252" s="1">
        <v>41274</v>
      </c>
      <c r="D252" s="2">
        <v>2432680000</v>
      </c>
      <c r="E252" s="2">
        <v>728989000</v>
      </c>
      <c r="F252" s="2">
        <v>212572000</v>
      </c>
      <c r="G252" s="2">
        <v>0</v>
      </c>
      <c r="H252" s="2">
        <v>622592000</v>
      </c>
      <c r="I252" t="s">
        <v>48</v>
      </c>
      <c r="J252" t="s">
        <v>49</v>
      </c>
    </row>
    <row r="253" spans="1:10" hidden="1" x14ac:dyDescent="0.25">
      <c r="A253" t="s">
        <v>127</v>
      </c>
      <c r="B253" t="s">
        <v>11</v>
      </c>
      <c r="C253" s="1">
        <v>41639</v>
      </c>
      <c r="D253" s="2">
        <v>2865751000</v>
      </c>
      <c r="E253" s="2">
        <v>991017000</v>
      </c>
      <c r="F253" s="2">
        <v>213519000</v>
      </c>
      <c r="G253" s="2">
        <v>0</v>
      </c>
      <c r="H253" s="2">
        <v>741342000</v>
      </c>
      <c r="I253" t="s">
        <v>48</v>
      </c>
      <c r="J253" t="s">
        <v>49</v>
      </c>
    </row>
    <row r="254" spans="1:10" hidden="1" x14ac:dyDescent="0.25">
      <c r="A254" t="s">
        <v>127</v>
      </c>
      <c r="B254" t="s">
        <v>12</v>
      </c>
      <c r="C254" s="1">
        <v>42004</v>
      </c>
      <c r="D254" s="2">
        <v>3538756000</v>
      </c>
      <c r="E254" s="2">
        <v>1306606000</v>
      </c>
      <c r="F254" s="2">
        <v>257296000</v>
      </c>
      <c r="G254" s="2">
        <v>0</v>
      </c>
      <c r="H254" s="2">
        <v>985781000</v>
      </c>
      <c r="I254" t="s">
        <v>48</v>
      </c>
      <c r="J254" t="s">
        <v>49</v>
      </c>
    </row>
    <row r="255" spans="1:10" hidden="1" x14ac:dyDescent="0.25">
      <c r="A255" t="s">
        <v>127</v>
      </c>
      <c r="B255" t="s">
        <v>13</v>
      </c>
      <c r="C255" s="1">
        <v>42369</v>
      </c>
      <c r="D255" s="2">
        <v>3663851000</v>
      </c>
      <c r="E255" s="2">
        <v>1321426000</v>
      </c>
      <c r="F255" s="2">
        <v>310921000</v>
      </c>
      <c r="G255" s="2">
        <v>0</v>
      </c>
      <c r="H255" s="2">
        <v>1036178000</v>
      </c>
      <c r="I255" t="s">
        <v>48</v>
      </c>
      <c r="J255" t="s">
        <v>49</v>
      </c>
    </row>
    <row r="256" spans="1:10" hidden="1" x14ac:dyDescent="0.25">
      <c r="A256" t="s">
        <v>128</v>
      </c>
      <c r="B256" t="s">
        <v>8</v>
      </c>
      <c r="C256" s="1">
        <v>41608</v>
      </c>
      <c r="D256" s="2">
        <v>15456000000</v>
      </c>
      <c r="E256" s="2">
        <v>10645000000</v>
      </c>
      <c r="F256" s="2">
        <v>1879000000</v>
      </c>
      <c r="G256" s="2">
        <v>0</v>
      </c>
      <c r="H256" s="2">
        <v>1590000000</v>
      </c>
      <c r="I256" t="s">
        <v>15</v>
      </c>
      <c r="J256" t="s">
        <v>129</v>
      </c>
    </row>
    <row r="257" spans="1:10" hidden="1" x14ac:dyDescent="0.25">
      <c r="A257" t="s">
        <v>128</v>
      </c>
      <c r="B257" t="s">
        <v>11</v>
      </c>
      <c r="C257" s="1">
        <v>41973</v>
      </c>
      <c r="D257" s="2">
        <v>15884000000</v>
      </c>
      <c r="E257" s="2">
        <v>10421000000</v>
      </c>
      <c r="F257" s="2">
        <v>2054000000</v>
      </c>
      <c r="G257" s="2">
        <v>0</v>
      </c>
      <c r="H257" s="2">
        <v>1637000000</v>
      </c>
      <c r="I257" t="s">
        <v>15</v>
      </c>
      <c r="J257" t="s">
        <v>129</v>
      </c>
    </row>
    <row r="258" spans="1:10" hidden="1" x14ac:dyDescent="0.25">
      <c r="A258" t="s">
        <v>128</v>
      </c>
      <c r="B258" t="s">
        <v>12</v>
      </c>
      <c r="C258" s="1">
        <v>42338</v>
      </c>
      <c r="D258" s="2">
        <v>15714000000</v>
      </c>
      <c r="E258" s="2">
        <v>9447000000</v>
      </c>
      <c r="F258" s="2">
        <v>2067000000</v>
      </c>
      <c r="G258" s="2">
        <v>0</v>
      </c>
      <c r="H258" s="2">
        <v>1626000000</v>
      </c>
      <c r="I258" t="s">
        <v>15</v>
      </c>
      <c r="J258" t="s">
        <v>129</v>
      </c>
    </row>
    <row r="259" spans="1:10" hidden="1" x14ac:dyDescent="0.25">
      <c r="A259" t="s">
        <v>128</v>
      </c>
      <c r="B259" t="s">
        <v>13</v>
      </c>
      <c r="C259" s="1">
        <v>42704</v>
      </c>
      <c r="D259" s="2">
        <v>16389000000</v>
      </c>
      <c r="E259" s="2">
        <v>9383000000</v>
      </c>
      <c r="F259" s="2">
        <v>2197000000</v>
      </c>
      <c r="G259" s="2">
        <v>0</v>
      </c>
      <c r="H259" s="2">
        <v>1738000000</v>
      </c>
      <c r="I259" t="s">
        <v>15</v>
      </c>
      <c r="J259" t="s">
        <v>129</v>
      </c>
    </row>
    <row r="260" spans="1:10" hidden="1" x14ac:dyDescent="0.25">
      <c r="A260" t="s">
        <v>130</v>
      </c>
      <c r="B260" t="s">
        <v>8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21</v>
      </c>
      <c r="J260" t="s">
        <v>62</v>
      </c>
    </row>
    <row r="261" spans="1:10" hidden="1" x14ac:dyDescent="0.25">
      <c r="A261" t="s">
        <v>130</v>
      </c>
      <c r="B261" t="s">
        <v>11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21</v>
      </c>
      <c r="J261" t="s">
        <v>62</v>
      </c>
    </row>
    <row r="262" spans="1:10" hidden="1" x14ac:dyDescent="0.25">
      <c r="A262" t="s">
        <v>130</v>
      </c>
      <c r="B262" t="s">
        <v>12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21</v>
      </c>
      <c r="J262" t="s">
        <v>62</v>
      </c>
    </row>
    <row r="263" spans="1:10" hidden="1" x14ac:dyDescent="0.25">
      <c r="A263" t="s">
        <v>130</v>
      </c>
      <c r="B263" t="s">
        <v>13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21</v>
      </c>
      <c r="J263" t="s">
        <v>62</v>
      </c>
    </row>
    <row r="264" spans="1:10" hidden="1" x14ac:dyDescent="0.25">
      <c r="A264" t="s">
        <v>131</v>
      </c>
      <c r="B264" t="s">
        <v>8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21</v>
      </c>
      <c r="J264" t="s">
        <v>132</v>
      </c>
    </row>
    <row r="265" spans="1:10" hidden="1" x14ac:dyDescent="0.25">
      <c r="A265" t="s">
        <v>131</v>
      </c>
      <c r="B265" t="s">
        <v>11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21</v>
      </c>
      <c r="J265" t="s">
        <v>132</v>
      </c>
    </row>
    <row r="266" spans="1:10" hidden="1" x14ac:dyDescent="0.25">
      <c r="A266" t="s">
        <v>131</v>
      </c>
      <c r="B266" t="s">
        <v>12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21</v>
      </c>
      <c r="J266" t="s">
        <v>132</v>
      </c>
    </row>
    <row r="267" spans="1:10" hidden="1" x14ac:dyDescent="0.25">
      <c r="A267" t="s">
        <v>131</v>
      </c>
      <c r="B267" t="s">
        <v>13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21</v>
      </c>
      <c r="J267" t="s">
        <v>132</v>
      </c>
    </row>
    <row r="268" spans="1:10" hidden="1" x14ac:dyDescent="0.25">
      <c r="A268" t="s">
        <v>133</v>
      </c>
      <c r="B268" t="s">
        <v>8</v>
      </c>
      <c r="C268" s="1">
        <v>41274</v>
      </c>
      <c r="D268" s="2">
        <v>6104000000</v>
      </c>
      <c r="E268" s="2">
        <v>2990700000</v>
      </c>
      <c r="F268" s="2">
        <v>200900000</v>
      </c>
      <c r="G268" s="2">
        <v>0</v>
      </c>
      <c r="H268" s="2">
        <v>0</v>
      </c>
      <c r="I268" t="s">
        <v>55</v>
      </c>
      <c r="J268" t="s">
        <v>134</v>
      </c>
    </row>
    <row r="269" spans="1:10" hidden="1" x14ac:dyDescent="0.25">
      <c r="A269" t="s">
        <v>133</v>
      </c>
      <c r="B269" t="s">
        <v>11</v>
      </c>
      <c r="C269" s="1">
        <v>41639</v>
      </c>
      <c r="D269" s="2">
        <v>5474700000</v>
      </c>
      <c r="E269" s="2">
        <v>2954500000</v>
      </c>
      <c r="F269" s="2">
        <v>150200000</v>
      </c>
      <c r="G269" s="2">
        <v>0</v>
      </c>
      <c r="H269" s="2">
        <v>0</v>
      </c>
      <c r="I269" t="s">
        <v>55</v>
      </c>
      <c r="J269" t="s">
        <v>134</v>
      </c>
    </row>
    <row r="270" spans="1:10" hidden="1" x14ac:dyDescent="0.25">
      <c r="A270" t="s">
        <v>133</v>
      </c>
      <c r="B270" t="s">
        <v>12</v>
      </c>
      <c r="C270" s="1">
        <v>42004</v>
      </c>
      <c r="D270" s="2">
        <v>4743200000</v>
      </c>
      <c r="E270" s="2">
        <v>2964700000</v>
      </c>
      <c r="F270" s="2">
        <v>205200000</v>
      </c>
      <c r="G270" s="2">
        <v>0</v>
      </c>
      <c r="H270" s="2">
        <v>0</v>
      </c>
      <c r="I270" t="s">
        <v>55</v>
      </c>
      <c r="J270" t="s">
        <v>134</v>
      </c>
    </row>
    <row r="271" spans="1:10" hidden="1" x14ac:dyDescent="0.25">
      <c r="A271" t="s">
        <v>133</v>
      </c>
      <c r="B271" t="s">
        <v>13</v>
      </c>
      <c r="C271" s="1">
        <v>42369</v>
      </c>
      <c r="D271" s="2">
        <v>4308300000</v>
      </c>
      <c r="E271" s="2">
        <v>2761200000</v>
      </c>
      <c r="F271" s="2">
        <v>319000000</v>
      </c>
      <c r="G271" s="2">
        <v>0</v>
      </c>
      <c r="H271" s="2">
        <v>0</v>
      </c>
      <c r="I271" t="s">
        <v>55</v>
      </c>
      <c r="J271" t="s">
        <v>134</v>
      </c>
    </row>
    <row r="272" spans="1:10" hidden="1" x14ac:dyDescent="0.25">
      <c r="A272" t="s">
        <v>135</v>
      </c>
      <c r="B272" t="s">
        <v>8</v>
      </c>
      <c r="C272" s="1">
        <v>41274</v>
      </c>
      <c r="D272" s="2">
        <v>5513000000</v>
      </c>
      <c r="E272" s="2">
        <v>375000000</v>
      </c>
      <c r="F272" s="2">
        <v>3380000000</v>
      </c>
      <c r="G272" s="2">
        <v>0</v>
      </c>
      <c r="H272" s="2">
        <v>490000000</v>
      </c>
      <c r="I272" t="s">
        <v>43</v>
      </c>
      <c r="J272" t="s">
        <v>136</v>
      </c>
    </row>
    <row r="273" spans="1:10" hidden="1" x14ac:dyDescent="0.25">
      <c r="A273" t="s">
        <v>135</v>
      </c>
      <c r="B273" t="s">
        <v>11</v>
      </c>
      <c r="C273" s="1">
        <v>41639</v>
      </c>
      <c r="D273" s="2">
        <v>5133000000</v>
      </c>
      <c r="E273" s="2">
        <v>216000000</v>
      </c>
      <c r="F273" s="2">
        <v>3142000000</v>
      </c>
      <c r="G273" s="2">
        <v>0</v>
      </c>
      <c r="H273" s="2">
        <v>581000000</v>
      </c>
      <c r="I273" t="s">
        <v>43</v>
      </c>
      <c r="J273" t="s">
        <v>136</v>
      </c>
    </row>
    <row r="274" spans="1:10" hidden="1" x14ac:dyDescent="0.25">
      <c r="A274" t="s">
        <v>135</v>
      </c>
      <c r="B274" t="s">
        <v>12</v>
      </c>
      <c r="C274" s="1">
        <v>42004</v>
      </c>
      <c r="D274" s="2">
        <v>5342000000</v>
      </c>
      <c r="E274" s="2">
        <v>160000000</v>
      </c>
      <c r="F274" s="2">
        <v>3247000000</v>
      </c>
      <c r="G274" s="2">
        <v>0</v>
      </c>
      <c r="H274" s="2">
        <v>464000000</v>
      </c>
      <c r="I274" t="s">
        <v>43</v>
      </c>
      <c r="J274" t="s">
        <v>136</v>
      </c>
    </row>
    <row r="275" spans="1:10" hidden="1" x14ac:dyDescent="0.25">
      <c r="A275" t="s">
        <v>135</v>
      </c>
      <c r="B275" t="s">
        <v>13</v>
      </c>
      <c r="C275" s="1">
        <v>42369</v>
      </c>
      <c r="D275" s="2">
        <v>5276000000</v>
      </c>
      <c r="E275" s="2">
        <v>237000000</v>
      </c>
      <c r="F275" s="2">
        <v>3113000000</v>
      </c>
      <c r="G275" s="2">
        <v>0</v>
      </c>
      <c r="H275" s="2">
        <v>448000000</v>
      </c>
      <c r="I275" t="s">
        <v>43</v>
      </c>
      <c r="J275" t="s">
        <v>136</v>
      </c>
    </row>
    <row r="276" spans="1:10" hidden="1" x14ac:dyDescent="0.25">
      <c r="A276" t="s">
        <v>137</v>
      </c>
      <c r="B276" t="s">
        <v>8</v>
      </c>
      <c r="C276" s="1">
        <v>41274</v>
      </c>
      <c r="D276" s="2">
        <v>2921900000</v>
      </c>
      <c r="E276" s="2">
        <v>1630500000</v>
      </c>
      <c r="F276" s="2">
        <v>746300000</v>
      </c>
      <c r="G276" s="2">
        <v>0</v>
      </c>
      <c r="H276" s="2">
        <v>0</v>
      </c>
      <c r="I276" t="s">
        <v>32</v>
      </c>
      <c r="J276" t="s">
        <v>138</v>
      </c>
    </row>
    <row r="277" spans="1:10" hidden="1" x14ac:dyDescent="0.25">
      <c r="A277" t="s">
        <v>137</v>
      </c>
      <c r="B277" t="s">
        <v>11</v>
      </c>
      <c r="C277" s="1">
        <v>41639</v>
      </c>
      <c r="D277" s="2">
        <v>3194300000</v>
      </c>
      <c r="E277" s="2">
        <v>1756300000</v>
      </c>
      <c r="F277" s="2">
        <v>815800000</v>
      </c>
      <c r="G277" s="2">
        <v>0</v>
      </c>
      <c r="H277" s="2">
        <v>0</v>
      </c>
      <c r="I277" t="s">
        <v>32</v>
      </c>
      <c r="J277" t="s">
        <v>138</v>
      </c>
    </row>
    <row r="278" spans="1:10" hidden="1" x14ac:dyDescent="0.25">
      <c r="A278" t="s">
        <v>137</v>
      </c>
      <c r="B278" t="s">
        <v>12</v>
      </c>
      <c r="C278" s="1">
        <v>42004</v>
      </c>
      <c r="D278" s="2">
        <v>3297600000</v>
      </c>
      <c r="E278" s="2">
        <v>1844700000</v>
      </c>
      <c r="F278" s="2">
        <v>811700000</v>
      </c>
      <c r="G278" s="2">
        <v>0</v>
      </c>
      <c r="H278" s="2">
        <v>0</v>
      </c>
      <c r="I278" t="s">
        <v>32</v>
      </c>
      <c r="J278" t="s">
        <v>138</v>
      </c>
    </row>
    <row r="279" spans="1:10" hidden="1" x14ac:dyDescent="0.25">
      <c r="A279" t="s">
        <v>137</v>
      </c>
      <c r="B279" t="s">
        <v>13</v>
      </c>
      <c r="C279" s="1">
        <v>42369</v>
      </c>
      <c r="D279" s="2">
        <v>3394800000</v>
      </c>
      <c r="E279" s="2">
        <v>1883000000</v>
      </c>
      <c r="F279" s="2">
        <v>837600000</v>
      </c>
      <c r="G279" s="2">
        <v>0</v>
      </c>
      <c r="H279" s="2">
        <v>0</v>
      </c>
      <c r="I279" t="s">
        <v>32</v>
      </c>
      <c r="J279" t="s">
        <v>138</v>
      </c>
    </row>
    <row r="280" spans="1:10" hidden="1" x14ac:dyDescent="0.25">
      <c r="A280" t="s">
        <v>139</v>
      </c>
      <c r="B280" t="s">
        <v>8</v>
      </c>
      <c r="C280" s="1">
        <v>41274</v>
      </c>
      <c r="D280" s="2">
        <v>12316000000</v>
      </c>
      <c r="E280" s="2">
        <v>7081000000</v>
      </c>
      <c r="F280" s="2">
        <v>723000000</v>
      </c>
      <c r="G280" s="2">
        <v>0</v>
      </c>
      <c r="H280" s="2">
        <v>2811000000</v>
      </c>
      <c r="I280" t="s">
        <v>79</v>
      </c>
      <c r="J280" t="s">
        <v>140</v>
      </c>
    </row>
    <row r="281" spans="1:10" hidden="1" x14ac:dyDescent="0.25">
      <c r="A281" t="s">
        <v>139</v>
      </c>
      <c r="B281" t="s">
        <v>11</v>
      </c>
      <c r="C281" s="1">
        <v>41639</v>
      </c>
      <c r="D281" s="2">
        <v>19080000000</v>
      </c>
      <c r="E281" s="2">
        <v>12930000000</v>
      </c>
      <c r="F281" s="2">
        <v>686000000</v>
      </c>
      <c r="G281" s="2">
        <v>0</v>
      </c>
      <c r="H281" s="2">
        <v>2903000000</v>
      </c>
      <c r="I281" t="s">
        <v>79</v>
      </c>
      <c r="J281" t="s">
        <v>140</v>
      </c>
    </row>
    <row r="282" spans="1:10" hidden="1" x14ac:dyDescent="0.25">
      <c r="A282" t="s">
        <v>139</v>
      </c>
      <c r="B282" t="s">
        <v>12</v>
      </c>
      <c r="C282" s="1">
        <v>42004</v>
      </c>
      <c r="D282" s="2">
        <v>23125000000</v>
      </c>
      <c r="E282" s="2">
        <v>16049000000</v>
      </c>
      <c r="F282" s="2">
        <v>554000000</v>
      </c>
      <c r="G282" s="2">
        <v>0</v>
      </c>
      <c r="H282" s="2">
        <v>2915000000</v>
      </c>
      <c r="I282" t="s">
        <v>79</v>
      </c>
      <c r="J282" t="s">
        <v>140</v>
      </c>
    </row>
    <row r="283" spans="1:10" hidden="1" x14ac:dyDescent="0.25">
      <c r="A283" t="s">
        <v>139</v>
      </c>
      <c r="B283" t="s">
        <v>13</v>
      </c>
      <c r="C283" s="1">
        <v>42369</v>
      </c>
      <c r="D283" s="2">
        <v>12764000000</v>
      </c>
      <c r="E283" s="2">
        <v>10295000000</v>
      </c>
      <c r="F283" s="2">
        <v>334000000</v>
      </c>
      <c r="G283" s="2">
        <v>0</v>
      </c>
      <c r="H283" s="2">
        <v>2229000000</v>
      </c>
      <c r="I283" t="s">
        <v>79</v>
      </c>
      <c r="J283" t="s">
        <v>140</v>
      </c>
    </row>
    <row r="284" spans="1:10" hidden="1" x14ac:dyDescent="0.25">
      <c r="A284" t="s">
        <v>141</v>
      </c>
      <c r="B284" t="s">
        <v>8</v>
      </c>
      <c r="C284" s="1">
        <v>41274</v>
      </c>
      <c r="D284" s="2">
        <v>11359113000</v>
      </c>
      <c r="E284" s="2">
        <v>9641542000</v>
      </c>
      <c r="F284" s="2">
        <v>1042251000</v>
      </c>
      <c r="G284" s="2">
        <v>0</v>
      </c>
      <c r="H284" s="2">
        <v>0</v>
      </c>
      <c r="I284" t="s">
        <v>9</v>
      </c>
      <c r="J284" t="s">
        <v>142</v>
      </c>
    </row>
    <row r="285" spans="1:10" hidden="1" x14ac:dyDescent="0.25">
      <c r="A285" t="s">
        <v>141</v>
      </c>
      <c r="B285" t="s">
        <v>11</v>
      </c>
      <c r="C285" s="1">
        <v>41639</v>
      </c>
      <c r="D285" s="2">
        <v>12752076000</v>
      </c>
      <c r="E285" s="2">
        <v>10915981000</v>
      </c>
      <c r="F285" s="2">
        <v>1153445000</v>
      </c>
      <c r="G285" s="2">
        <v>0</v>
      </c>
      <c r="H285" s="2">
        <v>0</v>
      </c>
      <c r="I285" t="s">
        <v>9</v>
      </c>
      <c r="J285" t="s">
        <v>142</v>
      </c>
    </row>
    <row r="286" spans="1:10" hidden="1" x14ac:dyDescent="0.25">
      <c r="A286" t="s">
        <v>141</v>
      </c>
      <c r="B286" t="s">
        <v>12</v>
      </c>
      <c r="C286" s="1">
        <v>42004</v>
      </c>
      <c r="D286" s="2">
        <v>13470067000</v>
      </c>
      <c r="E286" s="2">
        <v>11462415000</v>
      </c>
      <c r="F286" s="2">
        <v>1259234000</v>
      </c>
      <c r="G286" s="2">
        <v>0</v>
      </c>
      <c r="H286" s="2">
        <v>0</v>
      </c>
      <c r="I286" t="s">
        <v>9</v>
      </c>
      <c r="J286" t="s">
        <v>142</v>
      </c>
    </row>
    <row r="287" spans="1:10" hidden="1" x14ac:dyDescent="0.25">
      <c r="A287" t="s">
        <v>141</v>
      </c>
      <c r="B287" t="s">
        <v>13</v>
      </c>
      <c r="C287" s="1">
        <v>42369</v>
      </c>
      <c r="D287" s="2">
        <v>13476084000</v>
      </c>
      <c r="E287" s="2">
        <v>11207604000</v>
      </c>
      <c r="F287" s="2">
        <v>1410170000</v>
      </c>
      <c r="G287" s="2">
        <v>0</v>
      </c>
      <c r="H287" s="2">
        <v>0</v>
      </c>
      <c r="I287" t="s">
        <v>9</v>
      </c>
      <c r="J287" t="s">
        <v>142</v>
      </c>
    </row>
    <row r="288" spans="1:10" hidden="1" x14ac:dyDescent="0.25">
      <c r="A288" t="s">
        <v>143</v>
      </c>
      <c r="B288" t="s">
        <v>8</v>
      </c>
      <c r="C288" s="1">
        <v>41639</v>
      </c>
      <c r="D288" s="2">
        <v>8155000000</v>
      </c>
      <c r="E288" s="2">
        <v>5345000000</v>
      </c>
      <c r="F288" s="2">
        <v>47000000</v>
      </c>
      <c r="G288" s="2">
        <v>0</v>
      </c>
      <c r="H288" s="2">
        <v>1854000000</v>
      </c>
      <c r="I288" t="s">
        <v>15</v>
      </c>
      <c r="J288" t="s">
        <v>144</v>
      </c>
    </row>
    <row r="289" spans="1:10" hidden="1" x14ac:dyDescent="0.25">
      <c r="A289" t="s">
        <v>143</v>
      </c>
      <c r="B289" t="s">
        <v>11</v>
      </c>
      <c r="C289" s="1">
        <v>42004</v>
      </c>
      <c r="D289" s="2">
        <v>9108000000</v>
      </c>
      <c r="E289" s="2">
        <v>5973000000</v>
      </c>
      <c r="F289" s="2">
        <v>62000000</v>
      </c>
      <c r="G289" s="2">
        <v>0</v>
      </c>
      <c r="H289" s="2">
        <v>2102000000</v>
      </c>
      <c r="I289" t="s">
        <v>15</v>
      </c>
      <c r="J289" t="s">
        <v>144</v>
      </c>
    </row>
    <row r="290" spans="1:10" hidden="1" x14ac:dyDescent="0.25">
      <c r="A290" t="s">
        <v>143</v>
      </c>
      <c r="B290" t="s">
        <v>12</v>
      </c>
      <c r="C290" s="1">
        <v>42369</v>
      </c>
      <c r="D290" s="2">
        <v>9754000000</v>
      </c>
      <c r="E290" s="2">
        <v>6426000000</v>
      </c>
      <c r="F290" s="2">
        <v>89000000</v>
      </c>
      <c r="G290" s="2">
        <v>0</v>
      </c>
      <c r="H290" s="2">
        <v>2125000000</v>
      </c>
      <c r="I290" t="s">
        <v>15</v>
      </c>
      <c r="J290" t="s">
        <v>144</v>
      </c>
    </row>
    <row r="291" spans="1:10" hidden="1" x14ac:dyDescent="0.25">
      <c r="A291" t="s">
        <v>143</v>
      </c>
      <c r="B291" t="s">
        <v>13</v>
      </c>
      <c r="C291" s="1">
        <v>42735</v>
      </c>
      <c r="D291" s="2">
        <v>29003000000</v>
      </c>
      <c r="E291" s="2">
        <v>18655000000</v>
      </c>
      <c r="F291" s="2">
        <v>86000000</v>
      </c>
      <c r="G291" s="2">
        <v>0</v>
      </c>
      <c r="H291" s="2">
        <v>6907000000</v>
      </c>
      <c r="I291" t="s">
        <v>15</v>
      </c>
      <c r="J291" t="s">
        <v>144</v>
      </c>
    </row>
    <row r="292" spans="1:10" hidden="1" x14ac:dyDescent="0.25">
      <c r="A292" t="s">
        <v>145</v>
      </c>
      <c r="B292" t="s">
        <v>8</v>
      </c>
      <c r="C292" s="1">
        <v>41274</v>
      </c>
      <c r="D292" s="2">
        <v>29119000000</v>
      </c>
      <c r="E292" s="2">
        <v>17900000000</v>
      </c>
      <c r="F292" s="2">
        <v>0</v>
      </c>
      <c r="G292" s="2">
        <v>0</v>
      </c>
      <c r="H292" s="2">
        <v>8742000000</v>
      </c>
      <c r="I292" t="s">
        <v>21</v>
      </c>
      <c r="J292" t="s">
        <v>77</v>
      </c>
    </row>
    <row r="293" spans="1:10" hidden="1" x14ac:dyDescent="0.25">
      <c r="A293" t="s">
        <v>145</v>
      </c>
      <c r="B293" t="s">
        <v>11</v>
      </c>
      <c r="C293" s="1">
        <v>41639</v>
      </c>
      <c r="D293" s="2">
        <v>32380000000</v>
      </c>
      <c r="E293" s="2">
        <v>20865000000</v>
      </c>
      <c r="F293" s="2">
        <v>0</v>
      </c>
      <c r="G293" s="2">
        <v>0</v>
      </c>
      <c r="H293" s="2">
        <v>9339000000</v>
      </c>
      <c r="I293" t="s">
        <v>21</v>
      </c>
      <c r="J293" t="s">
        <v>77</v>
      </c>
    </row>
    <row r="294" spans="1:10" hidden="1" x14ac:dyDescent="0.25">
      <c r="A294" t="s">
        <v>145</v>
      </c>
      <c r="B294" t="s">
        <v>12</v>
      </c>
      <c r="C294" s="1">
        <v>42004</v>
      </c>
      <c r="D294" s="2">
        <v>34914000000</v>
      </c>
      <c r="E294" s="2">
        <v>21334000000</v>
      </c>
      <c r="F294" s="2">
        <v>0</v>
      </c>
      <c r="G294" s="2">
        <v>0</v>
      </c>
      <c r="H294" s="2">
        <v>10276000000</v>
      </c>
      <c r="I294" t="s">
        <v>21</v>
      </c>
      <c r="J294" t="s">
        <v>77</v>
      </c>
    </row>
    <row r="295" spans="1:10" hidden="1" x14ac:dyDescent="0.25">
      <c r="A295" t="s">
        <v>145</v>
      </c>
      <c r="B295" t="s">
        <v>13</v>
      </c>
      <c r="C295" s="1">
        <v>42369</v>
      </c>
      <c r="D295" s="2">
        <v>37876000000</v>
      </c>
      <c r="E295" s="2">
        <v>23290000000</v>
      </c>
      <c r="F295" s="2">
        <v>0</v>
      </c>
      <c r="G295" s="2">
        <v>0</v>
      </c>
      <c r="H295" s="2">
        <v>11259000000</v>
      </c>
      <c r="I295" t="s">
        <v>21</v>
      </c>
      <c r="J295" t="s">
        <v>77</v>
      </c>
    </row>
    <row r="296" spans="1:10" hidden="1" x14ac:dyDescent="0.25">
      <c r="A296" t="s">
        <v>146</v>
      </c>
      <c r="B296" t="s">
        <v>8</v>
      </c>
      <c r="C296" s="1">
        <v>41274</v>
      </c>
      <c r="D296" s="2">
        <v>4111000000</v>
      </c>
      <c r="E296" s="2">
        <v>3477000000</v>
      </c>
      <c r="F296" s="2">
        <v>0</v>
      </c>
      <c r="G296" s="2">
        <v>0</v>
      </c>
      <c r="H296" s="2">
        <v>14000000</v>
      </c>
      <c r="I296" t="s">
        <v>43</v>
      </c>
      <c r="J296" t="s">
        <v>46</v>
      </c>
    </row>
    <row r="297" spans="1:10" hidden="1" x14ac:dyDescent="0.25">
      <c r="A297" t="s">
        <v>146</v>
      </c>
      <c r="B297" t="s">
        <v>11</v>
      </c>
      <c r="C297" s="1">
        <v>41639</v>
      </c>
      <c r="D297" s="2">
        <v>4531000000</v>
      </c>
      <c r="E297" s="2">
        <v>3748000000</v>
      </c>
      <c r="F297" s="2">
        <v>0</v>
      </c>
      <c r="G297" s="2">
        <v>0</v>
      </c>
      <c r="H297" s="2">
        <v>15000000</v>
      </c>
      <c r="I297" t="s">
        <v>43</v>
      </c>
      <c r="J297" t="s">
        <v>46</v>
      </c>
    </row>
    <row r="298" spans="1:10" hidden="1" x14ac:dyDescent="0.25">
      <c r="A298" t="s">
        <v>146</v>
      </c>
      <c r="B298" t="s">
        <v>12</v>
      </c>
      <c r="C298" s="1">
        <v>42004</v>
      </c>
      <c r="D298" s="2">
        <v>4945000000</v>
      </c>
      <c r="E298" s="2">
        <v>4157000000</v>
      </c>
      <c r="F298" s="2">
        <v>0</v>
      </c>
      <c r="G298" s="2">
        <v>0</v>
      </c>
      <c r="H298" s="2">
        <v>14000000</v>
      </c>
      <c r="I298" t="s">
        <v>43</v>
      </c>
      <c r="J298" t="s">
        <v>46</v>
      </c>
    </row>
    <row r="299" spans="1:10" hidden="1" x14ac:dyDescent="0.25">
      <c r="A299" t="s">
        <v>146</v>
      </c>
      <c r="B299" t="s">
        <v>13</v>
      </c>
      <c r="C299" s="1">
        <v>42369</v>
      </c>
      <c r="D299" s="2">
        <v>5142000000</v>
      </c>
      <c r="E299" s="2">
        <v>4195000000</v>
      </c>
      <c r="F299" s="2">
        <v>0</v>
      </c>
      <c r="G299" s="2">
        <v>0</v>
      </c>
      <c r="H299" s="2">
        <v>13000000</v>
      </c>
      <c r="I299" t="s">
        <v>43</v>
      </c>
      <c r="J299" t="s">
        <v>46</v>
      </c>
    </row>
    <row r="300" spans="1:10" hidden="1" x14ac:dyDescent="0.25">
      <c r="A300" t="s">
        <v>147</v>
      </c>
      <c r="B300" t="s">
        <v>8</v>
      </c>
      <c r="C300" s="1">
        <v>41274</v>
      </c>
      <c r="D300" s="2">
        <v>17085000000</v>
      </c>
      <c r="E300" s="2">
        <v>7153000000</v>
      </c>
      <c r="F300" s="2">
        <v>6043000000</v>
      </c>
      <c r="G300" s="2">
        <v>0</v>
      </c>
      <c r="H300" s="2">
        <v>0</v>
      </c>
      <c r="I300" t="s">
        <v>32</v>
      </c>
      <c r="J300" t="s">
        <v>138</v>
      </c>
    </row>
    <row r="301" spans="1:10" hidden="1" x14ac:dyDescent="0.25">
      <c r="A301" t="s">
        <v>147</v>
      </c>
      <c r="B301" t="s">
        <v>11</v>
      </c>
      <c r="C301" s="1">
        <v>41639</v>
      </c>
      <c r="D301" s="2">
        <v>17420000000</v>
      </c>
      <c r="E301" s="2">
        <v>7219000000</v>
      </c>
      <c r="F301" s="2">
        <v>6645000000</v>
      </c>
      <c r="G301" s="2">
        <v>0</v>
      </c>
      <c r="H301" s="2">
        <v>0</v>
      </c>
      <c r="I301" t="s">
        <v>32</v>
      </c>
      <c r="J301" t="s">
        <v>138</v>
      </c>
    </row>
    <row r="302" spans="1:10" hidden="1" x14ac:dyDescent="0.25">
      <c r="A302" t="s">
        <v>147</v>
      </c>
      <c r="B302" t="s">
        <v>12</v>
      </c>
      <c r="C302" s="1">
        <v>42004</v>
      </c>
      <c r="D302" s="2">
        <v>17277000000</v>
      </c>
      <c r="E302" s="2">
        <v>7168000000</v>
      </c>
      <c r="F302" s="2">
        <v>6552000000</v>
      </c>
      <c r="G302" s="2">
        <v>0</v>
      </c>
      <c r="H302" s="2">
        <v>0</v>
      </c>
      <c r="I302" t="s">
        <v>32</v>
      </c>
      <c r="J302" t="s">
        <v>138</v>
      </c>
    </row>
    <row r="303" spans="1:10" hidden="1" x14ac:dyDescent="0.25">
      <c r="A303" t="s">
        <v>147</v>
      </c>
      <c r="B303" t="s">
        <v>13</v>
      </c>
      <c r="C303" s="1">
        <v>42369</v>
      </c>
      <c r="D303" s="2">
        <v>16034000000</v>
      </c>
      <c r="E303" s="2">
        <v>6635000000</v>
      </c>
      <c r="F303" s="2">
        <v>6610000000</v>
      </c>
      <c r="G303" s="2">
        <v>0</v>
      </c>
      <c r="H303" s="2">
        <v>0</v>
      </c>
      <c r="I303" t="s">
        <v>32</v>
      </c>
      <c r="J303" t="s">
        <v>138</v>
      </c>
    </row>
    <row r="304" spans="1:10" hidden="1" x14ac:dyDescent="0.25">
      <c r="A304" t="s">
        <v>148</v>
      </c>
      <c r="B304" t="s">
        <v>8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s="2">
        <v>0</v>
      </c>
      <c r="I304" t="s">
        <v>32</v>
      </c>
      <c r="J304" t="s">
        <v>138</v>
      </c>
    </row>
    <row r="305" spans="1:10" hidden="1" x14ac:dyDescent="0.25">
      <c r="A305" t="s">
        <v>148</v>
      </c>
      <c r="B305" t="s">
        <v>11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s="2">
        <v>0</v>
      </c>
      <c r="I305" t="s">
        <v>32</v>
      </c>
      <c r="J305" t="s">
        <v>138</v>
      </c>
    </row>
    <row r="306" spans="1:10" hidden="1" x14ac:dyDescent="0.25">
      <c r="A306" t="s">
        <v>148</v>
      </c>
      <c r="B306" t="s">
        <v>12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s="2">
        <v>0</v>
      </c>
      <c r="I306" t="s">
        <v>32</v>
      </c>
      <c r="J306" t="s">
        <v>138</v>
      </c>
    </row>
    <row r="307" spans="1:10" hidden="1" x14ac:dyDescent="0.25">
      <c r="A307" t="s">
        <v>148</v>
      </c>
      <c r="B307" t="s">
        <v>13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s="2">
        <v>0</v>
      </c>
      <c r="I307" t="s">
        <v>32</v>
      </c>
      <c r="J307" t="s">
        <v>138</v>
      </c>
    </row>
    <row r="308" spans="1:10" hidden="1" x14ac:dyDescent="0.25">
      <c r="A308" t="s">
        <v>149</v>
      </c>
      <c r="B308" t="s">
        <v>8</v>
      </c>
      <c r="C308" s="1">
        <v>41639</v>
      </c>
      <c r="D308" s="2">
        <v>2666000000</v>
      </c>
      <c r="E308" s="2">
        <v>55000000</v>
      </c>
      <c r="F308" s="2">
        <v>1670000000</v>
      </c>
      <c r="G308" s="2">
        <v>0</v>
      </c>
      <c r="H308" s="2">
        <v>46000000</v>
      </c>
      <c r="I308" t="s">
        <v>43</v>
      </c>
      <c r="J308" t="s">
        <v>136</v>
      </c>
    </row>
    <row r="309" spans="1:10" hidden="1" x14ac:dyDescent="0.25">
      <c r="A309" t="s">
        <v>149</v>
      </c>
      <c r="B309" t="s">
        <v>11</v>
      </c>
      <c r="C309" s="1">
        <v>42004</v>
      </c>
      <c r="D309" s="2">
        <v>2607000000</v>
      </c>
      <c r="E309" s="2">
        <v>45000000</v>
      </c>
      <c r="F309" s="2">
        <v>1611000000</v>
      </c>
      <c r="G309" s="2">
        <v>0</v>
      </c>
      <c r="H309" s="2">
        <v>27000000</v>
      </c>
      <c r="I309" t="s">
        <v>43</v>
      </c>
      <c r="J309" t="s">
        <v>136</v>
      </c>
    </row>
    <row r="310" spans="1:10" hidden="1" x14ac:dyDescent="0.25">
      <c r="A310" t="s">
        <v>149</v>
      </c>
      <c r="B310" t="s">
        <v>12</v>
      </c>
      <c r="C310" s="1">
        <v>42369</v>
      </c>
      <c r="D310" s="2">
        <v>2819000000</v>
      </c>
      <c r="E310" s="2">
        <v>43000000</v>
      </c>
      <c r="F310" s="2">
        <v>1859000000</v>
      </c>
      <c r="G310" s="2">
        <v>0</v>
      </c>
      <c r="H310" s="2">
        <v>147000000</v>
      </c>
      <c r="I310" t="s">
        <v>43</v>
      </c>
      <c r="J310" t="s">
        <v>136</v>
      </c>
    </row>
    <row r="311" spans="1:10" hidden="1" x14ac:dyDescent="0.25">
      <c r="A311" t="s">
        <v>149</v>
      </c>
      <c r="B311" t="s">
        <v>13</v>
      </c>
      <c r="C311" s="1">
        <v>42735</v>
      </c>
      <c r="D311" s="2">
        <v>2960000000</v>
      </c>
      <c r="E311" s="2">
        <v>40000000</v>
      </c>
      <c r="F311" s="2">
        <v>1836000000</v>
      </c>
      <c r="G311" s="2">
        <v>0</v>
      </c>
      <c r="H311" s="2">
        <v>248000000</v>
      </c>
      <c r="I311" t="s">
        <v>43</v>
      </c>
      <c r="J311" t="s">
        <v>136</v>
      </c>
    </row>
    <row r="312" spans="1:10" hidden="1" x14ac:dyDescent="0.25">
      <c r="A312" t="s">
        <v>150</v>
      </c>
      <c r="B312" t="s">
        <v>8</v>
      </c>
      <c r="C312" s="1">
        <v>41639</v>
      </c>
      <c r="D312" s="2">
        <v>3214591000</v>
      </c>
      <c r="E312" s="2">
        <v>2359822000</v>
      </c>
      <c r="F312" s="2">
        <v>203733000</v>
      </c>
      <c r="G312" s="2">
        <v>0</v>
      </c>
      <c r="H312" s="2">
        <v>96054000</v>
      </c>
      <c r="I312" t="s">
        <v>15</v>
      </c>
      <c r="J312" t="s">
        <v>151</v>
      </c>
    </row>
    <row r="313" spans="1:10" hidden="1" x14ac:dyDescent="0.25">
      <c r="A313" t="s">
        <v>150</v>
      </c>
      <c r="B313" t="s">
        <v>11</v>
      </c>
      <c r="C313" s="1">
        <v>42004</v>
      </c>
      <c r="D313" s="2">
        <v>4108269000</v>
      </c>
      <c r="E313" s="2">
        <v>2990513000</v>
      </c>
      <c r="F313" s="2">
        <v>273897000</v>
      </c>
      <c r="G313" s="2">
        <v>0</v>
      </c>
      <c r="H313" s="2">
        <v>110474000</v>
      </c>
      <c r="I313" t="s">
        <v>15</v>
      </c>
      <c r="J313" t="s">
        <v>151</v>
      </c>
    </row>
    <row r="314" spans="1:10" hidden="1" x14ac:dyDescent="0.25">
      <c r="A314" t="s">
        <v>150</v>
      </c>
      <c r="B314" t="s">
        <v>12</v>
      </c>
      <c r="C314" s="1">
        <v>42369</v>
      </c>
      <c r="D314" s="2">
        <v>4501223000</v>
      </c>
      <c r="E314" s="2">
        <v>3326936000</v>
      </c>
      <c r="F314" s="2">
        <v>250214000</v>
      </c>
      <c r="G314" s="2">
        <v>0</v>
      </c>
      <c r="H314" s="2">
        <v>130368000</v>
      </c>
      <c r="I314" t="s">
        <v>15</v>
      </c>
      <c r="J314" t="s">
        <v>151</v>
      </c>
    </row>
    <row r="315" spans="1:10" hidden="1" x14ac:dyDescent="0.25">
      <c r="A315" t="s">
        <v>150</v>
      </c>
      <c r="B315" t="s">
        <v>13</v>
      </c>
      <c r="C315" s="1">
        <v>42735</v>
      </c>
      <c r="D315" s="2">
        <v>3904384000</v>
      </c>
      <c r="E315" s="2">
        <v>3406170000</v>
      </c>
      <c r="F315" s="2">
        <v>276240000</v>
      </c>
      <c r="G315" s="2">
        <v>0</v>
      </c>
      <c r="H315" s="2">
        <v>146368000</v>
      </c>
      <c r="I315" t="s">
        <v>15</v>
      </c>
      <c r="J315" t="s">
        <v>151</v>
      </c>
    </row>
    <row r="316" spans="1:10" hidden="1" x14ac:dyDescent="0.25">
      <c r="A316" t="s">
        <v>152</v>
      </c>
      <c r="B316" t="s">
        <v>8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s="2">
        <v>0</v>
      </c>
      <c r="I316" t="s">
        <v>9</v>
      </c>
      <c r="J316" t="s">
        <v>153</v>
      </c>
    </row>
    <row r="317" spans="1:10" hidden="1" x14ac:dyDescent="0.25">
      <c r="A317" t="s">
        <v>152</v>
      </c>
      <c r="B317" t="s">
        <v>11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s="2">
        <v>0</v>
      </c>
      <c r="I317" t="s">
        <v>9</v>
      </c>
      <c r="J317" t="s">
        <v>153</v>
      </c>
    </row>
    <row r="318" spans="1:10" hidden="1" x14ac:dyDescent="0.25">
      <c r="A318" t="s">
        <v>152</v>
      </c>
      <c r="B318" t="s">
        <v>12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s="2">
        <v>0</v>
      </c>
      <c r="I318" t="s">
        <v>9</v>
      </c>
      <c r="J318" t="s">
        <v>153</v>
      </c>
    </row>
    <row r="319" spans="1:10" hidden="1" x14ac:dyDescent="0.25">
      <c r="A319" t="s">
        <v>152</v>
      </c>
      <c r="B319" t="s">
        <v>13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s="2">
        <v>0</v>
      </c>
      <c r="I319" t="s">
        <v>9</v>
      </c>
      <c r="J319" t="s">
        <v>153</v>
      </c>
    </row>
    <row r="320" spans="1:10" hidden="1" x14ac:dyDescent="0.25">
      <c r="A320" t="s">
        <v>154</v>
      </c>
      <c r="B320" t="s">
        <v>8</v>
      </c>
      <c r="C320" s="1">
        <v>41639</v>
      </c>
      <c r="D320" s="2">
        <v>6566000000</v>
      </c>
      <c r="E320" s="2">
        <v>4562000000</v>
      </c>
      <c r="F320" s="2">
        <v>234000000</v>
      </c>
      <c r="G320" s="2">
        <v>0</v>
      </c>
      <c r="H320" s="2">
        <v>628000000</v>
      </c>
      <c r="I320" t="s">
        <v>38</v>
      </c>
      <c r="J320" t="s">
        <v>39</v>
      </c>
    </row>
    <row r="321" spans="1:10" hidden="1" x14ac:dyDescent="0.25">
      <c r="A321" t="s">
        <v>154</v>
      </c>
      <c r="B321" t="s">
        <v>11</v>
      </c>
      <c r="C321" s="1">
        <v>42004</v>
      </c>
      <c r="D321" s="2">
        <v>7179000000</v>
      </c>
      <c r="E321" s="2">
        <v>5090000000</v>
      </c>
      <c r="F321" s="2">
        <v>252000000</v>
      </c>
      <c r="G321" s="2">
        <v>0</v>
      </c>
      <c r="H321" s="2">
        <v>685000000</v>
      </c>
      <c r="I321" t="s">
        <v>38</v>
      </c>
      <c r="J321" t="s">
        <v>39</v>
      </c>
    </row>
    <row r="322" spans="1:10" hidden="1" x14ac:dyDescent="0.25">
      <c r="A322" t="s">
        <v>154</v>
      </c>
      <c r="B322" t="s">
        <v>12</v>
      </c>
      <c r="C322" s="1">
        <v>42369</v>
      </c>
      <c r="D322" s="2">
        <v>6456000000</v>
      </c>
      <c r="E322" s="2">
        <v>4281000000</v>
      </c>
      <c r="F322" s="2">
        <v>262000000</v>
      </c>
      <c r="G322" s="2">
        <v>0</v>
      </c>
      <c r="H322" s="2">
        <v>750000000</v>
      </c>
      <c r="I322" t="s">
        <v>38</v>
      </c>
      <c r="J322" t="s">
        <v>39</v>
      </c>
    </row>
    <row r="323" spans="1:10" hidden="1" x14ac:dyDescent="0.25">
      <c r="A323" t="s">
        <v>154</v>
      </c>
      <c r="B323" t="s">
        <v>13</v>
      </c>
      <c r="C323" s="1">
        <v>42735</v>
      </c>
      <c r="D323" s="2">
        <v>6399000000</v>
      </c>
      <c r="E323" s="2">
        <v>4010000000</v>
      </c>
      <c r="F323" s="2">
        <v>281000000</v>
      </c>
      <c r="G323" s="2">
        <v>0</v>
      </c>
      <c r="H323" s="2">
        <v>811000000</v>
      </c>
      <c r="I323" t="s">
        <v>38</v>
      </c>
      <c r="J323" t="s">
        <v>39</v>
      </c>
    </row>
    <row r="324" spans="1:10" hidden="1" x14ac:dyDescent="0.25">
      <c r="A324" t="s">
        <v>155</v>
      </c>
      <c r="B324" t="s">
        <v>8</v>
      </c>
      <c r="C324" s="1">
        <v>41274</v>
      </c>
      <c r="D324" s="2">
        <v>8110000000</v>
      </c>
      <c r="E324" s="2">
        <v>6781000000</v>
      </c>
      <c r="F324" s="2">
        <v>1105000000</v>
      </c>
      <c r="G324" s="2">
        <v>0</v>
      </c>
      <c r="H324" s="2">
        <v>88000000</v>
      </c>
      <c r="I324" t="s">
        <v>21</v>
      </c>
      <c r="J324" t="s">
        <v>77</v>
      </c>
    </row>
    <row r="325" spans="1:10" hidden="1" x14ac:dyDescent="0.25">
      <c r="A325" t="s">
        <v>155</v>
      </c>
      <c r="B325" t="s">
        <v>11</v>
      </c>
      <c r="C325" s="1">
        <v>41639</v>
      </c>
      <c r="D325" s="2">
        <v>10863000000</v>
      </c>
      <c r="E325" s="2">
        <v>8995000000</v>
      </c>
      <c r="F325" s="2">
        <v>1264000000</v>
      </c>
      <c r="G325" s="2">
        <v>0</v>
      </c>
      <c r="H325" s="2">
        <v>327000000</v>
      </c>
      <c r="I325" t="s">
        <v>21</v>
      </c>
      <c r="J325" t="s">
        <v>77</v>
      </c>
    </row>
    <row r="326" spans="1:10" hidden="1" x14ac:dyDescent="0.25">
      <c r="A326" t="s">
        <v>155</v>
      </c>
      <c r="B326" t="s">
        <v>12</v>
      </c>
      <c r="C326" s="1">
        <v>42004</v>
      </c>
      <c r="D326" s="2">
        <v>16560000000</v>
      </c>
      <c r="E326" s="2">
        <v>12678000000</v>
      </c>
      <c r="F326" s="2">
        <v>2012000000</v>
      </c>
      <c r="G326" s="2">
        <v>0</v>
      </c>
      <c r="H326" s="2">
        <v>1406000000</v>
      </c>
      <c r="I326" t="s">
        <v>21</v>
      </c>
      <c r="J326" t="s">
        <v>77</v>
      </c>
    </row>
    <row r="327" spans="1:10" hidden="1" x14ac:dyDescent="0.25">
      <c r="A327" t="s">
        <v>155</v>
      </c>
      <c r="B327" t="s">
        <v>13</v>
      </c>
      <c r="C327" s="1">
        <v>42369</v>
      </c>
      <c r="D327" s="2">
        <v>22760000000</v>
      </c>
      <c r="E327" s="2">
        <v>17242000000</v>
      </c>
      <c r="F327" s="2">
        <v>2977000000</v>
      </c>
      <c r="G327" s="2">
        <v>0</v>
      </c>
      <c r="H327" s="2">
        <v>1836000000</v>
      </c>
      <c r="I327" t="s">
        <v>21</v>
      </c>
      <c r="J327" t="s">
        <v>77</v>
      </c>
    </row>
    <row r="328" spans="1:10" hidden="1" x14ac:dyDescent="0.25">
      <c r="A328" t="s">
        <v>156</v>
      </c>
      <c r="B328" t="s">
        <v>8</v>
      </c>
      <c r="C328" s="1">
        <v>41274</v>
      </c>
      <c r="D328" s="2">
        <v>7452000000</v>
      </c>
      <c r="E328" s="2">
        <v>4747000000</v>
      </c>
      <c r="F328" s="2">
        <v>365000000</v>
      </c>
      <c r="G328" s="2">
        <v>0</v>
      </c>
      <c r="H328" s="2">
        <v>1050000000</v>
      </c>
      <c r="I328" t="s">
        <v>38</v>
      </c>
      <c r="J328" t="s">
        <v>39</v>
      </c>
    </row>
    <row r="329" spans="1:10" hidden="1" x14ac:dyDescent="0.25">
      <c r="A329" t="s">
        <v>156</v>
      </c>
      <c r="B329" t="s">
        <v>11</v>
      </c>
      <c r="C329" s="1">
        <v>41639</v>
      </c>
      <c r="D329" s="2">
        <v>8106000000</v>
      </c>
      <c r="E329" s="2">
        <v>5755000000</v>
      </c>
      <c r="F329" s="2">
        <v>387000000</v>
      </c>
      <c r="G329" s="2">
        <v>0</v>
      </c>
      <c r="H329" s="2">
        <v>954000000</v>
      </c>
      <c r="I329" t="s">
        <v>38</v>
      </c>
      <c r="J329" t="s">
        <v>39</v>
      </c>
    </row>
    <row r="330" spans="1:10" hidden="1" x14ac:dyDescent="0.25">
      <c r="A330" t="s">
        <v>156</v>
      </c>
      <c r="B330" t="s">
        <v>12</v>
      </c>
      <c r="C330" s="1">
        <v>42004</v>
      </c>
      <c r="D330" s="2">
        <v>9226000000</v>
      </c>
      <c r="E330" s="2">
        <v>6890000000</v>
      </c>
      <c r="F330" s="2">
        <v>388000000</v>
      </c>
      <c r="G330" s="2">
        <v>0</v>
      </c>
      <c r="H330" s="2">
        <v>1013000000</v>
      </c>
      <c r="I330" t="s">
        <v>38</v>
      </c>
      <c r="J330" t="s">
        <v>39</v>
      </c>
    </row>
    <row r="331" spans="1:10" hidden="1" x14ac:dyDescent="0.25">
      <c r="A331" t="s">
        <v>156</v>
      </c>
      <c r="B331" t="s">
        <v>13</v>
      </c>
      <c r="C331" s="1">
        <v>42369</v>
      </c>
      <c r="D331" s="2">
        <v>7386000000</v>
      </c>
      <c r="E331" s="2">
        <v>5109000000</v>
      </c>
      <c r="F331" s="2">
        <v>374000000</v>
      </c>
      <c r="G331" s="2">
        <v>0</v>
      </c>
      <c r="H331" s="2">
        <v>970000000</v>
      </c>
      <c r="I331" t="s">
        <v>38</v>
      </c>
      <c r="J331" t="s">
        <v>39</v>
      </c>
    </row>
    <row r="332" spans="1:10" hidden="1" x14ac:dyDescent="0.25">
      <c r="A332" t="s">
        <v>157</v>
      </c>
      <c r="B332" t="s">
        <v>8</v>
      </c>
      <c r="C332" s="1">
        <v>41274</v>
      </c>
      <c r="D332" s="2">
        <v>23771000000</v>
      </c>
      <c r="E332" s="2">
        <v>1403000000</v>
      </c>
      <c r="F332" s="2">
        <v>11188000000</v>
      </c>
      <c r="G332" s="2">
        <v>0</v>
      </c>
      <c r="H332" s="2">
        <v>5024000000</v>
      </c>
      <c r="I332" t="s">
        <v>43</v>
      </c>
      <c r="J332" t="s">
        <v>96</v>
      </c>
    </row>
    <row r="333" spans="1:10" hidden="1" x14ac:dyDescent="0.25">
      <c r="A333" t="s">
        <v>157</v>
      </c>
      <c r="B333" t="s">
        <v>11</v>
      </c>
      <c r="C333" s="1">
        <v>41639</v>
      </c>
      <c r="D333" s="2">
        <v>24176000000</v>
      </c>
      <c r="E333" s="2">
        <v>1241000000</v>
      </c>
      <c r="F333" s="2">
        <v>11682000000</v>
      </c>
      <c r="G333" s="2">
        <v>0</v>
      </c>
      <c r="H333" s="2">
        <v>4124000000</v>
      </c>
      <c r="I333" t="s">
        <v>43</v>
      </c>
      <c r="J333" t="s">
        <v>96</v>
      </c>
    </row>
    <row r="334" spans="1:10" hidden="1" x14ac:dyDescent="0.25">
      <c r="A334" t="s">
        <v>157</v>
      </c>
      <c r="B334" t="s">
        <v>12</v>
      </c>
      <c r="C334" s="1">
        <v>42004</v>
      </c>
      <c r="D334" s="2">
        <v>23869000000</v>
      </c>
      <c r="E334" s="2">
        <v>1088000000</v>
      </c>
      <c r="F334" s="2">
        <v>11648000000</v>
      </c>
      <c r="G334" s="2">
        <v>0</v>
      </c>
      <c r="H334" s="2">
        <v>4073000000</v>
      </c>
      <c r="I334" t="s">
        <v>43</v>
      </c>
      <c r="J334" t="s">
        <v>96</v>
      </c>
    </row>
    <row r="335" spans="1:10" hidden="1" x14ac:dyDescent="0.25">
      <c r="A335" t="s">
        <v>157</v>
      </c>
      <c r="B335" t="s">
        <v>13</v>
      </c>
      <c r="C335" s="1">
        <v>42369</v>
      </c>
      <c r="D335" s="2">
        <v>25038000000</v>
      </c>
      <c r="E335" s="2">
        <v>1091000000</v>
      </c>
      <c r="F335" s="2">
        <v>12566000000</v>
      </c>
      <c r="G335" s="2">
        <v>0</v>
      </c>
      <c r="H335" s="2">
        <v>4966000000</v>
      </c>
      <c r="I335" t="s">
        <v>43</v>
      </c>
      <c r="J335" t="s">
        <v>96</v>
      </c>
    </row>
    <row r="336" spans="1:10" hidden="1" x14ac:dyDescent="0.25">
      <c r="A336" t="s">
        <v>158</v>
      </c>
      <c r="B336" t="s">
        <v>8</v>
      </c>
      <c r="C336" s="1">
        <v>41274</v>
      </c>
      <c r="D336" s="2">
        <v>1204546000</v>
      </c>
      <c r="E336" s="2">
        <v>290054000</v>
      </c>
      <c r="F336" s="2">
        <v>170113000</v>
      </c>
      <c r="G336" s="2">
        <v>0</v>
      </c>
      <c r="H336" s="2">
        <v>451405000</v>
      </c>
      <c r="I336" t="s">
        <v>79</v>
      </c>
      <c r="J336" t="s">
        <v>80</v>
      </c>
    </row>
    <row r="337" spans="1:10" hidden="1" x14ac:dyDescent="0.25">
      <c r="A337" t="s">
        <v>158</v>
      </c>
      <c r="B337" t="s">
        <v>11</v>
      </c>
      <c r="C337" s="1">
        <v>41639</v>
      </c>
      <c r="D337" s="2">
        <v>1746278000</v>
      </c>
      <c r="E337" s="2">
        <v>400281000</v>
      </c>
      <c r="F337" s="2">
        <v>147651000</v>
      </c>
      <c r="G337" s="2">
        <v>0</v>
      </c>
      <c r="H337" s="2">
        <v>651052000</v>
      </c>
      <c r="I337" t="s">
        <v>79</v>
      </c>
      <c r="J337" t="s">
        <v>80</v>
      </c>
    </row>
    <row r="338" spans="1:10" hidden="1" x14ac:dyDescent="0.25">
      <c r="A338" t="s">
        <v>158</v>
      </c>
      <c r="B338" t="s">
        <v>12</v>
      </c>
      <c r="C338" s="1">
        <v>42004</v>
      </c>
      <c r="D338" s="2">
        <v>2173011000</v>
      </c>
      <c r="E338" s="2">
        <v>524880000</v>
      </c>
      <c r="F338" s="2">
        <v>129602000</v>
      </c>
      <c r="G338" s="2">
        <v>0</v>
      </c>
      <c r="H338" s="2">
        <v>632760000</v>
      </c>
      <c r="I338" t="s">
        <v>79</v>
      </c>
      <c r="J338" t="s">
        <v>80</v>
      </c>
    </row>
    <row r="339" spans="1:10" hidden="1" x14ac:dyDescent="0.25">
      <c r="A339" t="s">
        <v>158</v>
      </c>
      <c r="B339" t="s">
        <v>13</v>
      </c>
      <c r="C339" s="1">
        <v>42369</v>
      </c>
      <c r="D339" s="2">
        <v>1357150000</v>
      </c>
      <c r="E339" s="2">
        <v>580994000</v>
      </c>
      <c r="F339" s="2">
        <v>112253000</v>
      </c>
      <c r="G339" s="2">
        <v>0</v>
      </c>
      <c r="H339" s="2">
        <v>622211000</v>
      </c>
      <c r="I339" t="s">
        <v>79</v>
      </c>
      <c r="J339" t="s">
        <v>80</v>
      </c>
    </row>
    <row r="340" spans="1:10" hidden="1" x14ac:dyDescent="0.25">
      <c r="A340" t="s">
        <v>159</v>
      </c>
      <c r="B340" t="s">
        <v>8</v>
      </c>
      <c r="C340" s="1">
        <v>41547</v>
      </c>
      <c r="D340" s="2">
        <v>4474000000</v>
      </c>
      <c r="E340" s="2">
        <v>3103000000</v>
      </c>
      <c r="F340" s="2">
        <v>495000000</v>
      </c>
      <c r="G340" s="2">
        <v>0</v>
      </c>
      <c r="H340" s="2">
        <v>0</v>
      </c>
      <c r="I340" t="s">
        <v>9</v>
      </c>
      <c r="J340" t="s">
        <v>160</v>
      </c>
    </row>
    <row r="341" spans="1:10" hidden="1" x14ac:dyDescent="0.25">
      <c r="A341" t="s">
        <v>159</v>
      </c>
      <c r="B341" t="s">
        <v>11</v>
      </c>
      <c r="C341" s="1">
        <v>41912</v>
      </c>
      <c r="D341" s="2">
        <v>4979000000</v>
      </c>
      <c r="E341" s="2">
        <v>3469000000</v>
      </c>
      <c r="F341" s="2">
        <v>594000000</v>
      </c>
      <c r="G341" s="2">
        <v>0</v>
      </c>
      <c r="H341" s="2">
        <v>0</v>
      </c>
      <c r="I341" t="s">
        <v>9</v>
      </c>
      <c r="J341" t="s">
        <v>160</v>
      </c>
    </row>
    <row r="342" spans="1:10" hidden="1" x14ac:dyDescent="0.25">
      <c r="A342" t="s">
        <v>159</v>
      </c>
      <c r="B342" t="s">
        <v>12</v>
      </c>
      <c r="C342" s="1">
        <v>42277</v>
      </c>
      <c r="D342" s="2">
        <v>5244000000</v>
      </c>
      <c r="E342" s="2">
        <v>3630000000</v>
      </c>
      <c r="F342" s="2">
        <v>606000000</v>
      </c>
      <c r="G342" s="2">
        <v>0</v>
      </c>
      <c r="H342" s="2">
        <v>0</v>
      </c>
      <c r="I342" t="s">
        <v>9</v>
      </c>
      <c r="J342" t="s">
        <v>160</v>
      </c>
    </row>
    <row r="343" spans="1:10" hidden="1" x14ac:dyDescent="0.25">
      <c r="A343" t="s">
        <v>159</v>
      </c>
      <c r="B343" t="s">
        <v>13</v>
      </c>
      <c r="C343" s="1">
        <v>42643</v>
      </c>
      <c r="D343" s="2">
        <v>5259000000</v>
      </c>
      <c r="E343" s="2">
        <v>3642000000</v>
      </c>
      <c r="F343" s="2">
        <v>638000000</v>
      </c>
      <c r="G343" s="2">
        <v>0</v>
      </c>
      <c r="H343" s="2">
        <v>0</v>
      </c>
      <c r="I343" t="s">
        <v>9</v>
      </c>
      <c r="J343" t="s">
        <v>160</v>
      </c>
    </row>
    <row r="344" spans="1:10" hidden="1" x14ac:dyDescent="0.25">
      <c r="A344" t="s">
        <v>161</v>
      </c>
      <c r="B344" t="s">
        <v>8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21</v>
      </c>
      <c r="J344" t="s">
        <v>162</v>
      </c>
    </row>
    <row r="345" spans="1:10" hidden="1" x14ac:dyDescent="0.25">
      <c r="A345" t="s">
        <v>161</v>
      </c>
      <c r="B345" t="s">
        <v>11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21</v>
      </c>
      <c r="J345" t="s">
        <v>162</v>
      </c>
    </row>
    <row r="346" spans="1:10" hidden="1" x14ac:dyDescent="0.25">
      <c r="A346" t="s">
        <v>161</v>
      </c>
      <c r="B346" t="s">
        <v>12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21</v>
      </c>
      <c r="J346" t="s">
        <v>162</v>
      </c>
    </row>
    <row r="347" spans="1:10" hidden="1" x14ac:dyDescent="0.25">
      <c r="A347" t="s">
        <v>161</v>
      </c>
      <c r="B347" t="s">
        <v>13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21</v>
      </c>
      <c r="J347" t="s">
        <v>162</v>
      </c>
    </row>
    <row r="348" spans="1:10" hidden="1" x14ac:dyDescent="0.25">
      <c r="A348" t="s">
        <v>163</v>
      </c>
      <c r="B348" t="s">
        <v>8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s="2">
        <v>0</v>
      </c>
      <c r="H348" s="2">
        <v>0</v>
      </c>
      <c r="I348" t="s">
        <v>32</v>
      </c>
      <c r="J348" t="s">
        <v>164</v>
      </c>
    </row>
    <row r="349" spans="1:10" hidden="1" x14ac:dyDescent="0.25">
      <c r="A349" t="s">
        <v>163</v>
      </c>
      <c r="B349" t="s">
        <v>11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s="2">
        <v>0</v>
      </c>
      <c r="H349" s="2">
        <v>0</v>
      </c>
      <c r="I349" t="s">
        <v>32</v>
      </c>
      <c r="J349" t="s">
        <v>164</v>
      </c>
    </row>
    <row r="350" spans="1:10" hidden="1" x14ac:dyDescent="0.25">
      <c r="A350" t="s">
        <v>163</v>
      </c>
      <c r="B350" t="s">
        <v>12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s="2">
        <v>0</v>
      </c>
      <c r="H350" s="2">
        <v>0</v>
      </c>
      <c r="I350" t="s">
        <v>32</v>
      </c>
      <c r="J350" t="s">
        <v>164</v>
      </c>
    </row>
    <row r="351" spans="1:10" hidden="1" x14ac:dyDescent="0.25">
      <c r="A351" t="s">
        <v>163</v>
      </c>
      <c r="B351" t="s">
        <v>13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s="2">
        <v>0</v>
      </c>
      <c r="H351" s="2">
        <v>0</v>
      </c>
      <c r="I351" t="s">
        <v>32</v>
      </c>
      <c r="J351" t="s">
        <v>164</v>
      </c>
    </row>
    <row r="352" spans="1:10" hidden="1" x14ac:dyDescent="0.25">
      <c r="A352" t="s">
        <v>165</v>
      </c>
      <c r="B352" t="s">
        <v>8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s="2">
        <v>0</v>
      </c>
      <c r="I352" t="s">
        <v>32</v>
      </c>
      <c r="J352" t="s">
        <v>166</v>
      </c>
    </row>
    <row r="353" spans="1:10" hidden="1" x14ac:dyDescent="0.25">
      <c r="A353" t="s">
        <v>165</v>
      </c>
      <c r="B353" t="s">
        <v>11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32</v>
      </c>
      <c r="J353" t="s">
        <v>166</v>
      </c>
    </row>
    <row r="354" spans="1:10" hidden="1" x14ac:dyDescent="0.25">
      <c r="A354" t="s">
        <v>165</v>
      </c>
      <c r="B354" t="s">
        <v>12</v>
      </c>
      <c r="C354" s="1">
        <v>38776</v>
      </c>
      <c r="D354" s="2">
        <v>79562000</v>
      </c>
      <c r="E354" s="2">
        <v>75508000</v>
      </c>
      <c r="F354" s="2">
        <v>15359000</v>
      </c>
      <c r="G354" s="2">
        <v>0</v>
      </c>
      <c r="H354" s="2">
        <v>0</v>
      </c>
      <c r="I354" t="s">
        <v>32</v>
      </c>
      <c r="J354" t="s">
        <v>166</v>
      </c>
    </row>
    <row r="355" spans="1:10" hidden="1" x14ac:dyDescent="0.25">
      <c r="A355" t="s">
        <v>165</v>
      </c>
      <c r="B355" t="s">
        <v>13</v>
      </c>
      <c r="C355" s="1">
        <v>39141</v>
      </c>
      <c r="D355" s="2">
        <v>99642000</v>
      </c>
      <c r="E355" s="2">
        <v>84477000</v>
      </c>
      <c r="F355" s="2">
        <v>25853000</v>
      </c>
      <c r="G355" s="2">
        <v>0</v>
      </c>
      <c r="H355" s="2">
        <v>0</v>
      </c>
      <c r="I355" t="s">
        <v>32</v>
      </c>
      <c r="J355" t="s">
        <v>166</v>
      </c>
    </row>
    <row r="356" spans="1:10" hidden="1" x14ac:dyDescent="0.25">
      <c r="A356" t="s">
        <v>167</v>
      </c>
      <c r="B356" t="s">
        <v>8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s="2">
        <v>0</v>
      </c>
      <c r="I356" t="s">
        <v>32</v>
      </c>
      <c r="J356" t="s">
        <v>120</v>
      </c>
    </row>
    <row r="357" spans="1:10" hidden="1" x14ac:dyDescent="0.25">
      <c r="A357" t="s">
        <v>167</v>
      </c>
      <c r="B357" t="s">
        <v>11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s="2">
        <v>0</v>
      </c>
      <c r="I357" t="s">
        <v>32</v>
      </c>
      <c r="J357" t="s">
        <v>120</v>
      </c>
    </row>
    <row r="358" spans="1:10" hidden="1" x14ac:dyDescent="0.25">
      <c r="A358" t="s">
        <v>167</v>
      </c>
      <c r="B358" t="s">
        <v>12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s="2">
        <v>0</v>
      </c>
      <c r="I358" t="s">
        <v>32</v>
      </c>
      <c r="J358" t="s">
        <v>120</v>
      </c>
    </row>
    <row r="359" spans="1:10" hidden="1" x14ac:dyDescent="0.25">
      <c r="A359" t="s">
        <v>167</v>
      </c>
      <c r="B359" t="s">
        <v>13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s="2">
        <v>0</v>
      </c>
      <c r="I359" t="s">
        <v>32</v>
      </c>
      <c r="J359" t="s">
        <v>120</v>
      </c>
    </row>
    <row r="360" spans="1:10" hidden="1" x14ac:dyDescent="0.25">
      <c r="A360" t="s">
        <v>168</v>
      </c>
      <c r="B360" t="s">
        <v>8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s="2">
        <v>0</v>
      </c>
      <c r="I360" t="s">
        <v>18</v>
      </c>
      <c r="J360" t="s">
        <v>53</v>
      </c>
    </row>
    <row r="361" spans="1:10" hidden="1" x14ac:dyDescent="0.25">
      <c r="A361" t="s">
        <v>168</v>
      </c>
      <c r="B361" t="s">
        <v>11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s="2">
        <v>0</v>
      </c>
      <c r="I361" t="s">
        <v>18</v>
      </c>
      <c r="J361" t="s">
        <v>53</v>
      </c>
    </row>
    <row r="362" spans="1:10" hidden="1" x14ac:dyDescent="0.25">
      <c r="A362" t="s">
        <v>168</v>
      </c>
      <c r="B362" t="s">
        <v>12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s="2">
        <v>0</v>
      </c>
      <c r="I362" t="s">
        <v>18</v>
      </c>
      <c r="J362" t="s">
        <v>53</v>
      </c>
    </row>
    <row r="363" spans="1:10" hidden="1" x14ac:dyDescent="0.25">
      <c r="A363" t="s">
        <v>168</v>
      </c>
      <c r="B363" t="s">
        <v>13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s="2">
        <v>0</v>
      </c>
      <c r="I363" t="s">
        <v>18</v>
      </c>
      <c r="J363" t="s">
        <v>53</v>
      </c>
    </row>
    <row r="364" spans="1:10" hidden="1" x14ac:dyDescent="0.25">
      <c r="A364" t="s">
        <v>169</v>
      </c>
      <c r="B364" t="s">
        <v>8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18</v>
      </c>
      <c r="J364" t="s">
        <v>170</v>
      </c>
    </row>
    <row r="365" spans="1:10" hidden="1" x14ac:dyDescent="0.25">
      <c r="A365" t="s">
        <v>169</v>
      </c>
      <c r="B365" t="s">
        <v>11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18</v>
      </c>
      <c r="J365" t="s">
        <v>170</v>
      </c>
    </row>
    <row r="366" spans="1:10" hidden="1" x14ac:dyDescent="0.25">
      <c r="A366" t="s">
        <v>169</v>
      </c>
      <c r="B366" t="s">
        <v>12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18</v>
      </c>
      <c r="J366" t="s">
        <v>170</v>
      </c>
    </row>
    <row r="367" spans="1:10" hidden="1" x14ac:dyDescent="0.25">
      <c r="A367" t="s">
        <v>169</v>
      </c>
      <c r="B367" t="s">
        <v>13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18</v>
      </c>
      <c r="J367" t="s">
        <v>170</v>
      </c>
    </row>
    <row r="368" spans="1:10" hidden="1" x14ac:dyDescent="0.25">
      <c r="A368" t="s">
        <v>171</v>
      </c>
      <c r="B368" t="s">
        <v>8</v>
      </c>
      <c r="C368" s="1">
        <v>42097</v>
      </c>
      <c r="D368" s="2">
        <v>4069746000</v>
      </c>
      <c r="E368" s="2">
        <v>3282301000</v>
      </c>
      <c r="F368" s="2">
        <v>194207000</v>
      </c>
      <c r="G368" s="2">
        <v>0</v>
      </c>
      <c r="H368" s="2">
        <v>137058000</v>
      </c>
      <c r="I368" t="s">
        <v>18</v>
      </c>
      <c r="J368" t="s">
        <v>172</v>
      </c>
    </row>
    <row r="369" spans="1:10" hidden="1" x14ac:dyDescent="0.25">
      <c r="A369" t="s">
        <v>171</v>
      </c>
      <c r="B369" t="s">
        <v>11</v>
      </c>
      <c r="C369" s="1">
        <v>42461</v>
      </c>
      <c r="D369" s="2">
        <v>4250447000</v>
      </c>
      <c r="E369" s="2">
        <v>3575631000</v>
      </c>
      <c r="F369" s="2">
        <v>187244000</v>
      </c>
      <c r="G369" s="2">
        <v>0</v>
      </c>
      <c r="H369" s="2">
        <v>182242000</v>
      </c>
      <c r="I369" t="s">
        <v>18</v>
      </c>
      <c r="J369" t="s">
        <v>172</v>
      </c>
    </row>
    <row r="370" spans="1:10" hidden="1" x14ac:dyDescent="0.25">
      <c r="A370" t="s">
        <v>173</v>
      </c>
      <c r="B370" t="s">
        <v>8</v>
      </c>
      <c r="C370" s="1">
        <v>41639</v>
      </c>
      <c r="D370" s="2">
        <v>12026000000</v>
      </c>
      <c r="E370" s="2">
        <v>3931000000</v>
      </c>
      <c r="F370" s="2">
        <v>3518000000</v>
      </c>
      <c r="G370" s="2">
        <v>0</v>
      </c>
      <c r="H370" s="2">
        <v>1104000000</v>
      </c>
      <c r="I370" t="s">
        <v>9</v>
      </c>
      <c r="J370" t="s">
        <v>174</v>
      </c>
    </row>
    <row r="371" spans="1:10" hidden="1" x14ac:dyDescent="0.25">
      <c r="A371" t="s">
        <v>173</v>
      </c>
      <c r="B371" t="s">
        <v>11</v>
      </c>
      <c r="C371" s="1">
        <v>41999</v>
      </c>
      <c r="D371" s="2">
        <v>12669000000</v>
      </c>
      <c r="E371" s="2">
        <v>4100000000</v>
      </c>
      <c r="F371" s="2">
        <v>3805000000</v>
      </c>
      <c r="G371" s="2">
        <v>0</v>
      </c>
      <c r="H371" s="2">
        <v>1151000000</v>
      </c>
      <c r="I371" t="s">
        <v>9</v>
      </c>
      <c r="J371" t="s">
        <v>174</v>
      </c>
    </row>
    <row r="372" spans="1:10" hidden="1" x14ac:dyDescent="0.25">
      <c r="A372" t="s">
        <v>173</v>
      </c>
      <c r="B372" t="s">
        <v>12</v>
      </c>
      <c r="C372" s="1">
        <v>42363</v>
      </c>
      <c r="D372" s="2">
        <v>11811000000</v>
      </c>
      <c r="E372" s="2">
        <v>3293000000</v>
      </c>
      <c r="F372" s="2">
        <v>3726000000</v>
      </c>
      <c r="G372" s="2">
        <v>0</v>
      </c>
      <c r="H372" s="2">
        <v>1208000000</v>
      </c>
      <c r="I372" t="s">
        <v>9</v>
      </c>
      <c r="J372" t="s">
        <v>174</v>
      </c>
    </row>
    <row r="373" spans="1:10" hidden="1" x14ac:dyDescent="0.25">
      <c r="A373" t="s">
        <v>173</v>
      </c>
      <c r="B373" t="s">
        <v>13</v>
      </c>
      <c r="C373" s="1">
        <v>42734</v>
      </c>
      <c r="D373" s="2">
        <v>11069000000</v>
      </c>
      <c r="E373" s="2">
        <v>2782000000</v>
      </c>
      <c r="F373" s="2">
        <v>3597000000</v>
      </c>
      <c r="G373" s="2">
        <v>0</v>
      </c>
      <c r="H373" s="2">
        <v>1301000000</v>
      </c>
      <c r="I373" t="s">
        <v>9</v>
      </c>
      <c r="J373" t="s">
        <v>174</v>
      </c>
    </row>
    <row r="374" spans="1:10" hidden="1" x14ac:dyDescent="0.25">
      <c r="A374" t="s">
        <v>175</v>
      </c>
      <c r="B374" t="s">
        <v>8</v>
      </c>
      <c r="C374" s="1">
        <v>41425</v>
      </c>
      <c r="D374" s="2">
        <v>4245964000</v>
      </c>
      <c r="E374" s="2">
        <v>2492655000</v>
      </c>
      <c r="F374" s="2">
        <v>1187331000</v>
      </c>
      <c r="G374" s="2">
        <v>0</v>
      </c>
      <c r="H374" s="2">
        <v>0</v>
      </c>
      <c r="I374" t="s">
        <v>9</v>
      </c>
      <c r="J374" t="s">
        <v>176</v>
      </c>
    </row>
    <row r="375" spans="1:10" hidden="1" x14ac:dyDescent="0.25">
      <c r="A375" t="s">
        <v>175</v>
      </c>
      <c r="B375" t="s">
        <v>11</v>
      </c>
      <c r="C375" s="1">
        <v>41790</v>
      </c>
      <c r="D375" s="2">
        <v>4193844000</v>
      </c>
      <c r="E375" s="2">
        <v>2444085000</v>
      </c>
      <c r="F375" s="2">
        <v>1147039000</v>
      </c>
      <c r="G375" s="2">
        <v>0</v>
      </c>
      <c r="H375" s="2">
        <v>0</v>
      </c>
      <c r="I375" t="s">
        <v>9</v>
      </c>
      <c r="J375" t="s">
        <v>176</v>
      </c>
    </row>
    <row r="376" spans="1:10" hidden="1" x14ac:dyDescent="0.25">
      <c r="A376" t="s">
        <v>175</v>
      </c>
      <c r="B376" t="s">
        <v>12</v>
      </c>
      <c r="C376" s="1">
        <v>42155</v>
      </c>
      <c r="D376" s="2">
        <v>4476886000</v>
      </c>
      <c r="E376" s="2">
        <v>2555549000</v>
      </c>
      <c r="F376" s="2">
        <v>1224930000</v>
      </c>
      <c r="G376" s="2">
        <v>0</v>
      </c>
      <c r="H376" s="2">
        <v>0</v>
      </c>
      <c r="I376" t="s">
        <v>9</v>
      </c>
      <c r="J376" t="s">
        <v>176</v>
      </c>
    </row>
    <row r="377" spans="1:10" hidden="1" x14ac:dyDescent="0.25">
      <c r="A377" t="s">
        <v>175</v>
      </c>
      <c r="B377" t="s">
        <v>13</v>
      </c>
      <c r="C377" s="1">
        <v>42521</v>
      </c>
      <c r="D377" s="2">
        <v>4905458000</v>
      </c>
      <c r="E377" s="2">
        <v>2775588000</v>
      </c>
      <c r="F377" s="2">
        <v>1348122000</v>
      </c>
      <c r="G377" s="2">
        <v>0</v>
      </c>
      <c r="H377" s="2">
        <v>0</v>
      </c>
      <c r="I377" t="s">
        <v>9</v>
      </c>
      <c r="J377" t="s">
        <v>176</v>
      </c>
    </row>
    <row r="378" spans="1:10" x14ac:dyDescent="0.25">
      <c r="A378" t="s">
        <v>177</v>
      </c>
      <c r="B378" t="s">
        <v>8</v>
      </c>
      <c r="C378" s="1">
        <v>41274</v>
      </c>
      <c r="D378" s="2">
        <v>18376000000</v>
      </c>
      <c r="E378" s="2">
        <v>7639000000</v>
      </c>
      <c r="F378" s="2">
        <v>3244000000</v>
      </c>
      <c r="G378" s="2">
        <v>0</v>
      </c>
      <c r="H378" s="2">
        <v>4780000000</v>
      </c>
      <c r="I378" t="s">
        <v>178</v>
      </c>
      <c r="J378" t="s">
        <v>179</v>
      </c>
    </row>
    <row r="379" spans="1:10" x14ac:dyDescent="0.25">
      <c r="A379" t="s">
        <v>177</v>
      </c>
      <c r="B379" t="s">
        <v>11</v>
      </c>
      <c r="C379" s="1">
        <v>41639</v>
      </c>
      <c r="D379" s="2">
        <v>18095000000</v>
      </c>
      <c r="E379" s="2">
        <v>7507000000</v>
      </c>
      <c r="F379" s="2">
        <v>3502000000</v>
      </c>
      <c r="G379" s="2">
        <v>0</v>
      </c>
      <c r="H379" s="2">
        <v>4541000000</v>
      </c>
      <c r="I379" t="s">
        <v>178</v>
      </c>
      <c r="J379" t="s">
        <v>179</v>
      </c>
    </row>
    <row r="380" spans="1:10" x14ac:dyDescent="0.25">
      <c r="A380" t="s">
        <v>177</v>
      </c>
      <c r="B380" t="s">
        <v>12</v>
      </c>
      <c r="C380" s="1">
        <v>42004</v>
      </c>
      <c r="D380" s="2">
        <v>18031000000</v>
      </c>
      <c r="E380" s="2">
        <v>7846000000</v>
      </c>
      <c r="F380" s="2">
        <v>3347000000</v>
      </c>
      <c r="G380" s="2">
        <v>0</v>
      </c>
      <c r="H380" s="2">
        <v>4428000000</v>
      </c>
      <c r="I380" t="s">
        <v>178</v>
      </c>
      <c r="J380" t="s">
        <v>179</v>
      </c>
    </row>
    <row r="381" spans="1:10" x14ac:dyDescent="0.25">
      <c r="A381" t="s">
        <v>177</v>
      </c>
      <c r="B381" t="s">
        <v>13</v>
      </c>
      <c r="C381" s="1">
        <v>42369</v>
      </c>
      <c r="D381" s="2">
        <v>17900000000</v>
      </c>
      <c r="E381" s="2">
        <v>7778000000</v>
      </c>
      <c r="F381" s="2">
        <v>3328000000</v>
      </c>
      <c r="G381" s="2">
        <v>0</v>
      </c>
      <c r="H381" s="2">
        <v>4189000000</v>
      </c>
      <c r="I381" t="s">
        <v>178</v>
      </c>
      <c r="J381" t="s">
        <v>179</v>
      </c>
    </row>
    <row r="382" spans="1:10" hidden="1" x14ac:dyDescent="0.25">
      <c r="A382" t="s">
        <v>180</v>
      </c>
      <c r="B382" t="s">
        <v>8</v>
      </c>
      <c r="C382" s="1">
        <v>41274</v>
      </c>
      <c r="D382" s="2">
        <v>7346472000</v>
      </c>
      <c r="E382" s="2">
        <v>4278241000</v>
      </c>
      <c r="F382" s="2">
        <v>1557646000</v>
      </c>
      <c r="G382" s="2">
        <v>0</v>
      </c>
      <c r="H382" s="2">
        <v>149089000</v>
      </c>
      <c r="I382" t="s">
        <v>18</v>
      </c>
      <c r="J382" t="s">
        <v>172</v>
      </c>
    </row>
    <row r="383" spans="1:10" hidden="1" x14ac:dyDescent="0.25">
      <c r="A383" t="s">
        <v>180</v>
      </c>
      <c r="B383" t="s">
        <v>11</v>
      </c>
      <c r="C383" s="1">
        <v>41639</v>
      </c>
      <c r="D383" s="2">
        <v>8843200000</v>
      </c>
      <c r="E383" s="2">
        <v>5265500000</v>
      </c>
      <c r="F383" s="2">
        <v>1727600000</v>
      </c>
      <c r="G383" s="2">
        <v>0</v>
      </c>
      <c r="H383" s="2">
        <v>172200000</v>
      </c>
      <c r="I383" t="s">
        <v>18</v>
      </c>
      <c r="J383" t="s">
        <v>172</v>
      </c>
    </row>
    <row r="384" spans="1:10" hidden="1" x14ac:dyDescent="0.25">
      <c r="A384" t="s">
        <v>180</v>
      </c>
      <c r="B384" t="s">
        <v>12</v>
      </c>
      <c r="C384" s="1">
        <v>42004</v>
      </c>
      <c r="D384" s="2">
        <v>10262700000</v>
      </c>
      <c r="E384" s="2">
        <v>6141100000</v>
      </c>
      <c r="F384" s="2">
        <v>2037000000</v>
      </c>
      <c r="G384" s="2">
        <v>0</v>
      </c>
      <c r="H384" s="2">
        <v>199700000</v>
      </c>
      <c r="I384" t="s">
        <v>18</v>
      </c>
      <c r="J384" t="s">
        <v>172</v>
      </c>
    </row>
    <row r="385" spans="1:10" hidden="1" x14ac:dyDescent="0.25">
      <c r="A385" t="s">
        <v>180</v>
      </c>
      <c r="B385" t="s">
        <v>13</v>
      </c>
      <c r="C385" s="1">
        <v>42369</v>
      </c>
      <c r="D385" s="2">
        <v>12416000000</v>
      </c>
      <c r="E385" s="2">
        <v>7440200000</v>
      </c>
      <c r="F385" s="2">
        <v>2508600000</v>
      </c>
      <c r="G385" s="2">
        <v>0</v>
      </c>
      <c r="H385" s="2">
        <v>325200000</v>
      </c>
      <c r="I385" t="s">
        <v>18</v>
      </c>
      <c r="J385" t="s">
        <v>172</v>
      </c>
    </row>
    <row r="386" spans="1:10" hidden="1" x14ac:dyDescent="0.25">
      <c r="A386" t="s">
        <v>181</v>
      </c>
      <c r="B386" t="s">
        <v>8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18</v>
      </c>
      <c r="J386" t="s">
        <v>53</v>
      </c>
    </row>
    <row r="387" spans="1:10" hidden="1" x14ac:dyDescent="0.25">
      <c r="A387" t="s">
        <v>181</v>
      </c>
      <c r="B387" t="s">
        <v>11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18</v>
      </c>
      <c r="J387" t="s">
        <v>53</v>
      </c>
    </row>
    <row r="388" spans="1:10" hidden="1" x14ac:dyDescent="0.25">
      <c r="A388" t="s">
        <v>181</v>
      </c>
      <c r="B388" t="s">
        <v>12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18</v>
      </c>
      <c r="J388" t="s">
        <v>53</v>
      </c>
    </row>
    <row r="389" spans="1:10" hidden="1" x14ac:dyDescent="0.25">
      <c r="A389" t="s">
        <v>181</v>
      </c>
      <c r="B389" t="s">
        <v>13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18</v>
      </c>
      <c r="J389" t="s">
        <v>53</v>
      </c>
    </row>
    <row r="390" spans="1:10" hidden="1" x14ac:dyDescent="0.25">
      <c r="A390" t="s">
        <v>182</v>
      </c>
      <c r="B390" t="s">
        <v>8</v>
      </c>
      <c r="C390" s="1">
        <v>41639</v>
      </c>
      <c r="D390" s="2">
        <v>126761000000</v>
      </c>
      <c r="E390" s="2">
        <v>102978000000</v>
      </c>
      <c r="F390" s="2">
        <v>0</v>
      </c>
      <c r="G390" s="2">
        <v>0</v>
      </c>
      <c r="H390" s="2">
        <v>0</v>
      </c>
      <c r="I390" t="s">
        <v>32</v>
      </c>
      <c r="J390" t="s">
        <v>183</v>
      </c>
    </row>
    <row r="391" spans="1:10" hidden="1" x14ac:dyDescent="0.25">
      <c r="A391" t="s">
        <v>182</v>
      </c>
      <c r="B391" t="s">
        <v>11</v>
      </c>
      <c r="C391" s="1">
        <v>42004</v>
      </c>
      <c r="D391" s="2">
        <v>139367000000</v>
      </c>
      <c r="E391" s="2">
        <v>114000000000</v>
      </c>
      <c r="F391" s="2">
        <v>0</v>
      </c>
      <c r="G391" s="2">
        <v>0</v>
      </c>
      <c r="H391" s="2">
        <v>0</v>
      </c>
      <c r="I391" t="s">
        <v>32</v>
      </c>
      <c r="J391" t="s">
        <v>183</v>
      </c>
    </row>
    <row r="392" spans="1:10" hidden="1" x14ac:dyDescent="0.25">
      <c r="A392" t="s">
        <v>182</v>
      </c>
      <c r="B392" t="s">
        <v>12</v>
      </c>
      <c r="C392" s="1">
        <v>42369</v>
      </c>
      <c r="D392" s="2">
        <v>153290000000</v>
      </c>
      <c r="E392" s="2">
        <v>126762000000</v>
      </c>
      <c r="F392" s="2">
        <v>0</v>
      </c>
      <c r="G392" s="2">
        <v>0</v>
      </c>
      <c r="H392" s="2">
        <v>0</v>
      </c>
      <c r="I392" t="s">
        <v>32</v>
      </c>
      <c r="J392" t="s">
        <v>183</v>
      </c>
    </row>
    <row r="393" spans="1:10" hidden="1" x14ac:dyDescent="0.25">
      <c r="A393" t="s">
        <v>182</v>
      </c>
      <c r="B393" t="s">
        <v>13</v>
      </c>
      <c r="C393" s="1">
        <v>42735</v>
      </c>
      <c r="D393" s="2">
        <v>177526000000</v>
      </c>
      <c r="E393" s="2">
        <v>148669000000</v>
      </c>
      <c r="F393" s="2">
        <v>0</v>
      </c>
      <c r="G393" s="2">
        <v>0</v>
      </c>
      <c r="H393" s="2">
        <v>0</v>
      </c>
      <c r="I393" t="s">
        <v>32</v>
      </c>
      <c r="J393" t="s">
        <v>183</v>
      </c>
    </row>
    <row r="394" spans="1:10" hidden="1" x14ac:dyDescent="0.25">
      <c r="A394" t="s">
        <v>184</v>
      </c>
      <c r="B394" t="s">
        <v>8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s="2">
        <v>0</v>
      </c>
      <c r="H394" s="2">
        <v>13413000000</v>
      </c>
      <c r="I394" t="s">
        <v>79</v>
      </c>
      <c r="J394" t="s">
        <v>140</v>
      </c>
    </row>
    <row r="395" spans="1:10" hidden="1" x14ac:dyDescent="0.25">
      <c r="A395" t="s">
        <v>184</v>
      </c>
      <c r="B395" t="s">
        <v>11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s="2">
        <v>0</v>
      </c>
      <c r="H395" s="2">
        <v>14186000000</v>
      </c>
      <c r="I395" t="s">
        <v>79</v>
      </c>
      <c r="J395" t="s">
        <v>140</v>
      </c>
    </row>
    <row r="396" spans="1:10" hidden="1" x14ac:dyDescent="0.25">
      <c r="A396" t="s">
        <v>184</v>
      </c>
      <c r="B396" t="s">
        <v>12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s="2">
        <v>0</v>
      </c>
      <c r="H396" s="2">
        <v>16793000000</v>
      </c>
      <c r="I396" t="s">
        <v>79</v>
      </c>
      <c r="J396" t="s">
        <v>140</v>
      </c>
    </row>
    <row r="397" spans="1:10" hidden="1" x14ac:dyDescent="0.25">
      <c r="A397" t="s">
        <v>184</v>
      </c>
      <c r="B397" t="s">
        <v>13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s="2">
        <v>0</v>
      </c>
      <c r="H397" s="2">
        <v>21037000000</v>
      </c>
      <c r="I397" t="s">
        <v>79</v>
      </c>
      <c r="J397" t="s">
        <v>140</v>
      </c>
    </row>
    <row r="398" spans="1:10" hidden="1" x14ac:dyDescent="0.25">
      <c r="A398" t="s">
        <v>185</v>
      </c>
      <c r="B398" t="s">
        <v>8</v>
      </c>
      <c r="C398" s="1">
        <v>41274</v>
      </c>
      <c r="D398" s="2">
        <v>1819814000</v>
      </c>
      <c r="E398" s="2">
        <v>343743000</v>
      </c>
      <c r="F398" s="2">
        <v>133796000</v>
      </c>
      <c r="G398" s="2">
        <v>0</v>
      </c>
      <c r="H398" s="2">
        <v>579315000</v>
      </c>
      <c r="I398" t="s">
        <v>79</v>
      </c>
      <c r="J398" t="s">
        <v>80</v>
      </c>
    </row>
    <row r="399" spans="1:10" hidden="1" x14ac:dyDescent="0.25">
      <c r="A399" t="s">
        <v>185</v>
      </c>
      <c r="B399" t="s">
        <v>11</v>
      </c>
      <c r="C399" s="1">
        <v>41639</v>
      </c>
      <c r="D399" s="2">
        <v>2319919000</v>
      </c>
      <c r="E399" s="2">
        <v>455436000</v>
      </c>
      <c r="F399" s="2">
        <v>169815000</v>
      </c>
      <c r="G399" s="2">
        <v>0</v>
      </c>
      <c r="H399" s="2">
        <v>778655000</v>
      </c>
      <c r="I399" t="s">
        <v>79</v>
      </c>
      <c r="J399" t="s">
        <v>80</v>
      </c>
    </row>
    <row r="400" spans="1:10" hidden="1" x14ac:dyDescent="0.25">
      <c r="A400" t="s">
        <v>185</v>
      </c>
      <c r="B400" t="s">
        <v>12</v>
      </c>
      <c r="C400" s="1">
        <v>42004</v>
      </c>
      <c r="D400" s="2">
        <v>2660147000</v>
      </c>
      <c r="E400" s="2">
        <v>538374000</v>
      </c>
      <c r="F400" s="2">
        <v>204161000</v>
      </c>
      <c r="G400" s="2">
        <v>0</v>
      </c>
      <c r="H400" s="2">
        <v>986812000</v>
      </c>
      <c r="I400" t="s">
        <v>79</v>
      </c>
      <c r="J400" t="s">
        <v>80</v>
      </c>
    </row>
    <row r="401" spans="1:10" hidden="1" x14ac:dyDescent="0.25">
      <c r="A401" t="s">
        <v>185</v>
      </c>
      <c r="B401" t="s">
        <v>13</v>
      </c>
      <c r="C401" s="1">
        <v>42369</v>
      </c>
      <c r="D401" s="2">
        <v>1803573000</v>
      </c>
      <c r="E401" s="2">
        <v>541359000</v>
      </c>
      <c r="F401" s="2">
        <v>230734000</v>
      </c>
      <c r="G401" s="2">
        <v>0</v>
      </c>
      <c r="H401" s="2">
        <v>1230853000</v>
      </c>
      <c r="I401" t="s">
        <v>79</v>
      </c>
      <c r="J401" t="s">
        <v>80</v>
      </c>
    </row>
    <row r="402" spans="1:10" hidden="1" x14ac:dyDescent="0.25">
      <c r="A402" t="s">
        <v>186</v>
      </c>
      <c r="B402" t="s">
        <v>8</v>
      </c>
      <c r="C402" s="1">
        <v>41274</v>
      </c>
      <c r="D402" s="2">
        <v>12835000000</v>
      </c>
      <c r="E402" s="2">
        <v>8300000000</v>
      </c>
      <c r="F402" s="2">
        <v>550000000</v>
      </c>
      <c r="G402" s="2">
        <v>0</v>
      </c>
      <c r="H402" s="2">
        <v>1127000000</v>
      </c>
      <c r="I402" t="s">
        <v>38</v>
      </c>
      <c r="J402" t="s">
        <v>41</v>
      </c>
    </row>
    <row r="403" spans="1:10" hidden="1" x14ac:dyDescent="0.25">
      <c r="A403" t="s">
        <v>186</v>
      </c>
      <c r="B403" t="s">
        <v>11</v>
      </c>
      <c r="C403" s="1">
        <v>41639</v>
      </c>
      <c r="D403" s="2">
        <v>13120000000</v>
      </c>
      <c r="E403" s="2">
        <v>8033000000</v>
      </c>
      <c r="F403" s="2">
        <v>563000000</v>
      </c>
      <c r="G403" s="2">
        <v>0</v>
      </c>
      <c r="H403" s="2">
        <v>1208000000</v>
      </c>
      <c r="I403" t="s">
        <v>38</v>
      </c>
      <c r="J403" t="s">
        <v>41</v>
      </c>
    </row>
    <row r="404" spans="1:10" hidden="1" x14ac:dyDescent="0.25">
      <c r="A404" t="s">
        <v>186</v>
      </c>
      <c r="B404" t="s">
        <v>12</v>
      </c>
      <c r="C404" s="1">
        <v>42004</v>
      </c>
      <c r="D404" s="2">
        <v>12436000000</v>
      </c>
      <c r="E404" s="2">
        <v>7881000000</v>
      </c>
      <c r="F404" s="2">
        <v>542000000</v>
      </c>
      <c r="G404" s="2">
        <v>0</v>
      </c>
      <c r="H404" s="2">
        <v>1292000000</v>
      </c>
      <c r="I404" t="s">
        <v>38</v>
      </c>
      <c r="J404" t="s">
        <v>41</v>
      </c>
    </row>
    <row r="405" spans="1:10" hidden="1" x14ac:dyDescent="0.25">
      <c r="A405" t="s">
        <v>186</v>
      </c>
      <c r="B405" t="s">
        <v>13</v>
      </c>
      <c r="C405" s="1">
        <v>42369</v>
      </c>
      <c r="D405" s="2">
        <v>11683000000</v>
      </c>
      <c r="E405" s="2">
        <v>6201000000</v>
      </c>
      <c r="F405" s="2">
        <v>551000000</v>
      </c>
      <c r="G405" s="2">
        <v>0</v>
      </c>
      <c r="H405" s="2">
        <v>1395000000</v>
      </c>
      <c r="I405" t="s">
        <v>38</v>
      </c>
      <c r="J405" t="s">
        <v>41</v>
      </c>
    </row>
    <row r="406" spans="1:10" hidden="1" x14ac:dyDescent="0.25">
      <c r="A406" t="s">
        <v>187</v>
      </c>
      <c r="B406" t="s">
        <v>8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s="2">
        <v>0</v>
      </c>
      <c r="H406" s="2">
        <v>1658000000</v>
      </c>
      <c r="I406" t="s">
        <v>9</v>
      </c>
      <c r="J406" t="s">
        <v>10</v>
      </c>
    </row>
    <row r="407" spans="1:10" hidden="1" x14ac:dyDescent="0.25">
      <c r="A407" t="s">
        <v>187</v>
      </c>
      <c r="B407" t="s">
        <v>11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s="2">
        <v>0</v>
      </c>
      <c r="H407" s="2">
        <v>1771000000</v>
      </c>
      <c r="I407" t="s">
        <v>9</v>
      </c>
      <c r="J407" t="s">
        <v>10</v>
      </c>
    </row>
    <row r="408" spans="1:10" hidden="1" x14ac:dyDescent="0.25">
      <c r="A408" t="s">
        <v>187</v>
      </c>
      <c r="B408" t="s">
        <v>12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s="2">
        <v>0</v>
      </c>
      <c r="H408" s="2">
        <v>1835000000</v>
      </c>
      <c r="I408" t="s">
        <v>9</v>
      </c>
      <c r="J408" t="s">
        <v>10</v>
      </c>
    </row>
    <row r="409" spans="1:10" hidden="1" x14ac:dyDescent="0.25">
      <c r="A409" t="s">
        <v>187</v>
      </c>
      <c r="B409" t="s">
        <v>13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s="2">
        <v>0</v>
      </c>
      <c r="H409" s="2">
        <v>1902000000</v>
      </c>
      <c r="I409" t="s">
        <v>9</v>
      </c>
      <c r="J409" t="s">
        <v>10</v>
      </c>
    </row>
    <row r="410" spans="1:10" hidden="1" x14ac:dyDescent="0.25">
      <c r="A410" t="s">
        <v>188</v>
      </c>
      <c r="B410" t="s">
        <v>8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s="2">
        <v>0</v>
      </c>
      <c r="I410" t="s">
        <v>55</v>
      </c>
      <c r="J410" t="s">
        <v>189</v>
      </c>
    </row>
    <row r="411" spans="1:10" hidden="1" x14ac:dyDescent="0.25">
      <c r="A411" t="s">
        <v>188</v>
      </c>
      <c r="B411" t="s">
        <v>11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s="2">
        <v>0</v>
      </c>
      <c r="I411" t="s">
        <v>55</v>
      </c>
      <c r="J411" t="s">
        <v>189</v>
      </c>
    </row>
    <row r="412" spans="1:10" hidden="1" x14ac:dyDescent="0.25">
      <c r="A412" t="s">
        <v>188</v>
      </c>
      <c r="B412" t="s">
        <v>12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s="2">
        <v>0</v>
      </c>
      <c r="I412" t="s">
        <v>55</v>
      </c>
      <c r="J412" t="s">
        <v>189</v>
      </c>
    </row>
    <row r="413" spans="1:10" hidden="1" x14ac:dyDescent="0.25">
      <c r="A413" t="s">
        <v>188</v>
      </c>
      <c r="B413" t="s">
        <v>13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s="2">
        <v>0</v>
      </c>
      <c r="I413" t="s">
        <v>55</v>
      </c>
      <c r="J413" t="s">
        <v>189</v>
      </c>
    </row>
    <row r="414" spans="1:10" hidden="1" x14ac:dyDescent="0.25">
      <c r="A414" t="s">
        <v>190</v>
      </c>
      <c r="B414" t="s">
        <v>8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s="2">
        <v>0</v>
      </c>
      <c r="I414" t="s">
        <v>9</v>
      </c>
      <c r="J414" t="s">
        <v>123</v>
      </c>
    </row>
    <row r="415" spans="1:10" hidden="1" x14ac:dyDescent="0.25">
      <c r="A415" t="s">
        <v>190</v>
      </c>
      <c r="B415" t="s">
        <v>11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s="2">
        <v>0</v>
      </c>
      <c r="I415" t="s">
        <v>9</v>
      </c>
      <c r="J415" t="s">
        <v>123</v>
      </c>
    </row>
    <row r="416" spans="1:10" hidden="1" x14ac:dyDescent="0.25">
      <c r="A416" t="s">
        <v>190</v>
      </c>
      <c r="B416" t="s">
        <v>12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s="2">
        <v>0</v>
      </c>
      <c r="I416" t="s">
        <v>9</v>
      </c>
      <c r="J416" t="s">
        <v>123</v>
      </c>
    </row>
    <row r="417" spans="1:10" hidden="1" x14ac:dyDescent="0.25">
      <c r="A417" t="s">
        <v>190</v>
      </c>
      <c r="B417" t="s">
        <v>13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s="2">
        <v>0</v>
      </c>
      <c r="I417" t="s">
        <v>9</v>
      </c>
      <c r="J417" t="s">
        <v>123</v>
      </c>
    </row>
    <row r="418" spans="1:10" hidden="1" x14ac:dyDescent="0.25">
      <c r="A418" t="s">
        <v>191</v>
      </c>
      <c r="B418" t="s">
        <v>8</v>
      </c>
      <c r="C418" s="1">
        <v>41243</v>
      </c>
      <c r="D418" s="2">
        <v>8984000000</v>
      </c>
      <c r="E418" s="2">
        <v>845000000</v>
      </c>
      <c r="F418" s="2">
        <v>3052000000</v>
      </c>
      <c r="G418" s="2">
        <v>0</v>
      </c>
      <c r="H418" s="2">
        <v>848000000</v>
      </c>
      <c r="I418" t="s">
        <v>43</v>
      </c>
      <c r="J418" t="s">
        <v>96</v>
      </c>
    </row>
    <row r="419" spans="1:10" hidden="1" x14ac:dyDescent="0.25">
      <c r="A419" t="s">
        <v>191</v>
      </c>
      <c r="B419" t="s">
        <v>11</v>
      </c>
      <c r="C419" s="1">
        <v>41639</v>
      </c>
      <c r="D419" s="2">
        <v>9370000000</v>
      </c>
      <c r="E419" s="2">
        <v>698000000</v>
      </c>
      <c r="F419" s="2">
        <v>3194000000</v>
      </c>
      <c r="G419" s="2">
        <v>0</v>
      </c>
      <c r="H419" s="2">
        <v>1086000000</v>
      </c>
      <c r="I419" t="s">
        <v>43</v>
      </c>
      <c r="J419" t="s">
        <v>96</v>
      </c>
    </row>
    <row r="420" spans="1:10" hidden="1" x14ac:dyDescent="0.25">
      <c r="A420" t="s">
        <v>191</v>
      </c>
      <c r="B420" t="s">
        <v>12</v>
      </c>
      <c r="C420" s="1">
        <v>42004</v>
      </c>
      <c r="D420" s="2">
        <v>9611000000</v>
      </c>
      <c r="E420" s="2">
        <v>614000000</v>
      </c>
      <c r="F420" s="2">
        <v>3340000000</v>
      </c>
      <c r="G420" s="2">
        <v>0</v>
      </c>
      <c r="H420" s="2">
        <v>1443000000</v>
      </c>
      <c r="I420" t="s">
        <v>43</v>
      </c>
      <c r="J420" t="s">
        <v>96</v>
      </c>
    </row>
    <row r="421" spans="1:10" hidden="1" x14ac:dyDescent="0.25">
      <c r="A421" t="s">
        <v>191</v>
      </c>
      <c r="B421" t="s">
        <v>13</v>
      </c>
      <c r="C421" s="1">
        <v>42369</v>
      </c>
      <c r="D421" s="2">
        <v>10002000000</v>
      </c>
      <c r="E421" s="2">
        <v>623000000</v>
      </c>
      <c r="F421" s="2">
        <v>3615000000</v>
      </c>
      <c r="G421" s="2">
        <v>0</v>
      </c>
      <c r="H421" s="2">
        <v>1512000000</v>
      </c>
      <c r="I421" t="s">
        <v>43</v>
      </c>
      <c r="J421" t="s">
        <v>96</v>
      </c>
    </row>
    <row r="422" spans="1:10" hidden="1" x14ac:dyDescent="0.25">
      <c r="A422" t="s">
        <v>192</v>
      </c>
      <c r="B422" t="s">
        <v>8</v>
      </c>
      <c r="C422" s="1">
        <v>41306</v>
      </c>
      <c r="D422" s="2">
        <v>16022128000</v>
      </c>
      <c r="E422" s="2">
        <v>10936727000</v>
      </c>
      <c r="F422" s="2">
        <v>3430125000</v>
      </c>
      <c r="G422" s="2">
        <v>0</v>
      </c>
      <c r="H422" s="2">
        <v>0</v>
      </c>
      <c r="I422" t="s">
        <v>15</v>
      </c>
      <c r="J422" t="s">
        <v>193</v>
      </c>
    </row>
    <row r="423" spans="1:10" hidden="1" x14ac:dyDescent="0.25">
      <c r="A423" t="s">
        <v>192</v>
      </c>
      <c r="B423" t="s">
        <v>11</v>
      </c>
      <c r="C423" s="1">
        <v>41670</v>
      </c>
      <c r="D423" s="2">
        <v>17504167000</v>
      </c>
      <c r="E423" s="2">
        <v>12068425000</v>
      </c>
      <c r="F423" s="2">
        <v>3699557000</v>
      </c>
      <c r="G423" s="2">
        <v>0</v>
      </c>
      <c r="H423" s="2">
        <v>0</v>
      </c>
      <c r="I423" t="s">
        <v>15</v>
      </c>
      <c r="J423" t="s">
        <v>193</v>
      </c>
    </row>
    <row r="424" spans="1:10" hidden="1" x14ac:dyDescent="0.25">
      <c r="A424" t="s">
        <v>192</v>
      </c>
      <c r="B424" t="s">
        <v>12</v>
      </c>
      <c r="C424" s="1">
        <v>42034</v>
      </c>
      <c r="D424" s="2">
        <v>18909588000</v>
      </c>
      <c r="E424" s="2">
        <v>13107081000</v>
      </c>
      <c r="F424" s="2">
        <v>4033414000</v>
      </c>
      <c r="G424" s="2">
        <v>0</v>
      </c>
      <c r="H424" s="2">
        <v>0</v>
      </c>
      <c r="I424" t="s">
        <v>15</v>
      </c>
      <c r="J424" t="s">
        <v>193</v>
      </c>
    </row>
    <row r="425" spans="1:10" hidden="1" x14ac:dyDescent="0.25">
      <c r="A425" t="s">
        <v>192</v>
      </c>
      <c r="B425" t="s">
        <v>13</v>
      </c>
      <c r="C425" s="1">
        <v>42398</v>
      </c>
      <c r="D425" s="2">
        <v>20368562000</v>
      </c>
      <c r="E425" s="2">
        <v>14062471000</v>
      </c>
      <c r="F425" s="2">
        <v>4365797000</v>
      </c>
      <c r="G425" s="2">
        <v>0</v>
      </c>
      <c r="H425" s="2">
        <v>0</v>
      </c>
      <c r="I425" t="s">
        <v>15</v>
      </c>
      <c r="J425" t="s">
        <v>193</v>
      </c>
    </row>
    <row r="426" spans="1:10" hidden="1" x14ac:dyDescent="0.25">
      <c r="A426" t="s">
        <v>194</v>
      </c>
      <c r="B426" t="s">
        <v>8</v>
      </c>
      <c r="C426" s="1">
        <v>41274</v>
      </c>
      <c r="D426" s="2">
        <v>7383000000</v>
      </c>
      <c r="E426" s="2">
        <v>4365000000</v>
      </c>
      <c r="F426" s="2">
        <v>1742000000</v>
      </c>
      <c r="G426" s="2">
        <v>0</v>
      </c>
      <c r="H426" s="2">
        <v>75000000</v>
      </c>
      <c r="I426" t="s">
        <v>21</v>
      </c>
      <c r="J426" t="s">
        <v>195</v>
      </c>
    </row>
    <row r="427" spans="1:10" hidden="1" x14ac:dyDescent="0.25">
      <c r="A427" t="s">
        <v>194</v>
      </c>
      <c r="B427" t="s">
        <v>11</v>
      </c>
      <c r="C427" s="1">
        <v>41639</v>
      </c>
      <c r="D427" s="2">
        <v>7146000000</v>
      </c>
      <c r="E427" s="2">
        <v>4326000000</v>
      </c>
      <c r="F427" s="2">
        <v>1740000000</v>
      </c>
      <c r="G427" s="2">
        <v>0</v>
      </c>
      <c r="H427" s="2">
        <v>79000000</v>
      </c>
      <c r="I427" t="s">
        <v>21</v>
      </c>
      <c r="J427" t="s">
        <v>195</v>
      </c>
    </row>
    <row r="428" spans="1:10" hidden="1" x14ac:dyDescent="0.25">
      <c r="A428" t="s">
        <v>194</v>
      </c>
      <c r="B428" t="s">
        <v>12</v>
      </c>
      <c r="C428" s="1">
        <v>42004</v>
      </c>
      <c r="D428" s="2">
        <v>7435000000</v>
      </c>
      <c r="E428" s="2">
        <v>4637000000</v>
      </c>
      <c r="F428" s="2">
        <v>1721000000</v>
      </c>
      <c r="G428" s="2">
        <v>0</v>
      </c>
      <c r="H428" s="2">
        <v>94000000</v>
      </c>
      <c r="I428" t="s">
        <v>21</v>
      </c>
      <c r="J428" t="s">
        <v>195</v>
      </c>
    </row>
    <row r="429" spans="1:10" hidden="1" x14ac:dyDescent="0.25">
      <c r="A429" t="s">
        <v>194</v>
      </c>
      <c r="B429" t="s">
        <v>13</v>
      </c>
      <c r="C429" s="1">
        <v>42369</v>
      </c>
      <c r="D429" s="2">
        <v>7493000000</v>
      </c>
      <c r="E429" s="2">
        <v>4657000000</v>
      </c>
      <c r="F429" s="2">
        <v>1356000000</v>
      </c>
      <c r="G429" s="2">
        <v>0</v>
      </c>
      <c r="H429" s="2">
        <v>81000000</v>
      </c>
      <c r="I429" t="s">
        <v>21</v>
      </c>
      <c r="J429" t="s">
        <v>195</v>
      </c>
    </row>
    <row r="430" spans="1:10" hidden="1" x14ac:dyDescent="0.25">
      <c r="A430" t="s">
        <v>196</v>
      </c>
      <c r="B430" t="s">
        <v>8</v>
      </c>
      <c r="C430" s="1">
        <v>41547</v>
      </c>
      <c r="D430" s="2">
        <v>6259300000</v>
      </c>
      <c r="E430" s="2">
        <v>4853500000</v>
      </c>
      <c r="F430" s="2">
        <v>649900000</v>
      </c>
      <c r="G430" s="2">
        <v>0</v>
      </c>
      <c r="H430" s="2">
        <v>0</v>
      </c>
      <c r="I430" t="s">
        <v>15</v>
      </c>
      <c r="J430" t="s">
        <v>197</v>
      </c>
    </row>
    <row r="431" spans="1:10" hidden="1" x14ac:dyDescent="0.25">
      <c r="A431" t="s">
        <v>196</v>
      </c>
      <c r="B431" t="s">
        <v>11</v>
      </c>
      <c r="C431" s="1">
        <v>41912</v>
      </c>
      <c r="D431" s="2">
        <v>8024900000</v>
      </c>
      <c r="E431" s="2">
        <v>6268600000</v>
      </c>
      <c r="F431" s="2">
        <v>826900000</v>
      </c>
      <c r="G431" s="2">
        <v>0</v>
      </c>
      <c r="H431" s="2">
        <v>0</v>
      </c>
      <c r="I431" t="s">
        <v>15</v>
      </c>
      <c r="J431" t="s">
        <v>197</v>
      </c>
    </row>
    <row r="432" spans="1:10" hidden="1" x14ac:dyDescent="0.25">
      <c r="A432" t="s">
        <v>196</v>
      </c>
      <c r="B432" t="s">
        <v>12</v>
      </c>
      <c r="C432" s="1">
        <v>42277</v>
      </c>
      <c r="D432" s="2">
        <v>10824000000</v>
      </c>
      <c r="E432" s="2">
        <v>8535700000</v>
      </c>
      <c r="F432" s="2">
        <v>1003000000</v>
      </c>
      <c r="G432" s="2">
        <v>0</v>
      </c>
      <c r="H432" s="2">
        <v>0</v>
      </c>
      <c r="I432" t="s">
        <v>15</v>
      </c>
      <c r="J432" t="s">
        <v>197</v>
      </c>
    </row>
    <row r="433" spans="1:10" hidden="1" x14ac:dyDescent="0.25">
      <c r="A433" t="s">
        <v>196</v>
      </c>
      <c r="B433" t="s">
        <v>13</v>
      </c>
      <c r="C433" s="1">
        <v>42643</v>
      </c>
      <c r="D433" s="2">
        <v>12157400000</v>
      </c>
      <c r="E433" s="2">
        <v>9502600000</v>
      </c>
      <c r="F433" s="2">
        <v>1100300000</v>
      </c>
      <c r="G433" s="2">
        <v>0</v>
      </c>
      <c r="H433" s="2">
        <v>0</v>
      </c>
      <c r="I433" t="s">
        <v>15</v>
      </c>
      <c r="J433" t="s">
        <v>197</v>
      </c>
    </row>
    <row r="434" spans="1:10" hidden="1" x14ac:dyDescent="0.25">
      <c r="A434" t="s">
        <v>198</v>
      </c>
      <c r="B434" t="s">
        <v>8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s="2">
        <v>0</v>
      </c>
      <c r="I434" t="s">
        <v>9</v>
      </c>
      <c r="J434" t="s">
        <v>160</v>
      </c>
    </row>
    <row r="435" spans="1:10" hidden="1" x14ac:dyDescent="0.25">
      <c r="A435" t="s">
        <v>198</v>
      </c>
      <c r="B435" t="s">
        <v>11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s="2">
        <v>0</v>
      </c>
      <c r="I435" t="s">
        <v>9</v>
      </c>
      <c r="J435" t="s">
        <v>160</v>
      </c>
    </row>
    <row r="436" spans="1:10" hidden="1" x14ac:dyDescent="0.25">
      <c r="A436" t="s">
        <v>198</v>
      </c>
      <c r="B436" t="s">
        <v>12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s="2">
        <v>0</v>
      </c>
      <c r="I436" t="s">
        <v>9</v>
      </c>
      <c r="J436" t="s">
        <v>160</v>
      </c>
    </row>
    <row r="437" spans="1:10" hidden="1" x14ac:dyDescent="0.25">
      <c r="A437" t="s">
        <v>198</v>
      </c>
      <c r="B437" t="s">
        <v>13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s="2">
        <v>0</v>
      </c>
      <c r="I437" t="s">
        <v>9</v>
      </c>
      <c r="J437" t="s">
        <v>160</v>
      </c>
    </row>
    <row r="438" spans="1:10" hidden="1" x14ac:dyDescent="0.25">
      <c r="A438" t="s">
        <v>199</v>
      </c>
      <c r="B438" t="s">
        <v>8</v>
      </c>
      <c r="C438" s="1">
        <v>41545</v>
      </c>
      <c r="D438" s="2">
        <v>45041000000</v>
      </c>
      <c r="E438" s="2">
        <v>25034000000</v>
      </c>
      <c r="F438" s="2">
        <v>8365000000</v>
      </c>
      <c r="G438" s="2">
        <v>0</v>
      </c>
      <c r="H438" s="2">
        <v>2192000000</v>
      </c>
      <c r="I438" t="s">
        <v>15</v>
      </c>
      <c r="J438" t="s">
        <v>200</v>
      </c>
    </row>
    <row r="439" spans="1:10" hidden="1" x14ac:dyDescent="0.25">
      <c r="A439" t="s">
        <v>199</v>
      </c>
      <c r="B439" t="s">
        <v>11</v>
      </c>
      <c r="C439" s="1">
        <v>41909</v>
      </c>
      <c r="D439" s="2">
        <v>48813000000</v>
      </c>
      <c r="E439" s="2">
        <v>26420000000</v>
      </c>
      <c r="F439" s="2">
        <v>8565000000</v>
      </c>
      <c r="G439" s="2">
        <v>0</v>
      </c>
      <c r="H439" s="2">
        <v>2288000000</v>
      </c>
      <c r="I439" t="s">
        <v>15</v>
      </c>
      <c r="J439" t="s">
        <v>200</v>
      </c>
    </row>
    <row r="440" spans="1:10" hidden="1" x14ac:dyDescent="0.25">
      <c r="A440" t="s">
        <v>199</v>
      </c>
      <c r="B440" t="s">
        <v>12</v>
      </c>
      <c r="C440" s="1">
        <v>42280</v>
      </c>
      <c r="D440" s="2">
        <v>52465000000</v>
      </c>
      <c r="E440" s="2">
        <v>28364000000</v>
      </c>
      <c r="F440" s="2">
        <v>8523000000</v>
      </c>
      <c r="G440" s="2">
        <v>0</v>
      </c>
      <c r="H440" s="2">
        <v>2354000000</v>
      </c>
      <c r="I440" t="s">
        <v>15</v>
      </c>
      <c r="J440" t="s">
        <v>200</v>
      </c>
    </row>
    <row r="441" spans="1:10" hidden="1" x14ac:dyDescent="0.25">
      <c r="A441" t="s">
        <v>199</v>
      </c>
      <c r="B441" t="s">
        <v>13</v>
      </c>
      <c r="C441" s="1">
        <v>42644</v>
      </c>
      <c r="D441" s="2">
        <v>55632000000</v>
      </c>
      <c r="E441" s="2">
        <v>29993000000</v>
      </c>
      <c r="F441" s="2">
        <v>8754000000</v>
      </c>
      <c r="G441" s="2">
        <v>0</v>
      </c>
      <c r="H441" s="2">
        <v>2527000000</v>
      </c>
      <c r="I441" t="s">
        <v>15</v>
      </c>
      <c r="J441" t="s">
        <v>200</v>
      </c>
    </row>
    <row r="442" spans="1:10" hidden="1" x14ac:dyDescent="0.25">
      <c r="A442" t="s">
        <v>201</v>
      </c>
      <c r="B442" t="s">
        <v>8</v>
      </c>
      <c r="C442" s="1">
        <v>41639</v>
      </c>
      <c r="D442" s="2">
        <v>5535000000</v>
      </c>
      <c r="E442" s="2">
        <v>1689000000</v>
      </c>
      <c r="F442" s="2">
        <v>1598000000</v>
      </c>
      <c r="G442" s="2">
        <v>0</v>
      </c>
      <c r="H442" s="2">
        <v>276000000</v>
      </c>
      <c r="I442" t="s">
        <v>15</v>
      </c>
      <c r="J442" t="s">
        <v>144</v>
      </c>
    </row>
    <row r="443" spans="1:10" hidden="1" x14ac:dyDescent="0.25">
      <c r="A443" t="s">
        <v>201</v>
      </c>
      <c r="B443" t="s">
        <v>11</v>
      </c>
      <c r="C443" s="1">
        <v>42004</v>
      </c>
      <c r="D443" s="2">
        <v>6265000000</v>
      </c>
      <c r="E443" s="2">
        <v>2124000000</v>
      </c>
      <c r="F443" s="2">
        <v>1692000000</v>
      </c>
      <c r="G443" s="2">
        <v>0</v>
      </c>
      <c r="H443" s="2">
        <v>329000000</v>
      </c>
      <c r="I443" t="s">
        <v>15</v>
      </c>
      <c r="J443" t="s">
        <v>144</v>
      </c>
    </row>
    <row r="444" spans="1:10" hidden="1" x14ac:dyDescent="0.25">
      <c r="A444" t="s">
        <v>201</v>
      </c>
      <c r="B444" t="s">
        <v>12</v>
      </c>
      <c r="C444" s="1">
        <v>42369</v>
      </c>
      <c r="D444" s="2">
        <v>6394000000</v>
      </c>
      <c r="E444" s="2">
        <v>2343000000</v>
      </c>
      <c r="F444" s="2">
        <v>1669000000</v>
      </c>
      <c r="G444" s="2">
        <v>0</v>
      </c>
      <c r="H444" s="2">
        <v>330000000</v>
      </c>
      <c r="I444" t="s">
        <v>15</v>
      </c>
      <c r="J444" t="s">
        <v>144</v>
      </c>
    </row>
    <row r="445" spans="1:10" hidden="1" x14ac:dyDescent="0.25">
      <c r="A445" t="s">
        <v>201</v>
      </c>
      <c r="B445" t="s">
        <v>13</v>
      </c>
      <c r="C445" s="1">
        <v>42735</v>
      </c>
      <c r="D445" s="2">
        <v>6497000000</v>
      </c>
      <c r="E445" s="2">
        <v>2432000000</v>
      </c>
      <c r="F445" s="2">
        <v>1690000000</v>
      </c>
      <c r="G445" s="2">
        <v>0</v>
      </c>
      <c r="H445" s="2">
        <v>322000000</v>
      </c>
      <c r="I445" t="s">
        <v>15</v>
      </c>
      <c r="J445" t="s">
        <v>144</v>
      </c>
    </row>
    <row r="446" spans="1:10" hidden="1" x14ac:dyDescent="0.25">
      <c r="A446" t="s">
        <v>202</v>
      </c>
      <c r="B446" t="s">
        <v>8</v>
      </c>
      <c r="C446" s="1">
        <v>41639</v>
      </c>
      <c r="D446" s="2">
        <v>5535000000</v>
      </c>
      <c r="E446" s="2">
        <v>1689000000</v>
      </c>
      <c r="F446" s="2">
        <v>1598000000</v>
      </c>
      <c r="G446" s="2">
        <v>0</v>
      </c>
      <c r="H446" s="2">
        <v>276000000</v>
      </c>
      <c r="I446" t="s">
        <v>15</v>
      </c>
      <c r="J446" t="s">
        <v>144</v>
      </c>
    </row>
    <row r="447" spans="1:10" hidden="1" x14ac:dyDescent="0.25">
      <c r="A447" t="s">
        <v>202</v>
      </c>
      <c r="B447" t="s">
        <v>11</v>
      </c>
      <c r="C447" s="1">
        <v>42004</v>
      </c>
      <c r="D447" s="2">
        <v>6265000000</v>
      </c>
      <c r="E447" s="2">
        <v>2124000000</v>
      </c>
      <c r="F447" s="2">
        <v>1692000000</v>
      </c>
      <c r="G447" s="2">
        <v>0</v>
      </c>
      <c r="H447" s="2">
        <v>329000000</v>
      </c>
      <c r="I447" t="s">
        <v>15</v>
      </c>
      <c r="J447" t="s">
        <v>144</v>
      </c>
    </row>
    <row r="448" spans="1:10" hidden="1" x14ac:dyDescent="0.25">
      <c r="A448" t="s">
        <v>202</v>
      </c>
      <c r="B448" t="s">
        <v>12</v>
      </c>
      <c r="C448" s="1">
        <v>42369</v>
      </c>
      <c r="D448" s="2">
        <v>6394000000</v>
      </c>
      <c r="E448" s="2">
        <v>2343000000</v>
      </c>
      <c r="F448" s="2">
        <v>1669000000</v>
      </c>
      <c r="G448" s="2">
        <v>0</v>
      </c>
      <c r="H448" s="2">
        <v>330000000</v>
      </c>
      <c r="I448" t="s">
        <v>15</v>
      </c>
      <c r="J448" t="s">
        <v>144</v>
      </c>
    </row>
    <row r="449" spans="1:10" hidden="1" x14ac:dyDescent="0.25">
      <c r="A449" t="s">
        <v>202</v>
      </c>
      <c r="B449" t="s">
        <v>13</v>
      </c>
      <c r="C449" s="1">
        <v>42735</v>
      </c>
      <c r="D449" s="2">
        <v>6497000000</v>
      </c>
      <c r="E449" s="2">
        <v>2432000000</v>
      </c>
      <c r="F449" s="2">
        <v>1690000000</v>
      </c>
      <c r="G449" s="2">
        <v>0</v>
      </c>
      <c r="H449" s="2">
        <v>322000000</v>
      </c>
      <c r="I449" t="s">
        <v>15</v>
      </c>
      <c r="J449" t="s">
        <v>144</v>
      </c>
    </row>
    <row r="450" spans="1:10" hidden="1" x14ac:dyDescent="0.25">
      <c r="A450" t="s">
        <v>203</v>
      </c>
      <c r="B450" t="s">
        <v>8</v>
      </c>
      <c r="C450" s="1">
        <v>41639</v>
      </c>
      <c r="D450" s="2">
        <v>15051000000</v>
      </c>
      <c r="E450" s="2">
        <v>12274000000</v>
      </c>
      <c r="F450" s="2">
        <v>916000000</v>
      </c>
      <c r="G450" s="2">
        <v>0</v>
      </c>
      <c r="H450" s="2">
        <v>97000000</v>
      </c>
      <c r="I450" t="s">
        <v>15</v>
      </c>
      <c r="J450" t="s">
        <v>117</v>
      </c>
    </row>
    <row r="451" spans="1:10" hidden="1" x14ac:dyDescent="0.25">
      <c r="A451" t="s">
        <v>203</v>
      </c>
      <c r="B451" t="s">
        <v>11</v>
      </c>
      <c r="C451" s="1">
        <v>42004</v>
      </c>
      <c r="D451" s="2">
        <v>15499000000</v>
      </c>
      <c r="E451" s="2">
        <v>12471000000</v>
      </c>
      <c r="F451" s="2">
        <v>1036000000</v>
      </c>
      <c r="G451" s="2">
        <v>0</v>
      </c>
      <c r="H451" s="2">
        <v>94000000</v>
      </c>
      <c r="I451" t="s">
        <v>15</v>
      </c>
      <c r="J451" t="s">
        <v>117</v>
      </c>
    </row>
    <row r="452" spans="1:10" hidden="1" x14ac:dyDescent="0.25">
      <c r="A452" t="s">
        <v>203</v>
      </c>
      <c r="B452" t="s">
        <v>12</v>
      </c>
      <c r="C452" s="1">
        <v>42369</v>
      </c>
      <c r="D452" s="2">
        <v>15165000000</v>
      </c>
      <c r="E452" s="2">
        <v>12155000000</v>
      </c>
      <c r="F452" s="2">
        <v>1017000000</v>
      </c>
      <c r="G452" s="2">
        <v>0</v>
      </c>
      <c r="H452" s="2">
        <v>93000000</v>
      </c>
      <c r="I452" t="s">
        <v>15</v>
      </c>
      <c r="J452" t="s">
        <v>117</v>
      </c>
    </row>
    <row r="453" spans="1:10" hidden="1" x14ac:dyDescent="0.25">
      <c r="A453" t="s">
        <v>203</v>
      </c>
      <c r="B453" t="s">
        <v>13</v>
      </c>
      <c r="C453" s="1">
        <v>42735</v>
      </c>
      <c r="D453" s="2">
        <v>16661000000</v>
      </c>
      <c r="E453" s="2">
        <v>13107000000</v>
      </c>
      <c r="F453" s="2">
        <v>1145000000</v>
      </c>
      <c r="G453" s="2">
        <v>0</v>
      </c>
      <c r="H453" s="2">
        <v>134000000</v>
      </c>
      <c r="I453" t="s">
        <v>15</v>
      </c>
      <c r="J453" t="s">
        <v>117</v>
      </c>
    </row>
    <row r="454" spans="1:10" hidden="1" x14ac:dyDescent="0.25">
      <c r="A454" t="s">
        <v>204</v>
      </c>
      <c r="B454" t="s">
        <v>8</v>
      </c>
      <c r="C454" s="1">
        <v>41274</v>
      </c>
      <c r="D454" s="2">
        <v>1279067000</v>
      </c>
      <c r="E454" s="2">
        <v>461898000</v>
      </c>
      <c r="F454" s="2">
        <v>68538000</v>
      </c>
      <c r="G454" s="2">
        <v>0</v>
      </c>
      <c r="H454" s="2">
        <v>382553000</v>
      </c>
      <c r="I454" t="s">
        <v>48</v>
      </c>
      <c r="J454" t="s">
        <v>71</v>
      </c>
    </row>
    <row r="455" spans="1:10" hidden="1" x14ac:dyDescent="0.25">
      <c r="A455" t="s">
        <v>204</v>
      </c>
      <c r="B455" t="s">
        <v>11</v>
      </c>
      <c r="C455" s="1">
        <v>41639</v>
      </c>
      <c r="D455" s="2">
        <v>1482259000</v>
      </c>
      <c r="E455" s="2">
        <v>555660000</v>
      </c>
      <c r="F455" s="2">
        <v>69323000</v>
      </c>
      <c r="G455" s="2">
        <v>0</v>
      </c>
      <c r="H455" s="2">
        <v>475464000</v>
      </c>
      <c r="I455" t="s">
        <v>48</v>
      </c>
      <c r="J455" t="s">
        <v>71</v>
      </c>
    </row>
    <row r="456" spans="1:10" hidden="1" x14ac:dyDescent="0.25">
      <c r="A456" t="s">
        <v>204</v>
      </c>
      <c r="B456" t="s">
        <v>12</v>
      </c>
      <c r="C456" s="1">
        <v>42004</v>
      </c>
      <c r="D456" s="2">
        <v>1616438000</v>
      </c>
      <c r="E456" s="2">
        <v>603321000</v>
      </c>
      <c r="F456" s="2">
        <v>89468000</v>
      </c>
      <c r="G456" s="2">
        <v>0</v>
      </c>
      <c r="H456" s="2">
        <v>538513000</v>
      </c>
      <c r="I456" t="s">
        <v>48</v>
      </c>
      <c r="J456" t="s">
        <v>71</v>
      </c>
    </row>
    <row r="457" spans="1:10" hidden="1" x14ac:dyDescent="0.25">
      <c r="A457" t="s">
        <v>204</v>
      </c>
      <c r="B457" t="s">
        <v>13</v>
      </c>
      <c r="C457" s="1">
        <v>42369</v>
      </c>
      <c r="D457" s="2">
        <v>1763336000</v>
      </c>
      <c r="E457" s="2">
        <v>651282000</v>
      </c>
      <c r="F457" s="2">
        <v>139616000</v>
      </c>
      <c r="G457" s="2">
        <v>0</v>
      </c>
      <c r="H457" s="2">
        <v>570527000</v>
      </c>
      <c r="I457" t="s">
        <v>48</v>
      </c>
      <c r="J457" t="s">
        <v>71</v>
      </c>
    </row>
    <row r="458" spans="1:10" hidden="1" x14ac:dyDescent="0.25">
      <c r="A458" t="s">
        <v>205</v>
      </c>
      <c r="B458" t="s">
        <v>8</v>
      </c>
      <c r="C458" s="1">
        <v>41307</v>
      </c>
      <c r="D458" s="2">
        <v>7394500000</v>
      </c>
      <c r="E458" s="2">
        <v>4741800000</v>
      </c>
      <c r="F458" s="2">
        <v>1732600000</v>
      </c>
      <c r="G458" s="2">
        <v>0</v>
      </c>
      <c r="H458" s="2">
        <v>0</v>
      </c>
      <c r="I458" t="s">
        <v>15</v>
      </c>
      <c r="J458" t="s">
        <v>193</v>
      </c>
    </row>
    <row r="459" spans="1:10" hidden="1" x14ac:dyDescent="0.25">
      <c r="A459" t="s">
        <v>205</v>
      </c>
      <c r="B459" t="s">
        <v>11</v>
      </c>
      <c r="C459" s="1">
        <v>41671</v>
      </c>
      <c r="D459" s="2">
        <v>7840300000</v>
      </c>
      <c r="E459" s="2">
        <v>5050500000</v>
      </c>
      <c r="F459" s="2">
        <v>1819500000</v>
      </c>
      <c r="G459" s="2">
        <v>0</v>
      </c>
      <c r="H459" s="2">
        <v>0</v>
      </c>
      <c r="I459" t="s">
        <v>15</v>
      </c>
      <c r="J459" t="s">
        <v>193</v>
      </c>
    </row>
    <row r="460" spans="1:10" hidden="1" x14ac:dyDescent="0.25">
      <c r="A460" t="s">
        <v>205</v>
      </c>
      <c r="B460" t="s">
        <v>12</v>
      </c>
      <c r="C460" s="1">
        <v>42035</v>
      </c>
      <c r="D460" s="2">
        <v>8602200000</v>
      </c>
      <c r="E460" s="2">
        <v>5568200000</v>
      </c>
      <c r="F460" s="2">
        <v>1993800000</v>
      </c>
      <c r="G460" s="2">
        <v>0</v>
      </c>
      <c r="H460" s="2">
        <v>0</v>
      </c>
      <c r="I460" t="s">
        <v>15</v>
      </c>
      <c r="J460" t="s">
        <v>193</v>
      </c>
    </row>
    <row r="461" spans="1:10" hidden="1" x14ac:dyDescent="0.25">
      <c r="A461" t="s">
        <v>205</v>
      </c>
      <c r="B461" t="s">
        <v>13</v>
      </c>
      <c r="C461" s="1">
        <v>42399</v>
      </c>
      <c r="D461" s="2">
        <v>15498400000</v>
      </c>
      <c r="E461" s="2">
        <v>10841700000</v>
      </c>
      <c r="F461" s="2">
        <v>3607000000</v>
      </c>
      <c r="G461" s="2">
        <v>0</v>
      </c>
      <c r="H461" s="2">
        <v>0</v>
      </c>
      <c r="I461" t="s">
        <v>15</v>
      </c>
      <c r="J461" t="s">
        <v>193</v>
      </c>
    </row>
    <row r="462" spans="1:10" hidden="1" x14ac:dyDescent="0.25">
      <c r="A462" t="s">
        <v>206</v>
      </c>
      <c r="B462" t="s">
        <v>8</v>
      </c>
      <c r="C462" s="1">
        <v>41274</v>
      </c>
      <c r="D462" s="2">
        <v>1663000000</v>
      </c>
      <c r="E462" s="2">
        <v>0</v>
      </c>
      <c r="F462" s="2">
        <v>1123200000</v>
      </c>
      <c r="G462" s="2">
        <v>0</v>
      </c>
      <c r="H462" s="2">
        <v>78300000</v>
      </c>
      <c r="I462" t="s">
        <v>9</v>
      </c>
      <c r="J462" t="s">
        <v>207</v>
      </c>
    </row>
    <row r="463" spans="1:10" hidden="1" x14ac:dyDescent="0.25">
      <c r="A463" t="s">
        <v>206</v>
      </c>
      <c r="B463" t="s">
        <v>11</v>
      </c>
      <c r="C463" s="1">
        <v>41639</v>
      </c>
      <c r="D463" s="2">
        <v>1558400000</v>
      </c>
      <c r="E463" s="2">
        <v>0</v>
      </c>
      <c r="F463" s="2">
        <v>1058000000</v>
      </c>
      <c r="G463" s="2">
        <v>0</v>
      </c>
      <c r="H463" s="2">
        <v>60400000</v>
      </c>
      <c r="I463" t="s">
        <v>9</v>
      </c>
      <c r="J463" t="s">
        <v>207</v>
      </c>
    </row>
    <row r="464" spans="1:10" hidden="1" x14ac:dyDescent="0.25">
      <c r="A464" t="s">
        <v>206</v>
      </c>
      <c r="B464" t="s">
        <v>12</v>
      </c>
      <c r="C464" s="1">
        <v>42004</v>
      </c>
      <c r="D464" s="2">
        <v>1584500000</v>
      </c>
      <c r="E464" s="2">
        <v>0</v>
      </c>
      <c r="F464" s="2">
        <v>1105700000</v>
      </c>
      <c r="G464" s="2">
        <v>0</v>
      </c>
      <c r="H464" s="2">
        <v>52500000</v>
      </c>
      <c r="I464" t="s">
        <v>9</v>
      </c>
      <c r="J464" t="s">
        <v>207</v>
      </c>
    </row>
    <row r="465" spans="1:10" hidden="1" x14ac:dyDescent="0.25">
      <c r="A465" t="s">
        <v>206</v>
      </c>
      <c r="B465" t="s">
        <v>13</v>
      </c>
      <c r="C465" s="1">
        <v>42369</v>
      </c>
      <c r="D465" s="2">
        <v>1637100000</v>
      </c>
      <c r="E465" s="2">
        <v>0</v>
      </c>
      <c r="F465" s="2">
        <v>1209100000</v>
      </c>
      <c r="G465" s="2">
        <v>0</v>
      </c>
      <c r="H465" s="2">
        <v>58700000</v>
      </c>
      <c r="I465" t="s">
        <v>9</v>
      </c>
      <c r="J465" t="s">
        <v>207</v>
      </c>
    </row>
    <row r="466" spans="1:10" hidden="1" x14ac:dyDescent="0.25">
      <c r="A466" t="s">
        <v>208</v>
      </c>
      <c r="B466" t="s">
        <v>8</v>
      </c>
      <c r="C466" s="1">
        <v>41639</v>
      </c>
      <c r="D466" s="2">
        <v>7155096000</v>
      </c>
      <c r="E466" s="2">
        <v>4376505000</v>
      </c>
      <c r="F466" s="2">
        <v>1616921000</v>
      </c>
      <c r="G466" s="2">
        <v>0</v>
      </c>
      <c r="H466" s="2">
        <v>0</v>
      </c>
      <c r="I466" t="s">
        <v>9</v>
      </c>
      <c r="J466" t="s">
        <v>153</v>
      </c>
    </row>
    <row r="467" spans="1:10" hidden="1" x14ac:dyDescent="0.25">
      <c r="A467" t="s">
        <v>208</v>
      </c>
      <c r="B467" t="s">
        <v>11</v>
      </c>
      <c r="C467" s="1">
        <v>42004</v>
      </c>
      <c r="D467" s="2">
        <v>7752728000</v>
      </c>
      <c r="E467" s="2">
        <v>4778479000</v>
      </c>
      <c r="F467" s="2">
        <v>1758765000</v>
      </c>
      <c r="G467" s="2">
        <v>0</v>
      </c>
      <c r="H467" s="2">
        <v>0</v>
      </c>
      <c r="I467" t="s">
        <v>9</v>
      </c>
      <c r="J467" t="s">
        <v>153</v>
      </c>
    </row>
    <row r="468" spans="1:10" hidden="1" x14ac:dyDescent="0.25">
      <c r="A468" t="s">
        <v>208</v>
      </c>
      <c r="B468" t="s">
        <v>12</v>
      </c>
      <c r="C468" s="1">
        <v>42369</v>
      </c>
      <c r="D468" s="2">
        <v>6956311000</v>
      </c>
      <c r="E468" s="2">
        <v>4388167000</v>
      </c>
      <c r="F468" s="2">
        <v>1647382000</v>
      </c>
      <c r="G468" s="2">
        <v>0</v>
      </c>
      <c r="H468" s="2">
        <v>0</v>
      </c>
      <c r="I468" t="s">
        <v>9</v>
      </c>
      <c r="J468" t="s">
        <v>153</v>
      </c>
    </row>
    <row r="469" spans="1:10" hidden="1" x14ac:dyDescent="0.25">
      <c r="A469" t="s">
        <v>208</v>
      </c>
      <c r="B469" t="s">
        <v>13</v>
      </c>
      <c r="C469" s="1">
        <v>42735</v>
      </c>
      <c r="D469" s="2">
        <v>6794342000</v>
      </c>
      <c r="E469" s="2">
        <v>4322373000</v>
      </c>
      <c r="F469" s="2">
        <v>1757523000</v>
      </c>
      <c r="G469" s="2">
        <v>0</v>
      </c>
      <c r="H469" s="2">
        <v>0</v>
      </c>
      <c r="I469" t="s">
        <v>9</v>
      </c>
      <c r="J469" t="s">
        <v>153</v>
      </c>
    </row>
    <row r="470" spans="1:10" hidden="1" x14ac:dyDescent="0.25">
      <c r="A470" t="s">
        <v>209</v>
      </c>
      <c r="B470" t="s">
        <v>8</v>
      </c>
      <c r="C470" s="1">
        <v>41639</v>
      </c>
      <c r="D470" s="2">
        <v>5997000000</v>
      </c>
      <c r="E470" s="2">
        <v>2499000000</v>
      </c>
      <c r="F470" s="2">
        <v>2337000000</v>
      </c>
      <c r="G470" s="2">
        <v>0</v>
      </c>
      <c r="H470" s="2">
        <v>115000000</v>
      </c>
      <c r="I470" t="s">
        <v>32</v>
      </c>
      <c r="J470" t="s">
        <v>210</v>
      </c>
    </row>
    <row r="471" spans="1:10" hidden="1" x14ac:dyDescent="0.25">
      <c r="A471" t="s">
        <v>209</v>
      </c>
      <c r="B471" t="s">
        <v>11</v>
      </c>
      <c r="C471" s="1">
        <v>42004</v>
      </c>
      <c r="D471" s="2">
        <v>6121000000</v>
      </c>
      <c r="E471" s="2">
        <v>2491000000</v>
      </c>
      <c r="F471" s="2">
        <v>2335000000</v>
      </c>
      <c r="G471" s="2">
        <v>0</v>
      </c>
      <c r="H471" s="2">
        <v>115000000</v>
      </c>
      <c r="I471" t="s">
        <v>32</v>
      </c>
      <c r="J471" t="s">
        <v>210</v>
      </c>
    </row>
    <row r="472" spans="1:10" hidden="1" x14ac:dyDescent="0.25">
      <c r="A472" t="s">
        <v>209</v>
      </c>
      <c r="B472" t="s">
        <v>12</v>
      </c>
      <c r="C472" s="1">
        <v>42369</v>
      </c>
      <c r="D472" s="2">
        <v>6282000000</v>
      </c>
      <c r="E472" s="2">
        <v>2559000000</v>
      </c>
      <c r="F472" s="2">
        <v>2320000000</v>
      </c>
      <c r="G472" s="2">
        <v>0</v>
      </c>
      <c r="H472" s="2">
        <v>105000000</v>
      </c>
      <c r="I472" t="s">
        <v>32</v>
      </c>
      <c r="J472" t="s">
        <v>210</v>
      </c>
    </row>
    <row r="473" spans="1:10" hidden="1" x14ac:dyDescent="0.25">
      <c r="A473" t="s">
        <v>209</v>
      </c>
      <c r="B473" t="s">
        <v>13</v>
      </c>
      <c r="C473" s="1">
        <v>42735</v>
      </c>
      <c r="D473" s="2">
        <v>6440000000</v>
      </c>
      <c r="E473" s="2">
        <v>2582000000</v>
      </c>
      <c r="F473" s="2">
        <v>2326000000</v>
      </c>
      <c r="G473" s="2">
        <v>0</v>
      </c>
      <c r="H473" s="2">
        <v>99000000</v>
      </c>
      <c r="I473" t="s">
        <v>32</v>
      </c>
      <c r="J473" t="s">
        <v>210</v>
      </c>
    </row>
    <row r="474" spans="1:10" hidden="1" x14ac:dyDescent="0.25">
      <c r="A474" t="s">
        <v>211</v>
      </c>
      <c r="B474" t="s">
        <v>8</v>
      </c>
      <c r="C474" s="1">
        <v>41420</v>
      </c>
      <c r="D474" s="2">
        <v>5921000000</v>
      </c>
      <c r="E474" s="2">
        <v>4616600000</v>
      </c>
      <c r="F474" s="2">
        <v>625200000</v>
      </c>
      <c r="G474" s="2">
        <v>0</v>
      </c>
      <c r="H474" s="2">
        <v>278300000</v>
      </c>
      <c r="I474" t="s">
        <v>15</v>
      </c>
      <c r="J474" t="s">
        <v>151</v>
      </c>
    </row>
    <row r="475" spans="1:10" hidden="1" x14ac:dyDescent="0.25">
      <c r="A475" t="s">
        <v>211</v>
      </c>
      <c r="B475" t="s">
        <v>11</v>
      </c>
      <c r="C475" s="1">
        <v>41784</v>
      </c>
      <c r="D475" s="2">
        <v>6285600000</v>
      </c>
      <c r="E475" s="2">
        <v>4990500000</v>
      </c>
      <c r="F475" s="2">
        <v>665400000</v>
      </c>
      <c r="G475" s="2">
        <v>0</v>
      </c>
      <c r="H475" s="2">
        <v>304400000</v>
      </c>
      <c r="I475" t="s">
        <v>15</v>
      </c>
      <c r="J475" t="s">
        <v>151</v>
      </c>
    </row>
    <row r="476" spans="1:10" hidden="1" x14ac:dyDescent="0.25">
      <c r="A476" t="s">
        <v>211</v>
      </c>
      <c r="B476" t="s">
        <v>12</v>
      </c>
      <c r="C476" s="1">
        <v>42155</v>
      </c>
      <c r="D476" s="2">
        <v>6764000000</v>
      </c>
      <c r="E476" s="2">
        <v>5341500000</v>
      </c>
      <c r="F476" s="2">
        <v>673500000</v>
      </c>
      <c r="G476" s="2">
        <v>0</v>
      </c>
      <c r="H476" s="2">
        <v>319300000</v>
      </c>
      <c r="I476" t="s">
        <v>15</v>
      </c>
      <c r="J476" t="s">
        <v>151</v>
      </c>
    </row>
    <row r="477" spans="1:10" hidden="1" x14ac:dyDescent="0.25">
      <c r="A477" t="s">
        <v>211</v>
      </c>
      <c r="B477" t="s">
        <v>13</v>
      </c>
      <c r="C477" s="1">
        <v>42519</v>
      </c>
      <c r="D477" s="2">
        <v>6933500000</v>
      </c>
      <c r="E477" s="2">
        <v>5392400000</v>
      </c>
      <c r="F477" s="2">
        <v>622900000</v>
      </c>
      <c r="G477" s="2">
        <v>0</v>
      </c>
      <c r="H477" s="2">
        <v>290200000</v>
      </c>
      <c r="I477" t="s">
        <v>15</v>
      </c>
      <c r="J477" t="s">
        <v>151</v>
      </c>
    </row>
    <row r="478" spans="1:10" hidden="1" x14ac:dyDescent="0.25">
      <c r="A478" t="s">
        <v>212</v>
      </c>
      <c r="B478" t="s">
        <v>8</v>
      </c>
      <c r="C478" s="1">
        <v>41274</v>
      </c>
      <c r="D478" s="2">
        <v>17912000000</v>
      </c>
      <c r="E478" s="2">
        <v>11235000000</v>
      </c>
      <c r="F478" s="2">
        <v>965000000</v>
      </c>
      <c r="G478" s="2">
        <v>0</v>
      </c>
      <c r="H478" s="2">
        <v>2145000000</v>
      </c>
      <c r="I478" t="s">
        <v>38</v>
      </c>
      <c r="J478" t="s">
        <v>41</v>
      </c>
    </row>
    <row r="479" spans="1:10" hidden="1" x14ac:dyDescent="0.25">
      <c r="A479" t="s">
        <v>212</v>
      </c>
      <c r="B479" t="s">
        <v>11</v>
      </c>
      <c r="C479" s="1">
        <v>41639</v>
      </c>
      <c r="D479" s="2">
        <v>22756000000</v>
      </c>
      <c r="E479" s="2">
        <v>13545000000</v>
      </c>
      <c r="F479" s="2">
        <v>1274000000</v>
      </c>
      <c r="G479" s="2">
        <v>0</v>
      </c>
      <c r="H479" s="2">
        <v>2668000000</v>
      </c>
      <c r="I479" t="s">
        <v>38</v>
      </c>
      <c r="J479" t="s">
        <v>41</v>
      </c>
    </row>
    <row r="480" spans="1:10" hidden="1" x14ac:dyDescent="0.25">
      <c r="A480" t="s">
        <v>212</v>
      </c>
      <c r="B480" t="s">
        <v>12</v>
      </c>
      <c r="C480" s="1">
        <v>42004</v>
      </c>
      <c r="D480" s="2">
        <v>23925000000</v>
      </c>
      <c r="E480" s="2">
        <v>14323000000</v>
      </c>
      <c r="F480" s="2">
        <v>1213000000</v>
      </c>
      <c r="G480" s="2">
        <v>0</v>
      </c>
      <c r="H480" s="2">
        <v>3066000000</v>
      </c>
      <c r="I480" t="s">
        <v>38</v>
      </c>
      <c r="J480" t="s">
        <v>41</v>
      </c>
    </row>
    <row r="481" spans="1:10" hidden="1" x14ac:dyDescent="0.25">
      <c r="A481" t="s">
        <v>212</v>
      </c>
      <c r="B481" t="s">
        <v>13</v>
      </c>
      <c r="C481" s="1">
        <v>42369</v>
      </c>
      <c r="D481" s="2">
        <v>23459000000</v>
      </c>
      <c r="E481" s="2">
        <v>13728000000</v>
      </c>
      <c r="F481" s="2">
        <v>1135000000</v>
      </c>
      <c r="G481" s="2">
        <v>0</v>
      </c>
      <c r="H481" s="2">
        <v>3144000000</v>
      </c>
      <c r="I481" t="s">
        <v>38</v>
      </c>
      <c r="J481" t="s">
        <v>41</v>
      </c>
    </row>
    <row r="482" spans="1:10" hidden="1" x14ac:dyDescent="0.25">
      <c r="A482" t="s">
        <v>213</v>
      </c>
      <c r="B482" t="s">
        <v>8</v>
      </c>
      <c r="C482" s="1">
        <v>41274</v>
      </c>
      <c r="D482" s="2">
        <v>8186280000</v>
      </c>
      <c r="E482" s="2">
        <v>5583549000</v>
      </c>
      <c r="F482" s="2">
        <v>889879000</v>
      </c>
      <c r="G482" s="2">
        <v>0</v>
      </c>
      <c r="H482" s="2">
        <v>341969000</v>
      </c>
      <c r="I482" t="s">
        <v>21</v>
      </c>
      <c r="J482" t="s">
        <v>195</v>
      </c>
    </row>
    <row r="483" spans="1:10" hidden="1" x14ac:dyDescent="0.25">
      <c r="A483" t="s">
        <v>213</v>
      </c>
      <c r="B483" t="s">
        <v>11</v>
      </c>
      <c r="C483" s="1">
        <v>41639</v>
      </c>
      <c r="D483" s="2">
        <v>11764050000</v>
      </c>
      <c r="E483" s="2">
        <v>8198377000</v>
      </c>
      <c r="F483" s="2">
        <v>1516508000</v>
      </c>
      <c r="G483" s="2">
        <v>0</v>
      </c>
      <c r="H483" s="2">
        <v>528737000</v>
      </c>
      <c r="I483" t="s">
        <v>21</v>
      </c>
      <c r="J483" t="s">
        <v>195</v>
      </c>
    </row>
    <row r="484" spans="1:10" hidden="1" x14ac:dyDescent="0.25">
      <c r="A484" t="s">
        <v>213</v>
      </c>
      <c r="B484" t="s">
        <v>12</v>
      </c>
      <c r="C484" s="1">
        <v>42004</v>
      </c>
      <c r="D484" s="2">
        <v>12795106000</v>
      </c>
      <c r="E484" s="2">
        <v>9119305000</v>
      </c>
      <c r="F484" s="2">
        <v>1278506000</v>
      </c>
      <c r="G484" s="2">
        <v>0</v>
      </c>
      <c r="H484" s="2">
        <v>590935000</v>
      </c>
      <c r="I484" t="s">
        <v>21</v>
      </c>
      <c r="J484" t="s">
        <v>195</v>
      </c>
    </row>
    <row r="485" spans="1:10" hidden="1" x14ac:dyDescent="0.25">
      <c r="A485" t="s">
        <v>213</v>
      </c>
      <c r="B485" t="s">
        <v>13</v>
      </c>
      <c r="C485" s="1">
        <v>42369</v>
      </c>
      <c r="D485" s="2">
        <v>13781837000</v>
      </c>
      <c r="E485" s="2">
        <v>9824834000</v>
      </c>
      <c r="F485" s="2">
        <v>1947135000</v>
      </c>
      <c r="G485" s="2">
        <v>0</v>
      </c>
      <c r="H485" s="2">
        <v>638024000</v>
      </c>
      <c r="I485" t="s">
        <v>21</v>
      </c>
      <c r="J485" t="s">
        <v>195</v>
      </c>
    </row>
    <row r="486" spans="1:10" hidden="1" x14ac:dyDescent="0.25">
      <c r="A486" t="s">
        <v>214</v>
      </c>
      <c r="B486" t="s">
        <v>8</v>
      </c>
      <c r="C486" s="1">
        <v>41639</v>
      </c>
      <c r="D486" s="2">
        <v>10397000000</v>
      </c>
      <c r="E486" s="2">
        <v>2268000000</v>
      </c>
      <c r="F486" s="2">
        <v>2743000000</v>
      </c>
      <c r="G486" s="2">
        <v>0</v>
      </c>
      <c r="H486" s="2">
        <v>2780000000</v>
      </c>
      <c r="I486" t="s">
        <v>79</v>
      </c>
      <c r="J486" t="s">
        <v>80</v>
      </c>
    </row>
    <row r="487" spans="1:10" hidden="1" x14ac:dyDescent="0.25">
      <c r="A487" t="s">
        <v>214</v>
      </c>
      <c r="B487" t="s">
        <v>11</v>
      </c>
      <c r="C487" s="1">
        <v>42004</v>
      </c>
      <c r="D487" s="2">
        <v>20638000000</v>
      </c>
      <c r="E487" s="2">
        <v>2332000000</v>
      </c>
      <c r="F487" s="2">
        <v>8290000000</v>
      </c>
      <c r="G487" s="2">
        <v>0</v>
      </c>
      <c r="H487" s="2">
        <v>3319000000</v>
      </c>
      <c r="I487" t="s">
        <v>79</v>
      </c>
      <c r="J487" t="s">
        <v>80</v>
      </c>
    </row>
    <row r="488" spans="1:10" hidden="1" x14ac:dyDescent="0.25">
      <c r="A488" t="s">
        <v>214</v>
      </c>
      <c r="B488" t="s">
        <v>12</v>
      </c>
      <c r="C488" s="1">
        <v>42369</v>
      </c>
      <c r="D488" s="2">
        <v>13145000000</v>
      </c>
      <c r="E488" s="2">
        <v>2104000000</v>
      </c>
      <c r="F488" s="2">
        <v>7741000000</v>
      </c>
      <c r="G488" s="2">
        <v>0</v>
      </c>
      <c r="H488" s="2">
        <v>3129000000</v>
      </c>
      <c r="I488" t="s">
        <v>79</v>
      </c>
      <c r="J488" t="s">
        <v>80</v>
      </c>
    </row>
    <row r="489" spans="1:10" hidden="1" x14ac:dyDescent="0.25">
      <c r="A489" t="s">
        <v>214</v>
      </c>
      <c r="B489" t="s">
        <v>13</v>
      </c>
      <c r="C489" s="1">
        <v>42735</v>
      </c>
      <c r="D489" s="2">
        <v>12197000000</v>
      </c>
      <c r="E489" s="2">
        <v>1582000000</v>
      </c>
      <c r="F489" s="2">
        <v>6476000000</v>
      </c>
      <c r="G489" s="2">
        <v>0</v>
      </c>
      <c r="H489" s="2">
        <v>1792000000</v>
      </c>
      <c r="I489" t="s">
        <v>79</v>
      </c>
      <c r="J489" t="s">
        <v>80</v>
      </c>
    </row>
    <row r="490" spans="1:10" hidden="1" x14ac:dyDescent="0.25">
      <c r="A490" t="s">
        <v>215</v>
      </c>
      <c r="B490" t="s">
        <v>8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18</v>
      </c>
      <c r="J490" t="s">
        <v>89</v>
      </c>
    </row>
    <row r="491" spans="1:10" hidden="1" x14ac:dyDescent="0.25">
      <c r="A491" t="s">
        <v>215</v>
      </c>
      <c r="B491" t="s">
        <v>11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18</v>
      </c>
      <c r="J491" t="s">
        <v>89</v>
      </c>
    </row>
    <row r="492" spans="1:10" hidden="1" x14ac:dyDescent="0.25">
      <c r="A492" t="s">
        <v>215</v>
      </c>
      <c r="B492" t="s">
        <v>12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18</v>
      </c>
      <c r="J492" t="s">
        <v>89</v>
      </c>
    </row>
    <row r="493" spans="1:10" hidden="1" x14ac:dyDescent="0.25">
      <c r="A493" t="s">
        <v>215</v>
      </c>
      <c r="B493" t="s">
        <v>13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18</v>
      </c>
      <c r="J493" t="s">
        <v>89</v>
      </c>
    </row>
    <row r="494" spans="1:10" hidden="1" x14ac:dyDescent="0.25">
      <c r="A494" t="s">
        <v>216</v>
      </c>
      <c r="B494" t="s">
        <v>8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18</v>
      </c>
      <c r="J494" t="s">
        <v>53</v>
      </c>
    </row>
    <row r="495" spans="1:10" hidden="1" x14ac:dyDescent="0.25">
      <c r="A495" t="s">
        <v>216</v>
      </c>
      <c r="B495" t="s">
        <v>11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18</v>
      </c>
      <c r="J495" t="s">
        <v>53</v>
      </c>
    </row>
    <row r="496" spans="1:10" hidden="1" x14ac:dyDescent="0.25">
      <c r="A496" t="s">
        <v>216</v>
      </c>
      <c r="B496" t="s">
        <v>12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18</v>
      </c>
      <c r="J496" t="s">
        <v>53</v>
      </c>
    </row>
    <row r="497" spans="1:10" hidden="1" x14ac:dyDescent="0.25">
      <c r="A497" t="s">
        <v>216</v>
      </c>
      <c r="B497" t="s">
        <v>13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18</v>
      </c>
      <c r="J497" t="s">
        <v>53</v>
      </c>
    </row>
    <row r="498" spans="1:10" hidden="1" x14ac:dyDescent="0.25">
      <c r="A498" t="s">
        <v>217</v>
      </c>
      <c r="B498" t="s">
        <v>8</v>
      </c>
      <c r="C498" s="1">
        <v>41274</v>
      </c>
      <c r="D498" s="2">
        <v>11838700000</v>
      </c>
      <c r="E498" s="2">
        <v>6385400000</v>
      </c>
      <c r="F498" s="2">
        <v>4018300000</v>
      </c>
      <c r="G498" s="2">
        <v>0</v>
      </c>
      <c r="H498" s="2">
        <v>0</v>
      </c>
      <c r="I498" t="s">
        <v>55</v>
      </c>
      <c r="J498" t="s">
        <v>56</v>
      </c>
    </row>
    <row r="499" spans="1:10" hidden="1" x14ac:dyDescent="0.25">
      <c r="A499" t="s">
        <v>217</v>
      </c>
      <c r="B499" t="s">
        <v>11</v>
      </c>
      <c r="C499" s="1">
        <v>41639</v>
      </c>
      <c r="D499" s="2">
        <v>13253400000</v>
      </c>
      <c r="E499" s="2">
        <v>7161200000</v>
      </c>
      <c r="F499" s="2">
        <v>4360300000</v>
      </c>
      <c r="G499" s="2">
        <v>0</v>
      </c>
      <c r="H499" s="2">
        <v>0</v>
      </c>
      <c r="I499" t="s">
        <v>55</v>
      </c>
      <c r="J499" t="s">
        <v>56</v>
      </c>
    </row>
    <row r="500" spans="1:10" hidden="1" x14ac:dyDescent="0.25">
      <c r="A500" t="s">
        <v>217</v>
      </c>
      <c r="B500" t="s">
        <v>12</v>
      </c>
      <c r="C500" s="1">
        <v>42004</v>
      </c>
      <c r="D500" s="2">
        <v>14280500000</v>
      </c>
      <c r="E500" s="2">
        <v>7679100000</v>
      </c>
      <c r="F500" s="2">
        <v>4577600000</v>
      </c>
      <c r="G500" s="2">
        <v>0</v>
      </c>
      <c r="H500" s="2">
        <v>0</v>
      </c>
      <c r="I500" t="s">
        <v>55</v>
      </c>
      <c r="J500" t="s">
        <v>56</v>
      </c>
    </row>
    <row r="501" spans="1:10" hidden="1" x14ac:dyDescent="0.25">
      <c r="A501" t="s">
        <v>217</v>
      </c>
      <c r="B501" t="s">
        <v>13</v>
      </c>
      <c r="C501" s="1">
        <v>42369</v>
      </c>
      <c r="D501" s="2">
        <v>13545100000</v>
      </c>
      <c r="E501" s="2">
        <v>7223500000</v>
      </c>
      <c r="F501" s="2">
        <v>4345500000</v>
      </c>
      <c r="G501" s="2">
        <v>0</v>
      </c>
      <c r="H501" s="2">
        <v>0</v>
      </c>
      <c r="I501" t="s">
        <v>55</v>
      </c>
      <c r="J501" t="s">
        <v>56</v>
      </c>
    </row>
    <row r="502" spans="1:10" hidden="1" x14ac:dyDescent="0.25">
      <c r="A502" t="s">
        <v>218</v>
      </c>
      <c r="B502" t="s">
        <v>8</v>
      </c>
      <c r="C502" s="1">
        <v>41639</v>
      </c>
      <c r="D502" s="2">
        <v>12354000000</v>
      </c>
      <c r="E502" s="2">
        <v>7191000000</v>
      </c>
      <c r="F502" s="2">
        <v>1895000000</v>
      </c>
      <c r="G502" s="2">
        <v>0</v>
      </c>
      <c r="H502" s="2">
        <v>1024000000</v>
      </c>
      <c r="I502" t="s">
        <v>38</v>
      </c>
      <c r="J502" t="s">
        <v>41</v>
      </c>
    </row>
    <row r="503" spans="1:10" hidden="1" x14ac:dyDescent="0.25">
      <c r="A503" t="s">
        <v>218</v>
      </c>
      <c r="B503" t="s">
        <v>11</v>
      </c>
      <c r="C503" s="1">
        <v>42004</v>
      </c>
      <c r="D503" s="2">
        <v>12919000000</v>
      </c>
      <c r="E503" s="2">
        <v>7807000000</v>
      </c>
      <c r="F503" s="2">
        <v>1877000000</v>
      </c>
      <c r="G503" s="2">
        <v>0</v>
      </c>
      <c r="H503" s="2">
        <v>1071000000</v>
      </c>
      <c r="I503" t="s">
        <v>38</v>
      </c>
      <c r="J503" t="s">
        <v>41</v>
      </c>
    </row>
    <row r="504" spans="1:10" hidden="1" x14ac:dyDescent="0.25">
      <c r="A504" t="s">
        <v>218</v>
      </c>
      <c r="B504" t="s">
        <v>12</v>
      </c>
      <c r="C504" s="1">
        <v>42369</v>
      </c>
      <c r="D504" s="2">
        <v>12554000000</v>
      </c>
      <c r="E504" s="2">
        <v>7060000000</v>
      </c>
      <c r="F504" s="2">
        <v>1937000000</v>
      </c>
      <c r="G504" s="2">
        <v>0</v>
      </c>
      <c r="H504" s="2">
        <v>1130000000</v>
      </c>
      <c r="I504" t="s">
        <v>38</v>
      </c>
      <c r="J504" t="s">
        <v>41</v>
      </c>
    </row>
    <row r="505" spans="1:10" hidden="1" x14ac:dyDescent="0.25">
      <c r="A505" t="s">
        <v>218</v>
      </c>
      <c r="B505" t="s">
        <v>13</v>
      </c>
      <c r="C505" s="1">
        <v>42735</v>
      </c>
      <c r="D505" s="2">
        <v>12075000000</v>
      </c>
      <c r="E505" s="2">
        <v>6357000000</v>
      </c>
      <c r="F505" s="2">
        <v>2031000000</v>
      </c>
      <c r="G505" s="2">
        <v>0</v>
      </c>
      <c r="H505" s="2">
        <v>1216000000</v>
      </c>
      <c r="I505" t="s">
        <v>38</v>
      </c>
      <c r="J505" t="s">
        <v>41</v>
      </c>
    </row>
    <row r="506" spans="1:10" hidden="1" x14ac:dyDescent="0.25">
      <c r="A506" t="s">
        <v>219</v>
      </c>
      <c r="B506" t="s">
        <v>8</v>
      </c>
      <c r="C506" s="1">
        <v>41274</v>
      </c>
      <c r="D506" s="2">
        <v>2073000000</v>
      </c>
      <c r="E506" s="2">
        <v>759500000</v>
      </c>
      <c r="F506" s="2">
        <v>673500000</v>
      </c>
      <c r="G506" s="2">
        <v>0</v>
      </c>
      <c r="H506" s="2">
        <v>160000000</v>
      </c>
      <c r="I506" t="s">
        <v>9</v>
      </c>
      <c r="J506" t="s">
        <v>207</v>
      </c>
    </row>
    <row r="507" spans="1:10" hidden="1" x14ac:dyDescent="0.25">
      <c r="A507" t="s">
        <v>219</v>
      </c>
      <c r="B507" t="s">
        <v>11</v>
      </c>
      <c r="C507" s="1">
        <v>41639</v>
      </c>
      <c r="D507" s="2">
        <v>2303900000</v>
      </c>
      <c r="E507" s="2">
        <v>787300000</v>
      </c>
      <c r="F507" s="2">
        <v>715800000</v>
      </c>
      <c r="G507" s="2">
        <v>0</v>
      </c>
      <c r="H507" s="2">
        <v>189600000</v>
      </c>
      <c r="I507" t="s">
        <v>9</v>
      </c>
      <c r="J507" t="s">
        <v>207</v>
      </c>
    </row>
    <row r="508" spans="1:10" hidden="1" x14ac:dyDescent="0.25">
      <c r="A508" t="s">
        <v>219</v>
      </c>
      <c r="B508" t="s">
        <v>12</v>
      </c>
      <c r="C508" s="1">
        <v>42004</v>
      </c>
      <c r="D508" s="2">
        <v>2436400000</v>
      </c>
      <c r="E508" s="2">
        <v>844700000</v>
      </c>
      <c r="F508" s="2">
        <v>751700000</v>
      </c>
      <c r="G508" s="2">
        <v>0</v>
      </c>
      <c r="H508" s="2">
        <v>201800000</v>
      </c>
      <c r="I508" t="s">
        <v>9</v>
      </c>
      <c r="J508" t="s">
        <v>207</v>
      </c>
    </row>
    <row r="509" spans="1:10" hidden="1" x14ac:dyDescent="0.25">
      <c r="A509" t="s">
        <v>219</v>
      </c>
      <c r="B509" t="s">
        <v>13</v>
      </c>
      <c r="C509" s="1">
        <v>42369</v>
      </c>
      <c r="D509" s="2">
        <v>2663600000</v>
      </c>
      <c r="E509" s="2">
        <v>887400000</v>
      </c>
      <c r="F509" s="2">
        <v>884300000</v>
      </c>
      <c r="G509" s="2">
        <v>0</v>
      </c>
      <c r="H509" s="2">
        <v>198000000</v>
      </c>
      <c r="I509" t="s">
        <v>9</v>
      </c>
      <c r="J509" t="s">
        <v>207</v>
      </c>
    </row>
    <row r="510" spans="1:10" hidden="1" x14ac:dyDescent="0.25">
      <c r="A510" t="s">
        <v>220</v>
      </c>
      <c r="B510" t="s">
        <v>8</v>
      </c>
      <c r="C510" s="1">
        <v>41274</v>
      </c>
      <c r="D510" s="2">
        <v>11862000000</v>
      </c>
      <c r="E510" s="2">
        <v>7747000000</v>
      </c>
      <c r="F510" s="2">
        <v>296000000</v>
      </c>
      <c r="G510" s="2">
        <v>0</v>
      </c>
      <c r="H510" s="2">
        <v>1562000000</v>
      </c>
      <c r="I510" t="s">
        <v>38</v>
      </c>
      <c r="J510" t="s">
        <v>41</v>
      </c>
    </row>
    <row r="511" spans="1:10" hidden="1" x14ac:dyDescent="0.25">
      <c r="A511" t="s">
        <v>220</v>
      </c>
      <c r="B511" t="s">
        <v>11</v>
      </c>
      <c r="C511" s="1">
        <v>41639</v>
      </c>
      <c r="D511" s="2">
        <v>12581000000</v>
      </c>
      <c r="E511" s="2">
        <v>8364000000</v>
      </c>
      <c r="F511" s="2">
        <v>309000000</v>
      </c>
      <c r="G511" s="2">
        <v>0</v>
      </c>
      <c r="H511" s="2">
        <v>1622000000</v>
      </c>
      <c r="I511" t="s">
        <v>38</v>
      </c>
      <c r="J511" t="s">
        <v>41</v>
      </c>
    </row>
    <row r="512" spans="1:10" hidden="1" x14ac:dyDescent="0.25">
      <c r="A512" t="s">
        <v>220</v>
      </c>
      <c r="B512" t="s">
        <v>12</v>
      </c>
      <c r="C512" s="1">
        <v>42004</v>
      </c>
      <c r="D512" s="2">
        <v>13413000000</v>
      </c>
      <c r="E512" s="2">
        <v>8742000000</v>
      </c>
      <c r="F512" s="2">
        <v>322000000</v>
      </c>
      <c r="G512" s="2">
        <v>0</v>
      </c>
      <c r="H512" s="2">
        <v>1720000000</v>
      </c>
      <c r="I512" t="s">
        <v>38</v>
      </c>
      <c r="J512" t="s">
        <v>41</v>
      </c>
    </row>
    <row r="513" spans="1:10" hidden="1" x14ac:dyDescent="0.25">
      <c r="A513" t="s">
        <v>220</v>
      </c>
      <c r="B513" t="s">
        <v>13</v>
      </c>
      <c r="C513" s="1">
        <v>42369</v>
      </c>
      <c r="D513" s="2">
        <v>11524000000</v>
      </c>
      <c r="E513" s="2">
        <v>7256000000</v>
      </c>
      <c r="F513" s="2">
        <v>336000000</v>
      </c>
      <c r="G513" s="2">
        <v>0</v>
      </c>
      <c r="H513" s="2">
        <v>1919000000</v>
      </c>
      <c r="I513" t="s">
        <v>38</v>
      </c>
      <c r="J513" t="s">
        <v>41</v>
      </c>
    </row>
    <row r="514" spans="1:10" hidden="1" x14ac:dyDescent="0.25">
      <c r="A514" t="s">
        <v>221</v>
      </c>
      <c r="B514" t="s">
        <v>8</v>
      </c>
      <c r="C514" s="1">
        <v>41455</v>
      </c>
      <c r="D514" s="2">
        <v>10181700000</v>
      </c>
      <c r="E514" s="2">
        <v>2025900000</v>
      </c>
      <c r="F514" s="2">
        <v>6597000000</v>
      </c>
      <c r="G514" s="2">
        <v>0</v>
      </c>
      <c r="H514" s="2">
        <v>0</v>
      </c>
      <c r="I514" t="s">
        <v>32</v>
      </c>
      <c r="J514" t="s">
        <v>166</v>
      </c>
    </row>
    <row r="515" spans="1:10" hidden="1" x14ac:dyDescent="0.25">
      <c r="A515" t="s">
        <v>221</v>
      </c>
      <c r="B515" t="s">
        <v>11</v>
      </c>
      <c r="C515" s="1">
        <v>41820</v>
      </c>
      <c r="D515" s="2">
        <v>10968800000</v>
      </c>
      <c r="E515" s="2">
        <v>2158200000</v>
      </c>
      <c r="F515" s="2">
        <v>6985900000</v>
      </c>
      <c r="G515" s="2">
        <v>0</v>
      </c>
      <c r="H515" s="2">
        <v>0</v>
      </c>
      <c r="I515" t="s">
        <v>32</v>
      </c>
      <c r="J515" t="s">
        <v>166</v>
      </c>
    </row>
    <row r="516" spans="1:10" hidden="1" x14ac:dyDescent="0.25">
      <c r="A516" t="s">
        <v>221</v>
      </c>
      <c r="B516" t="s">
        <v>12</v>
      </c>
      <c r="C516" s="1">
        <v>42185</v>
      </c>
      <c r="D516" s="2">
        <v>10780400000</v>
      </c>
      <c r="E516" s="2">
        <v>2100600000</v>
      </c>
      <c r="F516" s="2">
        <v>7073500000</v>
      </c>
      <c r="G516" s="2">
        <v>0</v>
      </c>
      <c r="H516" s="2">
        <v>0</v>
      </c>
      <c r="I516" t="s">
        <v>32</v>
      </c>
      <c r="J516" t="s">
        <v>166</v>
      </c>
    </row>
    <row r="517" spans="1:10" hidden="1" x14ac:dyDescent="0.25">
      <c r="A517" t="s">
        <v>221</v>
      </c>
      <c r="B517" t="s">
        <v>13</v>
      </c>
      <c r="C517" s="1">
        <v>42551</v>
      </c>
      <c r="D517" s="2">
        <v>11262300000</v>
      </c>
      <c r="E517" s="2">
        <v>2181100000</v>
      </c>
      <c r="F517" s="2">
        <v>7337800000</v>
      </c>
      <c r="G517" s="2">
        <v>0</v>
      </c>
      <c r="H517" s="2">
        <v>0</v>
      </c>
      <c r="I517" t="s">
        <v>32</v>
      </c>
      <c r="J517" t="s">
        <v>166</v>
      </c>
    </row>
    <row r="518" spans="1:10" hidden="1" x14ac:dyDescent="0.25">
      <c r="A518" t="s">
        <v>222</v>
      </c>
      <c r="B518" t="s">
        <v>8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s="2">
        <v>0</v>
      </c>
      <c r="I518" t="s">
        <v>55</v>
      </c>
      <c r="J518" t="s">
        <v>189</v>
      </c>
    </row>
    <row r="519" spans="1:10" hidden="1" x14ac:dyDescent="0.25">
      <c r="A519" t="s">
        <v>222</v>
      </c>
      <c r="B519" t="s">
        <v>11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s="2">
        <v>0</v>
      </c>
      <c r="I519" t="s">
        <v>55</v>
      </c>
      <c r="J519" t="s">
        <v>189</v>
      </c>
    </row>
    <row r="520" spans="1:10" hidden="1" x14ac:dyDescent="0.25">
      <c r="A520" t="s">
        <v>222</v>
      </c>
      <c r="B520" t="s">
        <v>12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s="2">
        <v>0</v>
      </c>
      <c r="I520" t="s">
        <v>55</v>
      </c>
      <c r="J520" t="s">
        <v>189</v>
      </c>
    </row>
    <row r="521" spans="1:10" hidden="1" x14ac:dyDescent="0.25">
      <c r="A521" t="s">
        <v>222</v>
      </c>
      <c r="B521" t="s">
        <v>13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s="2">
        <v>0</v>
      </c>
      <c r="I521" t="s">
        <v>55</v>
      </c>
      <c r="J521" t="s">
        <v>189</v>
      </c>
    </row>
    <row r="522" spans="1:10" hidden="1" x14ac:dyDescent="0.25">
      <c r="A522" t="s">
        <v>223</v>
      </c>
      <c r="B522" t="s">
        <v>8</v>
      </c>
      <c r="C522" s="1">
        <v>41547</v>
      </c>
      <c r="D522" s="2">
        <v>24669000000</v>
      </c>
      <c r="E522" s="2">
        <v>14717000000</v>
      </c>
      <c r="F522" s="2">
        <v>6010000000</v>
      </c>
      <c r="G522" s="2">
        <v>0</v>
      </c>
      <c r="H522" s="2">
        <v>0</v>
      </c>
      <c r="I522" t="s">
        <v>9</v>
      </c>
      <c r="J522" t="s">
        <v>160</v>
      </c>
    </row>
    <row r="523" spans="1:10" hidden="1" x14ac:dyDescent="0.25">
      <c r="A523" t="s">
        <v>223</v>
      </c>
      <c r="B523" t="s">
        <v>11</v>
      </c>
      <c r="C523" s="1">
        <v>41912</v>
      </c>
      <c r="D523" s="2">
        <v>17733000000</v>
      </c>
      <c r="E523" s="2">
        <v>9971000000</v>
      </c>
      <c r="F523" s="2">
        <v>4375000000</v>
      </c>
      <c r="G523" s="2">
        <v>0</v>
      </c>
      <c r="H523" s="2">
        <v>0</v>
      </c>
      <c r="I523" t="s">
        <v>9</v>
      </c>
      <c r="J523" t="s">
        <v>160</v>
      </c>
    </row>
    <row r="524" spans="1:10" hidden="1" x14ac:dyDescent="0.25">
      <c r="A524" t="s">
        <v>223</v>
      </c>
      <c r="B524" t="s">
        <v>12</v>
      </c>
      <c r="C524" s="1">
        <v>42277</v>
      </c>
      <c r="D524" s="2">
        <v>16249000000</v>
      </c>
      <c r="E524" s="2">
        <v>9241000000</v>
      </c>
      <c r="F524" s="2">
        <v>4065000000</v>
      </c>
      <c r="G524" s="2">
        <v>0</v>
      </c>
      <c r="H524" s="2">
        <v>0</v>
      </c>
      <c r="I524" t="s">
        <v>9</v>
      </c>
      <c r="J524" t="s">
        <v>160</v>
      </c>
    </row>
    <row r="525" spans="1:10" hidden="1" x14ac:dyDescent="0.25">
      <c r="A525" t="s">
        <v>223</v>
      </c>
      <c r="B525" t="s">
        <v>13</v>
      </c>
      <c r="C525" s="1">
        <v>42643</v>
      </c>
      <c r="D525" s="2">
        <v>14522000000</v>
      </c>
      <c r="E525" s="2">
        <v>8260000000</v>
      </c>
      <c r="F525" s="2">
        <v>3758000000</v>
      </c>
      <c r="G525" s="2">
        <v>0</v>
      </c>
      <c r="H525" s="2">
        <v>0</v>
      </c>
      <c r="I525" t="s">
        <v>9</v>
      </c>
      <c r="J525" t="s">
        <v>160</v>
      </c>
    </row>
    <row r="526" spans="1:10" hidden="1" x14ac:dyDescent="0.25">
      <c r="A526" t="s">
        <v>224</v>
      </c>
      <c r="B526" t="s">
        <v>8</v>
      </c>
      <c r="C526" s="1">
        <v>41274</v>
      </c>
      <c r="D526" s="2">
        <v>11682636000</v>
      </c>
      <c r="E526" s="2">
        <v>1699428000</v>
      </c>
      <c r="F526" s="2">
        <v>3862434000</v>
      </c>
      <c r="G526" s="2">
        <v>0</v>
      </c>
      <c r="H526" s="2">
        <v>3169703000</v>
      </c>
      <c r="I526" t="s">
        <v>79</v>
      </c>
      <c r="J526" t="s">
        <v>80</v>
      </c>
    </row>
    <row r="527" spans="1:10" hidden="1" x14ac:dyDescent="0.25">
      <c r="A527" t="s">
        <v>224</v>
      </c>
      <c r="B527" t="s">
        <v>11</v>
      </c>
      <c r="C527" s="1">
        <v>41639</v>
      </c>
      <c r="D527" s="2">
        <v>14487118000</v>
      </c>
      <c r="E527" s="2">
        <v>2066893000</v>
      </c>
      <c r="F527" s="2">
        <v>4621096000</v>
      </c>
      <c r="G527" s="2">
        <v>0</v>
      </c>
      <c r="H527" s="2">
        <v>3600976000</v>
      </c>
      <c r="I527" t="s">
        <v>79</v>
      </c>
      <c r="J527" t="s">
        <v>80</v>
      </c>
    </row>
    <row r="528" spans="1:10" hidden="1" x14ac:dyDescent="0.25">
      <c r="A528" t="s">
        <v>224</v>
      </c>
      <c r="B528" t="s">
        <v>12</v>
      </c>
      <c r="C528" s="1">
        <v>42004</v>
      </c>
      <c r="D528" s="2">
        <v>18035340000</v>
      </c>
      <c r="E528" s="2">
        <v>2534389000</v>
      </c>
      <c r="F528" s="2">
        <v>5285634000</v>
      </c>
      <c r="G528" s="2">
        <v>0</v>
      </c>
      <c r="H528" s="2">
        <v>3997041000</v>
      </c>
      <c r="I528" t="s">
        <v>79</v>
      </c>
      <c r="J528" t="s">
        <v>80</v>
      </c>
    </row>
    <row r="529" spans="1:10" hidden="1" x14ac:dyDescent="0.25">
      <c r="A529" t="s">
        <v>224</v>
      </c>
      <c r="B529" t="s">
        <v>13</v>
      </c>
      <c r="C529" s="1">
        <v>42369</v>
      </c>
      <c r="D529" s="2">
        <v>8757428000</v>
      </c>
      <c r="E529" s="2">
        <v>2177757000</v>
      </c>
      <c r="F529" s="2">
        <v>3174320000</v>
      </c>
      <c r="G529" s="2">
        <v>0</v>
      </c>
      <c r="H529" s="2">
        <v>3313644000</v>
      </c>
      <c r="I529" t="s">
        <v>79</v>
      </c>
      <c r="J529" t="s">
        <v>80</v>
      </c>
    </row>
    <row r="530" spans="1:10" hidden="1" x14ac:dyDescent="0.25">
      <c r="A530" t="s">
        <v>225</v>
      </c>
      <c r="B530" t="s">
        <v>8</v>
      </c>
      <c r="C530" s="1">
        <v>41274</v>
      </c>
      <c r="D530" s="2">
        <v>1887376000</v>
      </c>
      <c r="E530" s="2">
        <v>944617000</v>
      </c>
      <c r="F530" s="2">
        <v>531180000</v>
      </c>
      <c r="G530" s="2">
        <v>0</v>
      </c>
      <c r="H530" s="2">
        <v>0</v>
      </c>
      <c r="I530" t="s">
        <v>48</v>
      </c>
      <c r="J530" t="s">
        <v>49</v>
      </c>
    </row>
    <row r="531" spans="1:10" hidden="1" x14ac:dyDescent="0.25">
      <c r="A531" t="s">
        <v>225</v>
      </c>
      <c r="B531" t="s">
        <v>11</v>
      </c>
      <c r="C531" s="1">
        <v>41639</v>
      </c>
      <c r="D531" s="2">
        <v>2152766000</v>
      </c>
      <c r="E531" s="2">
        <v>1064403000</v>
      </c>
      <c r="F531" s="2">
        <v>621413000</v>
      </c>
      <c r="G531" s="2">
        <v>0</v>
      </c>
      <c r="H531" s="2">
        <v>0</v>
      </c>
      <c r="I531" t="s">
        <v>48</v>
      </c>
      <c r="J531" t="s">
        <v>49</v>
      </c>
    </row>
    <row r="532" spans="1:10" hidden="1" x14ac:dyDescent="0.25">
      <c r="A532" t="s">
        <v>225</v>
      </c>
      <c r="B532" t="s">
        <v>12</v>
      </c>
      <c r="C532" s="1">
        <v>42004</v>
      </c>
      <c r="D532" s="2">
        <v>2443776000</v>
      </c>
      <c r="E532" s="2">
        <v>1197885000</v>
      </c>
      <c r="F532" s="2">
        <v>734119000</v>
      </c>
      <c r="G532" s="2">
        <v>0</v>
      </c>
      <c r="H532" s="2">
        <v>0</v>
      </c>
      <c r="I532" t="s">
        <v>48</v>
      </c>
      <c r="J532" t="s">
        <v>49</v>
      </c>
    </row>
    <row r="533" spans="1:10" hidden="1" x14ac:dyDescent="0.25">
      <c r="A533" t="s">
        <v>225</v>
      </c>
      <c r="B533" t="s">
        <v>13</v>
      </c>
      <c r="C533" s="1">
        <v>42369</v>
      </c>
      <c r="D533" s="2">
        <v>2725867000</v>
      </c>
      <c r="E533" s="2">
        <v>1291506000</v>
      </c>
      <c r="F533" s="2">
        <v>825296000</v>
      </c>
      <c r="G533" s="2">
        <v>0</v>
      </c>
      <c r="H533" s="2">
        <v>0</v>
      </c>
      <c r="I533" t="s">
        <v>48</v>
      </c>
      <c r="J533" t="s">
        <v>49</v>
      </c>
    </row>
    <row r="534" spans="1:10" hidden="1" x14ac:dyDescent="0.25">
      <c r="A534" t="s">
        <v>226</v>
      </c>
      <c r="B534" t="s">
        <v>8</v>
      </c>
      <c r="C534" s="1">
        <v>41274</v>
      </c>
      <c r="D534" s="2">
        <v>1747502000</v>
      </c>
      <c r="E534" s="2">
        <v>625507000</v>
      </c>
      <c r="F534" s="2">
        <v>47233000</v>
      </c>
      <c r="G534" s="2">
        <v>0</v>
      </c>
      <c r="H534" s="2">
        <v>560669000</v>
      </c>
      <c r="I534" t="s">
        <v>48</v>
      </c>
      <c r="J534" t="s">
        <v>49</v>
      </c>
    </row>
    <row r="535" spans="1:10" hidden="1" x14ac:dyDescent="0.25">
      <c r="A535" t="s">
        <v>226</v>
      </c>
      <c r="B535" t="s">
        <v>11</v>
      </c>
      <c r="C535" s="1">
        <v>41639</v>
      </c>
      <c r="D535" s="2">
        <v>2387702000</v>
      </c>
      <c r="E535" s="2">
        <v>834228000</v>
      </c>
      <c r="F535" s="2">
        <v>62179000</v>
      </c>
      <c r="G535" s="2">
        <v>0</v>
      </c>
      <c r="H535" s="2">
        <v>978973000</v>
      </c>
      <c r="I535" t="s">
        <v>48</v>
      </c>
      <c r="J535" t="s">
        <v>49</v>
      </c>
    </row>
    <row r="536" spans="1:10" hidden="1" x14ac:dyDescent="0.25">
      <c r="A536" t="s">
        <v>226</v>
      </c>
      <c r="B536" t="s">
        <v>12</v>
      </c>
      <c r="C536" s="1">
        <v>42004</v>
      </c>
      <c r="D536" s="2">
        <v>2614748000</v>
      </c>
      <c r="E536" s="2">
        <v>883564000</v>
      </c>
      <c r="F536" s="2">
        <v>50948000</v>
      </c>
      <c r="G536" s="2">
        <v>0</v>
      </c>
      <c r="H536" s="2">
        <v>758861000</v>
      </c>
      <c r="I536" t="s">
        <v>48</v>
      </c>
      <c r="J536" t="s">
        <v>49</v>
      </c>
    </row>
    <row r="537" spans="1:10" hidden="1" x14ac:dyDescent="0.25">
      <c r="A537" t="s">
        <v>226</v>
      </c>
      <c r="B537" t="s">
        <v>13</v>
      </c>
      <c r="C537" s="1">
        <v>42369</v>
      </c>
      <c r="D537" s="2">
        <v>2744965000</v>
      </c>
      <c r="E537" s="2">
        <v>905168000</v>
      </c>
      <c r="F537" s="2">
        <v>65082000</v>
      </c>
      <c r="G537" s="2">
        <v>0</v>
      </c>
      <c r="H537" s="2">
        <v>765895000</v>
      </c>
      <c r="I537" t="s">
        <v>48</v>
      </c>
      <c r="J537" t="s">
        <v>49</v>
      </c>
    </row>
    <row r="538" spans="1:10" hidden="1" x14ac:dyDescent="0.25">
      <c r="A538" t="s">
        <v>227</v>
      </c>
      <c r="B538" t="s">
        <v>8</v>
      </c>
      <c r="C538" s="1">
        <v>41639</v>
      </c>
      <c r="D538" s="2">
        <v>1859177000</v>
      </c>
      <c r="E538" s="2">
        <v>354561000</v>
      </c>
      <c r="F538" s="2">
        <v>200849000</v>
      </c>
      <c r="G538" s="2">
        <v>0</v>
      </c>
      <c r="H538" s="2">
        <v>653132000</v>
      </c>
      <c r="I538" t="s">
        <v>79</v>
      </c>
      <c r="J538" t="s">
        <v>80</v>
      </c>
    </row>
    <row r="539" spans="1:10" hidden="1" x14ac:dyDescent="0.25">
      <c r="A539" t="s">
        <v>227</v>
      </c>
      <c r="B539" t="s">
        <v>11</v>
      </c>
      <c r="C539" s="1">
        <v>42004</v>
      </c>
      <c r="D539" s="2">
        <v>2388768000</v>
      </c>
      <c r="E539" s="2">
        <v>443974000</v>
      </c>
      <c r="F539" s="2">
        <v>238134000</v>
      </c>
      <c r="G539" s="2">
        <v>0</v>
      </c>
      <c r="H539" s="2">
        <v>679298000</v>
      </c>
      <c r="I539" t="s">
        <v>79</v>
      </c>
      <c r="J539" t="s">
        <v>80</v>
      </c>
    </row>
    <row r="540" spans="1:10" hidden="1" x14ac:dyDescent="0.25">
      <c r="A540" t="s">
        <v>227</v>
      </c>
      <c r="B540" t="s">
        <v>12</v>
      </c>
      <c r="C540" s="1">
        <v>42369</v>
      </c>
      <c r="D540" s="2">
        <v>1954000000</v>
      </c>
      <c r="E540" s="2">
        <v>523043000</v>
      </c>
      <c r="F540" s="2">
        <v>249925000</v>
      </c>
      <c r="G540" s="2">
        <v>0</v>
      </c>
      <c r="H540" s="2">
        <v>819216000</v>
      </c>
      <c r="I540" t="s">
        <v>79</v>
      </c>
      <c r="J540" t="s">
        <v>80</v>
      </c>
    </row>
    <row r="541" spans="1:10" hidden="1" x14ac:dyDescent="0.25">
      <c r="A541" t="s">
        <v>227</v>
      </c>
      <c r="B541" t="s">
        <v>13</v>
      </c>
      <c r="C541" s="1">
        <v>42735</v>
      </c>
      <c r="D541" s="2">
        <v>1857339000</v>
      </c>
      <c r="E541" s="2">
        <v>613909000</v>
      </c>
      <c r="F541" s="2">
        <v>272747000</v>
      </c>
      <c r="G541" s="2">
        <v>0</v>
      </c>
      <c r="H541" s="2">
        <v>927920000</v>
      </c>
      <c r="I541" t="s">
        <v>79</v>
      </c>
      <c r="J541" t="s">
        <v>80</v>
      </c>
    </row>
    <row r="542" spans="1:10" hidden="1" x14ac:dyDescent="0.25">
      <c r="A542" t="s">
        <v>228</v>
      </c>
      <c r="B542" t="s">
        <v>8</v>
      </c>
      <c r="C542" s="1">
        <v>41274</v>
      </c>
      <c r="D542" s="2">
        <v>6273787000</v>
      </c>
      <c r="E542" s="2">
        <v>3667434000</v>
      </c>
      <c r="F542" s="2">
        <v>747356000</v>
      </c>
      <c r="G542" s="2">
        <v>0</v>
      </c>
      <c r="H542" s="2">
        <v>740791000</v>
      </c>
      <c r="I542" t="s">
        <v>38</v>
      </c>
      <c r="J542" t="s">
        <v>39</v>
      </c>
    </row>
    <row r="543" spans="1:10" hidden="1" x14ac:dyDescent="0.25">
      <c r="A543" t="s">
        <v>228</v>
      </c>
      <c r="B543" t="s">
        <v>11</v>
      </c>
      <c r="C543" s="1">
        <v>41639</v>
      </c>
      <c r="D543" s="2">
        <v>7301204000</v>
      </c>
      <c r="E543" s="2">
        <v>3997940000</v>
      </c>
      <c r="F543" s="2">
        <v>914149000</v>
      </c>
      <c r="G543" s="2">
        <v>0</v>
      </c>
      <c r="H543" s="2">
        <v>859680000</v>
      </c>
      <c r="I543" t="s">
        <v>38</v>
      </c>
      <c r="J543" t="s">
        <v>39</v>
      </c>
    </row>
    <row r="544" spans="1:10" hidden="1" x14ac:dyDescent="0.25">
      <c r="A544" t="s">
        <v>228</v>
      </c>
      <c r="B544" t="s">
        <v>12</v>
      </c>
      <c r="C544" s="1">
        <v>42004</v>
      </c>
      <c r="D544" s="2">
        <v>7741856000</v>
      </c>
      <c r="E544" s="2">
        <v>4449139000</v>
      </c>
      <c r="F544" s="2">
        <v>1034507000</v>
      </c>
      <c r="G544" s="2">
        <v>0</v>
      </c>
      <c r="H544" s="2">
        <v>625361000</v>
      </c>
      <c r="I544" t="s">
        <v>38</v>
      </c>
      <c r="J544" t="s">
        <v>39</v>
      </c>
    </row>
    <row r="545" spans="1:10" hidden="1" x14ac:dyDescent="0.25">
      <c r="A545" t="s">
        <v>228</v>
      </c>
      <c r="B545" t="s">
        <v>13</v>
      </c>
      <c r="C545" s="1">
        <v>42369</v>
      </c>
      <c r="D545" s="2">
        <v>7954827000</v>
      </c>
      <c r="E545" s="2">
        <v>4416194000</v>
      </c>
      <c r="F545" s="2">
        <v>1086274000</v>
      </c>
      <c r="G545" s="2">
        <v>0</v>
      </c>
      <c r="H545" s="2">
        <v>688195000</v>
      </c>
      <c r="I545" t="s">
        <v>38</v>
      </c>
      <c r="J545" t="s">
        <v>39</v>
      </c>
    </row>
    <row r="546" spans="1:10" hidden="1" x14ac:dyDescent="0.25">
      <c r="A546" t="s">
        <v>229</v>
      </c>
      <c r="B546" t="s">
        <v>8</v>
      </c>
      <c r="C546" s="1">
        <v>41274</v>
      </c>
      <c r="D546" s="2">
        <v>535153000</v>
      </c>
      <c r="E546" s="2">
        <v>172167000</v>
      </c>
      <c r="F546" s="2">
        <v>24573000</v>
      </c>
      <c r="G546" s="2">
        <v>0</v>
      </c>
      <c r="H546" s="2">
        <v>169173000</v>
      </c>
      <c r="I546" t="s">
        <v>48</v>
      </c>
      <c r="J546" t="s">
        <v>230</v>
      </c>
    </row>
    <row r="547" spans="1:10" hidden="1" x14ac:dyDescent="0.25">
      <c r="A547" t="s">
        <v>229</v>
      </c>
      <c r="B547" t="s">
        <v>11</v>
      </c>
      <c r="C547" s="1">
        <v>41639</v>
      </c>
      <c r="D547" s="2">
        <v>610590000</v>
      </c>
      <c r="E547" s="2">
        <v>197336000</v>
      </c>
      <c r="F547" s="2">
        <v>26684000</v>
      </c>
      <c r="G547" s="2">
        <v>0</v>
      </c>
      <c r="H547" s="2">
        <v>192420000</v>
      </c>
      <c r="I547" t="s">
        <v>48</v>
      </c>
      <c r="J547" t="s">
        <v>230</v>
      </c>
    </row>
    <row r="548" spans="1:10" hidden="1" x14ac:dyDescent="0.25">
      <c r="A548" t="s">
        <v>229</v>
      </c>
      <c r="B548" t="s">
        <v>12</v>
      </c>
      <c r="C548" s="1">
        <v>42004</v>
      </c>
      <c r="D548" s="2">
        <v>970938000</v>
      </c>
      <c r="E548" s="2">
        <v>312546000</v>
      </c>
      <c r="F548" s="2">
        <v>40878000</v>
      </c>
      <c r="G548" s="2">
        <v>0</v>
      </c>
      <c r="H548" s="2">
        <v>360592000</v>
      </c>
      <c r="I548" t="s">
        <v>48</v>
      </c>
      <c r="J548" t="s">
        <v>230</v>
      </c>
    </row>
    <row r="549" spans="1:10" hidden="1" x14ac:dyDescent="0.25">
      <c r="A549" t="s">
        <v>229</v>
      </c>
      <c r="B549" t="s">
        <v>13</v>
      </c>
      <c r="C549" s="1">
        <v>42369</v>
      </c>
      <c r="D549" s="2">
        <v>1194407000</v>
      </c>
      <c r="E549" s="2">
        <v>363508000</v>
      </c>
      <c r="F549" s="2">
        <v>40090000</v>
      </c>
      <c r="G549" s="2">
        <v>0</v>
      </c>
      <c r="H549" s="2">
        <v>453423000</v>
      </c>
      <c r="I549" t="s">
        <v>48</v>
      </c>
      <c r="J549" t="s">
        <v>230</v>
      </c>
    </row>
    <row r="550" spans="1:10" hidden="1" x14ac:dyDescent="0.25">
      <c r="A550" t="s">
        <v>231</v>
      </c>
      <c r="B550" t="s">
        <v>8</v>
      </c>
      <c r="C550" s="1">
        <v>41274</v>
      </c>
      <c r="D550" s="2">
        <v>1365000000</v>
      </c>
      <c r="E550" s="2">
        <v>0</v>
      </c>
      <c r="F550" s="2">
        <v>921000000</v>
      </c>
      <c r="G550" s="2">
        <v>0</v>
      </c>
      <c r="H550" s="2">
        <v>471000000</v>
      </c>
      <c r="I550" t="s">
        <v>43</v>
      </c>
      <c r="J550" t="s">
        <v>232</v>
      </c>
    </row>
    <row r="551" spans="1:10" hidden="1" x14ac:dyDescent="0.25">
      <c r="A551" t="s">
        <v>231</v>
      </c>
      <c r="B551" t="s">
        <v>11</v>
      </c>
      <c r="C551" s="1">
        <v>41639</v>
      </c>
      <c r="D551" s="2">
        <v>1466000000</v>
      </c>
      <c r="E551" s="2">
        <v>0</v>
      </c>
      <c r="F551" s="2">
        <v>888000000</v>
      </c>
      <c r="G551" s="2">
        <v>0</v>
      </c>
      <c r="H551" s="2">
        <v>256000000</v>
      </c>
      <c r="I551" t="s">
        <v>43</v>
      </c>
      <c r="J551" t="s">
        <v>232</v>
      </c>
    </row>
    <row r="552" spans="1:10" hidden="1" x14ac:dyDescent="0.25">
      <c r="A552" t="s">
        <v>231</v>
      </c>
      <c r="B552" t="s">
        <v>12</v>
      </c>
      <c r="C552" s="1">
        <v>42004</v>
      </c>
      <c r="D552" s="2">
        <v>1665000000</v>
      </c>
      <c r="E552" s="2">
        <v>0</v>
      </c>
      <c r="F552" s="2">
        <v>958000000</v>
      </c>
      <c r="G552" s="2">
        <v>0</v>
      </c>
      <c r="H552" s="2">
        <v>136000000</v>
      </c>
      <c r="I552" t="s">
        <v>43</v>
      </c>
      <c r="J552" t="s">
        <v>232</v>
      </c>
    </row>
    <row r="553" spans="1:10" hidden="1" x14ac:dyDescent="0.25">
      <c r="A553" t="s">
        <v>231</v>
      </c>
      <c r="B553" t="s">
        <v>13</v>
      </c>
      <c r="C553" s="1">
        <v>42369</v>
      </c>
      <c r="D553" s="2">
        <v>1403000000</v>
      </c>
      <c r="E553" s="2">
        <v>0</v>
      </c>
      <c r="F553" s="2">
        <v>1048000000</v>
      </c>
      <c r="G553" s="2">
        <v>0</v>
      </c>
      <c r="H553" s="2">
        <v>61000000</v>
      </c>
      <c r="I553" t="s">
        <v>43</v>
      </c>
      <c r="J553" t="s">
        <v>232</v>
      </c>
    </row>
    <row r="554" spans="1:10" hidden="1" x14ac:dyDescent="0.25">
      <c r="A554" t="s">
        <v>233</v>
      </c>
      <c r="B554" t="s">
        <v>8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s="2">
        <v>0</v>
      </c>
      <c r="I554" t="s">
        <v>9</v>
      </c>
      <c r="J554" t="s">
        <v>160</v>
      </c>
    </row>
    <row r="555" spans="1:10" hidden="1" x14ac:dyDescent="0.25">
      <c r="A555" t="s">
        <v>233</v>
      </c>
      <c r="B555" t="s">
        <v>11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s="2">
        <v>0</v>
      </c>
      <c r="I555" t="s">
        <v>9</v>
      </c>
      <c r="J555" t="s">
        <v>160</v>
      </c>
    </row>
    <row r="556" spans="1:10" hidden="1" x14ac:dyDescent="0.25">
      <c r="A556" t="s">
        <v>233</v>
      </c>
      <c r="B556" t="s">
        <v>12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s="2">
        <v>0</v>
      </c>
      <c r="I556" t="s">
        <v>9</v>
      </c>
      <c r="J556" t="s">
        <v>160</v>
      </c>
    </row>
    <row r="557" spans="1:10" hidden="1" x14ac:dyDescent="0.25">
      <c r="A557" t="s">
        <v>233</v>
      </c>
      <c r="B557" t="s">
        <v>13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s="2">
        <v>0</v>
      </c>
      <c r="I557" t="s">
        <v>9</v>
      </c>
      <c r="J557" t="s">
        <v>160</v>
      </c>
    </row>
    <row r="558" spans="1:10" hidden="1" x14ac:dyDescent="0.25">
      <c r="A558" t="s">
        <v>234</v>
      </c>
      <c r="B558" t="s">
        <v>8</v>
      </c>
      <c r="C558" s="1">
        <v>41274</v>
      </c>
      <c r="D558" s="2">
        <v>10302079000</v>
      </c>
      <c r="E558" s="2">
        <v>6583627000</v>
      </c>
      <c r="F558" s="2">
        <v>917162000</v>
      </c>
      <c r="G558" s="2">
        <v>0</v>
      </c>
      <c r="H558" s="2">
        <v>1144585000</v>
      </c>
      <c r="I558" t="s">
        <v>38</v>
      </c>
      <c r="J558" t="s">
        <v>41</v>
      </c>
    </row>
    <row r="559" spans="1:10" hidden="1" x14ac:dyDescent="0.25">
      <c r="A559" t="s">
        <v>234</v>
      </c>
      <c r="B559" t="s">
        <v>11</v>
      </c>
      <c r="C559" s="1">
        <v>41639</v>
      </c>
      <c r="D559" s="2">
        <v>11390947000</v>
      </c>
      <c r="E559" s="2">
        <v>7588885000</v>
      </c>
      <c r="F559" s="2">
        <v>888051000</v>
      </c>
      <c r="G559" s="2">
        <v>0</v>
      </c>
      <c r="H559" s="2">
        <v>1261044000</v>
      </c>
      <c r="I559" t="s">
        <v>38</v>
      </c>
      <c r="J559" t="s">
        <v>41</v>
      </c>
    </row>
    <row r="560" spans="1:10" hidden="1" x14ac:dyDescent="0.25">
      <c r="A560" t="s">
        <v>234</v>
      </c>
      <c r="B560" t="s">
        <v>12</v>
      </c>
      <c r="C560" s="1">
        <v>42004</v>
      </c>
      <c r="D560" s="2">
        <v>12494921000</v>
      </c>
      <c r="E560" s="2">
        <v>8126187000</v>
      </c>
      <c r="F560" s="2">
        <v>863455000</v>
      </c>
      <c r="G560" s="2">
        <v>0</v>
      </c>
      <c r="H560" s="2">
        <v>1318638000</v>
      </c>
      <c r="I560" t="s">
        <v>38</v>
      </c>
      <c r="J560" t="s">
        <v>41</v>
      </c>
    </row>
    <row r="561" spans="1:10" hidden="1" x14ac:dyDescent="0.25">
      <c r="A561" t="s">
        <v>234</v>
      </c>
      <c r="B561" t="s">
        <v>13</v>
      </c>
      <c r="C561" s="1">
        <v>42369</v>
      </c>
      <c r="D561" s="2">
        <v>11513251000</v>
      </c>
      <c r="E561" s="2">
        <v>7449273000</v>
      </c>
      <c r="F561" s="2">
        <v>1074998000</v>
      </c>
      <c r="G561" s="2">
        <v>0</v>
      </c>
      <c r="H561" s="2">
        <v>1337276000</v>
      </c>
      <c r="I561" t="s">
        <v>38</v>
      </c>
      <c r="J561" t="s">
        <v>41</v>
      </c>
    </row>
    <row r="562" spans="1:10" hidden="1" x14ac:dyDescent="0.25">
      <c r="A562" t="s">
        <v>235</v>
      </c>
      <c r="B562" t="s">
        <v>8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s="2">
        <v>0</v>
      </c>
      <c r="I562" t="s">
        <v>21</v>
      </c>
      <c r="J562" t="s">
        <v>26</v>
      </c>
    </row>
    <row r="563" spans="1:10" hidden="1" x14ac:dyDescent="0.25">
      <c r="A563" t="s">
        <v>235</v>
      </c>
      <c r="B563" t="s">
        <v>11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s="2">
        <v>0</v>
      </c>
      <c r="I563" t="s">
        <v>21</v>
      </c>
      <c r="J563" t="s">
        <v>26</v>
      </c>
    </row>
    <row r="564" spans="1:10" hidden="1" x14ac:dyDescent="0.25">
      <c r="A564" t="s">
        <v>235</v>
      </c>
      <c r="B564" t="s">
        <v>12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s="2">
        <v>0</v>
      </c>
      <c r="I564" t="s">
        <v>21</v>
      </c>
      <c r="J564" t="s">
        <v>26</v>
      </c>
    </row>
    <row r="565" spans="1:10" hidden="1" x14ac:dyDescent="0.25">
      <c r="A565" t="s">
        <v>235</v>
      </c>
      <c r="B565" t="s">
        <v>13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s="2">
        <v>0</v>
      </c>
      <c r="I565" t="s">
        <v>21</v>
      </c>
      <c r="J565" t="s">
        <v>26</v>
      </c>
    </row>
    <row r="566" spans="1:10" hidden="1" x14ac:dyDescent="0.25">
      <c r="A566" t="s">
        <v>236</v>
      </c>
      <c r="B566" t="s">
        <v>8</v>
      </c>
      <c r="C566" s="1">
        <v>41639</v>
      </c>
      <c r="D566" s="2">
        <v>24888000000</v>
      </c>
      <c r="E566" s="2">
        <v>17994000000</v>
      </c>
      <c r="F566" s="2">
        <v>1095000000</v>
      </c>
      <c r="G566" s="2">
        <v>0</v>
      </c>
      <c r="H566" s="2">
        <v>2153000000</v>
      </c>
      <c r="I566" t="s">
        <v>38</v>
      </c>
      <c r="J566" t="s">
        <v>39</v>
      </c>
    </row>
    <row r="567" spans="1:10" hidden="1" x14ac:dyDescent="0.25">
      <c r="A567" t="s">
        <v>236</v>
      </c>
      <c r="B567" t="s">
        <v>11</v>
      </c>
      <c r="C567" s="1">
        <v>42004</v>
      </c>
      <c r="D567" s="2">
        <v>27429000000</v>
      </c>
      <c r="E567" s="2">
        <v>21571000000</v>
      </c>
      <c r="F567" s="2">
        <v>1154000000</v>
      </c>
      <c r="G567" s="2">
        <v>0</v>
      </c>
      <c r="H567" s="2">
        <v>2314000000</v>
      </c>
      <c r="I567" t="s">
        <v>38</v>
      </c>
      <c r="J567" t="s">
        <v>39</v>
      </c>
    </row>
    <row r="568" spans="1:10" hidden="1" x14ac:dyDescent="0.25">
      <c r="A568" t="s">
        <v>236</v>
      </c>
      <c r="B568" t="s">
        <v>12</v>
      </c>
      <c r="C568" s="1">
        <v>42369</v>
      </c>
      <c r="D568" s="2">
        <v>29447000000</v>
      </c>
      <c r="E568" s="2">
        <v>21406000000</v>
      </c>
      <c r="F568" s="2">
        <v>1200000000</v>
      </c>
      <c r="G568" s="2">
        <v>0</v>
      </c>
      <c r="H568" s="2">
        <v>2450000000</v>
      </c>
      <c r="I568" t="s">
        <v>38</v>
      </c>
      <c r="J568" t="s">
        <v>39</v>
      </c>
    </row>
    <row r="569" spans="1:10" hidden="1" x14ac:dyDescent="0.25">
      <c r="A569" t="s">
        <v>236</v>
      </c>
      <c r="B569" t="s">
        <v>13</v>
      </c>
      <c r="C569" s="1">
        <v>42735</v>
      </c>
      <c r="D569" s="2">
        <v>31360000000</v>
      </c>
      <c r="E569" s="2">
        <v>22688000000</v>
      </c>
      <c r="F569" s="2">
        <v>1576000000</v>
      </c>
      <c r="G569" s="2">
        <v>0</v>
      </c>
      <c r="H569" s="2">
        <v>3936000000</v>
      </c>
      <c r="I569" t="s">
        <v>38</v>
      </c>
      <c r="J569" t="s">
        <v>39</v>
      </c>
    </row>
    <row r="570" spans="1:10" hidden="1" x14ac:dyDescent="0.25">
      <c r="A570" t="s">
        <v>237</v>
      </c>
      <c r="B570" t="s">
        <v>8</v>
      </c>
      <c r="C570" s="1">
        <v>41274</v>
      </c>
      <c r="D570" s="2">
        <v>5992215000</v>
      </c>
      <c r="E570" s="2">
        <v>4156845000</v>
      </c>
      <c r="F570" s="2">
        <v>1264632000</v>
      </c>
      <c r="G570" s="2">
        <v>0</v>
      </c>
      <c r="H570" s="2">
        <v>39940000</v>
      </c>
      <c r="I570" t="s">
        <v>9</v>
      </c>
      <c r="J570" t="s">
        <v>142</v>
      </c>
    </row>
    <row r="571" spans="1:10" hidden="1" x14ac:dyDescent="0.25">
      <c r="A571" t="s">
        <v>237</v>
      </c>
      <c r="B571" t="s">
        <v>11</v>
      </c>
      <c r="C571" s="1">
        <v>41639</v>
      </c>
      <c r="D571" s="2">
        <v>6080257000</v>
      </c>
      <c r="E571" s="2">
        <v>4197404000</v>
      </c>
      <c r="F571" s="2">
        <v>1282709000</v>
      </c>
      <c r="G571" s="2">
        <v>0</v>
      </c>
      <c r="H571" s="2">
        <v>48071000</v>
      </c>
      <c r="I571" t="s">
        <v>9</v>
      </c>
      <c r="J571" t="s">
        <v>142</v>
      </c>
    </row>
    <row r="572" spans="1:10" hidden="1" x14ac:dyDescent="0.25">
      <c r="A572" t="s">
        <v>237</v>
      </c>
      <c r="B572" t="s">
        <v>12</v>
      </c>
      <c r="C572" s="1">
        <v>42004</v>
      </c>
      <c r="D572" s="2">
        <v>6564721000</v>
      </c>
      <c r="E572" s="2">
        <v>4583294000</v>
      </c>
      <c r="F572" s="2">
        <v>1337487000</v>
      </c>
      <c r="G572" s="2">
        <v>0</v>
      </c>
      <c r="H572" s="2">
        <v>49292000</v>
      </c>
      <c r="I572" t="s">
        <v>9</v>
      </c>
      <c r="J572" t="s">
        <v>142</v>
      </c>
    </row>
    <row r="573" spans="1:10" hidden="1" x14ac:dyDescent="0.25">
      <c r="A573" t="s">
        <v>237</v>
      </c>
      <c r="B573" t="s">
        <v>13</v>
      </c>
      <c r="C573" s="1">
        <v>42369</v>
      </c>
      <c r="D573" s="2">
        <v>6616632000</v>
      </c>
      <c r="E573" s="2">
        <v>4428855000</v>
      </c>
      <c r="F573" s="2">
        <v>1420281000</v>
      </c>
      <c r="G573" s="2">
        <v>0</v>
      </c>
      <c r="H573" s="2">
        <v>46012000</v>
      </c>
      <c r="I573" t="s">
        <v>9</v>
      </c>
      <c r="J573" t="s">
        <v>142</v>
      </c>
    </row>
    <row r="574" spans="1:10" hidden="1" x14ac:dyDescent="0.25">
      <c r="A574" t="s">
        <v>238</v>
      </c>
      <c r="B574" t="s">
        <v>8</v>
      </c>
      <c r="C574" s="1">
        <v>41639</v>
      </c>
      <c r="D574" s="2">
        <v>4771259000</v>
      </c>
      <c r="E574" s="2">
        <v>1038034000</v>
      </c>
      <c r="F574" s="2">
        <v>3151043000</v>
      </c>
      <c r="G574" s="2">
        <v>0</v>
      </c>
      <c r="H574" s="2">
        <v>71731000</v>
      </c>
      <c r="I574" t="s">
        <v>15</v>
      </c>
      <c r="J574" t="s">
        <v>73</v>
      </c>
    </row>
    <row r="575" spans="1:10" hidden="1" x14ac:dyDescent="0.25">
      <c r="A575" t="s">
        <v>238</v>
      </c>
      <c r="B575" t="s">
        <v>11</v>
      </c>
      <c r="C575" s="1">
        <v>42004</v>
      </c>
      <c r="D575" s="2">
        <v>5763485000</v>
      </c>
      <c r="E575" s="2">
        <v>1179081000</v>
      </c>
      <c r="F575" s="2">
        <v>3919856000</v>
      </c>
      <c r="G575" s="2">
        <v>0</v>
      </c>
      <c r="H575" s="2">
        <v>76773000</v>
      </c>
      <c r="I575" t="s">
        <v>15</v>
      </c>
      <c r="J575" t="s">
        <v>73</v>
      </c>
    </row>
    <row r="576" spans="1:10" hidden="1" x14ac:dyDescent="0.25">
      <c r="A576" t="s">
        <v>238</v>
      </c>
      <c r="B576" t="s">
        <v>12</v>
      </c>
      <c r="C576" s="1">
        <v>42369</v>
      </c>
      <c r="D576" s="2">
        <v>6672317000</v>
      </c>
      <c r="E576" s="2">
        <v>1309559000</v>
      </c>
      <c r="F576" s="2">
        <v>4785243000</v>
      </c>
      <c r="G576" s="2">
        <v>0</v>
      </c>
      <c r="H576" s="2">
        <v>156458000</v>
      </c>
      <c r="I576" t="s">
        <v>15</v>
      </c>
      <c r="J576" t="s">
        <v>73</v>
      </c>
    </row>
    <row r="577" spans="1:10" hidden="1" x14ac:dyDescent="0.25">
      <c r="A577" t="s">
        <v>238</v>
      </c>
      <c r="B577" t="s">
        <v>13</v>
      </c>
      <c r="C577" s="1">
        <v>42735</v>
      </c>
      <c r="D577" s="2">
        <v>8773564000</v>
      </c>
      <c r="E577" s="2">
        <v>1596698000</v>
      </c>
      <c r="F577" s="2">
        <v>6280728000</v>
      </c>
      <c r="G577" s="2">
        <v>0</v>
      </c>
      <c r="H577" s="2">
        <v>317141000</v>
      </c>
      <c r="I577" t="s">
        <v>15</v>
      </c>
      <c r="J577" t="s">
        <v>73</v>
      </c>
    </row>
    <row r="578" spans="1:10" hidden="1" x14ac:dyDescent="0.25">
      <c r="A578" t="s">
        <v>239</v>
      </c>
      <c r="B578" t="s">
        <v>8</v>
      </c>
      <c r="C578" s="1">
        <v>41274</v>
      </c>
      <c r="D578" s="2">
        <v>409396000</v>
      </c>
      <c r="E578" s="2">
        <v>114028000</v>
      </c>
      <c r="F578" s="2">
        <v>58323000</v>
      </c>
      <c r="G578" s="2">
        <v>0</v>
      </c>
      <c r="H578" s="2">
        <v>74453000</v>
      </c>
      <c r="I578" t="s">
        <v>48</v>
      </c>
      <c r="J578" t="s">
        <v>71</v>
      </c>
    </row>
    <row r="579" spans="1:10" hidden="1" x14ac:dyDescent="0.25">
      <c r="A579" t="s">
        <v>239</v>
      </c>
      <c r="B579" t="s">
        <v>11</v>
      </c>
      <c r="C579" s="1">
        <v>41639</v>
      </c>
      <c r="D579" s="2">
        <v>520613000</v>
      </c>
      <c r="E579" s="2">
        <v>140012000</v>
      </c>
      <c r="F579" s="2">
        <v>63268000</v>
      </c>
      <c r="G579" s="2">
        <v>0</v>
      </c>
      <c r="H579" s="2">
        <v>95232000</v>
      </c>
      <c r="I579" t="s">
        <v>48</v>
      </c>
      <c r="J579" t="s">
        <v>71</v>
      </c>
    </row>
    <row r="580" spans="1:10" hidden="1" x14ac:dyDescent="0.25">
      <c r="A580" t="s">
        <v>239</v>
      </c>
      <c r="B580" t="s">
        <v>12</v>
      </c>
      <c r="C580" s="1">
        <v>42004</v>
      </c>
      <c r="D580" s="2">
        <v>647155000</v>
      </c>
      <c r="E580" s="2">
        <v>172416000</v>
      </c>
      <c r="F580" s="2">
        <v>71369000</v>
      </c>
      <c r="G580" s="2">
        <v>0</v>
      </c>
      <c r="H580" s="2">
        <v>115076000</v>
      </c>
      <c r="I580" t="s">
        <v>48</v>
      </c>
      <c r="J580" t="s">
        <v>71</v>
      </c>
    </row>
    <row r="581" spans="1:10" hidden="1" x14ac:dyDescent="0.25">
      <c r="A581" t="s">
        <v>239</v>
      </c>
      <c r="B581" t="s">
        <v>13</v>
      </c>
      <c r="C581" s="1">
        <v>42369</v>
      </c>
      <c r="D581" s="2">
        <v>782270000</v>
      </c>
      <c r="E581" s="2">
        <v>203965000</v>
      </c>
      <c r="F581" s="2">
        <v>80791000</v>
      </c>
      <c r="G581" s="2">
        <v>0</v>
      </c>
      <c r="H581" s="2">
        <v>133457000</v>
      </c>
      <c r="I581" t="s">
        <v>48</v>
      </c>
      <c r="J581" t="s">
        <v>71</v>
      </c>
    </row>
    <row r="582" spans="1:10" hidden="1" x14ac:dyDescent="0.25">
      <c r="A582" t="s">
        <v>240</v>
      </c>
      <c r="B582" t="s">
        <v>8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s="2">
        <v>0</v>
      </c>
      <c r="H582" s="2">
        <v>0</v>
      </c>
      <c r="I582" t="s">
        <v>15</v>
      </c>
      <c r="J582" t="s">
        <v>241</v>
      </c>
    </row>
    <row r="583" spans="1:10" hidden="1" x14ac:dyDescent="0.25">
      <c r="A583" t="s">
        <v>240</v>
      </c>
      <c r="B583" t="s">
        <v>11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s="2">
        <v>0</v>
      </c>
      <c r="H583" s="2">
        <v>0</v>
      </c>
      <c r="I583" t="s">
        <v>15</v>
      </c>
      <c r="J583" t="s">
        <v>241</v>
      </c>
    </row>
    <row r="584" spans="1:10" hidden="1" x14ac:dyDescent="0.25">
      <c r="A584" t="s">
        <v>240</v>
      </c>
      <c r="B584" t="s">
        <v>12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s="2">
        <v>0</v>
      </c>
      <c r="H584" s="2">
        <v>0</v>
      </c>
      <c r="I584" t="s">
        <v>15</v>
      </c>
      <c r="J584" t="s">
        <v>241</v>
      </c>
    </row>
    <row r="585" spans="1:10" hidden="1" x14ac:dyDescent="0.25">
      <c r="A585" t="s">
        <v>240</v>
      </c>
      <c r="B585" t="s">
        <v>13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s="2">
        <v>0</v>
      </c>
      <c r="H585" s="2">
        <v>0</v>
      </c>
      <c r="I585" t="s">
        <v>15</v>
      </c>
      <c r="J585" t="s">
        <v>241</v>
      </c>
    </row>
    <row r="586" spans="1:10" hidden="1" x14ac:dyDescent="0.25">
      <c r="A586" t="s">
        <v>242</v>
      </c>
      <c r="B586" t="s">
        <v>8</v>
      </c>
      <c r="C586" s="1">
        <v>41639</v>
      </c>
      <c r="D586" s="2">
        <v>3326106000</v>
      </c>
      <c r="E586" s="2">
        <v>1606661000</v>
      </c>
      <c r="F586" s="2">
        <v>1007431000</v>
      </c>
      <c r="G586" s="2">
        <v>0</v>
      </c>
      <c r="H586" s="2">
        <v>0</v>
      </c>
      <c r="I586" t="s">
        <v>9</v>
      </c>
      <c r="J586" t="s">
        <v>60</v>
      </c>
    </row>
    <row r="587" spans="1:10" hidden="1" x14ac:dyDescent="0.25">
      <c r="A587" t="s">
        <v>242</v>
      </c>
      <c r="B587" t="s">
        <v>11</v>
      </c>
      <c r="C587" s="1">
        <v>42004</v>
      </c>
      <c r="D587" s="2">
        <v>3733507000</v>
      </c>
      <c r="E587" s="2">
        <v>1836105000</v>
      </c>
      <c r="F587" s="2">
        <v>1110776000</v>
      </c>
      <c r="G587" s="2">
        <v>0</v>
      </c>
      <c r="H587" s="2">
        <v>0</v>
      </c>
      <c r="I587" t="s">
        <v>9</v>
      </c>
      <c r="J587" t="s">
        <v>60</v>
      </c>
    </row>
    <row r="588" spans="1:10" hidden="1" x14ac:dyDescent="0.25">
      <c r="A588" t="s">
        <v>242</v>
      </c>
      <c r="B588" t="s">
        <v>12</v>
      </c>
      <c r="C588" s="1">
        <v>42369</v>
      </c>
      <c r="D588" s="2">
        <v>3869187000</v>
      </c>
      <c r="E588" s="2">
        <v>1920253000</v>
      </c>
      <c r="F588" s="2">
        <v>1121590000</v>
      </c>
      <c r="G588" s="2">
        <v>0</v>
      </c>
      <c r="H588" s="2">
        <v>0</v>
      </c>
      <c r="I588" t="s">
        <v>9</v>
      </c>
      <c r="J588" t="s">
        <v>60</v>
      </c>
    </row>
    <row r="589" spans="1:10" hidden="1" x14ac:dyDescent="0.25">
      <c r="A589" t="s">
        <v>242</v>
      </c>
      <c r="B589" t="s">
        <v>13</v>
      </c>
      <c r="C589" s="1">
        <v>42735</v>
      </c>
      <c r="D589" s="2">
        <v>3962036000</v>
      </c>
      <c r="E589" s="2">
        <v>1997259000</v>
      </c>
      <c r="F589" s="2">
        <v>1169470000</v>
      </c>
      <c r="G589" s="2">
        <v>0</v>
      </c>
      <c r="H589" s="2">
        <v>0</v>
      </c>
      <c r="I589" t="s">
        <v>9</v>
      </c>
      <c r="J589" t="s">
        <v>60</v>
      </c>
    </row>
    <row r="590" spans="1:10" hidden="1" x14ac:dyDescent="0.25">
      <c r="A590" t="s">
        <v>243</v>
      </c>
      <c r="B590" t="s">
        <v>8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s="2">
        <v>0</v>
      </c>
      <c r="I590" t="s">
        <v>18</v>
      </c>
      <c r="J590" t="s">
        <v>53</v>
      </c>
    </row>
    <row r="591" spans="1:10" hidden="1" x14ac:dyDescent="0.25">
      <c r="A591" t="s">
        <v>243</v>
      </c>
      <c r="B591" t="s">
        <v>11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s="2">
        <v>0</v>
      </c>
      <c r="I591" t="s">
        <v>18</v>
      </c>
      <c r="J591" t="s">
        <v>53</v>
      </c>
    </row>
    <row r="592" spans="1:10" hidden="1" x14ac:dyDescent="0.25">
      <c r="A592" t="s">
        <v>243</v>
      </c>
      <c r="B592" t="s">
        <v>12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s="2">
        <v>0</v>
      </c>
      <c r="I592" t="s">
        <v>18</v>
      </c>
      <c r="J592" t="s">
        <v>53</v>
      </c>
    </row>
    <row r="593" spans="1:10" hidden="1" x14ac:dyDescent="0.25">
      <c r="A593" t="s">
        <v>243</v>
      </c>
      <c r="B593" t="s">
        <v>13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s="2">
        <v>0</v>
      </c>
      <c r="I593" t="s">
        <v>18</v>
      </c>
      <c r="J593" t="s">
        <v>53</v>
      </c>
    </row>
    <row r="594" spans="1:10" hidden="1" x14ac:dyDescent="0.25">
      <c r="A594" t="s">
        <v>244</v>
      </c>
      <c r="B594" t="s">
        <v>8</v>
      </c>
      <c r="C594" s="1">
        <v>41274</v>
      </c>
      <c r="D594" s="2">
        <v>3134800000</v>
      </c>
      <c r="E594" s="2">
        <v>2093200000</v>
      </c>
      <c r="F594" s="2">
        <v>873100000</v>
      </c>
      <c r="G594" s="2">
        <v>0</v>
      </c>
      <c r="H594" s="2">
        <v>7400000</v>
      </c>
      <c r="I594" t="s">
        <v>9</v>
      </c>
      <c r="J594" t="s">
        <v>60</v>
      </c>
    </row>
    <row r="595" spans="1:10" hidden="1" x14ac:dyDescent="0.25">
      <c r="A595" t="s">
        <v>244</v>
      </c>
      <c r="B595" t="s">
        <v>11</v>
      </c>
      <c r="C595" s="1">
        <v>41639</v>
      </c>
      <c r="D595" s="2">
        <v>3703600000</v>
      </c>
      <c r="E595" s="2">
        <v>2408500000</v>
      </c>
      <c r="F595" s="2">
        <v>938700000</v>
      </c>
      <c r="G595" s="2">
        <v>0</v>
      </c>
      <c r="H595" s="2">
        <v>9400000</v>
      </c>
      <c r="I595" t="s">
        <v>9</v>
      </c>
      <c r="J595" t="s">
        <v>60</v>
      </c>
    </row>
    <row r="596" spans="1:10" hidden="1" x14ac:dyDescent="0.25">
      <c r="A596" t="s">
        <v>244</v>
      </c>
      <c r="B596" t="s">
        <v>12</v>
      </c>
      <c r="C596" s="1">
        <v>42004</v>
      </c>
      <c r="D596" s="2">
        <v>4013600000</v>
      </c>
      <c r="E596" s="2">
        <v>2646700000</v>
      </c>
      <c r="F596" s="2">
        <v>943300000</v>
      </c>
      <c r="G596" s="2">
        <v>0</v>
      </c>
      <c r="H596" s="2">
        <v>13100000</v>
      </c>
      <c r="I596" t="s">
        <v>9</v>
      </c>
      <c r="J596" t="s">
        <v>60</v>
      </c>
    </row>
    <row r="597" spans="1:10" hidden="1" x14ac:dyDescent="0.25">
      <c r="A597" t="s">
        <v>244</v>
      </c>
      <c r="B597" t="s">
        <v>13</v>
      </c>
      <c r="C597" s="1">
        <v>42369</v>
      </c>
      <c r="D597" s="2">
        <v>4579400000</v>
      </c>
      <c r="E597" s="2">
        <v>2997500000</v>
      </c>
      <c r="F597" s="2">
        <v>1047600000</v>
      </c>
      <c r="G597" s="2">
        <v>0</v>
      </c>
      <c r="H597" s="2">
        <v>21600000</v>
      </c>
      <c r="I597" t="s">
        <v>9</v>
      </c>
      <c r="J597" t="s">
        <v>60</v>
      </c>
    </row>
    <row r="598" spans="1:10" hidden="1" x14ac:dyDescent="0.25">
      <c r="A598" t="s">
        <v>245</v>
      </c>
      <c r="B598" t="s">
        <v>8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s="2">
        <v>0</v>
      </c>
      <c r="I598" t="s">
        <v>55</v>
      </c>
      <c r="J598" t="s">
        <v>246</v>
      </c>
    </row>
    <row r="599" spans="1:10" hidden="1" x14ac:dyDescent="0.25">
      <c r="A599" t="s">
        <v>245</v>
      </c>
      <c r="B599" t="s">
        <v>11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s="2">
        <v>0</v>
      </c>
      <c r="I599" t="s">
        <v>55</v>
      </c>
      <c r="J599" t="s">
        <v>246</v>
      </c>
    </row>
    <row r="600" spans="1:10" hidden="1" x14ac:dyDescent="0.25">
      <c r="A600" t="s">
        <v>245</v>
      </c>
      <c r="B600" t="s">
        <v>12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s="2">
        <v>0</v>
      </c>
      <c r="I600" t="s">
        <v>55</v>
      </c>
      <c r="J600" t="s">
        <v>246</v>
      </c>
    </row>
    <row r="601" spans="1:10" hidden="1" x14ac:dyDescent="0.25">
      <c r="A601" t="s">
        <v>245</v>
      </c>
      <c r="B601" t="s">
        <v>13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s="2">
        <v>0</v>
      </c>
      <c r="I601" t="s">
        <v>55</v>
      </c>
      <c r="J601" t="s">
        <v>246</v>
      </c>
    </row>
    <row r="602" spans="1:10" hidden="1" x14ac:dyDescent="0.25">
      <c r="A602" t="s">
        <v>247</v>
      </c>
      <c r="B602" t="s">
        <v>8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s="2">
        <v>0</v>
      </c>
      <c r="H602" s="2">
        <v>2386000000</v>
      </c>
      <c r="I602" t="s">
        <v>9</v>
      </c>
      <c r="J602" t="s">
        <v>142</v>
      </c>
    </row>
    <row r="603" spans="1:10" hidden="1" x14ac:dyDescent="0.25">
      <c r="A603" t="s">
        <v>247</v>
      </c>
      <c r="B603" t="s">
        <v>11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s="2">
        <v>0</v>
      </c>
      <c r="H603" s="2">
        <v>2587000000</v>
      </c>
      <c r="I603" t="s">
        <v>9</v>
      </c>
      <c r="J603" t="s">
        <v>142</v>
      </c>
    </row>
    <row r="604" spans="1:10" hidden="1" x14ac:dyDescent="0.25">
      <c r="A604" t="s">
        <v>247</v>
      </c>
      <c r="B604" t="s">
        <v>12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s="2">
        <v>0</v>
      </c>
      <c r="H604" s="2">
        <v>2611000000</v>
      </c>
      <c r="I604" t="s">
        <v>9</v>
      </c>
      <c r="J604" t="s">
        <v>142</v>
      </c>
    </row>
    <row r="605" spans="1:10" hidden="1" x14ac:dyDescent="0.25">
      <c r="A605" t="s">
        <v>247</v>
      </c>
      <c r="B605" t="s">
        <v>13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s="2">
        <v>0</v>
      </c>
      <c r="H605" s="2">
        <v>2631000000</v>
      </c>
      <c r="I605" t="s">
        <v>9</v>
      </c>
      <c r="J605" t="s">
        <v>142</v>
      </c>
    </row>
    <row r="606" spans="1:10" hidden="1" x14ac:dyDescent="0.25">
      <c r="A606" t="s">
        <v>248</v>
      </c>
      <c r="B606" t="s">
        <v>8</v>
      </c>
      <c r="C606" s="1">
        <v>41274</v>
      </c>
      <c r="D606" s="2">
        <v>15255000000</v>
      </c>
      <c r="E606" s="2">
        <v>6717000000</v>
      </c>
      <c r="F606" s="2">
        <v>5353000000</v>
      </c>
      <c r="G606" s="2">
        <v>0</v>
      </c>
      <c r="H606" s="2">
        <v>1051000000</v>
      </c>
      <c r="I606" t="s">
        <v>38</v>
      </c>
      <c r="J606" t="s">
        <v>41</v>
      </c>
    </row>
    <row r="607" spans="1:10" hidden="1" x14ac:dyDescent="0.25">
      <c r="A607" t="s">
        <v>248</v>
      </c>
      <c r="B607" t="s">
        <v>11</v>
      </c>
      <c r="C607" s="1">
        <v>41639</v>
      </c>
      <c r="D607" s="2">
        <v>14892000000</v>
      </c>
      <c r="E607" s="2">
        <v>6459000000</v>
      </c>
      <c r="F607" s="2">
        <v>4315000000</v>
      </c>
      <c r="G607" s="2">
        <v>0</v>
      </c>
      <c r="H607" s="2">
        <v>1741000000</v>
      </c>
      <c r="I607" t="s">
        <v>38</v>
      </c>
      <c r="J607" t="s">
        <v>41</v>
      </c>
    </row>
    <row r="608" spans="1:10" hidden="1" x14ac:dyDescent="0.25">
      <c r="A608" t="s">
        <v>248</v>
      </c>
      <c r="B608" t="s">
        <v>12</v>
      </c>
      <c r="C608" s="1">
        <v>42004</v>
      </c>
      <c r="D608" s="2">
        <v>15049000000</v>
      </c>
      <c r="E608" s="2">
        <v>6996000000</v>
      </c>
      <c r="F608" s="2">
        <v>5759000000</v>
      </c>
      <c r="G608" s="2">
        <v>0</v>
      </c>
      <c r="H608" s="2">
        <v>1232000000</v>
      </c>
      <c r="I608" t="s">
        <v>38</v>
      </c>
      <c r="J608" t="s">
        <v>41</v>
      </c>
    </row>
    <row r="609" spans="1:10" hidden="1" x14ac:dyDescent="0.25">
      <c r="A609" t="s">
        <v>248</v>
      </c>
      <c r="B609" t="s">
        <v>13</v>
      </c>
      <c r="C609" s="1">
        <v>42369</v>
      </c>
      <c r="D609" s="2">
        <v>15026000000</v>
      </c>
      <c r="E609" s="2">
        <v>6173000000</v>
      </c>
      <c r="F609" s="2">
        <v>4969000000</v>
      </c>
      <c r="G609" s="2">
        <v>0</v>
      </c>
      <c r="H609" s="2">
        <v>1550000000</v>
      </c>
      <c r="I609" t="s">
        <v>38</v>
      </c>
      <c r="J609" t="s">
        <v>41</v>
      </c>
    </row>
    <row r="610" spans="1:10" hidden="1" x14ac:dyDescent="0.25">
      <c r="A610" t="s">
        <v>249</v>
      </c>
      <c r="B610" t="s">
        <v>8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s="2">
        <v>0</v>
      </c>
      <c r="I610" t="s">
        <v>18</v>
      </c>
      <c r="J610" t="s">
        <v>170</v>
      </c>
    </row>
    <row r="611" spans="1:10" hidden="1" x14ac:dyDescent="0.25">
      <c r="A611" t="s">
        <v>249</v>
      </c>
      <c r="B611" t="s">
        <v>11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s="2">
        <v>0</v>
      </c>
      <c r="I611" t="s">
        <v>18</v>
      </c>
      <c r="J611" t="s">
        <v>170</v>
      </c>
    </row>
    <row r="612" spans="1:10" hidden="1" x14ac:dyDescent="0.25">
      <c r="A612" t="s">
        <v>249</v>
      </c>
      <c r="B612" t="s">
        <v>12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s="2">
        <v>0</v>
      </c>
      <c r="I612" t="s">
        <v>18</v>
      </c>
      <c r="J612" t="s">
        <v>170</v>
      </c>
    </row>
    <row r="613" spans="1:10" hidden="1" x14ac:dyDescent="0.25">
      <c r="A613" t="s">
        <v>249</v>
      </c>
      <c r="B613" t="s">
        <v>13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s="2">
        <v>0</v>
      </c>
      <c r="I613" t="s">
        <v>18</v>
      </c>
      <c r="J613" t="s">
        <v>170</v>
      </c>
    </row>
    <row r="614" spans="1:10" hidden="1" x14ac:dyDescent="0.25">
      <c r="A614" t="s">
        <v>250</v>
      </c>
      <c r="B614" t="s">
        <v>8</v>
      </c>
      <c r="C614" s="1">
        <v>41274</v>
      </c>
      <c r="D614" s="2">
        <v>5795800000</v>
      </c>
      <c r="E614" s="2">
        <v>3956200000</v>
      </c>
      <c r="F614" s="2">
        <v>763300000</v>
      </c>
      <c r="G614" s="2">
        <v>0</v>
      </c>
      <c r="H614" s="2">
        <v>0</v>
      </c>
      <c r="I614" t="s">
        <v>18</v>
      </c>
      <c r="J614" t="s">
        <v>53</v>
      </c>
    </row>
    <row r="615" spans="1:10" hidden="1" x14ac:dyDescent="0.25">
      <c r="A615" t="s">
        <v>250</v>
      </c>
      <c r="B615" t="s">
        <v>11</v>
      </c>
      <c r="C615" s="1">
        <v>41639</v>
      </c>
      <c r="D615" s="2">
        <v>6063400000</v>
      </c>
      <c r="E615" s="2">
        <v>4092700000</v>
      </c>
      <c r="F615" s="2">
        <v>907800000</v>
      </c>
      <c r="G615" s="2">
        <v>0</v>
      </c>
      <c r="H615" s="2">
        <v>0</v>
      </c>
      <c r="I615" t="s">
        <v>18</v>
      </c>
      <c r="J615" t="s">
        <v>53</v>
      </c>
    </row>
    <row r="616" spans="1:10" hidden="1" x14ac:dyDescent="0.25">
      <c r="A616" t="s">
        <v>250</v>
      </c>
      <c r="B616" t="s">
        <v>12</v>
      </c>
      <c r="C616" s="1">
        <v>42004</v>
      </c>
      <c r="D616" s="2">
        <v>6413800000</v>
      </c>
      <c r="E616" s="2">
        <v>4328300000</v>
      </c>
      <c r="F616" s="2">
        <v>814900000</v>
      </c>
      <c r="G616" s="2">
        <v>0</v>
      </c>
      <c r="H616" s="2">
        <v>0</v>
      </c>
      <c r="I616" t="s">
        <v>18</v>
      </c>
      <c r="J616" t="s">
        <v>53</v>
      </c>
    </row>
    <row r="617" spans="1:10" hidden="1" x14ac:dyDescent="0.25">
      <c r="A617" t="s">
        <v>250</v>
      </c>
      <c r="B617" t="s">
        <v>13</v>
      </c>
      <c r="C617" s="1">
        <v>42369</v>
      </c>
      <c r="D617" s="2">
        <v>6595200000</v>
      </c>
      <c r="E617" s="2">
        <v>4393200000</v>
      </c>
      <c r="F617" s="2">
        <v>1102800000</v>
      </c>
      <c r="G617" s="2">
        <v>0</v>
      </c>
      <c r="H617" s="2">
        <v>0</v>
      </c>
      <c r="I617" t="s">
        <v>18</v>
      </c>
      <c r="J617" t="s">
        <v>53</v>
      </c>
    </row>
    <row r="618" spans="1:10" hidden="1" x14ac:dyDescent="0.25">
      <c r="A618" t="s">
        <v>251</v>
      </c>
      <c r="B618" t="s">
        <v>8</v>
      </c>
      <c r="C618" s="1">
        <v>41274</v>
      </c>
      <c r="D618" s="2">
        <v>4436000000</v>
      </c>
      <c r="E618" s="2">
        <v>2564000000</v>
      </c>
      <c r="F618" s="2">
        <v>824000000</v>
      </c>
      <c r="G618" s="2">
        <v>0</v>
      </c>
      <c r="H618" s="2">
        <v>0</v>
      </c>
      <c r="I618" t="s">
        <v>18</v>
      </c>
      <c r="J618" t="s">
        <v>53</v>
      </c>
    </row>
    <row r="619" spans="1:10" hidden="1" x14ac:dyDescent="0.25">
      <c r="A619" t="s">
        <v>251</v>
      </c>
      <c r="B619" t="s">
        <v>11</v>
      </c>
      <c r="C619" s="1">
        <v>41639</v>
      </c>
      <c r="D619" s="2">
        <v>4814000000</v>
      </c>
      <c r="E619" s="2">
        <v>2776000000</v>
      </c>
      <c r="F619" s="2">
        <v>977000000</v>
      </c>
      <c r="G619" s="2">
        <v>0</v>
      </c>
      <c r="H619" s="2">
        <v>0</v>
      </c>
      <c r="I619" t="s">
        <v>18</v>
      </c>
      <c r="J619" t="s">
        <v>53</v>
      </c>
    </row>
    <row r="620" spans="1:10" hidden="1" x14ac:dyDescent="0.25">
      <c r="A620" t="s">
        <v>251</v>
      </c>
      <c r="B620" t="s">
        <v>12</v>
      </c>
      <c r="C620" s="1">
        <v>42004</v>
      </c>
      <c r="D620" s="2">
        <v>5066000000</v>
      </c>
      <c r="E620" s="2">
        <v>2881000000</v>
      </c>
      <c r="F620" s="2">
        <v>975000000</v>
      </c>
      <c r="G620" s="2">
        <v>0</v>
      </c>
      <c r="H620" s="2">
        <v>0</v>
      </c>
      <c r="I620" t="s">
        <v>18</v>
      </c>
      <c r="J620" t="s">
        <v>53</v>
      </c>
    </row>
    <row r="621" spans="1:10" hidden="1" x14ac:dyDescent="0.25">
      <c r="A621" t="s">
        <v>251</v>
      </c>
      <c r="B621" t="s">
        <v>13</v>
      </c>
      <c r="C621" s="1">
        <v>42369</v>
      </c>
      <c r="D621" s="2">
        <v>5254000000</v>
      </c>
      <c r="E621" s="2">
        <v>2909000000</v>
      </c>
      <c r="F621" s="2">
        <v>1034000000</v>
      </c>
      <c r="G621" s="2">
        <v>0</v>
      </c>
      <c r="H621" s="2">
        <v>0</v>
      </c>
      <c r="I621" t="s">
        <v>18</v>
      </c>
      <c r="J621" t="s">
        <v>53</v>
      </c>
    </row>
    <row r="622" spans="1:10" hidden="1" x14ac:dyDescent="0.25">
      <c r="A622" t="s">
        <v>252</v>
      </c>
      <c r="B622" t="s">
        <v>8</v>
      </c>
      <c r="C622" s="1">
        <v>41307</v>
      </c>
      <c r="D622" s="2">
        <v>6182000000</v>
      </c>
      <c r="E622" s="2">
        <v>4148000000</v>
      </c>
      <c r="F622" s="2">
        <v>1294000000</v>
      </c>
      <c r="G622" s="2">
        <v>0</v>
      </c>
      <c r="H622" s="2">
        <v>118000000</v>
      </c>
      <c r="I622" t="s">
        <v>15</v>
      </c>
      <c r="J622" t="s">
        <v>253</v>
      </c>
    </row>
    <row r="623" spans="1:10" hidden="1" x14ac:dyDescent="0.25">
      <c r="A623" t="s">
        <v>252</v>
      </c>
      <c r="B623" t="s">
        <v>11</v>
      </c>
      <c r="C623" s="1">
        <v>41671</v>
      </c>
      <c r="D623" s="2">
        <v>6505000000</v>
      </c>
      <c r="E623" s="2">
        <v>4372000000</v>
      </c>
      <c r="F623" s="2">
        <v>1334000000</v>
      </c>
      <c r="G623" s="2">
        <v>0</v>
      </c>
      <c r="H623" s="2">
        <v>133000000</v>
      </c>
      <c r="I623" t="s">
        <v>15</v>
      </c>
      <c r="J623" t="s">
        <v>253</v>
      </c>
    </row>
    <row r="624" spans="1:10" hidden="1" x14ac:dyDescent="0.25">
      <c r="A624" t="s">
        <v>252</v>
      </c>
      <c r="B624" t="s">
        <v>12</v>
      </c>
      <c r="C624" s="1">
        <v>42035</v>
      </c>
      <c r="D624" s="2">
        <v>7151000000</v>
      </c>
      <c r="E624" s="2">
        <v>4777000000</v>
      </c>
      <c r="F624" s="2">
        <v>1426000000</v>
      </c>
      <c r="G624" s="2">
        <v>0</v>
      </c>
      <c r="H624" s="2">
        <v>139000000</v>
      </c>
      <c r="I624" t="s">
        <v>15</v>
      </c>
      <c r="J624" t="s">
        <v>253</v>
      </c>
    </row>
    <row r="625" spans="1:10" hidden="1" x14ac:dyDescent="0.25">
      <c r="A625" t="s">
        <v>252</v>
      </c>
      <c r="B625" t="s">
        <v>13</v>
      </c>
      <c r="C625" s="1">
        <v>42399</v>
      </c>
      <c r="D625" s="2">
        <v>7412000000</v>
      </c>
      <c r="E625" s="2">
        <v>4907000000</v>
      </c>
      <c r="F625" s="2">
        <v>1415000000</v>
      </c>
      <c r="G625" s="2">
        <v>0</v>
      </c>
      <c r="H625" s="2">
        <v>148000000</v>
      </c>
      <c r="I625" t="s">
        <v>15</v>
      </c>
      <c r="J625" t="s">
        <v>253</v>
      </c>
    </row>
    <row r="626" spans="1:10" hidden="1" x14ac:dyDescent="0.25">
      <c r="A626" t="s">
        <v>254</v>
      </c>
      <c r="B626" t="s">
        <v>8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s="2">
        <v>0</v>
      </c>
      <c r="I626" t="s">
        <v>18</v>
      </c>
      <c r="J626" t="s">
        <v>255</v>
      </c>
    </row>
    <row r="627" spans="1:10" hidden="1" x14ac:dyDescent="0.25">
      <c r="A627" t="s">
        <v>254</v>
      </c>
      <c r="B627" t="s">
        <v>11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s="2">
        <v>0</v>
      </c>
      <c r="I627" t="s">
        <v>18</v>
      </c>
      <c r="J627" t="s">
        <v>255</v>
      </c>
    </row>
    <row r="628" spans="1:10" hidden="1" x14ac:dyDescent="0.25">
      <c r="A628" t="s">
        <v>254</v>
      </c>
      <c r="B628" t="s">
        <v>12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s="2">
        <v>0</v>
      </c>
      <c r="I628" t="s">
        <v>18</v>
      </c>
      <c r="J628" t="s">
        <v>255</v>
      </c>
    </row>
    <row r="629" spans="1:10" hidden="1" x14ac:dyDescent="0.25">
      <c r="A629" t="s">
        <v>254</v>
      </c>
      <c r="B629" t="s">
        <v>13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s="2">
        <v>0</v>
      </c>
      <c r="I629" t="s">
        <v>18</v>
      </c>
      <c r="J629" t="s">
        <v>255</v>
      </c>
    </row>
    <row r="630" spans="1:10" hidden="1" x14ac:dyDescent="0.25">
      <c r="A630" t="s">
        <v>256</v>
      </c>
      <c r="B630" t="s">
        <v>8</v>
      </c>
      <c r="C630" s="1">
        <v>41639</v>
      </c>
      <c r="D630" s="2">
        <v>27351573000</v>
      </c>
      <c r="E630" s="2">
        <v>25986382000</v>
      </c>
      <c r="F630" s="2">
        <v>175148000</v>
      </c>
      <c r="G630" s="2">
        <v>0</v>
      </c>
      <c r="H630" s="2">
        <v>0</v>
      </c>
      <c r="I630" t="s">
        <v>9</v>
      </c>
      <c r="J630" t="s">
        <v>257</v>
      </c>
    </row>
    <row r="631" spans="1:10" hidden="1" x14ac:dyDescent="0.25">
      <c r="A631" t="s">
        <v>256</v>
      </c>
      <c r="B631" t="s">
        <v>11</v>
      </c>
      <c r="C631" s="1">
        <v>42004</v>
      </c>
      <c r="D631" s="2">
        <v>21531577000</v>
      </c>
      <c r="E631" s="2">
        <v>20132544000</v>
      </c>
      <c r="F631" s="2">
        <v>182711000</v>
      </c>
      <c r="G631" s="2">
        <v>0</v>
      </c>
      <c r="H631" s="2">
        <v>0</v>
      </c>
      <c r="I631" t="s">
        <v>9</v>
      </c>
      <c r="J631" t="s">
        <v>257</v>
      </c>
    </row>
    <row r="632" spans="1:10" hidden="1" x14ac:dyDescent="0.25">
      <c r="A632" t="s">
        <v>256</v>
      </c>
      <c r="B632" t="s">
        <v>12</v>
      </c>
      <c r="C632" s="1">
        <v>42369</v>
      </c>
      <c r="D632" s="2">
        <v>18114048000</v>
      </c>
      <c r="E632" s="2">
        <v>17019352000</v>
      </c>
      <c r="F632" s="2">
        <v>408225000</v>
      </c>
      <c r="G632" s="2">
        <v>0</v>
      </c>
      <c r="H632" s="2">
        <v>0</v>
      </c>
      <c r="I632" t="s">
        <v>9</v>
      </c>
      <c r="J632" t="s">
        <v>257</v>
      </c>
    </row>
    <row r="633" spans="1:10" hidden="1" x14ac:dyDescent="0.25">
      <c r="A633" t="s">
        <v>256</v>
      </c>
      <c r="B633" t="s">
        <v>13</v>
      </c>
      <c r="C633" s="1">
        <v>42735</v>
      </c>
      <c r="D633" s="2">
        <v>19036525000</v>
      </c>
      <c r="E633" s="2">
        <v>18246209000</v>
      </c>
      <c r="F633" s="2">
        <v>191073000</v>
      </c>
      <c r="G633" s="2">
        <v>0</v>
      </c>
      <c r="H633" s="2">
        <v>0</v>
      </c>
      <c r="I633" t="s">
        <v>9</v>
      </c>
      <c r="J633" t="s">
        <v>257</v>
      </c>
    </row>
    <row r="634" spans="1:10" hidden="1" x14ac:dyDescent="0.25">
      <c r="A634" t="s">
        <v>258</v>
      </c>
      <c r="B634" t="s">
        <v>8</v>
      </c>
      <c r="C634" s="1">
        <v>41639</v>
      </c>
      <c r="D634" s="2">
        <v>4954619000</v>
      </c>
      <c r="E634" s="2">
        <v>3266524000</v>
      </c>
      <c r="F634" s="2">
        <v>966829000</v>
      </c>
      <c r="G634" s="2">
        <v>0</v>
      </c>
      <c r="H634" s="2">
        <v>0</v>
      </c>
      <c r="I634" t="s">
        <v>9</v>
      </c>
      <c r="J634" t="s">
        <v>153</v>
      </c>
    </row>
    <row r="635" spans="1:10" hidden="1" x14ac:dyDescent="0.25">
      <c r="A635" t="s">
        <v>258</v>
      </c>
      <c r="B635" t="s">
        <v>11</v>
      </c>
      <c r="C635" s="1">
        <v>42004</v>
      </c>
      <c r="D635" s="2">
        <v>4877885000</v>
      </c>
      <c r="E635" s="2">
        <v>3163268000</v>
      </c>
      <c r="F635" s="2">
        <v>936900000</v>
      </c>
      <c r="G635" s="2">
        <v>0</v>
      </c>
      <c r="H635" s="2">
        <v>0</v>
      </c>
      <c r="I635" t="s">
        <v>9</v>
      </c>
      <c r="J635" t="s">
        <v>153</v>
      </c>
    </row>
    <row r="636" spans="1:10" hidden="1" x14ac:dyDescent="0.25">
      <c r="A636" t="s">
        <v>258</v>
      </c>
      <c r="B636" t="s">
        <v>12</v>
      </c>
      <c r="C636" s="1">
        <v>42369</v>
      </c>
      <c r="D636" s="2">
        <v>4561030000</v>
      </c>
      <c r="E636" s="2">
        <v>3073712000</v>
      </c>
      <c r="F636" s="2">
        <v>971611000</v>
      </c>
      <c r="G636" s="2">
        <v>0</v>
      </c>
      <c r="H636" s="2">
        <v>0</v>
      </c>
      <c r="I636" t="s">
        <v>9</v>
      </c>
      <c r="J636" t="s">
        <v>153</v>
      </c>
    </row>
    <row r="637" spans="1:10" hidden="1" x14ac:dyDescent="0.25">
      <c r="A637" t="s">
        <v>258</v>
      </c>
      <c r="B637" t="s">
        <v>13</v>
      </c>
      <c r="C637" s="1">
        <v>42735</v>
      </c>
      <c r="D637" s="2">
        <v>3991462000</v>
      </c>
      <c r="E637" s="2">
        <v>2759908000</v>
      </c>
      <c r="F637" s="2">
        <v>965322000</v>
      </c>
      <c r="G637" s="2">
        <v>0</v>
      </c>
      <c r="H637" s="2">
        <v>0</v>
      </c>
      <c r="I637" t="s">
        <v>9</v>
      </c>
      <c r="J637" t="s">
        <v>153</v>
      </c>
    </row>
    <row r="638" spans="1:10" hidden="1" x14ac:dyDescent="0.25">
      <c r="A638" t="s">
        <v>259</v>
      </c>
      <c r="B638" t="s">
        <v>8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s="2">
        <v>0</v>
      </c>
      <c r="I638" t="s">
        <v>55</v>
      </c>
      <c r="J638" t="s">
        <v>189</v>
      </c>
    </row>
    <row r="639" spans="1:10" hidden="1" x14ac:dyDescent="0.25">
      <c r="A639" t="s">
        <v>259</v>
      </c>
      <c r="B639" t="s">
        <v>11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s="2">
        <v>0</v>
      </c>
      <c r="I639" t="s">
        <v>55</v>
      </c>
      <c r="J639" t="s">
        <v>189</v>
      </c>
    </row>
    <row r="640" spans="1:10" hidden="1" x14ac:dyDescent="0.25">
      <c r="A640" t="s">
        <v>259</v>
      </c>
      <c r="B640" t="s">
        <v>12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s="2">
        <v>0</v>
      </c>
      <c r="I640" t="s">
        <v>55</v>
      </c>
      <c r="J640" t="s">
        <v>189</v>
      </c>
    </row>
    <row r="641" spans="1:10" hidden="1" x14ac:dyDescent="0.25">
      <c r="A641" t="s">
        <v>259</v>
      </c>
      <c r="B641" t="s">
        <v>13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s="2">
        <v>0</v>
      </c>
      <c r="I641" t="s">
        <v>55</v>
      </c>
      <c r="J641" t="s">
        <v>189</v>
      </c>
    </row>
    <row r="642" spans="1:10" hidden="1" x14ac:dyDescent="0.25">
      <c r="A642" t="s">
        <v>260</v>
      </c>
      <c r="B642" t="s">
        <v>8</v>
      </c>
      <c r="C642" s="1">
        <v>41639</v>
      </c>
      <c r="D642" s="2">
        <v>637413000</v>
      </c>
      <c r="E642" s="2">
        <v>190454000</v>
      </c>
      <c r="F642" s="2">
        <v>31970000</v>
      </c>
      <c r="G642" s="2">
        <v>0</v>
      </c>
      <c r="H642" s="2">
        <v>160828000</v>
      </c>
      <c r="I642" t="s">
        <v>48</v>
      </c>
      <c r="J642" t="s">
        <v>261</v>
      </c>
    </row>
    <row r="643" spans="1:10" hidden="1" x14ac:dyDescent="0.25">
      <c r="A643" t="s">
        <v>260</v>
      </c>
      <c r="B643" t="s">
        <v>11</v>
      </c>
      <c r="C643" s="1">
        <v>42004</v>
      </c>
      <c r="D643" s="2">
        <v>686090000</v>
      </c>
      <c r="E643" s="2">
        <v>211923000</v>
      </c>
      <c r="F643" s="2">
        <v>32316000</v>
      </c>
      <c r="G643" s="2">
        <v>0</v>
      </c>
      <c r="H643" s="2">
        <v>170814000</v>
      </c>
      <c r="I643" t="s">
        <v>48</v>
      </c>
      <c r="J643" t="s">
        <v>261</v>
      </c>
    </row>
    <row r="644" spans="1:10" hidden="1" x14ac:dyDescent="0.25">
      <c r="A644" t="s">
        <v>260</v>
      </c>
      <c r="B644" t="s">
        <v>12</v>
      </c>
      <c r="C644" s="1">
        <v>42369</v>
      </c>
      <c r="D644" s="2">
        <v>744012000</v>
      </c>
      <c r="E644" s="2">
        <v>233417000</v>
      </c>
      <c r="F644" s="2">
        <v>35645000</v>
      </c>
      <c r="G644" s="2">
        <v>0</v>
      </c>
      <c r="H644" s="2">
        <v>174796000</v>
      </c>
      <c r="I644" t="s">
        <v>48</v>
      </c>
      <c r="J644" t="s">
        <v>261</v>
      </c>
    </row>
    <row r="645" spans="1:10" hidden="1" x14ac:dyDescent="0.25">
      <c r="A645" t="s">
        <v>260</v>
      </c>
      <c r="B645" t="s">
        <v>13</v>
      </c>
      <c r="C645" s="1">
        <v>42735</v>
      </c>
      <c r="D645" s="2">
        <v>801591000</v>
      </c>
      <c r="E645" s="2">
        <v>253612000</v>
      </c>
      <c r="F645" s="2">
        <v>33399000</v>
      </c>
      <c r="G645" s="2">
        <v>0</v>
      </c>
      <c r="H645" s="2">
        <v>193585000</v>
      </c>
      <c r="I645" t="s">
        <v>48</v>
      </c>
      <c r="J645" t="s">
        <v>261</v>
      </c>
    </row>
    <row r="646" spans="1:10" hidden="1" x14ac:dyDescent="0.25">
      <c r="A646" t="s">
        <v>262</v>
      </c>
      <c r="B646" t="s">
        <v>8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s="2">
        <v>0</v>
      </c>
      <c r="I646" t="s">
        <v>18</v>
      </c>
      <c r="J646" t="s">
        <v>30</v>
      </c>
    </row>
    <row r="647" spans="1:10" hidden="1" x14ac:dyDescent="0.25">
      <c r="A647" t="s">
        <v>262</v>
      </c>
      <c r="B647" t="s">
        <v>11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s="2">
        <v>0</v>
      </c>
      <c r="I647" t="s">
        <v>18</v>
      </c>
      <c r="J647" t="s">
        <v>30</v>
      </c>
    </row>
    <row r="648" spans="1:10" hidden="1" x14ac:dyDescent="0.25">
      <c r="A648" t="s">
        <v>262</v>
      </c>
      <c r="B648" t="s">
        <v>12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s="2">
        <v>0</v>
      </c>
      <c r="I648" t="s">
        <v>18</v>
      </c>
      <c r="J648" t="s">
        <v>30</v>
      </c>
    </row>
    <row r="649" spans="1:10" hidden="1" x14ac:dyDescent="0.25">
      <c r="A649" t="s">
        <v>262</v>
      </c>
      <c r="B649" t="s">
        <v>13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s="2">
        <v>0</v>
      </c>
      <c r="I649" t="s">
        <v>18</v>
      </c>
      <c r="J649" t="s">
        <v>30</v>
      </c>
    </row>
    <row r="650" spans="1:10" x14ac:dyDescent="0.25">
      <c r="A650" t="s">
        <v>263</v>
      </c>
      <c r="B650" t="s">
        <v>8</v>
      </c>
      <c r="C650" s="1">
        <v>41274</v>
      </c>
      <c r="D650" s="2">
        <v>5011853000</v>
      </c>
      <c r="E650" s="2">
        <v>0</v>
      </c>
      <c r="F650" s="2">
        <v>2676141000</v>
      </c>
      <c r="G650" s="2">
        <v>0</v>
      </c>
      <c r="H650" s="2">
        <v>1266807000</v>
      </c>
      <c r="I650" t="s">
        <v>178</v>
      </c>
      <c r="J650" t="s">
        <v>179</v>
      </c>
    </row>
    <row r="651" spans="1:10" x14ac:dyDescent="0.25">
      <c r="A651" t="s">
        <v>263</v>
      </c>
      <c r="B651" t="s">
        <v>11</v>
      </c>
      <c r="C651" s="1">
        <v>41639</v>
      </c>
      <c r="D651" s="2">
        <v>4762000000</v>
      </c>
      <c r="E651" s="2">
        <v>0</v>
      </c>
      <c r="F651" s="2">
        <v>2616000000</v>
      </c>
      <c r="G651" s="2">
        <v>0</v>
      </c>
      <c r="H651" s="2">
        <v>1170000000</v>
      </c>
      <c r="I651" t="s">
        <v>178</v>
      </c>
      <c r="J651" t="s">
        <v>179</v>
      </c>
    </row>
    <row r="652" spans="1:10" x14ac:dyDescent="0.25">
      <c r="A652" t="s">
        <v>263</v>
      </c>
      <c r="B652" t="s">
        <v>12</v>
      </c>
      <c r="C652" s="1">
        <v>42004</v>
      </c>
      <c r="D652" s="2">
        <v>4772000000</v>
      </c>
      <c r="E652" s="2">
        <v>0</v>
      </c>
      <c r="F652" s="2">
        <v>2671000000</v>
      </c>
      <c r="G652" s="2">
        <v>0</v>
      </c>
      <c r="H652" s="2">
        <v>1139000000</v>
      </c>
      <c r="I652" t="s">
        <v>178</v>
      </c>
      <c r="J652" t="s">
        <v>179</v>
      </c>
    </row>
    <row r="653" spans="1:10" x14ac:dyDescent="0.25">
      <c r="A653" t="s">
        <v>263</v>
      </c>
      <c r="B653" t="s">
        <v>13</v>
      </c>
      <c r="C653" s="1">
        <v>42369</v>
      </c>
      <c r="D653" s="2">
        <v>5576000000</v>
      </c>
      <c r="E653" s="2">
        <v>0</v>
      </c>
      <c r="F653" s="2">
        <v>3275000000</v>
      </c>
      <c r="G653" s="2">
        <v>0</v>
      </c>
      <c r="H653" s="2">
        <v>1320000000</v>
      </c>
      <c r="I653" t="s">
        <v>178</v>
      </c>
      <c r="J653" t="s">
        <v>179</v>
      </c>
    </row>
    <row r="654" spans="1:10" hidden="1" x14ac:dyDescent="0.25">
      <c r="A654" t="s">
        <v>264</v>
      </c>
      <c r="B654" t="s">
        <v>8</v>
      </c>
      <c r="C654" s="1">
        <v>41639</v>
      </c>
      <c r="D654" s="2">
        <v>30930000000</v>
      </c>
      <c r="E654" s="2">
        <v>25202000000</v>
      </c>
      <c r="F654" s="2">
        <v>2039000000</v>
      </c>
      <c r="G654" s="2">
        <v>0</v>
      </c>
      <c r="H654" s="2">
        <v>0</v>
      </c>
      <c r="I654" t="s">
        <v>9</v>
      </c>
      <c r="J654" t="s">
        <v>87</v>
      </c>
    </row>
    <row r="655" spans="1:10" hidden="1" x14ac:dyDescent="0.25">
      <c r="A655" t="s">
        <v>264</v>
      </c>
      <c r="B655" t="s">
        <v>11</v>
      </c>
      <c r="C655" s="1">
        <v>42004</v>
      </c>
      <c r="D655" s="2">
        <v>30852000000</v>
      </c>
      <c r="E655" s="2">
        <v>24979000000</v>
      </c>
      <c r="F655" s="2">
        <v>1984000000</v>
      </c>
      <c r="G655" s="2">
        <v>0</v>
      </c>
      <c r="H655" s="2">
        <v>0</v>
      </c>
      <c r="I655" t="s">
        <v>9</v>
      </c>
      <c r="J655" t="s">
        <v>87</v>
      </c>
    </row>
    <row r="656" spans="1:10" hidden="1" x14ac:dyDescent="0.25">
      <c r="A656" t="s">
        <v>264</v>
      </c>
      <c r="B656" t="s">
        <v>12</v>
      </c>
      <c r="C656" s="1">
        <v>42369</v>
      </c>
      <c r="D656" s="2">
        <v>31469000000</v>
      </c>
      <c r="E656" s="2">
        <v>25339000000</v>
      </c>
      <c r="F656" s="2">
        <v>1952000000</v>
      </c>
      <c r="G656" s="2">
        <v>0</v>
      </c>
      <c r="H656" s="2">
        <v>0</v>
      </c>
      <c r="I656" t="s">
        <v>9</v>
      </c>
      <c r="J656" t="s">
        <v>87</v>
      </c>
    </row>
    <row r="657" spans="1:10" hidden="1" x14ac:dyDescent="0.25">
      <c r="A657" t="s">
        <v>264</v>
      </c>
      <c r="B657" t="s">
        <v>13</v>
      </c>
      <c r="C657" s="1">
        <v>42735</v>
      </c>
      <c r="D657" s="2">
        <v>31353000000</v>
      </c>
      <c r="E657" s="2">
        <v>25104000000</v>
      </c>
      <c r="F657" s="2">
        <v>1940000000</v>
      </c>
      <c r="G657" s="2">
        <v>0</v>
      </c>
      <c r="H657" s="2">
        <v>0</v>
      </c>
      <c r="I657" t="s">
        <v>9</v>
      </c>
      <c r="J657" t="s">
        <v>87</v>
      </c>
    </row>
    <row r="658" spans="1:10" hidden="1" x14ac:dyDescent="0.25">
      <c r="A658" t="s">
        <v>265</v>
      </c>
      <c r="B658" t="s">
        <v>8</v>
      </c>
      <c r="C658" s="1">
        <v>41274</v>
      </c>
      <c r="D658" s="2">
        <v>2426301000</v>
      </c>
      <c r="E658" s="2">
        <v>800336000</v>
      </c>
      <c r="F658" s="2">
        <v>72163000</v>
      </c>
      <c r="G658" s="2">
        <v>0</v>
      </c>
      <c r="H658" s="2">
        <v>768820000</v>
      </c>
      <c r="I658" t="s">
        <v>48</v>
      </c>
      <c r="J658" t="s">
        <v>261</v>
      </c>
    </row>
    <row r="659" spans="1:10" hidden="1" x14ac:dyDescent="0.25">
      <c r="A659" t="s">
        <v>265</v>
      </c>
      <c r="B659" t="s">
        <v>11</v>
      </c>
      <c r="C659" s="1">
        <v>41639</v>
      </c>
      <c r="D659" s="2">
        <v>2486017000</v>
      </c>
      <c r="E659" s="2">
        <v>815095000</v>
      </c>
      <c r="F659" s="2">
        <v>76864000</v>
      </c>
      <c r="G659" s="2">
        <v>0</v>
      </c>
      <c r="H659" s="2">
        <v>749722000</v>
      </c>
      <c r="I659" t="s">
        <v>48</v>
      </c>
      <c r="J659" t="s">
        <v>261</v>
      </c>
    </row>
    <row r="660" spans="1:10" hidden="1" x14ac:dyDescent="0.25">
      <c r="A660" t="s">
        <v>265</v>
      </c>
      <c r="B660" t="s">
        <v>12</v>
      </c>
      <c r="C660" s="1">
        <v>42004</v>
      </c>
      <c r="D660" s="2">
        <v>2535559000</v>
      </c>
      <c r="E660" s="2">
        <v>783602000</v>
      </c>
      <c r="F660" s="2">
        <v>88705000</v>
      </c>
      <c r="G660" s="2">
        <v>0</v>
      </c>
      <c r="H660" s="2">
        <v>708406000</v>
      </c>
      <c r="I660" t="s">
        <v>48</v>
      </c>
      <c r="J660" t="s">
        <v>261</v>
      </c>
    </row>
    <row r="661" spans="1:10" hidden="1" x14ac:dyDescent="0.25">
      <c r="A661" t="s">
        <v>265</v>
      </c>
      <c r="B661" t="s">
        <v>13</v>
      </c>
      <c r="C661" s="1">
        <v>42369</v>
      </c>
      <c r="D661" s="2">
        <v>2403906000</v>
      </c>
      <c r="E661" s="2">
        <v>747276000</v>
      </c>
      <c r="F661" s="2">
        <v>72363000</v>
      </c>
      <c r="G661" s="2">
        <v>0</v>
      </c>
      <c r="H661" s="2">
        <v>643689000</v>
      </c>
      <c r="I661" t="s">
        <v>48</v>
      </c>
      <c r="J661" t="s">
        <v>261</v>
      </c>
    </row>
    <row r="662" spans="1:10" hidden="1" x14ac:dyDescent="0.25">
      <c r="A662" t="s">
        <v>266</v>
      </c>
      <c r="B662" t="s">
        <v>8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s="2">
        <v>0</v>
      </c>
      <c r="I662" t="s">
        <v>21</v>
      </c>
      <c r="J662" t="s">
        <v>62</v>
      </c>
    </row>
    <row r="663" spans="1:10" hidden="1" x14ac:dyDescent="0.25">
      <c r="A663" t="s">
        <v>266</v>
      </c>
      <c r="B663" t="s">
        <v>11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s="2">
        <v>0</v>
      </c>
      <c r="I663" t="s">
        <v>21</v>
      </c>
      <c r="J663" t="s">
        <v>62</v>
      </c>
    </row>
    <row r="664" spans="1:10" hidden="1" x14ac:dyDescent="0.25">
      <c r="A664" t="s">
        <v>266</v>
      </c>
      <c r="B664" t="s">
        <v>12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s="2">
        <v>0</v>
      </c>
      <c r="I664" t="s">
        <v>21</v>
      </c>
      <c r="J664" t="s">
        <v>62</v>
      </c>
    </row>
    <row r="665" spans="1:10" hidden="1" x14ac:dyDescent="0.25">
      <c r="A665" t="s">
        <v>266</v>
      </c>
      <c r="B665" t="s">
        <v>13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s="2">
        <v>0</v>
      </c>
      <c r="I665" t="s">
        <v>21</v>
      </c>
      <c r="J665" t="s">
        <v>62</v>
      </c>
    </row>
    <row r="666" spans="1:10" hidden="1" x14ac:dyDescent="0.25">
      <c r="A666" t="s">
        <v>267</v>
      </c>
      <c r="B666" t="s">
        <v>8</v>
      </c>
      <c r="C666" s="1">
        <v>41420</v>
      </c>
      <c r="D666" s="2">
        <v>17774100000</v>
      </c>
      <c r="E666" s="2">
        <v>11350200000</v>
      </c>
      <c r="F666" s="2">
        <v>3552300000</v>
      </c>
      <c r="G666" s="2">
        <v>0</v>
      </c>
      <c r="H666" s="2">
        <v>0</v>
      </c>
      <c r="I666" t="s">
        <v>32</v>
      </c>
      <c r="J666" t="s">
        <v>120</v>
      </c>
    </row>
    <row r="667" spans="1:10" hidden="1" x14ac:dyDescent="0.25">
      <c r="A667" t="s">
        <v>267</v>
      </c>
      <c r="B667" t="s">
        <v>11</v>
      </c>
      <c r="C667" s="1">
        <v>41784</v>
      </c>
      <c r="D667" s="2">
        <v>17909600000</v>
      </c>
      <c r="E667" s="2">
        <v>11539800000</v>
      </c>
      <c r="F667" s="2">
        <v>3474300000</v>
      </c>
      <c r="G667" s="2">
        <v>0</v>
      </c>
      <c r="H667" s="2">
        <v>0</v>
      </c>
      <c r="I667" t="s">
        <v>32</v>
      </c>
      <c r="J667" t="s">
        <v>120</v>
      </c>
    </row>
    <row r="668" spans="1:10" hidden="1" x14ac:dyDescent="0.25">
      <c r="A668" t="s">
        <v>267</v>
      </c>
      <c r="B668" t="s">
        <v>12</v>
      </c>
      <c r="C668" s="1">
        <v>42155</v>
      </c>
      <c r="D668" s="2">
        <v>17630300000</v>
      </c>
      <c r="E668" s="2">
        <v>11681100000</v>
      </c>
      <c r="F668" s="2">
        <v>3328000000</v>
      </c>
      <c r="G668" s="2">
        <v>0</v>
      </c>
      <c r="H668" s="2">
        <v>0</v>
      </c>
      <c r="I668" t="s">
        <v>32</v>
      </c>
      <c r="J668" t="s">
        <v>120</v>
      </c>
    </row>
    <row r="669" spans="1:10" hidden="1" x14ac:dyDescent="0.25">
      <c r="A669" t="s">
        <v>267</v>
      </c>
      <c r="B669" t="s">
        <v>13</v>
      </c>
      <c r="C669" s="1">
        <v>42519</v>
      </c>
      <c r="D669" s="2">
        <v>16563100000</v>
      </c>
      <c r="E669" s="2">
        <v>10733600000</v>
      </c>
      <c r="F669" s="2">
        <v>3118900000</v>
      </c>
      <c r="G669" s="2">
        <v>0</v>
      </c>
      <c r="H669" s="2">
        <v>0</v>
      </c>
      <c r="I669" t="s">
        <v>32</v>
      </c>
      <c r="J669" t="s">
        <v>120</v>
      </c>
    </row>
    <row r="670" spans="1:10" hidden="1" x14ac:dyDescent="0.25">
      <c r="A670" t="s">
        <v>268</v>
      </c>
      <c r="B670" t="s">
        <v>8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18</v>
      </c>
      <c r="J670" t="s">
        <v>85</v>
      </c>
    </row>
    <row r="671" spans="1:10" hidden="1" x14ac:dyDescent="0.25">
      <c r="A671" t="s">
        <v>268</v>
      </c>
      <c r="B671" t="s">
        <v>11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18</v>
      </c>
      <c r="J671" t="s">
        <v>85</v>
      </c>
    </row>
    <row r="672" spans="1:10" hidden="1" x14ac:dyDescent="0.25">
      <c r="A672" t="s">
        <v>268</v>
      </c>
      <c r="B672" t="s">
        <v>12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18</v>
      </c>
      <c r="J672" t="s">
        <v>85</v>
      </c>
    </row>
    <row r="673" spans="1:10" hidden="1" x14ac:dyDescent="0.25">
      <c r="A673" t="s">
        <v>268</v>
      </c>
      <c r="B673" t="s">
        <v>13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18</v>
      </c>
      <c r="J673" t="s">
        <v>85</v>
      </c>
    </row>
    <row r="674" spans="1:10" hidden="1" x14ac:dyDescent="0.25">
      <c r="A674" t="s">
        <v>269</v>
      </c>
      <c r="B674" t="s">
        <v>8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s="2">
        <v>0</v>
      </c>
      <c r="H674" s="2">
        <v>0</v>
      </c>
      <c r="I674" t="s">
        <v>15</v>
      </c>
      <c r="J674" t="s">
        <v>241</v>
      </c>
    </row>
    <row r="675" spans="1:10" hidden="1" x14ac:dyDescent="0.25">
      <c r="A675" t="s">
        <v>269</v>
      </c>
      <c r="B675" t="s">
        <v>11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s="2">
        <v>0</v>
      </c>
      <c r="H675" s="2">
        <v>0</v>
      </c>
      <c r="I675" t="s">
        <v>15</v>
      </c>
      <c r="J675" t="s">
        <v>241</v>
      </c>
    </row>
    <row r="676" spans="1:10" hidden="1" x14ac:dyDescent="0.25">
      <c r="A676" t="s">
        <v>269</v>
      </c>
      <c r="B676" t="s">
        <v>12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s="2">
        <v>0</v>
      </c>
      <c r="H676" s="2">
        <v>0</v>
      </c>
      <c r="I676" t="s">
        <v>15</v>
      </c>
      <c r="J676" t="s">
        <v>241</v>
      </c>
    </row>
    <row r="677" spans="1:10" hidden="1" x14ac:dyDescent="0.25">
      <c r="A677" t="s">
        <v>269</v>
      </c>
      <c r="B677" t="s">
        <v>13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s="2">
        <v>0</v>
      </c>
      <c r="H677" s="2">
        <v>0</v>
      </c>
      <c r="I677" t="s">
        <v>15</v>
      </c>
      <c r="J677" t="s">
        <v>241</v>
      </c>
    </row>
    <row r="678" spans="1:10" hidden="1" x14ac:dyDescent="0.25">
      <c r="A678" t="s">
        <v>270</v>
      </c>
      <c r="B678" t="s">
        <v>8</v>
      </c>
      <c r="C678" s="1">
        <v>41274</v>
      </c>
      <c r="D678" s="2">
        <v>13013868000</v>
      </c>
      <c r="E678" s="2">
        <v>9235777000</v>
      </c>
      <c r="F678" s="2">
        <v>2656530000</v>
      </c>
      <c r="G678" s="2">
        <v>0</v>
      </c>
      <c r="H678" s="2">
        <v>98383000</v>
      </c>
      <c r="I678" t="s">
        <v>15</v>
      </c>
      <c r="J678" t="s">
        <v>75</v>
      </c>
    </row>
    <row r="679" spans="1:10" hidden="1" x14ac:dyDescent="0.25">
      <c r="A679" t="s">
        <v>270</v>
      </c>
      <c r="B679" t="s">
        <v>11</v>
      </c>
      <c r="C679" s="1">
        <v>41639</v>
      </c>
      <c r="D679" s="2">
        <v>14077843000</v>
      </c>
      <c r="E679" s="2">
        <v>9857923000</v>
      </c>
      <c r="F679" s="2">
        <v>3028028000</v>
      </c>
      <c r="G679" s="2">
        <v>0</v>
      </c>
      <c r="H679" s="2">
        <v>133957000</v>
      </c>
      <c r="I679" t="s">
        <v>15</v>
      </c>
      <c r="J679" t="s">
        <v>75</v>
      </c>
    </row>
    <row r="680" spans="1:10" hidden="1" x14ac:dyDescent="0.25">
      <c r="A680" t="s">
        <v>270</v>
      </c>
      <c r="B680" t="s">
        <v>12</v>
      </c>
      <c r="C680" s="1">
        <v>42004</v>
      </c>
      <c r="D680" s="2">
        <v>15341647000</v>
      </c>
      <c r="E680" s="2">
        <v>10747886000</v>
      </c>
      <c r="F680" s="2">
        <v>3314030000</v>
      </c>
      <c r="G680" s="2">
        <v>0</v>
      </c>
      <c r="H680" s="2">
        <v>148313000</v>
      </c>
      <c r="I680" t="s">
        <v>15</v>
      </c>
      <c r="J680" t="s">
        <v>75</v>
      </c>
    </row>
    <row r="681" spans="1:10" hidden="1" x14ac:dyDescent="0.25">
      <c r="A681" t="s">
        <v>270</v>
      </c>
      <c r="B681" t="s">
        <v>13</v>
      </c>
      <c r="C681" s="1">
        <v>42369</v>
      </c>
      <c r="D681" s="2">
        <v>15280044000</v>
      </c>
      <c r="E681" s="2">
        <v>10724192000</v>
      </c>
      <c r="F681" s="2">
        <v>3277390000</v>
      </c>
      <c r="G681" s="2">
        <v>0</v>
      </c>
      <c r="H681" s="2">
        <v>141675000</v>
      </c>
      <c r="I681" t="s">
        <v>15</v>
      </c>
      <c r="J681" t="s">
        <v>75</v>
      </c>
    </row>
    <row r="682" spans="1:10" hidden="1" x14ac:dyDescent="0.25">
      <c r="A682" t="s">
        <v>271</v>
      </c>
      <c r="B682" t="s">
        <v>8</v>
      </c>
      <c r="C682" s="1">
        <v>41425</v>
      </c>
      <c r="D682" s="2">
        <v>2375923000</v>
      </c>
      <c r="E682" s="2">
        <v>862075000</v>
      </c>
      <c r="F682" s="2">
        <v>1156635000</v>
      </c>
      <c r="G682" s="2">
        <v>0</v>
      </c>
      <c r="H682" s="2">
        <v>0</v>
      </c>
      <c r="I682" t="s">
        <v>18</v>
      </c>
      <c r="J682" t="s">
        <v>35</v>
      </c>
    </row>
    <row r="683" spans="1:10" hidden="1" x14ac:dyDescent="0.25">
      <c r="A683" t="s">
        <v>271</v>
      </c>
      <c r="B683" t="s">
        <v>11</v>
      </c>
      <c r="C683" s="1">
        <v>41790</v>
      </c>
      <c r="D683" s="2">
        <v>2554236000</v>
      </c>
      <c r="E683" s="2">
        <v>952225000</v>
      </c>
      <c r="F683" s="2">
        <v>1196512000</v>
      </c>
      <c r="G683" s="2">
        <v>0</v>
      </c>
      <c r="H683" s="2">
        <v>0</v>
      </c>
      <c r="I683" t="s">
        <v>18</v>
      </c>
      <c r="J683" t="s">
        <v>35</v>
      </c>
    </row>
    <row r="684" spans="1:10" hidden="1" x14ac:dyDescent="0.25">
      <c r="A684" t="s">
        <v>271</v>
      </c>
      <c r="B684" t="s">
        <v>12</v>
      </c>
      <c r="C684" s="1">
        <v>42155</v>
      </c>
      <c r="D684" s="2">
        <v>2773718000</v>
      </c>
      <c r="E684" s="2">
        <v>1022107000</v>
      </c>
      <c r="F684" s="2">
        <v>1295014000</v>
      </c>
      <c r="G684" s="2">
        <v>0</v>
      </c>
      <c r="H684" s="2">
        <v>0</v>
      </c>
      <c r="I684" t="s">
        <v>18</v>
      </c>
      <c r="J684" t="s">
        <v>35</v>
      </c>
    </row>
    <row r="685" spans="1:10" hidden="1" x14ac:dyDescent="0.25">
      <c r="A685" t="s">
        <v>271</v>
      </c>
      <c r="B685" t="s">
        <v>13</v>
      </c>
      <c r="C685" s="1">
        <v>42521</v>
      </c>
      <c r="D685" s="2">
        <v>2898150000</v>
      </c>
      <c r="E685" s="2">
        <v>1147639000</v>
      </c>
      <c r="F685" s="2">
        <v>1325567000</v>
      </c>
      <c r="G685" s="2">
        <v>0</v>
      </c>
      <c r="H685" s="2">
        <v>0</v>
      </c>
      <c r="I685" t="s">
        <v>18</v>
      </c>
      <c r="J685" t="s">
        <v>35</v>
      </c>
    </row>
    <row r="686" spans="1:10" hidden="1" x14ac:dyDescent="0.25">
      <c r="A686" t="s">
        <v>272</v>
      </c>
      <c r="B686" t="s">
        <v>8</v>
      </c>
      <c r="C686" s="1">
        <v>41307</v>
      </c>
      <c r="D686" s="2">
        <v>15651000000</v>
      </c>
      <c r="E686" s="2">
        <v>9480000000</v>
      </c>
      <c r="F686" s="2">
        <v>0</v>
      </c>
      <c r="G686" s="2">
        <v>0</v>
      </c>
      <c r="H686" s="2">
        <v>0</v>
      </c>
      <c r="I686" t="s">
        <v>15</v>
      </c>
      <c r="J686" t="s">
        <v>253</v>
      </c>
    </row>
    <row r="687" spans="1:10" hidden="1" x14ac:dyDescent="0.25">
      <c r="A687" t="s">
        <v>272</v>
      </c>
      <c r="B687" t="s">
        <v>11</v>
      </c>
      <c r="C687" s="1">
        <v>41671</v>
      </c>
      <c r="D687" s="2">
        <v>16148000000</v>
      </c>
      <c r="E687" s="2">
        <v>9855000000</v>
      </c>
      <c r="F687" s="2">
        <v>0</v>
      </c>
      <c r="G687" s="2">
        <v>0</v>
      </c>
      <c r="H687" s="2">
        <v>0</v>
      </c>
      <c r="I687" t="s">
        <v>15</v>
      </c>
      <c r="J687" t="s">
        <v>253</v>
      </c>
    </row>
    <row r="688" spans="1:10" hidden="1" x14ac:dyDescent="0.25">
      <c r="A688" t="s">
        <v>272</v>
      </c>
      <c r="B688" t="s">
        <v>12</v>
      </c>
      <c r="C688" s="1">
        <v>42035</v>
      </c>
      <c r="D688" s="2">
        <v>16435000000</v>
      </c>
      <c r="E688" s="2">
        <v>10146000000</v>
      </c>
      <c r="F688" s="2">
        <v>0</v>
      </c>
      <c r="G688" s="2">
        <v>0</v>
      </c>
      <c r="H688" s="2">
        <v>0</v>
      </c>
      <c r="I688" t="s">
        <v>15</v>
      </c>
      <c r="J688" t="s">
        <v>253</v>
      </c>
    </row>
    <row r="689" spans="1:10" hidden="1" x14ac:dyDescent="0.25">
      <c r="A689" t="s">
        <v>272</v>
      </c>
      <c r="B689" t="s">
        <v>13</v>
      </c>
      <c r="C689" s="1">
        <v>42399</v>
      </c>
      <c r="D689" s="2">
        <v>15797000000</v>
      </c>
      <c r="E689" s="2">
        <v>10077000000</v>
      </c>
      <c r="F689" s="2">
        <v>0</v>
      </c>
      <c r="G689" s="2">
        <v>0</v>
      </c>
      <c r="H689" s="2">
        <v>0</v>
      </c>
      <c r="I689" t="s">
        <v>15</v>
      </c>
      <c r="J689" t="s">
        <v>253</v>
      </c>
    </row>
    <row r="690" spans="1:10" hidden="1" x14ac:dyDescent="0.25">
      <c r="A690" t="s">
        <v>273</v>
      </c>
      <c r="B690" t="s">
        <v>8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s="2">
        <v>0</v>
      </c>
      <c r="I690" t="s">
        <v>15</v>
      </c>
      <c r="J690" t="s">
        <v>274</v>
      </c>
    </row>
    <row r="691" spans="1:10" hidden="1" x14ac:dyDescent="0.25">
      <c r="A691" t="s">
        <v>273</v>
      </c>
      <c r="B691" t="s">
        <v>11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s="2">
        <v>0</v>
      </c>
      <c r="I691" t="s">
        <v>15</v>
      </c>
      <c r="J691" t="s">
        <v>274</v>
      </c>
    </row>
    <row r="692" spans="1:10" hidden="1" x14ac:dyDescent="0.25">
      <c r="A692" t="s">
        <v>273</v>
      </c>
      <c r="B692" t="s">
        <v>12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s="2">
        <v>0</v>
      </c>
      <c r="I692" t="s">
        <v>15</v>
      </c>
      <c r="J692" t="s">
        <v>274</v>
      </c>
    </row>
    <row r="693" spans="1:10" hidden="1" x14ac:dyDescent="0.25">
      <c r="A693" t="s">
        <v>273</v>
      </c>
      <c r="B693" t="s">
        <v>13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s="2">
        <v>0</v>
      </c>
      <c r="I693" t="s">
        <v>15</v>
      </c>
      <c r="J693" t="s">
        <v>274</v>
      </c>
    </row>
    <row r="694" spans="1:10" hidden="1" x14ac:dyDescent="0.25">
      <c r="A694" t="s">
        <v>275</v>
      </c>
      <c r="B694" t="s">
        <v>8</v>
      </c>
      <c r="C694" s="1">
        <v>41639</v>
      </c>
      <c r="D694" s="2">
        <v>19540000000</v>
      </c>
      <c r="E694" s="2">
        <v>15422000000</v>
      </c>
      <c r="F694" s="2">
        <v>2816000000</v>
      </c>
      <c r="G694" s="2">
        <v>0</v>
      </c>
      <c r="H694" s="2">
        <v>0</v>
      </c>
      <c r="I694" t="s">
        <v>15</v>
      </c>
      <c r="J694" t="s">
        <v>276</v>
      </c>
    </row>
    <row r="695" spans="1:10" hidden="1" x14ac:dyDescent="0.25">
      <c r="A695" t="s">
        <v>275</v>
      </c>
      <c r="B695" t="s">
        <v>11</v>
      </c>
      <c r="C695" s="1">
        <v>42004</v>
      </c>
      <c r="D695" s="2">
        <v>18138000000</v>
      </c>
      <c r="E695" s="2">
        <v>13906000000</v>
      </c>
      <c r="F695" s="2">
        <v>2815000000</v>
      </c>
      <c r="G695" s="2">
        <v>0</v>
      </c>
      <c r="H695" s="2">
        <v>0</v>
      </c>
      <c r="I695" t="s">
        <v>15</v>
      </c>
      <c r="J695" t="s">
        <v>276</v>
      </c>
    </row>
    <row r="696" spans="1:10" hidden="1" x14ac:dyDescent="0.25">
      <c r="A696" t="s">
        <v>275</v>
      </c>
      <c r="B696" t="s">
        <v>12</v>
      </c>
      <c r="C696" s="1">
        <v>42369</v>
      </c>
      <c r="D696" s="2">
        <v>16443000000</v>
      </c>
      <c r="E696" s="2">
        <v>12164000000</v>
      </c>
      <c r="F696" s="2">
        <v>2728000000</v>
      </c>
      <c r="G696" s="2">
        <v>0</v>
      </c>
      <c r="H696" s="2">
        <v>0</v>
      </c>
      <c r="I696" t="s">
        <v>15</v>
      </c>
      <c r="J696" t="s">
        <v>276</v>
      </c>
    </row>
    <row r="697" spans="1:10" hidden="1" x14ac:dyDescent="0.25">
      <c r="A697" t="s">
        <v>275</v>
      </c>
      <c r="B697" t="s">
        <v>13</v>
      </c>
      <c r="C697" s="1">
        <v>42735</v>
      </c>
      <c r="D697" s="2">
        <v>15158000000</v>
      </c>
      <c r="E697" s="2">
        <v>10972000000</v>
      </c>
      <c r="F697" s="2">
        <v>2617000000</v>
      </c>
      <c r="G697" s="2">
        <v>0</v>
      </c>
      <c r="H697" s="2">
        <v>0</v>
      </c>
      <c r="I697" t="s">
        <v>15</v>
      </c>
      <c r="J697" t="s">
        <v>276</v>
      </c>
    </row>
    <row r="698" spans="1:10" hidden="1" x14ac:dyDescent="0.25">
      <c r="A698" t="s">
        <v>277</v>
      </c>
      <c r="B698" t="s">
        <v>8</v>
      </c>
      <c r="C698" s="1">
        <v>41274</v>
      </c>
      <c r="D698" s="2">
        <v>8950045000</v>
      </c>
      <c r="E698" s="2">
        <v>5033885000</v>
      </c>
      <c r="F698" s="2">
        <v>2785035000</v>
      </c>
      <c r="G698" s="2">
        <v>0</v>
      </c>
      <c r="H698" s="2">
        <v>0</v>
      </c>
      <c r="I698" t="s">
        <v>9</v>
      </c>
      <c r="J698" t="s">
        <v>278</v>
      </c>
    </row>
    <row r="699" spans="1:10" hidden="1" x14ac:dyDescent="0.25">
      <c r="A699" t="s">
        <v>277</v>
      </c>
      <c r="B699" t="s">
        <v>11</v>
      </c>
      <c r="C699" s="1">
        <v>41639</v>
      </c>
      <c r="D699" s="2">
        <v>9437758000</v>
      </c>
      <c r="E699" s="2">
        <v>5301275000</v>
      </c>
      <c r="F699" s="2">
        <v>2839629000</v>
      </c>
      <c r="G699" s="2">
        <v>0</v>
      </c>
      <c r="H699" s="2">
        <v>0</v>
      </c>
      <c r="I699" t="s">
        <v>9</v>
      </c>
      <c r="J699" t="s">
        <v>278</v>
      </c>
    </row>
    <row r="700" spans="1:10" hidden="1" x14ac:dyDescent="0.25">
      <c r="A700" t="s">
        <v>277</v>
      </c>
      <c r="B700" t="s">
        <v>12</v>
      </c>
      <c r="C700" s="1">
        <v>42004</v>
      </c>
      <c r="D700" s="2">
        <v>9964953000</v>
      </c>
      <c r="E700" s="2">
        <v>5650711000</v>
      </c>
      <c r="F700" s="2">
        <v>2967125000</v>
      </c>
      <c r="G700" s="2">
        <v>0</v>
      </c>
      <c r="H700" s="2">
        <v>0</v>
      </c>
      <c r="I700" t="s">
        <v>9</v>
      </c>
      <c r="J700" t="s">
        <v>278</v>
      </c>
    </row>
    <row r="701" spans="1:10" hidden="1" x14ac:dyDescent="0.25">
      <c r="A701" t="s">
        <v>277</v>
      </c>
      <c r="B701" t="s">
        <v>13</v>
      </c>
      <c r="C701" s="1">
        <v>42369</v>
      </c>
      <c r="D701" s="2">
        <v>9973384000</v>
      </c>
      <c r="E701" s="2">
        <v>5741956000</v>
      </c>
      <c r="F701" s="2">
        <v>2931108000</v>
      </c>
      <c r="G701" s="2">
        <v>0</v>
      </c>
      <c r="H701" s="2">
        <v>0</v>
      </c>
      <c r="I701" t="s">
        <v>9</v>
      </c>
      <c r="J701" t="s">
        <v>278</v>
      </c>
    </row>
    <row r="702" spans="1:10" hidden="1" x14ac:dyDescent="0.25">
      <c r="A702" t="s">
        <v>279</v>
      </c>
      <c r="B702" t="s">
        <v>8</v>
      </c>
      <c r="C702" s="1">
        <v>41639</v>
      </c>
      <c r="D702" s="2">
        <v>29402000000</v>
      </c>
      <c r="E702" s="2">
        <v>24931000000</v>
      </c>
      <c r="F702" s="2">
        <v>1333000000</v>
      </c>
      <c r="G702" s="2">
        <v>0</v>
      </c>
      <c r="H702" s="2">
        <v>0</v>
      </c>
      <c r="I702" t="s">
        <v>79</v>
      </c>
      <c r="J702" t="s">
        <v>110</v>
      </c>
    </row>
    <row r="703" spans="1:10" hidden="1" x14ac:dyDescent="0.25">
      <c r="A703" t="s">
        <v>279</v>
      </c>
      <c r="B703" t="s">
        <v>11</v>
      </c>
      <c r="C703" s="1">
        <v>42004</v>
      </c>
      <c r="D703" s="2">
        <v>32870000000</v>
      </c>
      <c r="E703" s="2">
        <v>27334000000</v>
      </c>
      <c r="F703" s="2">
        <v>293000000</v>
      </c>
      <c r="G703" s="2">
        <v>0</v>
      </c>
      <c r="H703" s="2">
        <v>0</v>
      </c>
      <c r="I703" t="s">
        <v>79</v>
      </c>
      <c r="J703" t="s">
        <v>110</v>
      </c>
    </row>
    <row r="704" spans="1:10" hidden="1" x14ac:dyDescent="0.25">
      <c r="A704" t="s">
        <v>279</v>
      </c>
      <c r="B704" t="s">
        <v>12</v>
      </c>
      <c r="C704" s="1">
        <v>42369</v>
      </c>
      <c r="D704" s="2">
        <v>23633000000</v>
      </c>
      <c r="E704" s="2">
        <v>21113000000</v>
      </c>
      <c r="F704" s="2">
        <v>200000000</v>
      </c>
      <c r="G704" s="2">
        <v>0</v>
      </c>
      <c r="H704" s="2">
        <v>0</v>
      </c>
      <c r="I704" t="s">
        <v>79</v>
      </c>
      <c r="J704" t="s">
        <v>110</v>
      </c>
    </row>
    <row r="705" spans="1:10" hidden="1" x14ac:dyDescent="0.25">
      <c r="A705" t="s">
        <v>279</v>
      </c>
      <c r="B705" t="s">
        <v>13</v>
      </c>
      <c r="C705" s="1">
        <v>42735</v>
      </c>
      <c r="D705" s="2">
        <v>15887000000</v>
      </c>
      <c r="E705" s="2">
        <v>15023000000</v>
      </c>
      <c r="F705" s="2">
        <v>228000000</v>
      </c>
      <c r="G705" s="2">
        <v>0</v>
      </c>
      <c r="H705" s="2">
        <v>0</v>
      </c>
      <c r="I705" t="s">
        <v>79</v>
      </c>
      <c r="J705" t="s">
        <v>110</v>
      </c>
    </row>
    <row r="706" spans="1:10" hidden="1" x14ac:dyDescent="0.25">
      <c r="A706" t="s">
        <v>280</v>
      </c>
      <c r="B706" t="s">
        <v>8</v>
      </c>
      <c r="C706" s="1">
        <v>41455</v>
      </c>
      <c r="D706" s="2">
        <v>4297842000</v>
      </c>
      <c r="E706" s="2">
        <v>3193722000</v>
      </c>
      <c r="F706" s="2">
        <v>902869000</v>
      </c>
      <c r="G706" s="2">
        <v>0</v>
      </c>
      <c r="H706" s="2">
        <v>0</v>
      </c>
      <c r="I706" t="s">
        <v>15</v>
      </c>
      <c r="J706" t="s">
        <v>274</v>
      </c>
    </row>
    <row r="707" spans="1:10" hidden="1" x14ac:dyDescent="0.25">
      <c r="A707" t="s">
        <v>280</v>
      </c>
      <c r="B707" t="s">
        <v>11</v>
      </c>
      <c r="C707" s="1">
        <v>41820</v>
      </c>
      <c r="D707" s="2">
        <v>5348483000</v>
      </c>
      <c r="E707" s="2">
        <v>3891816000</v>
      </c>
      <c r="F707" s="2">
        <v>1126940000</v>
      </c>
      <c r="G707" s="2">
        <v>0</v>
      </c>
      <c r="H707" s="2">
        <v>0</v>
      </c>
      <c r="I707" t="s">
        <v>15</v>
      </c>
      <c r="J707" t="s">
        <v>274</v>
      </c>
    </row>
    <row r="708" spans="1:10" hidden="1" x14ac:dyDescent="0.25">
      <c r="A708" t="s">
        <v>280</v>
      </c>
      <c r="B708" t="s">
        <v>12</v>
      </c>
      <c r="C708" s="1">
        <v>42185</v>
      </c>
      <c r="D708" s="2">
        <v>6155297000</v>
      </c>
      <c r="E708" s="2">
        <v>4338193000</v>
      </c>
      <c r="F708" s="2">
        <v>1347510000</v>
      </c>
      <c r="G708" s="2">
        <v>0</v>
      </c>
      <c r="H708" s="2">
        <v>0</v>
      </c>
      <c r="I708" t="s">
        <v>15</v>
      </c>
      <c r="J708" t="s">
        <v>274</v>
      </c>
    </row>
    <row r="709" spans="1:10" hidden="1" x14ac:dyDescent="0.25">
      <c r="A709" t="s">
        <v>280</v>
      </c>
      <c r="B709" t="s">
        <v>13</v>
      </c>
      <c r="C709" s="1">
        <v>42551</v>
      </c>
      <c r="D709" s="2">
        <v>6911676000</v>
      </c>
      <c r="E709" s="2">
        <v>4818585000</v>
      </c>
      <c r="F709" s="2">
        <v>1513064000</v>
      </c>
      <c r="G709" s="2">
        <v>0</v>
      </c>
      <c r="H709" s="2">
        <v>0</v>
      </c>
      <c r="I709" t="s">
        <v>15</v>
      </c>
      <c r="J709" t="s">
        <v>274</v>
      </c>
    </row>
    <row r="710" spans="1:10" hidden="1" x14ac:dyDescent="0.25">
      <c r="A710" t="s">
        <v>281</v>
      </c>
      <c r="B710" t="s">
        <v>8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15</v>
      </c>
      <c r="J710" t="s">
        <v>282</v>
      </c>
    </row>
    <row r="711" spans="1:10" hidden="1" x14ac:dyDescent="0.25">
      <c r="A711" t="s">
        <v>281</v>
      </c>
      <c r="B711" t="s">
        <v>11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15</v>
      </c>
      <c r="J711" t="s">
        <v>282</v>
      </c>
    </row>
    <row r="712" spans="1:10" hidden="1" x14ac:dyDescent="0.25">
      <c r="A712" t="s">
        <v>281</v>
      </c>
      <c r="B712" t="s">
        <v>12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15</v>
      </c>
      <c r="J712" t="s">
        <v>282</v>
      </c>
    </row>
    <row r="713" spans="1:10" hidden="1" x14ac:dyDescent="0.25">
      <c r="A713" t="s">
        <v>281</v>
      </c>
      <c r="B713" t="s">
        <v>13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15</v>
      </c>
      <c r="J713" t="s">
        <v>282</v>
      </c>
    </row>
    <row r="714" spans="1:10" hidden="1" x14ac:dyDescent="0.25">
      <c r="A714" t="s">
        <v>283</v>
      </c>
      <c r="B714" t="s">
        <v>8</v>
      </c>
      <c r="C714" s="1">
        <v>41274</v>
      </c>
      <c r="D714" s="2">
        <v>3036584000</v>
      </c>
      <c r="E714" s="2">
        <v>162167000</v>
      </c>
      <c r="F714" s="2">
        <v>1789327000</v>
      </c>
      <c r="G714" s="2">
        <v>0</v>
      </c>
      <c r="H714" s="2">
        <v>193937000</v>
      </c>
      <c r="I714" t="s">
        <v>43</v>
      </c>
      <c r="J714" t="s">
        <v>101</v>
      </c>
    </row>
    <row r="715" spans="1:10" hidden="1" x14ac:dyDescent="0.25">
      <c r="A715" t="s">
        <v>283</v>
      </c>
      <c r="B715" t="s">
        <v>11</v>
      </c>
      <c r="C715" s="1">
        <v>41639</v>
      </c>
      <c r="D715" s="2">
        <v>2872833000</v>
      </c>
      <c r="E715" s="2">
        <v>116241000</v>
      </c>
      <c r="F715" s="2">
        <v>1716639000</v>
      </c>
      <c r="G715" s="2">
        <v>0</v>
      </c>
      <c r="H715" s="2">
        <v>131409000</v>
      </c>
      <c r="I715" t="s">
        <v>43</v>
      </c>
      <c r="J715" t="s">
        <v>101</v>
      </c>
    </row>
    <row r="716" spans="1:10" hidden="1" x14ac:dyDescent="0.25">
      <c r="A716" t="s">
        <v>283</v>
      </c>
      <c r="B716" t="s">
        <v>12</v>
      </c>
      <c r="C716" s="1">
        <v>42004</v>
      </c>
      <c r="D716" s="2">
        <v>2955641000</v>
      </c>
      <c r="E716" s="2">
        <v>86453000</v>
      </c>
      <c r="F716" s="2">
        <v>1843069000</v>
      </c>
      <c r="G716" s="2">
        <v>0</v>
      </c>
      <c r="H716" s="2">
        <v>120266000</v>
      </c>
      <c r="I716" t="s">
        <v>43</v>
      </c>
      <c r="J716" t="s">
        <v>101</v>
      </c>
    </row>
    <row r="717" spans="1:10" hidden="1" x14ac:dyDescent="0.25">
      <c r="A717" t="s">
        <v>283</v>
      </c>
      <c r="B717" t="s">
        <v>13</v>
      </c>
      <c r="C717" s="1">
        <v>42369</v>
      </c>
      <c r="D717" s="2">
        <v>3153251000</v>
      </c>
      <c r="E717" s="2">
        <v>82175000</v>
      </c>
      <c r="F717" s="2">
        <v>1948041000</v>
      </c>
      <c r="G717" s="2">
        <v>0</v>
      </c>
      <c r="H717" s="2">
        <v>127821000</v>
      </c>
      <c r="I717" t="s">
        <v>43</v>
      </c>
      <c r="J717" t="s">
        <v>101</v>
      </c>
    </row>
    <row r="718" spans="1:10" hidden="1" x14ac:dyDescent="0.25">
      <c r="A718" t="s">
        <v>284</v>
      </c>
      <c r="B718" t="s">
        <v>8</v>
      </c>
      <c r="C718" s="1">
        <v>41636</v>
      </c>
      <c r="D718" s="2">
        <v>4627802000</v>
      </c>
      <c r="E718" s="2">
        <v>3016109000</v>
      </c>
      <c r="F718" s="2">
        <v>1096507000</v>
      </c>
      <c r="G718" s="2">
        <v>0</v>
      </c>
      <c r="H718" s="2">
        <v>0</v>
      </c>
      <c r="I718" t="s">
        <v>15</v>
      </c>
      <c r="J718" t="s">
        <v>285</v>
      </c>
    </row>
    <row r="719" spans="1:10" hidden="1" x14ac:dyDescent="0.25">
      <c r="A719" t="s">
        <v>284</v>
      </c>
      <c r="B719" t="s">
        <v>11</v>
      </c>
      <c r="C719" s="1">
        <v>42007</v>
      </c>
      <c r="D719" s="2">
        <v>5324746000</v>
      </c>
      <c r="E719" s="2">
        <v>3420339000</v>
      </c>
      <c r="F719" s="2">
        <v>1340453000</v>
      </c>
      <c r="G719" s="2">
        <v>0</v>
      </c>
      <c r="H719" s="2">
        <v>0</v>
      </c>
      <c r="I719" t="s">
        <v>15</v>
      </c>
      <c r="J719" t="s">
        <v>285</v>
      </c>
    </row>
    <row r="720" spans="1:10" hidden="1" x14ac:dyDescent="0.25">
      <c r="A720" t="s">
        <v>284</v>
      </c>
      <c r="B720" t="s">
        <v>12</v>
      </c>
      <c r="C720" s="1">
        <v>42371</v>
      </c>
      <c r="D720" s="2">
        <v>5731549000</v>
      </c>
      <c r="E720" s="2">
        <v>3595217000</v>
      </c>
      <c r="F720" s="2">
        <v>1541214000</v>
      </c>
      <c r="G720" s="2">
        <v>0</v>
      </c>
      <c r="H720" s="2">
        <v>0</v>
      </c>
      <c r="I720" t="s">
        <v>15</v>
      </c>
      <c r="J720" t="s">
        <v>285</v>
      </c>
    </row>
    <row r="721" spans="1:10" hidden="1" x14ac:dyDescent="0.25">
      <c r="A721" t="s">
        <v>284</v>
      </c>
      <c r="B721" t="s">
        <v>13</v>
      </c>
      <c r="C721" s="1">
        <v>42735</v>
      </c>
      <c r="D721" s="2">
        <v>6028199000</v>
      </c>
      <c r="E721" s="2">
        <v>3752151000</v>
      </c>
      <c r="F721" s="2">
        <v>1500399000</v>
      </c>
      <c r="G721" s="2">
        <v>0</v>
      </c>
      <c r="H721" s="2">
        <v>0</v>
      </c>
      <c r="I721" t="s">
        <v>15</v>
      </c>
      <c r="J721" t="s">
        <v>285</v>
      </c>
    </row>
    <row r="722" spans="1:10" hidden="1" x14ac:dyDescent="0.25">
      <c r="A722" t="s">
        <v>286</v>
      </c>
      <c r="B722" t="s">
        <v>8</v>
      </c>
      <c r="C722" s="1">
        <v>41274</v>
      </c>
      <c r="D722" s="2">
        <v>33013000000</v>
      </c>
      <c r="E722" s="2">
        <v>5717000000</v>
      </c>
      <c r="F722" s="2">
        <v>20801000000</v>
      </c>
      <c r="G722" s="2">
        <v>0</v>
      </c>
      <c r="H722" s="2">
        <v>1679000000</v>
      </c>
      <c r="I722" t="s">
        <v>21</v>
      </c>
      <c r="J722" t="s">
        <v>195</v>
      </c>
    </row>
    <row r="723" spans="1:10" hidden="1" x14ac:dyDescent="0.25">
      <c r="A723" t="s">
        <v>286</v>
      </c>
      <c r="B723" t="s">
        <v>11</v>
      </c>
      <c r="C723" s="1">
        <v>41639</v>
      </c>
      <c r="D723" s="2">
        <v>34182000000</v>
      </c>
      <c r="E723" s="2">
        <v>5970000000</v>
      </c>
      <c r="F723" s="2">
        <v>21667000000</v>
      </c>
      <c r="G723" s="2">
        <v>0</v>
      </c>
      <c r="H723" s="2">
        <v>1753000000</v>
      </c>
      <c r="I723" t="s">
        <v>21</v>
      </c>
      <c r="J723" t="s">
        <v>195</v>
      </c>
    </row>
    <row r="724" spans="1:10" hidden="1" x14ac:dyDescent="0.25">
      <c r="A724" t="s">
        <v>286</v>
      </c>
      <c r="B724" t="s">
        <v>12</v>
      </c>
      <c r="C724" s="1">
        <v>42004</v>
      </c>
      <c r="D724" s="2">
        <v>36918000000</v>
      </c>
      <c r="E724" s="2">
        <v>6262000000</v>
      </c>
      <c r="F724" s="2">
        <v>23271000000</v>
      </c>
      <c r="G724" s="2">
        <v>0</v>
      </c>
      <c r="H724" s="2">
        <v>1820000000</v>
      </c>
      <c r="I724" t="s">
        <v>21</v>
      </c>
      <c r="J724" t="s">
        <v>195</v>
      </c>
    </row>
    <row r="725" spans="1:10" hidden="1" x14ac:dyDescent="0.25">
      <c r="A725" t="s">
        <v>286</v>
      </c>
      <c r="B725" t="s">
        <v>13</v>
      </c>
      <c r="C725" s="1">
        <v>42369</v>
      </c>
      <c r="D725" s="2">
        <v>39678000000</v>
      </c>
      <c r="E725" s="2">
        <v>6638000000</v>
      </c>
      <c r="F725" s="2">
        <v>25171000000</v>
      </c>
      <c r="G725" s="2">
        <v>0</v>
      </c>
      <c r="H725" s="2">
        <v>1904000000</v>
      </c>
      <c r="I725" t="s">
        <v>21</v>
      </c>
      <c r="J725" t="s">
        <v>195</v>
      </c>
    </row>
    <row r="726" spans="1:10" hidden="1" x14ac:dyDescent="0.25">
      <c r="A726" t="s">
        <v>287</v>
      </c>
      <c r="B726" t="s">
        <v>8</v>
      </c>
      <c r="C726" s="1">
        <v>41274</v>
      </c>
      <c r="D726" s="2">
        <v>1765979000</v>
      </c>
      <c r="E726" s="2">
        <v>567989000</v>
      </c>
      <c r="F726" s="2">
        <v>158950000</v>
      </c>
      <c r="G726" s="2">
        <v>0</v>
      </c>
      <c r="H726" s="2">
        <v>506220000</v>
      </c>
      <c r="I726" t="s">
        <v>48</v>
      </c>
      <c r="J726" t="s">
        <v>49</v>
      </c>
    </row>
    <row r="727" spans="1:10" hidden="1" x14ac:dyDescent="0.25">
      <c r="A727" t="s">
        <v>287</v>
      </c>
      <c r="B727" t="s">
        <v>11</v>
      </c>
      <c r="C727" s="1">
        <v>41639</v>
      </c>
      <c r="D727" s="2">
        <v>2847945000</v>
      </c>
      <c r="E727" s="2">
        <v>1206813000</v>
      </c>
      <c r="F727" s="2">
        <v>241719000</v>
      </c>
      <c r="G727" s="2">
        <v>0</v>
      </c>
      <c r="H727" s="2">
        <v>865800000</v>
      </c>
      <c r="I727" t="s">
        <v>48</v>
      </c>
      <c r="J727" t="s">
        <v>49</v>
      </c>
    </row>
    <row r="728" spans="1:10" hidden="1" x14ac:dyDescent="0.25">
      <c r="A728" t="s">
        <v>287</v>
      </c>
      <c r="B728" t="s">
        <v>12</v>
      </c>
      <c r="C728" s="1">
        <v>42004</v>
      </c>
      <c r="D728" s="2">
        <v>3305879000</v>
      </c>
      <c r="E728" s="2">
        <v>1403358000</v>
      </c>
      <c r="F728" s="2">
        <v>212481000</v>
      </c>
      <c r="G728" s="2">
        <v>0</v>
      </c>
      <c r="H728" s="2">
        <v>844130000</v>
      </c>
      <c r="I728" t="s">
        <v>48</v>
      </c>
      <c r="J728" t="s">
        <v>49</v>
      </c>
    </row>
    <row r="729" spans="1:10" hidden="1" x14ac:dyDescent="0.25">
      <c r="A729" t="s">
        <v>287</v>
      </c>
      <c r="B729" t="s">
        <v>13</v>
      </c>
      <c r="C729" s="1">
        <v>42369</v>
      </c>
      <c r="D729" s="2">
        <v>3775685000</v>
      </c>
      <c r="E729" s="2">
        <v>1622257000</v>
      </c>
      <c r="F729" s="2">
        <v>258342000</v>
      </c>
      <c r="G729" s="2">
        <v>0</v>
      </c>
      <c r="H729" s="2">
        <v>826240000</v>
      </c>
      <c r="I729" t="s">
        <v>48</v>
      </c>
      <c r="J729" t="s">
        <v>49</v>
      </c>
    </row>
    <row r="730" spans="1:10" hidden="1" x14ac:dyDescent="0.25">
      <c r="A730" t="s">
        <v>288</v>
      </c>
      <c r="B730" t="s">
        <v>8</v>
      </c>
      <c r="C730" s="1">
        <v>41639</v>
      </c>
      <c r="D730" s="2">
        <v>2013719000</v>
      </c>
      <c r="E730" s="2">
        <v>0</v>
      </c>
      <c r="F730" s="2">
        <v>401324000</v>
      </c>
      <c r="G730" s="2">
        <v>0</v>
      </c>
      <c r="H730" s="2">
        <v>423312000</v>
      </c>
      <c r="I730" t="s">
        <v>48</v>
      </c>
      <c r="J730" t="s">
        <v>49</v>
      </c>
    </row>
    <row r="731" spans="1:10" hidden="1" x14ac:dyDescent="0.25">
      <c r="A731" t="s">
        <v>288</v>
      </c>
      <c r="B731" t="s">
        <v>11</v>
      </c>
      <c r="C731" s="1">
        <v>42004</v>
      </c>
      <c r="D731" s="2">
        <v>1563210000</v>
      </c>
      <c r="E731" s="2">
        <v>0</v>
      </c>
      <c r="F731" s="2">
        <v>463059000</v>
      </c>
      <c r="G731" s="2">
        <v>0</v>
      </c>
      <c r="H731" s="2">
        <v>455016000</v>
      </c>
      <c r="I731" t="s">
        <v>48</v>
      </c>
      <c r="J731" t="s">
        <v>49</v>
      </c>
    </row>
    <row r="732" spans="1:10" hidden="1" x14ac:dyDescent="0.25">
      <c r="A732" t="s">
        <v>288</v>
      </c>
      <c r="B732" t="s">
        <v>12</v>
      </c>
      <c r="C732" s="1">
        <v>42369</v>
      </c>
      <c r="D732" s="2">
        <v>1828305000</v>
      </c>
      <c r="E732" s="2">
        <v>0</v>
      </c>
      <c r="F732" s="2">
        <v>706644000</v>
      </c>
      <c r="G732" s="2">
        <v>0</v>
      </c>
      <c r="H732" s="2">
        <v>504905000</v>
      </c>
      <c r="I732" t="s">
        <v>48</v>
      </c>
      <c r="J732" t="s">
        <v>49</v>
      </c>
    </row>
    <row r="733" spans="1:10" hidden="1" x14ac:dyDescent="0.25">
      <c r="A733" t="s">
        <v>288</v>
      </c>
      <c r="B733" t="s">
        <v>13</v>
      </c>
      <c r="C733" s="1">
        <v>42735</v>
      </c>
      <c r="D733" s="2">
        <v>2040486000</v>
      </c>
      <c r="E733" s="2">
        <v>0</v>
      </c>
      <c r="F733" s="2">
        <v>842010000</v>
      </c>
      <c r="G733" s="2">
        <v>0</v>
      </c>
      <c r="H733" s="2">
        <v>568108000</v>
      </c>
      <c r="I733" t="s">
        <v>48</v>
      </c>
      <c r="J733" t="s">
        <v>49</v>
      </c>
    </row>
    <row r="734" spans="1:10" hidden="1" x14ac:dyDescent="0.25">
      <c r="A734" t="s">
        <v>289</v>
      </c>
      <c r="B734" t="s">
        <v>8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s="2">
        <v>0</v>
      </c>
      <c r="H734" s="2">
        <v>1568000000</v>
      </c>
      <c r="I734" t="s">
        <v>15</v>
      </c>
      <c r="J734" t="s">
        <v>290</v>
      </c>
    </row>
    <row r="735" spans="1:10" hidden="1" x14ac:dyDescent="0.25">
      <c r="A735" t="s">
        <v>289</v>
      </c>
      <c r="B735" t="s">
        <v>11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s="2">
        <v>0</v>
      </c>
      <c r="H735" s="2">
        <v>1627000000</v>
      </c>
      <c r="I735" t="s">
        <v>15</v>
      </c>
      <c r="J735" t="s">
        <v>290</v>
      </c>
    </row>
    <row r="736" spans="1:10" hidden="1" x14ac:dyDescent="0.25">
      <c r="A736" t="s">
        <v>289</v>
      </c>
      <c r="B736" t="s">
        <v>12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s="2">
        <v>0</v>
      </c>
      <c r="H736" s="2">
        <v>1640000000</v>
      </c>
      <c r="I736" t="s">
        <v>15</v>
      </c>
      <c r="J736" t="s">
        <v>290</v>
      </c>
    </row>
    <row r="737" spans="1:10" hidden="1" x14ac:dyDescent="0.25">
      <c r="A737" t="s">
        <v>289</v>
      </c>
      <c r="B737" t="s">
        <v>13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s="2">
        <v>0</v>
      </c>
      <c r="H737" s="2">
        <v>1690000000</v>
      </c>
      <c r="I737" t="s">
        <v>15</v>
      </c>
      <c r="J737" t="s">
        <v>290</v>
      </c>
    </row>
    <row r="738" spans="1:10" hidden="1" x14ac:dyDescent="0.25">
      <c r="A738" t="s">
        <v>291</v>
      </c>
      <c r="B738" t="s">
        <v>8</v>
      </c>
      <c r="C738" s="1">
        <v>41274</v>
      </c>
      <c r="D738" s="2">
        <v>12245000000</v>
      </c>
      <c r="E738" s="2">
        <v>3535000000</v>
      </c>
      <c r="F738" s="2">
        <v>1126000000</v>
      </c>
      <c r="G738" s="2">
        <v>0</v>
      </c>
      <c r="H738" s="2">
        <v>2866000000</v>
      </c>
      <c r="I738" t="s">
        <v>79</v>
      </c>
      <c r="J738" t="s">
        <v>140</v>
      </c>
    </row>
    <row r="739" spans="1:10" hidden="1" x14ac:dyDescent="0.25">
      <c r="A739" t="s">
        <v>291</v>
      </c>
      <c r="B739" t="s">
        <v>11</v>
      </c>
      <c r="C739" s="1">
        <v>41639</v>
      </c>
      <c r="D739" s="2">
        <v>11905000000</v>
      </c>
      <c r="E739" s="2">
        <v>3969000000</v>
      </c>
      <c r="F739" s="2">
        <v>1045000000</v>
      </c>
      <c r="G739" s="2">
        <v>0</v>
      </c>
      <c r="H739" s="2">
        <v>2687000000</v>
      </c>
      <c r="I739" t="s">
        <v>79</v>
      </c>
      <c r="J739" t="s">
        <v>140</v>
      </c>
    </row>
    <row r="740" spans="1:10" hidden="1" x14ac:dyDescent="0.25">
      <c r="A740" t="s">
        <v>291</v>
      </c>
      <c r="B740" t="s">
        <v>12</v>
      </c>
      <c r="C740" s="1">
        <v>42004</v>
      </c>
      <c r="D740" s="2">
        <v>10737000000</v>
      </c>
      <c r="E740" s="2">
        <v>3753000000</v>
      </c>
      <c r="F740" s="2">
        <v>863000000</v>
      </c>
      <c r="G740" s="2">
        <v>0</v>
      </c>
      <c r="H740" s="2">
        <v>3224000000</v>
      </c>
      <c r="I740" t="s">
        <v>79</v>
      </c>
      <c r="J740" t="s">
        <v>140</v>
      </c>
    </row>
    <row r="741" spans="1:10" hidden="1" x14ac:dyDescent="0.25">
      <c r="A741" t="s">
        <v>291</v>
      </c>
      <c r="B741" t="s">
        <v>13</v>
      </c>
      <c r="C741" s="1">
        <v>42369</v>
      </c>
      <c r="D741" s="2">
        <v>6636000000</v>
      </c>
      <c r="E741" s="2">
        <v>3323000000</v>
      </c>
      <c r="F741" s="2">
        <v>703000000</v>
      </c>
      <c r="G741" s="2">
        <v>0</v>
      </c>
      <c r="H741" s="2">
        <v>3955000000</v>
      </c>
      <c r="I741" t="s">
        <v>79</v>
      </c>
      <c r="J741" t="s">
        <v>140</v>
      </c>
    </row>
    <row r="742" spans="1:10" hidden="1" x14ac:dyDescent="0.25">
      <c r="A742" t="s">
        <v>292</v>
      </c>
      <c r="B742" t="s">
        <v>8</v>
      </c>
      <c r="C742" s="1">
        <v>41274</v>
      </c>
      <c r="D742" s="2">
        <v>22086000000</v>
      </c>
      <c r="E742" s="2">
        <v>13195000000</v>
      </c>
      <c r="F742" s="2">
        <v>0</v>
      </c>
      <c r="G742" s="2">
        <v>0</v>
      </c>
      <c r="H742" s="2">
        <v>7080000000</v>
      </c>
      <c r="I742" t="s">
        <v>43</v>
      </c>
      <c r="J742" t="s">
        <v>46</v>
      </c>
    </row>
    <row r="743" spans="1:10" hidden="1" x14ac:dyDescent="0.25">
      <c r="A743" t="s">
        <v>292</v>
      </c>
      <c r="B743" t="s">
        <v>11</v>
      </c>
      <c r="C743" s="1">
        <v>41639</v>
      </c>
      <c r="D743" s="2">
        <v>20673000000</v>
      </c>
      <c r="E743" s="2">
        <v>11048000000</v>
      </c>
      <c r="F743" s="2">
        <v>0</v>
      </c>
      <c r="G743" s="2">
        <v>0</v>
      </c>
      <c r="H743" s="2">
        <v>5970000000</v>
      </c>
      <c r="I743" t="s">
        <v>43</v>
      </c>
      <c r="J743" t="s">
        <v>46</v>
      </c>
    </row>
    <row r="744" spans="1:10" hidden="1" x14ac:dyDescent="0.25">
      <c r="A744" t="s">
        <v>292</v>
      </c>
      <c r="B744" t="s">
        <v>12</v>
      </c>
      <c r="C744" s="1">
        <v>42004</v>
      </c>
      <c r="D744" s="2">
        <v>18614000000</v>
      </c>
      <c r="E744" s="2">
        <v>10805000000</v>
      </c>
      <c r="F744" s="2">
        <v>0</v>
      </c>
      <c r="G744" s="2">
        <v>0</v>
      </c>
      <c r="H744" s="2">
        <v>5757000000</v>
      </c>
      <c r="I744" t="s">
        <v>43</v>
      </c>
      <c r="J744" t="s">
        <v>46</v>
      </c>
    </row>
    <row r="745" spans="1:10" hidden="1" x14ac:dyDescent="0.25">
      <c r="A745" t="s">
        <v>292</v>
      </c>
      <c r="B745" t="s">
        <v>13</v>
      </c>
      <c r="C745" s="1">
        <v>42369</v>
      </c>
      <c r="D745" s="2">
        <v>18377000000</v>
      </c>
      <c r="E745" s="2">
        <v>10775000000</v>
      </c>
      <c r="F745" s="2">
        <v>0</v>
      </c>
      <c r="G745" s="2">
        <v>0</v>
      </c>
      <c r="H745" s="2">
        <v>5274000000</v>
      </c>
      <c r="I745" t="s">
        <v>43</v>
      </c>
      <c r="J745" t="s">
        <v>46</v>
      </c>
    </row>
    <row r="746" spans="1:10" hidden="1" x14ac:dyDescent="0.25">
      <c r="A746" t="s">
        <v>293</v>
      </c>
      <c r="B746" t="s">
        <v>8</v>
      </c>
      <c r="C746" s="1">
        <v>41274</v>
      </c>
      <c r="D746" s="2">
        <v>5580506000</v>
      </c>
      <c r="E746" s="2">
        <v>3440623000</v>
      </c>
      <c r="F746" s="2">
        <v>1111232000</v>
      </c>
      <c r="G746" s="2">
        <v>0</v>
      </c>
      <c r="H746" s="2">
        <v>0</v>
      </c>
      <c r="I746" t="s">
        <v>15</v>
      </c>
      <c r="J746" t="s">
        <v>294</v>
      </c>
    </row>
    <row r="747" spans="1:10" hidden="1" x14ac:dyDescent="0.25">
      <c r="A747" t="s">
        <v>293</v>
      </c>
      <c r="B747" t="s">
        <v>11</v>
      </c>
      <c r="C747" s="1">
        <v>41639</v>
      </c>
      <c r="D747" s="2">
        <v>5899872000</v>
      </c>
      <c r="E747" s="2">
        <v>3621417000</v>
      </c>
      <c r="F747" s="2">
        <v>1124753000</v>
      </c>
      <c r="G747" s="2">
        <v>0</v>
      </c>
      <c r="H747" s="2">
        <v>0</v>
      </c>
      <c r="I747" t="s">
        <v>15</v>
      </c>
      <c r="J747" t="s">
        <v>294</v>
      </c>
    </row>
    <row r="748" spans="1:10" hidden="1" x14ac:dyDescent="0.25">
      <c r="A748" t="s">
        <v>293</v>
      </c>
      <c r="B748" t="s">
        <v>12</v>
      </c>
      <c r="C748" s="1">
        <v>42004</v>
      </c>
      <c r="D748" s="2">
        <v>6228508000</v>
      </c>
      <c r="E748" s="2">
        <v>3788023000</v>
      </c>
      <c r="F748" s="2">
        <v>1159502000</v>
      </c>
      <c r="G748" s="2">
        <v>0</v>
      </c>
      <c r="H748" s="2">
        <v>0</v>
      </c>
      <c r="I748" t="s">
        <v>15</v>
      </c>
      <c r="J748" t="s">
        <v>294</v>
      </c>
    </row>
    <row r="749" spans="1:10" hidden="1" x14ac:dyDescent="0.25">
      <c r="A749" t="s">
        <v>293</v>
      </c>
      <c r="B749" t="s">
        <v>13</v>
      </c>
      <c r="C749" s="1">
        <v>42369</v>
      </c>
      <c r="D749" s="2">
        <v>5995402000</v>
      </c>
      <c r="E749" s="2">
        <v>3619612000</v>
      </c>
      <c r="F749" s="2">
        <v>1220095000</v>
      </c>
      <c r="G749" s="2">
        <v>0</v>
      </c>
      <c r="H749" s="2">
        <v>0</v>
      </c>
      <c r="I749" t="s">
        <v>15</v>
      </c>
      <c r="J749" t="s">
        <v>294</v>
      </c>
    </row>
    <row r="750" spans="1:10" hidden="1" x14ac:dyDescent="0.25">
      <c r="A750" t="s">
        <v>295</v>
      </c>
      <c r="B750" t="s">
        <v>8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21</v>
      </c>
      <c r="J750" t="s">
        <v>26</v>
      </c>
    </row>
    <row r="751" spans="1:10" hidden="1" x14ac:dyDescent="0.25">
      <c r="A751" t="s">
        <v>295</v>
      </c>
      <c r="B751" t="s">
        <v>11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21</v>
      </c>
      <c r="J751" t="s">
        <v>26</v>
      </c>
    </row>
    <row r="752" spans="1:10" hidden="1" x14ac:dyDescent="0.25">
      <c r="A752" t="s">
        <v>295</v>
      </c>
      <c r="B752" t="s">
        <v>12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21</v>
      </c>
      <c r="J752" t="s">
        <v>26</v>
      </c>
    </row>
    <row r="753" spans="1:10" hidden="1" x14ac:dyDescent="0.25">
      <c r="A753" t="s">
        <v>295</v>
      </c>
      <c r="B753" t="s">
        <v>13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21</v>
      </c>
      <c r="J753" t="s">
        <v>26</v>
      </c>
    </row>
    <row r="754" spans="1:10" hidden="1" x14ac:dyDescent="0.25">
      <c r="A754" t="s">
        <v>296</v>
      </c>
      <c r="B754" t="s">
        <v>8</v>
      </c>
      <c r="C754" s="1">
        <v>41639</v>
      </c>
      <c r="D754" s="2">
        <v>39055000000</v>
      </c>
      <c r="E754" s="2">
        <v>28364000000</v>
      </c>
      <c r="F754" s="2">
        <v>5190000000</v>
      </c>
      <c r="G754" s="2">
        <v>0</v>
      </c>
      <c r="H754" s="2">
        <v>0</v>
      </c>
      <c r="I754" t="s">
        <v>9</v>
      </c>
      <c r="J754" t="s">
        <v>160</v>
      </c>
    </row>
    <row r="755" spans="1:10" hidden="1" x14ac:dyDescent="0.25">
      <c r="A755" t="s">
        <v>296</v>
      </c>
      <c r="B755" t="s">
        <v>11</v>
      </c>
      <c r="C755" s="1">
        <v>42004</v>
      </c>
      <c r="D755" s="2">
        <v>40306000000</v>
      </c>
      <c r="E755" s="2">
        <v>28957000000</v>
      </c>
      <c r="F755" s="2">
        <v>5518000000</v>
      </c>
      <c r="G755" s="2">
        <v>0</v>
      </c>
      <c r="H755" s="2">
        <v>0</v>
      </c>
      <c r="I755" t="s">
        <v>9</v>
      </c>
      <c r="J755" t="s">
        <v>160</v>
      </c>
    </row>
    <row r="756" spans="1:10" hidden="1" x14ac:dyDescent="0.25">
      <c r="A756" t="s">
        <v>296</v>
      </c>
      <c r="B756" t="s">
        <v>12</v>
      </c>
      <c r="C756" s="1">
        <v>42369</v>
      </c>
      <c r="D756" s="2">
        <v>38581000000</v>
      </c>
      <c r="E756" s="2">
        <v>26747000000</v>
      </c>
      <c r="F756" s="2">
        <v>5006000000</v>
      </c>
      <c r="G756" s="2">
        <v>0</v>
      </c>
      <c r="H756" s="2">
        <v>0</v>
      </c>
      <c r="I756" t="s">
        <v>9</v>
      </c>
      <c r="J756" t="s">
        <v>160</v>
      </c>
    </row>
    <row r="757" spans="1:10" hidden="1" x14ac:dyDescent="0.25">
      <c r="A757" t="s">
        <v>296</v>
      </c>
      <c r="B757" t="s">
        <v>13</v>
      </c>
      <c r="C757" s="1">
        <v>42735</v>
      </c>
      <c r="D757" s="2">
        <v>39302000000</v>
      </c>
      <c r="E757" s="2">
        <v>27150000000</v>
      </c>
      <c r="F757" s="2">
        <v>5469000000</v>
      </c>
      <c r="G757" s="2">
        <v>0</v>
      </c>
      <c r="H757" s="2">
        <v>0</v>
      </c>
      <c r="I757" t="s">
        <v>9</v>
      </c>
      <c r="J757" t="s">
        <v>160</v>
      </c>
    </row>
    <row r="758" spans="1:10" hidden="1" x14ac:dyDescent="0.25">
      <c r="A758" t="s">
        <v>297</v>
      </c>
      <c r="B758" t="s">
        <v>8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79</v>
      </c>
      <c r="J758" t="s">
        <v>298</v>
      </c>
    </row>
    <row r="759" spans="1:10" hidden="1" x14ac:dyDescent="0.25">
      <c r="A759" t="s">
        <v>297</v>
      </c>
      <c r="B759" t="s">
        <v>11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79</v>
      </c>
      <c r="J759" t="s">
        <v>298</v>
      </c>
    </row>
    <row r="760" spans="1:10" hidden="1" x14ac:dyDescent="0.25">
      <c r="A760" t="s">
        <v>297</v>
      </c>
      <c r="B760" t="s">
        <v>12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79</v>
      </c>
      <c r="J760" t="s">
        <v>298</v>
      </c>
    </row>
    <row r="761" spans="1:10" hidden="1" x14ac:dyDescent="0.25">
      <c r="A761" t="s">
        <v>297</v>
      </c>
      <c r="B761" t="s">
        <v>13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79</v>
      </c>
      <c r="J761" t="s">
        <v>298</v>
      </c>
    </row>
    <row r="762" spans="1:10" hidden="1" x14ac:dyDescent="0.25">
      <c r="A762" t="s">
        <v>299</v>
      </c>
      <c r="B762" t="s">
        <v>8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18</v>
      </c>
      <c r="J762" t="s">
        <v>300</v>
      </c>
    </row>
    <row r="763" spans="1:10" hidden="1" x14ac:dyDescent="0.25">
      <c r="A763" t="s">
        <v>299</v>
      </c>
      <c r="B763" t="s">
        <v>11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18</v>
      </c>
      <c r="J763" t="s">
        <v>300</v>
      </c>
    </row>
    <row r="764" spans="1:10" hidden="1" x14ac:dyDescent="0.25">
      <c r="A764" t="s">
        <v>299</v>
      </c>
      <c r="B764" t="s">
        <v>12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18</v>
      </c>
      <c r="J764" t="s">
        <v>300</v>
      </c>
    </row>
    <row r="765" spans="1:10" hidden="1" x14ac:dyDescent="0.25">
      <c r="A765" t="s">
        <v>301</v>
      </c>
      <c r="B765" t="s">
        <v>8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18</v>
      </c>
      <c r="J765" t="s">
        <v>19</v>
      </c>
    </row>
    <row r="766" spans="1:10" hidden="1" x14ac:dyDescent="0.25">
      <c r="A766" t="s">
        <v>301</v>
      </c>
      <c r="B766" t="s">
        <v>11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18</v>
      </c>
      <c r="J766" t="s">
        <v>19</v>
      </c>
    </row>
    <row r="767" spans="1:10" hidden="1" x14ac:dyDescent="0.25">
      <c r="A767" t="s">
        <v>301</v>
      </c>
      <c r="B767" t="s">
        <v>12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18</v>
      </c>
      <c r="J767" t="s">
        <v>19</v>
      </c>
    </row>
    <row r="768" spans="1:10" hidden="1" x14ac:dyDescent="0.25">
      <c r="A768" t="s">
        <v>301</v>
      </c>
      <c r="B768" t="s">
        <v>13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18</v>
      </c>
      <c r="J768" t="s">
        <v>19</v>
      </c>
    </row>
    <row r="769" spans="1:10" hidden="1" x14ac:dyDescent="0.25">
      <c r="A769" t="s">
        <v>302</v>
      </c>
      <c r="B769" t="s">
        <v>8</v>
      </c>
      <c r="C769" s="1">
        <v>41394</v>
      </c>
      <c r="D769" s="2">
        <v>2807114000</v>
      </c>
      <c r="E769" s="2">
        <v>1123773000</v>
      </c>
      <c r="F769" s="2">
        <v>828095000</v>
      </c>
      <c r="G769" s="2">
        <v>0</v>
      </c>
      <c r="H769" s="2">
        <v>92407000</v>
      </c>
      <c r="I769" t="s">
        <v>43</v>
      </c>
      <c r="J769" t="s">
        <v>96</v>
      </c>
    </row>
    <row r="770" spans="1:10" hidden="1" x14ac:dyDescent="0.25">
      <c r="A770" t="s">
        <v>302</v>
      </c>
      <c r="B770" t="s">
        <v>11</v>
      </c>
      <c r="C770" s="1">
        <v>41759</v>
      </c>
      <c r="D770" s="2">
        <v>3024295000</v>
      </c>
      <c r="E770" s="2">
        <v>1179405000</v>
      </c>
      <c r="F770" s="2">
        <v>830789000</v>
      </c>
      <c r="G770" s="2">
        <v>0</v>
      </c>
      <c r="H770" s="2">
        <v>115604000</v>
      </c>
      <c r="I770" t="s">
        <v>43</v>
      </c>
      <c r="J770" t="s">
        <v>96</v>
      </c>
    </row>
    <row r="771" spans="1:10" hidden="1" x14ac:dyDescent="0.25">
      <c r="A771" t="s">
        <v>302</v>
      </c>
      <c r="B771" t="s">
        <v>12</v>
      </c>
      <c r="C771" s="1">
        <v>42124</v>
      </c>
      <c r="D771" s="2">
        <v>3078658000</v>
      </c>
      <c r="E771" s="2">
        <v>1231104000</v>
      </c>
      <c r="F771" s="2">
        <v>818091000</v>
      </c>
      <c r="G771" s="2">
        <v>0</v>
      </c>
      <c r="H771" s="2">
        <v>159804000</v>
      </c>
      <c r="I771" t="s">
        <v>43</v>
      </c>
      <c r="J771" t="s">
        <v>96</v>
      </c>
    </row>
    <row r="772" spans="1:10" hidden="1" x14ac:dyDescent="0.25">
      <c r="A772" t="s">
        <v>302</v>
      </c>
      <c r="B772" t="s">
        <v>13</v>
      </c>
      <c r="C772" s="1">
        <v>42490</v>
      </c>
      <c r="D772" s="2">
        <v>3038153000</v>
      </c>
      <c r="E772" s="2">
        <v>1250320000</v>
      </c>
      <c r="F772" s="2">
        <v>905648000</v>
      </c>
      <c r="G772" s="2">
        <v>0</v>
      </c>
      <c r="H772" s="2">
        <v>173598000</v>
      </c>
      <c r="I772" t="s">
        <v>43</v>
      </c>
      <c r="J772" t="s">
        <v>96</v>
      </c>
    </row>
    <row r="773" spans="1:10" hidden="1" x14ac:dyDescent="0.25">
      <c r="A773" t="s">
        <v>303</v>
      </c>
      <c r="B773" t="s">
        <v>8</v>
      </c>
      <c r="C773" s="1">
        <v>41574</v>
      </c>
      <c r="D773" s="2">
        <v>8751654000</v>
      </c>
      <c r="E773" s="2">
        <v>7338838000</v>
      </c>
      <c r="F773" s="2">
        <v>627340000</v>
      </c>
      <c r="G773" s="2">
        <v>0</v>
      </c>
      <c r="H773" s="2">
        <v>0</v>
      </c>
      <c r="I773" t="s">
        <v>32</v>
      </c>
      <c r="J773" t="s">
        <v>120</v>
      </c>
    </row>
    <row r="774" spans="1:10" hidden="1" x14ac:dyDescent="0.25">
      <c r="A774" t="s">
        <v>303</v>
      </c>
      <c r="B774" t="s">
        <v>11</v>
      </c>
      <c r="C774" s="1">
        <v>41938</v>
      </c>
      <c r="D774" s="2">
        <v>9316256000</v>
      </c>
      <c r="E774" s="2">
        <v>7751273000</v>
      </c>
      <c r="F774" s="2">
        <v>650948000</v>
      </c>
      <c r="G774" s="2">
        <v>0</v>
      </c>
      <c r="H774" s="2">
        <v>0</v>
      </c>
      <c r="I774" t="s">
        <v>32</v>
      </c>
      <c r="J774" t="s">
        <v>120</v>
      </c>
    </row>
    <row r="775" spans="1:10" hidden="1" x14ac:dyDescent="0.25">
      <c r="A775" t="s">
        <v>303</v>
      </c>
      <c r="B775" t="s">
        <v>12</v>
      </c>
      <c r="C775" s="1">
        <v>42308</v>
      </c>
      <c r="D775" s="2">
        <v>9263863000</v>
      </c>
      <c r="E775" s="2">
        <v>7455282000</v>
      </c>
      <c r="F775" s="2">
        <v>743611000</v>
      </c>
      <c r="G775" s="2">
        <v>0</v>
      </c>
      <c r="H775" s="2">
        <v>0</v>
      </c>
      <c r="I775" t="s">
        <v>32</v>
      </c>
      <c r="J775" t="s">
        <v>120</v>
      </c>
    </row>
    <row r="776" spans="1:10" hidden="1" x14ac:dyDescent="0.25">
      <c r="A776" t="s">
        <v>303</v>
      </c>
      <c r="B776" t="s">
        <v>13</v>
      </c>
      <c r="C776" s="1">
        <v>42673</v>
      </c>
      <c r="D776" s="2">
        <v>9523224000</v>
      </c>
      <c r="E776" s="2">
        <v>7365049000</v>
      </c>
      <c r="F776" s="2">
        <v>871974000</v>
      </c>
      <c r="G776" s="2">
        <v>0</v>
      </c>
      <c r="H776" s="2">
        <v>0</v>
      </c>
      <c r="I776" t="s">
        <v>32</v>
      </c>
      <c r="J776" t="s">
        <v>120</v>
      </c>
    </row>
    <row r="777" spans="1:10" hidden="1" x14ac:dyDescent="0.25">
      <c r="A777" t="s">
        <v>304</v>
      </c>
      <c r="B777" t="s">
        <v>8</v>
      </c>
      <c r="C777" s="1">
        <v>41453</v>
      </c>
      <c r="D777" s="2">
        <v>5112000000</v>
      </c>
      <c r="E777" s="2">
        <v>3385000000</v>
      </c>
      <c r="F777" s="2">
        <v>914000000</v>
      </c>
      <c r="G777" s="2">
        <v>0</v>
      </c>
      <c r="H777" s="2">
        <v>0</v>
      </c>
      <c r="I777" t="s">
        <v>18</v>
      </c>
      <c r="J777" t="s">
        <v>305</v>
      </c>
    </row>
    <row r="778" spans="1:10" hidden="1" x14ac:dyDescent="0.25">
      <c r="A778" t="s">
        <v>304</v>
      </c>
      <c r="B778" t="s">
        <v>11</v>
      </c>
      <c r="C778" s="1">
        <v>41817</v>
      </c>
      <c r="D778" s="2">
        <v>5012000000</v>
      </c>
      <c r="E778" s="2">
        <v>3310000000</v>
      </c>
      <c r="F778" s="2">
        <v>820000000</v>
      </c>
      <c r="G778" s="2">
        <v>0</v>
      </c>
      <c r="H778" s="2">
        <v>0</v>
      </c>
      <c r="I778" t="s">
        <v>18</v>
      </c>
      <c r="J778" t="s">
        <v>305</v>
      </c>
    </row>
    <row r="779" spans="1:10" hidden="1" x14ac:dyDescent="0.25">
      <c r="A779" t="s">
        <v>304</v>
      </c>
      <c r="B779" t="s">
        <v>12</v>
      </c>
      <c r="C779" s="1">
        <v>42188</v>
      </c>
      <c r="D779" s="2">
        <v>5083000000</v>
      </c>
      <c r="E779" s="2">
        <v>3348000000</v>
      </c>
      <c r="F779" s="2">
        <v>976000000</v>
      </c>
      <c r="G779" s="2">
        <v>0</v>
      </c>
      <c r="H779" s="2">
        <v>0</v>
      </c>
      <c r="I779" t="s">
        <v>18</v>
      </c>
      <c r="J779" t="s">
        <v>305</v>
      </c>
    </row>
    <row r="780" spans="1:10" hidden="1" x14ac:dyDescent="0.25">
      <c r="A780" t="s">
        <v>304</v>
      </c>
      <c r="B780" t="s">
        <v>13</v>
      </c>
      <c r="C780" s="1">
        <v>42552</v>
      </c>
      <c r="D780" s="2">
        <v>7467000000</v>
      </c>
      <c r="E780" s="2">
        <v>5132000000</v>
      </c>
      <c r="F780" s="2">
        <v>1186000000</v>
      </c>
      <c r="G780" s="2">
        <v>0</v>
      </c>
      <c r="H780" s="2">
        <v>0</v>
      </c>
      <c r="I780" t="s">
        <v>18</v>
      </c>
      <c r="J780" t="s">
        <v>305</v>
      </c>
    </row>
    <row r="781" spans="1:10" hidden="1" x14ac:dyDescent="0.25">
      <c r="A781" t="s">
        <v>306</v>
      </c>
      <c r="B781" t="s">
        <v>8</v>
      </c>
      <c r="C781" s="1">
        <v>41272</v>
      </c>
      <c r="D781" s="2">
        <v>8939967000</v>
      </c>
      <c r="E781" s="2">
        <v>6432454000</v>
      </c>
      <c r="F781" s="2">
        <v>1873360000</v>
      </c>
      <c r="G781" s="2">
        <v>0</v>
      </c>
      <c r="H781" s="2">
        <v>0</v>
      </c>
      <c r="I781" t="s">
        <v>21</v>
      </c>
      <c r="J781" t="s">
        <v>24</v>
      </c>
    </row>
    <row r="782" spans="1:10" hidden="1" x14ac:dyDescent="0.25">
      <c r="A782" t="s">
        <v>306</v>
      </c>
      <c r="B782" t="s">
        <v>11</v>
      </c>
      <c r="C782" s="1">
        <v>41636</v>
      </c>
      <c r="D782" s="2">
        <v>9560647000</v>
      </c>
      <c r="E782" s="2">
        <v>6904633000</v>
      </c>
      <c r="F782" s="2">
        <v>1978960000</v>
      </c>
      <c r="G782" s="2">
        <v>0</v>
      </c>
      <c r="H782" s="2">
        <v>0</v>
      </c>
      <c r="I782" t="s">
        <v>21</v>
      </c>
      <c r="J782" t="s">
        <v>24</v>
      </c>
    </row>
    <row r="783" spans="1:10" hidden="1" x14ac:dyDescent="0.25">
      <c r="A783" t="s">
        <v>306</v>
      </c>
      <c r="B783" t="s">
        <v>12</v>
      </c>
      <c r="C783" s="1">
        <v>42000</v>
      </c>
      <c r="D783" s="2">
        <v>10371390000</v>
      </c>
      <c r="E783" s="2">
        <v>7460075000</v>
      </c>
      <c r="F783" s="2">
        <v>2196173000</v>
      </c>
      <c r="G783" s="2">
        <v>0</v>
      </c>
      <c r="H783" s="2">
        <v>0</v>
      </c>
      <c r="I783" t="s">
        <v>21</v>
      </c>
      <c r="J783" t="s">
        <v>24</v>
      </c>
    </row>
    <row r="784" spans="1:10" hidden="1" x14ac:dyDescent="0.25">
      <c r="A784" t="s">
        <v>306</v>
      </c>
      <c r="B784" t="s">
        <v>13</v>
      </c>
      <c r="C784" s="1">
        <v>42364</v>
      </c>
      <c r="D784" s="2">
        <v>10629719000</v>
      </c>
      <c r="E784" s="2">
        <v>7617460000</v>
      </c>
      <c r="F784" s="2">
        <v>2243356000</v>
      </c>
      <c r="G784" s="2">
        <v>0</v>
      </c>
      <c r="H784" s="2">
        <v>0</v>
      </c>
      <c r="I784" t="s">
        <v>21</v>
      </c>
      <c r="J784" t="s">
        <v>24</v>
      </c>
    </row>
    <row r="785" spans="1:10" hidden="1" x14ac:dyDescent="0.25">
      <c r="A785" t="s">
        <v>307</v>
      </c>
      <c r="B785" t="s">
        <v>8</v>
      </c>
      <c r="C785" s="1">
        <v>41274</v>
      </c>
      <c r="D785" s="2">
        <v>5059000000</v>
      </c>
      <c r="E785" s="2">
        <v>1885000000</v>
      </c>
      <c r="F785" s="2">
        <v>2101000000</v>
      </c>
      <c r="G785" s="2">
        <v>0</v>
      </c>
      <c r="H785" s="2">
        <v>722000000</v>
      </c>
      <c r="I785" t="s">
        <v>48</v>
      </c>
      <c r="J785" t="s">
        <v>49</v>
      </c>
    </row>
    <row r="786" spans="1:10" hidden="1" x14ac:dyDescent="0.25">
      <c r="A786" t="s">
        <v>307</v>
      </c>
      <c r="B786" t="s">
        <v>11</v>
      </c>
      <c r="C786" s="1">
        <v>41639</v>
      </c>
      <c r="D786" s="2">
        <v>5166000000</v>
      </c>
      <c r="E786" s="2">
        <v>1989000000</v>
      </c>
      <c r="F786" s="2">
        <v>1968000000</v>
      </c>
      <c r="G786" s="2">
        <v>0</v>
      </c>
      <c r="H786" s="2">
        <v>697000000</v>
      </c>
      <c r="I786" t="s">
        <v>48</v>
      </c>
      <c r="J786" t="s">
        <v>49</v>
      </c>
    </row>
    <row r="787" spans="1:10" hidden="1" x14ac:dyDescent="0.25">
      <c r="A787" t="s">
        <v>307</v>
      </c>
      <c r="B787" t="s">
        <v>12</v>
      </c>
      <c r="C787" s="1">
        <v>42004</v>
      </c>
      <c r="D787" s="2">
        <v>5354000000</v>
      </c>
      <c r="E787" s="2">
        <v>2033000000</v>
      </c>
      <c r="F787" s="2">
        <v>1920000000</v>
      </c>
      <c r="G787" s="2">
        <v>0</v>
      </c>
      <c r="H787" s="2">
        <v>701000000</v>
      </c>
      <c r="I787" t="s">
        <v>48</v>
      </c>
      <c r="J787" t="s">
        <v>49</v>
      </c>
    </row>
    <row r="788" spans="1:10" hidden="1" x14ac:dyDescent="0.25">
      <c r="A788" t="s">
        <v>307</v>
      </c>
      <c r="B788" t="s">
        <v>13</v>
      </c>
      <c r="C788" s="1">
        <v>42369</v>
      </c>
      <c r="D788" s="2">
        <v>5387000000</v>
      </c>
      <c r="E788" s="2">
        <v>2012000000</v>
      </c>
      <c r="F788" s="2">
        <v>2011000000</v>
      </c>
      <c r="G788" s="2">
        <v>0</v>
      </c>
      <c r="H788" s="2">
        <v>716000000</v>
      </c>
      <c r="I788" t="s">
        <v>48</v>
      </c>
      <c r="J788" t="s">
        <v>49</v>
      </c>
    </row>
    <row r="789" spans="1:10" hidden="1" x14ac:dyDescent="0.25">
      <c r="A789" t="s">
        <v>308</v>
      </c>
      <c r="B789" t="s">
        <v>8</v>
      </c>
      <c r="C789" s="1">
        <v>41274</v>
      </c>
      <c r="D789" s="2">
        <v>6644252000</v>
      </c>
      <c r="E789" s="2">
        <v>3784370000</v>
      </c>
      <c r="F789" s="2">
        <v>1703796000</v>
      </c>
      <c r="G789" s="2">
        <v>0</v>
      </c>
      <c r="H789" s="2">
        <v>0</v>
      </c>
      <c r="I789" t="s">
        <v>32</v>
      </c>
      <c r="J789" t="s">
        <v>120</v>
      </c>
    </row>
    <row r="790" spans="1:10" hidden="1" x14ac:dyDescent="0.25">
      <c r="A790" t="s">
        <v>308</v>
      </c>
      <c r="B790" t="s">
        <v>11</v>
      </c>
      <c r="C790" s="1">
        <v>41639</v>
      </c>
      <c r="D790" s="2">
        <v>7146079000</v>
      </c>
      <c r="E790" s="2">
        <v>3865231000</v>
      </c>
      <c r="F790" s="2">
        <v>1924132000</v>
      </c>
      <c r="G790" s="2">
        <v>0</v>
      </c>
      <c r="H790" s="2">
        <v>0</v>
      </c>
      <c r="I790" t="s">
        <v>32</v>
      </c>
      <c r="J790" t="s">
        <v>120</v>
      </c>
    </row>
    <row r="791" spans="1:10" hidden="1" x14ac:dyDescent="0.25">
      <c r="A791" t="s">
        <v>308</v>
      </c>
      <c r="B791" t="s">
        <v>12</v>
      </c>
      <c r="C791" s="1">
        <v>42004</v>
      </c>
      <c r="D791" s="2">
        <v>7421768000</v>
      </c>
      <c r="E791" s="2">
        <v>4085602000</v>
      </c>
      <c r="F791" s="2">
        <v>1898284000</v>
      </c>
      <c r="G791" s="2">
        <v>0</v>
      </c>
      <c r="H791" s="2">
        <v>0</v>
      </c>
      <c r="I791" t="s">
        <v>32</v>
      </c>
      <c r="J791" t="s">
        <v>120</v>
      </c>
    </row>
    <row r="792" spans="1:10" hidden="1" x14ac:dyDescent="0.25">
      <c r="A792" t="s">
        <v>308</v>
      </c>
      <c r="B792" t="s">
        <v>13</v>
      </c>
      <c r="C792" s="1">
        <v>42369</v>
      </c>
      <c r="D792" s="2">
        <v>7386626000</v>
      </c>
      <c r="E792" s="2">
        <v>4003951000</v>
      </c>
      <c r="F792" s="2">
        <v>1969308000</v>
      </c>
      <c r="G792" s="2">
        <v>0</v>
      </c>
      <c r="H792" s="2">
        <v>0</v>
      </c>
      <c r="I792" t="s">
        <v>32</v>
      </c>
      <c r="J792" t="s">
        <v>120</v>
      </c>
    </row>
    <row r="793" spans="1:10" hidden="1" x14ac:dyDescent="0.25">
      <c r="A793" t="s">
        <v>309</v>
      </c>
      <c r="B793" t="s">
        <v>8</v>
      </c>
      <c r="C793" s="1">
        <v>41639</v>
      </c>
      <c r="D793" s="2">
        <v>41313000000</v>
      </c>
      <c r="E793" s="2">
        <v>32564000000</v>
      </c>
      <c r="F793" s="2">
        <v>0</v>
      </c>
      <c r="G793" s="2">
        <v>0</v>
      </c>
      <c r="H793" s="2">
        <v>6688000000</v>
      </c>
      <c r="I793" t="s">
        <v>21</v>
      </c>
      <c r="J793" t="s">
        <v>77</v>
      </c>
    </row>
    <row r="794" spans="1:10" hidden="1" x14ac:dyDescent="0.25">
      <c r="A794" t="s">
        <v>309</v>
      </c>
      <c r="B794" t="s">
        <v>11</v>
      </c>
      <c r="C794" s="1">
        <v>42004</v>
      </c>
      <c r="D794" s="2">
        <v>48500000000</v>
      </c>
      <c r="E794" s="2">
        <v>38166000000</v>
      </c>
      <c r="F794" s="2">
        <v>0</v>
      </c>
      <c r="G794" s="2">
        <v>0</v>
      </c>
      <c r="H794" s="2">
        <v>7972000000</v>
      </c>
      <c r="I794" t="s">
        <v>21</v>
      </c>
      <c r="J794" t="s">
        <v>77</v>
      </c>
    </row>
    <row r="795" spans="1:10" hidden="1" x14ac:dyDescent="0.25">
      <c r="A795" t="s">
        <v>309</v>
      </c>
      <c r="B795" t="s">
        <v>12</v>
      </c>
      <c r="C795" s="1">
        <v>42369</v>
      </c>
      <c r="D795" s="2">
        <v>54289000000</v>
      </c>
      <c r="E795" s="2">
        <v>44269000000</v>
      </c>
      <c r="F795" s="2">
        <v>0</v>
      </c>
      <c r="G795" s="2">
        <v>0</v>
      </c>
      <c r="H795" s="2">
        <v>7673000000</v>
      </c>
      <c r="I795" t="s">
        <v>21</v>
      </c>
      <c r="J795" t="s">
        <v>77</v>
      </c>
    </row>
    <row r="796" spans="1:10" hidden="1" x14ac:dyDescent="0.25">
      <c r="A796" t="s">
        <v>309</v>
      </c>
      <c r="B796" t="s">
        <v>13</v>
      </c>
      <c r="C796" s="1">
        <v>42735</v>
      </c>
      <c r="D796" s="2">
        <v>54379000000</v>
      </c>
      <c r="E796" s="2">
        <v>45007000000</v>
      </c>
      <c r="F796" s="2">
        <v>0</v>
      </c>
      <c r="G796" s="2">
        <v>0</v>
      </c>
      <c r="H796" s="2">
        <v>7631000000</v>
      </c>
      <c r="I796" t="s">
        <v>21</v>
      </c>
      <c r="J796" t="s">
        <v>77</v>
      </c>
    </row>
    <row r="797" spans="1:10" hidden="1" x14ac:dyDescent="0.25">
      <c r="A797" t="s">
        <v>310</v>
      </c>
      <c r="B797" t="s">
        <v>8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s="2">
        <v>0</v>
      </c>
      <c r="I797" t="s">
        <v>18</v>
      </c>
      <c r="J797" t="s">
        <v>172</v>
      </c>
    </row>
    <row r="798" spans="1:10" hidden="1" x14ac:dyDescent="0.25">
      <c r="A798" t="s">
        <v>310</v>
      </c>
      <c r="B798" t="s">
        <v>11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s="2">
        <v>0</v>
      </c>
      <c r="I798" t="s">
        <v>18</v>
      </c>
      <c r="J798" t="s">
        <v>172</v>
      </c>
    </row>
    <row r="799" spans="1:10" hidden="1" x14ac:dyDescent="0.25">
      <c r="A799" t="s">
        <v>310</v>
      </c>
      <c r="B799" t="s">
        <v>12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s="2">
        <v>0</v>
      </c>
      <c r="I799" t="s">
        <v>18</v>
      </c>
      <c r="J799" t="s">
        <v>172</v>
      </c>
    </row>
    <row r="800" spans="1:10" hidden="1" x14ac:dyDescent="0.25">
      <c r="A800" t="s">
        <v>310</v>
      </c>
      <c r="B800" t="s">
        <v>13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s="2">
        <v>0</v>
      </c>
      <c r="I800" t="s">
        <v>18</v>
      </c>
      <c r="J800" t="s">
        <v>172</v>
      </c>
    </row>
    <row r="801" spans="1:10" hidden="1" x14ac:dyDescent="0.25">
      <c r="A801" t="s">
        <v>311</v>
      </c>
      <c r="B801" t="s">
        <v>8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s="2">
        <v>0</v>
      </c>
      <c r="I801" t="s">
        <v>21</v>
      </c>
      <c r="J801" t="s">
        <v>26</v>
      </c>
    </row>
    <row r="802" spans="1:10" hidden="1" x14ac:dyDescent="0.25">
      <c r="A802" t="s">
        <v>311</v>
      </c>
      <c r="B802" t="s">
        <v>11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s="2">
        <v>0</v>
      </c>
      <c r="I802" t="s">
        <v>21</v>
      </c>
      <c r="J802" t="s">
        <v>26</v>
      </c>
    </row>
    <row r="803" spans="1:10" hidden="1" x14ac:dyDescent="0.25">
      <c r="A803" t="s">
        <v>311</v>
      </c>
      <c r="B803" t="s">
        <v>12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s="2">
        <v>0</v>
      </c>
      <c r="I803" t="s">
        <v>21</v>
      </c>
      <c r="J803" t="s">
        <v>26</v>
      </c>
    </row>
    <row r="804" spans="1:10" hidden="1" x14ac:dyDescent="0.25">
      <c r="A804" t="s">
        <v>311</v>
      </c>
      <c r="B804" t="s">
        <v>13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s="2">
        <v>0</v>
      </c>
      <c r="I804" t="s">
        <v>21</v>
      </c>
      <c r="J804" t="s">
        <v>26</v>
      </c>
    </row>
    <row r="805" spans="1:10" hidden="1" x14ac:dyDescent="0.25">
      <c r="A805" t="s">
        <v>312</v>
      </c>
      <c r="B805" t="s">
        <v>8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s="2">
        <v>0</v>
      </c>
      <c r="I805" t="s">
        <v>55</v>
      </c>
      <c r="J805" t="s">
        <v>56</v>
      </c>
    </row>
    <row r="806" spans="1:10" hidden="1" x14ac:dyDescent="0.25">
      <c r="A806" t="s">
        <v>312</v>
      </c>
      <c r="B806" t="s">
        <v>11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s="2">
        <v>0</v>
      </c>
      <c r="I806" t="s">
        <v>55</v>
      </c>
      <c r="J806" t="s">
        <v>56</v>
      </c>
    </row>
    <row r="807" spans="1:10" hidden="1" x14ac:dyDescent="0.25">
      <c r="A807" t="s">
        <v>312</v>
      </c>
      <c r="B807" t="s">
        <v>12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s="2">
        <v>0</v>
      </c>
      <c r="I807" t="s">
        <v>55</v>
      </c>
      <c r="J807" t="s">
        <v>56</v>
      </c>
    </row>
    <row r="808" spans="1:10" hidden="1" x14ac:dyDescent="0.25">
      <c r="A808" t="s">
        <v>312</v>
      </c>
      <c r="B808" t="s">
        <v>13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s="2">
        <v>0</v>
      </c>
      <c r="I808" t="s">
        <v>55</v>
      </c>
      <c r="J808" t="s">
        <v>56</v>
      </c>
    </row>
    <row r="809" spans="1:10" hidden="1" x14ac:dyDescent="0.25">
      <c r="A809" t="s">
        <v>313</v>
      </c>
      <c r="B809" t="s">
        <v>8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s="2">
        <v>0</v>
      </c>
      <c r="I809" t="s">
        <v>21</v>
      </c>
      <c r="J809" t="s">
        <v>314</v>
      </c>
    </row>
    <row r="810" spans="1:10" hidden="1" x14ac:dyDescent="0.25">
      <c r="A810" t="s">
        <v>313</v>
      </c>
      <c r="B810" t="s">
        <v>11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s="2">
        <v>0</v>
      </c>
      <c r="I810" t="s">
        <v>21</v>
      </c>
      <c r="J810" t="s">
        <v>314</v>
      </c>
    </row>
    <row r="811" spans="1:10" hidden="1" x14ac:dyDescent="0.25">
      <c r="A811" t="s">
        <v>313</v>
      </c>
      <c r="B811" t="s">
        <v>12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s="2">
        <v>0</v>
      </c>
      <c r="I811" t="s">
        <v>21</v>
      </c>
      <c r="J811" t="s">
        <v>314</v>
      </c>
    </row>
    <row r="812" spans="1:10" hidden="1" x14ac:dyDescent="0.25">
      <c r="A812" t="s">
        <v>313</v>
      </c>
      <c r="B812" t="s">
        <v>13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s="2">
        <v>0</v>
      </c>
      <c r="I812" t="s">
        <v>21</v>
      </c>
      <c r="J812" t="s">
        <v>314</v>
      </c>
    </row>
    <row r="813" spans="1:10" hidden="1" x14ac:dyDescent="0.25">
      <c r="A813" t="s">
        <v>315</v>
      </c>
      <c r="B813" t="s">
        <v>8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18</v>
      </c>
      <c r="J813" t="s">
        <v>30</v>
      </c>
    </row>
    <row r="814" spans="1:10" hidden="1" x14ac:dyDescent="0.25">
      <c r="A814" t="s">
        <v>315</v>
      </c>
      <c r="B814" t="s">
        <v>11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18</v>
      </c>
      <c r="J814" t="s">
        <v>30</v>
      </c>
    </row>
    <row r="815" spans="1:10" hidden="1" x14ac:dyDescent="0.25">
      <c r="A815" t="s">
        <v>315</v>
      </c>
      <c r="B815" t="s">
        <v>12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18</v>
      </c>
      <c r="J815" t="s">
        <v>30</v>
      </c>
    </row>
    <row r="816" spans="1:10" hidden="1" x14ac:dyDescent="0.25">
      <c r="A816" t="s">
        <v>315</v>
      </c>
      <c r="B816" t="s">
        <v>13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18</v>
      </c>
      <c r="J816" t="s">
        <v>30</v>
      </c>
    </row>
    <row r="817" spans="1:10" hidden="1" x14ac:dyDescent="0.25">
      <c r="A817" t="s">
        <v>316</v>
      </c>
      <c r="B817" t="s">
        <v>8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18</v>
      </c>
      <c r="J817" t="s">
        <v>53</v>
      </c>
    </row>
    <row r="818" spans="1:10" hidden="1" x14ac:dyDescent="0.25">
      <c r="A818" t="s">
        <v>316</v>
      </c>
      <c r="B818" t="s">
        <v>11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18</v>
      </c>
      <c r="J818" t="s">
        <v>53</v>
      </c>
    </row>
    <row r="819" spans="1:10" hidden="1" x14ac:dyDescent="0.25">
      <c r="A819" t="s">
        <v>316</v>
      </c>
      <c r="B819" t="s">
        <v>12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18</v>
      </c>
      <c r="J819" t="s">
        <v>53</v>
      </c>
    </row>
    <row r="820" spans="1:10" hidden="1" x14ac:dyDescent="0.25">
      <c r="A820" t="s">
        <v>316</v>
      </c>
      <c r="B820" t="s">
        <v>13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18</v>
      </c>
      <c r="J820" t="s">
        <v>53</v>
      </c>
    </row>
    <row r="821" spans="1:10" hidden="1" x14ac:dyDescent="0.25">
      <c r="A821" t="s">
        <v>317</v>
      </c>
      <c r="B821" t="s">
        <v>8</v>
      </c>
      <c r="C821" s="1">
        <v>41274</v>
      </c>
      <c r="D821" s="2">
        <v>21852000000</v>
      </c>
      <c r="E821" s="2">
        <v>15287000000</v>
      </c>
      <c r="F821" s="2">
        <v>3303000000</v>
      </c>
      <c r="G821" s="2">
        <v>0</v>
      </c>
      <c r="H821" s="2">
        <v>1473000000</v>
      </c>
      <c r="I821" t="s">
        <v>55</v>
      </c>
      <c r="J821" t="s">
        <v>92</v>
      </c>
    </row>
    <row r="822" spans="1:10" hidden="1" x14ac:dyDescent="0.25">
      <c r="A822" t="s">
        <v>317</v>
      </c>
      <c r="B822" t="s">
        <v>11</v>
      </c>
      <c r="C822" s="1">
        <v>41639</v>
      </c>
      <c r="D822" s="2">
        <v>23483000000</v>
      </c>
      <c r="E822" s="2">
        <v>16282000000</v>
      </c>
      <c r="F822" s="2">
        <v>3557000000</v>
      </c>
      <c r="G822" s="2">
        <v>0</v>
      </c>
      <c r="H822" s="2">
        <v>1531000000</v>
      </c>
      <c r="I822" t="s">
        <v>55</v>
      </c>
      <c r="J822" t="s">
        <v>92</v>
      </c>
    </row>
    <row r="823" spans="1:10" hidden="1" x14ac:dyDescent="0.25">
      <c r="A823" t="s">
        <v>317</v>
      </c>
      <c r="B823" t="s">
        <v>12</v>
      </c>
      <c r="C823" s="1">
        <v>42004</v>
      </c>
      <c r="D823" s="2">
        <v>23617000000</v>
      </c>
      <c r="E823" s="2">
        <v>16254000000</v>
      </c>
      <c r="F823" s="2">
        <v>3494000000</v>
      </c>
      <c r="G823" s="2">
        <v>0</v>
      </c>
      <c r="H823" s="2">
        <v>1406000000</v>
      </c>
      <c r="I823" t="s">
        <v>55</v>
      </c>
      <c r="J823" t="s">
        <v>92</v>
      </c>
    </row>
    <row r="824" spans="1:10" hidden="1" x14ac:dyDescent="0.25">
      <c r="A824" t="s">
        <v>317</v>
      </c>
      <c r="B824" t="s">
        <v>13</v>
      </c>
      <c r="C824" s="1">
        <v>42369</v>
      </c>
      <c r="D824" s="2">
        <v>22365000000</v>
      </c>
      <c r="E824" s="2">
        <v>15468000000</v>
      </c>
      <c r="F824" s="2">
        <v>3219000000</v>
      </c>
      <c r="G824" s="2">
        <v>0</v>
      </c>
      <c r="H824" s="2">
        <v>1294000000</v>
      </c>
      <c r="I824" t="s">
        <v>55</v>
      </c>
      <c r="J824" t="s">
        <v>92</v>
      </c>
    </row>
    <row r="825" spans="1:10" hidden="1" x14ac:dyDescent="0.25">
      <c r="A825" t="s">
        <v>318</v>
      </c>
      <c r="B825" t="s">
        <v>8</v>
      </c>
      <c r="C825" s="1">
        <v>41274</v>
      </c>
      <c r="D825" s="2">
        <v>6956200000</v>
      </c>
      <c r="E825" s="2">
        <v>0</v>
      </c>
      <c r="F825" s="2">
        <v>6279100000</v>
      </c>
      <c r="G825" s="2">
        <v>0</v>
      </c>
      <c r="H825" s="2">
        <v>0</v>
      </c>
      <c r="I825" t="s">
        <v>15</v>
      </c>
      <c r="J825" t="s">
        <v>319</v>
      </c>
    </row>
    <row r="826" spans="1:10" hidden="1" x14ac:dyDescent="0.25">
      <c r="A826" t="s">
        <v>318</v>
      </c>
      <c r="B826" t="s">
        <v>11</v>
      </c>
      <c r="C826" s="1">
        <v>41639</v>
      </c>
      <c r="D826" s="2">
        <v>7122300000</v>
      </c>
      <c r="E826" s="2">
        <v>0</v>
      </c>
      <c r="F826" s="2">
        <v>6463400000</v>
      </c>
      <c r="G826" s="2">
        <v>0</v>
      </c>
      <c r="H826" s="2">
        <v>0</v>
      </c>
      <c r="I826" t="s">
        <v>15</v>
      </c>
      <c r="J826" t="s">
        <v>319</v>
      </c>
    </row>
    <row r="827" spans="1:10" hidden="1" x14ac:dyDescent="0.25">
      <c r="A827" t="s">
        <v>318</v>
      </c>
      <c r="B827" t="s">
        <v>12</v>
      </c>
      <c r="C827" s="1">
        <v>42004</v>
      </c>
      <c r="D827" s="2">
        <v>7537100000</v>
      </c>
      <c r="E827" s="2">
        <v>0</v>
      </c>
      <c r="F827" s="2">
        <v>6748500000</v>
      </c>
      <c r="G827" s="2">
        <v>0</v>
      </c>
      <c r="H827" s="2">
        <v>0</v>
      </c>
      <c r="I827" t="s">
        <v>15</v>
      </c>
      <c r="J827" t="s">
        <v>319</v>
      </c>
    </row>
    <row r="828" spans="1:10" hidden="1" x14ac:dyDescent="0.25">
      <c r="A828" t="s">
        <v>318</v>
      </c>
      <c r="B828" t="s">
        <v>13</v>
      </c>
      <c r="C828" s="1">
        <v>42369</v>
      </c>
      <c r="D828" s="2">
        <v>7613800000</v>
      </c>
      <c r="E828" s="2">
        <v>0</v>
      </c>
      <c r="F828" s="2">
        <v>6742700000</v>
      </c>
      <c r="G828" s="2">
        <v>0</v>
      </c>
      <c r="H828" s="2">
        <v>0</v>
      </c>
      <c r="I828" t="s">
        <v>15</v>
      </c>
      <c r="J828" t="s">
        <v>319</v>
      </c>
    </row>
    <row r="829" spans="1:10" hidden="1" x14ac:dyDescent="0.25">
      <c r="A829" t="s">
        <v>320</v>
      </c>
      <c r="B829" t="s">
        <v>8</v>
      </c>
      <c r="C829" s="1">
        <v>41274</v>
      </c>
      <c r="D829" s="2">
        <v>3003955000</v>
      </c>
      <c r="E829" s="2">
        <v>1277113000</v>
      </c>
      <c r="F829" s="2">
        <v>850371000</v>
      </c>
      <c r="G829" s="2">
        <v>0</v>
      </c>
      <c r="H829" s="2">
        <v>316344000</v>
      </c>
      <c r="I829" t="s">
        <v>48</v>
      </c>
      <c r="J829" t="s">
        <v>49</v>
      </c>
    </row>
    <row r="830" spans="1:10" hidden="1" x14ac:dyDescent="0.25">
      <c r="A830" t="s">
        <v>320</v>
      </c>
      <c r="B830" t="s">
        <v>11</v>
      </c>
      <c r="C830" s="1">
        <v>41639</v>
      </c>
      <c r="D830" s="2">
        <v>3024623000</v>
      </c>
      <c r="E830" s="2">
        <v>1288878000</v>
      </c>
      <c r="F830" s="2">
        <v>924031000</v>
      </c>
      <c r="G830" s="2">
        <v>0</v>
      </c>
      <c r="H830" s="2">
        <v>322037000</v>
      </c>
      <c r="I830" t="s">
        <v>48</v>
      </c>
      <c r="J830" t="s">
        <v>49</v>
      </c>
    </row>
    <row r="831" spans="1:10" hidden="1" x14ac:dyDescent="0.25">
      <c r="A831" t="s">
        <v>320</v>
      </c>
      <c r="B831" t="s">
        <v>12</v>
      </c>
      <c r="C831" s="1">
        <v>42004</v>
      </c>
      <c r="D831" s="2">
        <v>3117693000</v>
      </c>
      <c r="E831" s="2">
        <v>1344636000</v>
      </c>
      <c r="F831" s="2">
        <v>869572000</v>
      </c>
      <c r="G831" s="2">
        <v>0</v>
      </c>
      <c r="H831" s="2">
        <v>353143000</v>
      </c>
      <c r="I831" t="s">
        <v>48</v>
      </c>
      <c r="J831" t="s">
        <v>49</v>
      </c>
    </row>
    <row r="832" spans="1:10" hidden="1" x14ac:dyDescent="0.25">
      <c r="A832" t="s">
        <v>320</v>
      </c>
      <c r="B832" t="s">
        <v>13</v>
      </c>
      <c r="C832" s="1">
        <v>42369</v>
      </c>
      <c r="D832" s="2">
        <v>3007976000</v>
      </c>
      <c r="E832" s="2">
        <v>1290025000</v>
      </c>
      <c r="F832" s="2">
        <v>844960000</v>
      </c>
      <c r="G832" s="2">
        <v>0</v>
      </c>
      <c r="H832" s="2">
        <v>345464000</v>
      </c>
      <c r="I832" t="s">
        <v>48</v>
      </c>
      <c r="J832" t="s">
        <v>49</v>
      </c>
    </row>
    <row r="833" spans="1:10" hidden="1" x14ac:dyDescent="0.25">
      <c r="A833" t="s">
        <v>321</v>
      </c>
      <c r="B833" t="s">
        <v>8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s="2">
        <v>0</v>
      </c>
      <c r="I833" t="s">
        <v>21</v>
      </c>
      <c r="J833" t="s">
        <v>26</v>
      </c>
    </row>
    <row r="834" spans="1:10" hidden="1" x14ac:dyDescent="0.25">
      <c r="A834" t="s">
        <v>321</v>
      </c>
      <c r="B834" t="s">
        <v>11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s="2">
        <v>0</v>
      </c>
      <c r="I834" t="s">
        <v>21</v>
      </c>
      <c r="J834" t="s">
        <v>26</v>
      </c>
    </row>
    <row r="835" spans="1:10" hidden="1" x14ac:dyDescent="0.25">
      <c r="A835" t="s">
        <v>321</v>
      </c>
      <c r="B835" t="s">
        <v>12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s="2">
        <v>0</v>
      </c>
      <c r="I835" t="s">
        <v>21</v>
      </c>
      <c r="J835" t="s">
        <v>26</v>
      </c>
    </row>
    <row r="836" spans="1:10" hidden="1" x14ac:dyDescent="0.25">
      <c r="A836" t="s">
        <v>321</v>
      </c>
      <c r="B836" t="s">
        <v>13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s="2">
        <v>0</v>
      </c>
      <c r="I836" t="s">
        <v>21</v>
      </c>
      <c r="J836" t="s">
        <v>26</v>
      </c>
    </row>
    <row r="837" spans="1:10" hidden="1" x14ac:dyDescent="0.25">
      <c r="A837" t="s">
        <v>322</v>
      </c>
      <c r="B837" t="s">
        <v>8</v>
      </c>
      <c r="C837" s="1">
        <v>41639</v>
      </c>
      <c r="D837" s="2">
        <v>14135000000</v>
      </c>
      <c r="E837" s="2">
        <v>8554000000</v>
      </c>
      <c r="F837" s="2">
        <v>2815000000</v>
      </c>
      <c r="G837" s="2">
        <v>0</v>
      </c>
      <c r="H837" s="2">
        <v>250000000</v>
      </c>
      <c r="I837" t="s">
        <v>9</v>
      </c>
      <c r="J837" t="s">
        <v>153</v>
      </c>
    </row>
    <row r="838" spans="1:10" hidden="1" x14ac:dyDescent="0.25">
      <c r="A838" t="s">
        <v>322</v>
      </c>
      <c r="B838" t="s">
        <v>11</v>
      </c>
      <c r="C838" s="1">
        <v>42004</v>
      </c>
      <c r="D838" s="2">
        <v>14484000000</v>
      </c>
      <c r="E838" s="2">
        <v>8673000000</v>
      </c>
      <c r="F838" s="2">
        <v>2678000000</v>
      </c>
      <c r="G838" s="2">
        <v>0</v>
      </c>
      <c r="H838" s="2">
        <v>245000000</v>
      </c>
      <c r="I838" t="s">
        <v>9</v>
      </c>
      <c r="J838" t="s">
        <v>153</v>
      </c>
    </row>
    <row r="839" spans="1:10" hidden="1" x14ac:dyDescent="0.25">
      <c r="A839" t="s">
        <v>322</v>
      </c>
      <c r="B839" t="s">
        <v>12</v>
      </c>
      <c r="C839" s="1">
        <v>42369</v>
      </c>
      <c r="D839" s="2">
        <v>13405000000</v>
      </c>
      <c r="E839" s="2">
        <v>7888000000</v>
      </c>
      <c r="F839" s="2">
        <v>2417000000</v>
      </c>
      <c r="G839" s="2">
        <v>0</v>
      </c>
      <c r="H839" s="2">
        <v>233000000</v>
      </c>
      <c r="I839" t="s">
        <v>9</v>
      </c>
      <c r="J839" t="s">
        <v>153</v>
      </c>
    </row>
    <row r="840" spans="1:10" hidden="1" x14ac:dyDescent="0.25">
      <c r="A840" t="s">
        <v>322</v>
      </c>
      <c r="B840" t="s">
        <v>13</v>
      </c>
      <c r="C840" s="1">
        <v>42735</v>
      </c>
      <c r="D840" s="2">
        <v>13599000000</v>
      </c>
      <c r="E840" s="2">
        <v>7896000000</v>
      </c>
      <c r="F840" s="2">
        <v>2415000000</v>
      </c>
      <c r="G840" s="2">
        <v>0</v>
      </c>
      <c r="H840" s="2">
        <v>224000000</v>
      </c>
      <c r="I840" t="s">
        <v>9</v>
      </c>
      <c r="J840" t="s">
        <v>153</v>
      </c>
    </row>
    <row r="841" spans="1:10" hidden="1" x14ac:dyDescent="0.25">
      <c r="A841" t="s">
        <v>323</v>
      </c>
      <c r="B841" t="s">
        <v>8</v>
      </c>
      <c r="C841" s="1">
        <v>41274</v>
      </c>
      <c r="D841" s="2">
        <v>4050400000</v>
      </c>
      <c r="E841" s="2">
        <v>0</v>
      </c>
      <c r="F841" s="2">
        <v>3207800000</v>
      </c>
      <c r="G841" s="2">
        <v>0</v>
      </c>
      <c r="H841" s="2">
        <v>0</v>
      </c>
      <c r="I841" t="s">
        <v>43</v>
      </c>
      <c r="J841" t="s">
        <v>69</v>
      </c>
    </row>
    <row r="842" spans="1:10" hidden="1" x14ac:dyDescent="0.25">
      <c r="A842" t="s">
        <v>323</v>
      </c>
      <c r="B842" t="s">
        <v>11</v>
      </c>
      <c r="C842" s="1">
        <v>41639</v>
      </c>
      <c r="D842" s="2">
        <v>4644600000</v>
      </c>
      <c r="E842" s="2">
        <v>0</v>
      </c>
      <c r="F842" s="2">
        <v>3524400000</v>
      </c>
      <c r="G842" s="2">
        <v>0</v>
      </c>
      <c r="H842" s="2">
        <v>0</v>
      </c>
      <c r="I842" t="s">
        <v>43</v>
      </c>
      <c r="J842" t="s">
        <v>69</v>
      </c>
    </row>
    <row r="843" spans="1:10" hidden="1" x14ac:dyDescent="0.25">
      <c r="A843" t="s">
        <v>323</v>
      </c>
      <c r="B843" t="s">
        <v>12</v>
      </c>
      <c r="C843" s="1">
        <v>42004</v>
      </c>
      <c r="D843" s="2">
        <v>5147100000</v>
      </c>
      <c r="E843" s="2">
        <v>0</v>
      </c>
      <c r="F843" s="2">
        <v>3870200000</v>
      </c>
      <c r="G843" s="2">
        <v>0</v>
      </c>
      <c r="H843" s="2">
        <v>0</v>
      </c>
      <c r="I843" t="s">
        <v>43</v>
      </c>
      <c r="J843" t="s">
        <v>69</v>
      </c>
    </row>
    <row r="844" spans="1:10" hidden="1" x14ac:dyDescent="0.25">
      <c r="A844" t="s">
        <v>323</v>
      </c>
      <c r="B844" t="s">
        <v>13</v>
      </c>
      <c r="C844" s="1">
        <v>42369</v>
      </c>
      <c r="D844" s="2">
        <v>5122900000</v>
      </c>
      <c r="E844" s="2">
        <v>0</v>
      </c>
      <c r="F844" s="2">
        <v>3764500000</v>
      </c>
      <c r="G844" s="2">
        <v>0</v>
      </c>
      <c r="H844" s="2">
        <v>0</v>
      </c>
      <c r="I844" t="s">
        <v>43</v>
      </c>
      <c r="J844" t="s">
        <v>69</v>
      </c>
    </row>
    <row r="845" spans="1:10" hidden="1" x14ac:dyDescent="0.25">
      <c r="A845" t="s">
        <v>324</v>
      </c>
      <c r="B845" t="s">
        <v>8</v>
      </c>
      <c r="C845" s="1">
        <v>41274</v>
      </c>
      <c r="D845" s="2">
        <v>5054980000</v>
      </c>
      <c r="E845" s="2">
        <v>3230857000</v>
      </c>
      <c r="F845" s="2">
        <v>1064757000</v>
      </c>
      <c r="G845" s="2">
        <v>0</v>
      </c>
      <c r="H845" s="2">
        <v>229166000</v>
      </c>
      <c r="I845" t="s">
        <v>9</v>
      </c>
      <c r="J845" t="s">
        <v>325</v>
      </c>
    </row>
    <row r="846" spans="1:10" hidden="1" x14ac:dyDescent="0.25">
      <c r="A846" t="s">
        <v>324</v>
      </c>
      <c r="B846" t="s">
        <v>11</v>
      </c>
      <c r="C846" s="1">
        <v>41639</v>
      </c>
      <c r="D846" s="2">
        <v>5584571000</v>
      </c>
      <c r="E846" s="2">
        <v>3570801000</v>
      </c>
      <c r="F846" s="2">
        <v>1183682000</v>
      </c>
      <c r="G846" s="2">
        <v>0</v>
      </c>
      <c r="H846" s="2">
        <v>253380000</v>
      </c>
      <c r="I846" t="s">
        <v>9</v>
      </c>
      <c r="J846" t="s">
        <v>325</v>
      </c>
    </row>
    <row r="847" spans="1:10" hidden="1" x14ac:dyDescent="0.25">
      <c r="A847" t="s">
        <v>324</v>
      </c>
      <c r="B847" t="s">
        <v>12</v>
      </c>
      <c r="C847" s="1">
        <v>42004</v>
      </c>
      <c r="D847" s="2">
        <v>6165441000</v>
      </c>
      <c r="E847" s="2">
        <v>3898403000</v>
      </c>
      <c r="F847" s="2">
        <v>1341000000</v>
      </c>
      <c r="G847" s="2">
        <v>0</v>
      </c>
      <c r="H847" s="2">
        <v>294496000</v>
      </c>
      <c r="I847" t="s">
        <v>9</v>
      </c>
      <c r="J847" t="s">
        <v>325</v>
      </c>
    </row>
    <row r="848" spans="1:10" hidden="1" x14ac:dyDescent="0.25">
      <c r="A848" t="s">
        <v>324</v>
      </c>
      <c r="B848" t="s">
        <v>13</v>
      </c>
      <c r="C848" s="1">
        <v>42369</v>
      </c>
      <c r="D848" s="2">
        <v>6187646000</v>
      </c>
      <c r="E848" s="2">
        <v>3665578000</v>
      </c>
      <c r="F848" s="2">
        <v>1466761000</v>
      </c>
      <c r="G848" s="2">
        <v>0</v>
      </c>
      <c r="H848" s="2">
        <v>339613000</v>
      </c>
      <c r="I848" t="s">
        <v>9</v>
      </c>
      <c r="J848" t="s">
        <v>325</v>
      </c>
    </row>
    <row r="849" spans="1:10" hidden="1" x14ac:dyDescent="0.25">
      <c r="A849" t="s">
        <v>326</v>
      </c>
      <c r="B849" t="s">
        <v>8</v>
      </c>
      <c r="C849" s="1">
        <v>41544</v>
      </c>
      <c r="D849" s="2">
        <v>11818376000</v>
      </c>
      <c r="E849" s="2">
        <v>9976057000</v>
      </c>
      <c r="F849" s="2">
        <v>1173340000</v>
      </c>
      <c r="G849" s="2">
        <v>0</v>
      </c>
      <c r="H849" s="2">
        <v>0</v>
      </c>
      <c r="I849" t="s">
        <v>9</v>
      </c>
      <c r="J849" t="s">
        <v>160</v>
      </c>
    </row>
    <row r="850" spans="1:10" hidden="1" x14ac:dyDescent="0.25">
      <c r="A850" t="s">
        <v>326</v>
      </c>
      <c r="B850" t="s">
        <v>11</v>
      </c>
      <c r="C850" s="1">
        <v>41908</v>
      </c>
      <c r="D850" s="2">
        <v>12695157000</v>
      </c>
      <c r="E850" s="2">
        <v>10621373000</v>
      </c>
      <c r="F850" s="2">
        <v>1545716000</v>
      </c>
      <c r="G850" s="2">
        <v>0</v>
      </c>
      <c r="H850" s="2">
        <v>0</v>
      </c>
      <c r="I850" t="s">
        <v>9</v>
      </c>
      <c r="J850" t="s">
        <v>160</v>
      </c>
    </row>
    <row r="851" spans="1:10" hidden="1" x14ac:dyDescent="0.25">
      <c r="A851" t="s">
        <v>326</v>
      </c>
      <c r="B851" t="s">
        <v>12</v>
      </c>
      <c r="C851" s="1">
        <v>42279</v>
      </c>
      <c r="D851" s="2">
        <v>12114832000</v>
      </c>
      <c r="E851" s="2">
        <v>10146494000</v>
      </c>
      <c r="F851" s="2">
        <v>1522811000</v>
      </c>
      <c r="G851" s="2">
        <v>0</v>
      </c>
      <c r="H851" s="2">
        <v>0</v>
      </c>
      <c r="I851" t="s">
        <v>9</v>
      </c>
      <c r="J851" t="s">
        <v>160</v>
      </c>
    </row>
    <row r="852" spans="1:10" hidden="1" x14ac:dyDescent="0.25">
      <c r="A852" t="s">
        <v>326</v>
      </c>
      <c r="B852" t="s">
        <v>13</v>
      </c>
      <c r="C852" s="1">
        <v>42643</v>
      </c>
      <c r="D852" s="2">
        <v>10964157000</v>
      </c>
      <c r="E852" s="2">
        <v>9196326000</v>
      </c>
      <c r="F852" s="2">
        <v>1429233000</v>
      </c>
      <c r="G852" s="2">
        <v>0</v>
      </c>
      <c r="H852" s="2">
        <v>0</v>
      </c>
      <c r="I852" t="s">
        <v>9</v>
      </c>
      <c r="J852" t="s">
        <v>160</v>
      </c>
    </row>
    <row r="853" spans="1:10" hidden="1" x14ac:dyDescent="0.25">
      <c r="A853" t="s">
        <v>327</v>
      </c>
      <c r="B853" t="s">
        <v>8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s="2">
        <v>0</v>
      </c>
      <c r="I853" t="s">
        <v>18</v>
      </c>
      <c r="J853" t="s">
        <v>170</v>
      </c>
    </row>
    <row r="854" spans="1:10" hidden="1" x14ac:dyDescent="0.25">
      <c r="A854" t="s">
        <v>327</v>
      </c>
      <c r="B854" t="s">
        <v>11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s="2">
        <v>0</v>
      </c>
      <c r="I854" t="s">
        <v>18</v>
      </c>
      <c r="J854" t="s">
        <v>170</v>
      </c>
    </row>
    <row r="855" spans="1:10" hidden="1" x14ac:dyDescent="0.25">
      <c r="A855" t="s">
        <v>327</v>
      </c>
      <c r="B855" t="s">
        <v>12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s="2">
        <v>0</v>
      </c>
      <c r="I855" t="s">
        <v>18</v>
      </c>
      <c r="J855" t="s">
        <v>170</v>
      </c>
    </row>
    <row r="856" spans="1:10" hidden="1" x14ac:dyDescent="0.25">
      <c r="A856" t="s">
        <v>327</v>
      </c>
      <c r="B856" t="s">
        <v>13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s="2">
        <v>0</v>
      </c>
      <c r="I856" t="s">
        <v>18</v>
      </c>
      <c r="J856" t="s">
        <v>170</v>
      </c>
    </row>
    <row r="857" spans="1:10" hidden="1" x14ac:dyDescent="0.25">
      <c r="A857" t="s">
        <v>328</v>
      </c>
      <c r="B857" t="s">
        <v>8</v>
      </c>
      <c r="C857" s="1">
        <v>41274</v>
      </c>
      <c r="D857" s="2">
        <v>93646000000</v>
      </c>
      <c r="E857" s="2">
        <v>0</v>
      </c>
      <c r="F857" s="2">
        <v>64729000000</v>
      </c>
      <c r="G857" s="2">
        <v>0</v>
      </c>
      <c r="H857" s="2">
        <v>3385000000</v>
      </c>
      <c r="I857" t="s">
        <v>43</v>
      </c>
      <c r="J857" t="s">
        <v>101</v>
      </c>
    </row>
    <row r="858" spans="1:10" hidden="1" x14ac:dyDescent="0.25">
      <c r="A858" t="s">
        <v>328</v>
      </c>
      <c r="B858" t="s">
        <v>11</v>
      </c>
      <c r="C858" s="1">
        <v>41639</v>
      </c>
      <c r="D858" s="2">
        <v>97142000000</v>
      </c>
      <c r="E858" s="2">
        <v>0</v>
      </c>
      <c r="F858" s="2">
        <v>70467000000</v>
      </c>
      <c r="G858" s="2">
        <v>0</v>
      </c>
      <c r="H858" s="2">
        <v>225000000</v>
      </c>
      <c r="I858" t="s">
        <v>43</v>
      </c>
      <c r="J858" t="s">
        <v>101</v>
      </c>
    </row>
    <row r="859" spans="1:10" hidden="1" x14ac:dyDescent="0.25">
      <c r="A859" t="s">
        <v>328</v>
      </c>
      <c r="B859" t="s">
        <v>12</v>
      </c>
      <c r="C859" s="1">
        <v>42004</v>
      </c>
      <c r="D859" s="2">
        <v>91973000000</v>
      </c>
      <c r="E859" s="2">
        <v>0</v>
      </c>
      <c r="F859" s="2">
        <v>61274000000</v>
      </c>
      <c r="G859" s="2">
        <v>0</v>
      </c>
      <c r="H859" s="2">
        <v>3139000000</v>
      </c>
      <c r="I859" t="s">
        <v>43</v>
      </c>
      <c r="J859" t="s">
        <v>101</v>
      </c>
    </row>
    <row r="860" spans="1:10" hidden="1" x14ac:dyDescent="0.25">
      <c r="A860" t="s">
        <v>328</v>
      </c>
      <c r="B860" t="s">
        <v>13</v>
      </c>
      <c r="C860" s="1">
        <v>42369</v>
      </c>
      <c r="D860" s="2">
        <v>89716000000</v>
      </c>
      <c r="E860" s="2">
        <v>0</v>
      </c>
      <c r="F860" s="2">
        <v>59014000000</v>
      </c>
      <c r="G860" s="2">
        <v>0</v>
      </c>
      <c r="H860" s="2">
        <v>3827000000</v>
      </c>
      <c r="I860" t="s">
        <v>43</v>
      </c>
      <c r="J860" t="s">
        <v>101</v>
      </c>
    </row>
    <row r="861" spans="1:10" hidden="1" x14ac:dyDescent="0.25">
      <c r="A861" t="s">
        <v>329</v>
      </c>
      <c r="B861" t="s">
        <v>8</v>
      </c>
      <c r="C861" s="1">
        <v>41307</v>
      </c>
      <c r="D861" s="2">
        <v>12134000000</v>
      </c>
      <c r="E861" s="2">
        <v>7432000000</v>
      </c>
      <c r="F861" s="2">
        <v>3357000000</v>
      </c>
      <c r="G861" s="2">
        <v>0</v>
      </c>
      <c r="H861" s="2">
        <v>0</v>
      </c>
      <c r="I861" t="s">
        <v>15</v>
      </c>
      <c r="J861" t="s">
        <v>330</v>
      </c>
    </row>
    <row r="862" spans="1:10" hidden="1" x14ac:dyDescent="0.25">
      <c r="A862" t="s">
        <v>329</v>
      </c>
      <c r="B862" t="s">
        <v>11</v>
      </c>
      <c r="C862" s="1">
        <v>41671</v>
      </c>
      <c r="D862" s="2">
        <v>12540000000</v>
      </c>
      <c r="E862" s="2">
        <v>7737000000</v>
      </c>
      <c r="F862" s="2">
        <v>3453000000</v>
      </c>
      <c r="G862" s="2">
        <v>0</v>
      </c>
      <c r="H862" s="2">
        <v>0</v>
      </c>
      <c r="I862" t="s">
        <v>15</v>
      </c>
      <c r="J862" t="s">
        <v>330</v>
      </c>
    </row>
    <row r="863" spans="1:10" hidden="1" x14ac:dyDescent="0.25">
      <c r="A863" t="s">
        <v>329</v>
      </c>
      <c r="B863" t="s">
        <v>12</v>
      </c>
      <c r="C863" s="1">
        <v>42035</v>
      </c>
      <c r="D863" s="2">
        <v>13506000000</v>
      </c>
      <c r="E863" s="2">
        <v>8406000000</v>
      </c>
      <c r="F863" s="2">
        <v>3777000000</v>
      </c>
      <c r="G863" s="2">
        <v>0</v>
      </c>
      <c r="H863" s="2">
        <v>0</v>
      </c>
      <c r="I863" t="s">
        <v>15</v>
      </c>
      <c r="J863" t="s">
        <v>330</v>
      </c>
    </row>
    <row r="864" spans="1:10" hidden="1" x14ac:dyDescent="0.25">
      <c r="A864" t="s">
        <v>329</v>
      </c>
      <c r="B864" t="s">
        <v>13</v>
      </c>
      <c r="C864" s="1">
        <v>42399</v>
      </c>
      <c r="D864" s="2">
        <v>14437000000</v>
      </c>
      <c r="E864" s="2">
        <v>9168000000</v>
      </c>
      <c r="F864" s="2">
        <v>4168000000</v>
      </c>
      <c r="G864" s="2">
        <v>0</v>
      </c>
      <c r="H864" s="2">
        <v>0</v>
      </c>
      <c r="I864" t="s">
        <v>15</v>
      </c>
      <c r="J864" t="s">
        <v>330</v>
      </c>
    </row>
    <row r="865" spans="1:10" hidden="1" x14ac:dyDescent="0.25">
      <c r="A865" t="s">
        <v>331</v>
      </c>
      <c r="B865" t="s">
        <v>8</v>
      </c>
      <c r="C865" s="1">
        <v>41272</v>
      </c>
      <c r="D865" s="2">
        <v>14197000000</v>
      </c>
      <c r="E865" s="2">
        <v>8763000000</v>
      </c>
      <c r="F865" s="2">
        <v>3872000000</v>
      </c>
      <c r="G865" s="2">
        <v>0</v>
      </c>
      <c r="H865" s="2">
        <v>0</v>
      </c>
      <c r="I865" t="s">
        <v>32</v>
      </c>
      <c r="J865" t="s">
        <v>120</v>
      </c>
    </row>
    <row r="866" spans="1:10" hidden="1" x14ac:dyDescent="0.25">
      <c r="A866" t="s">
        <v>331</v>
      </c>
      <c r="B866" t="s">
        <v>11</v>
      </c>
      <c r="C866" s="1">
        <v>41636</v>
      </c>
      <c r="D866" s="2">
        <v>14792000000</v>
      </c>
      <c r="E866" s="2">
        <v>8689000000</v>
      </c>
      <c r="F866" s="2">
        <v>3266000000</v>
      </c>
      <c r="G866" s="2">
        <v>0</v>
      </c>
      <c r="H866" s="2">
        <v>0</v>
      </c>
      <c r="I866" t="s">
        <v>32</v>
      </c>
      <c r="J866" t="s">
        <v>120</v>
      </c>
    </row>
    <row r="867" spans="1:10" hidden="1" x14ac:dyDescent="0.25">
      <c r="A867" t="s">
        <v>331</v>
      </c>
      <c r="B867" t="s">
        <v>12</v>
      </c>
      <c r="C867" s="1">
        <v>42007</v>
      </c>
      <c r="D867" s="2">
        <v>14580000000</v>
      </c>
      <c r="E867" s="2">
        <v>9517000000</v>
      </c>
      <c r="F867" s="2">
        <v>4039000000</v>
      </c>
      <c r="G867" s="2">
        <v>0</v>
      </c>
      <c r="H867" s="2">
        <v>0</v>
      </c>
      <c r="I867" t="s">
        <v>32</v>
      </c>
      <c r="J867" t="s">
        <v>120</v>
      </c>
    </row>
    <row r="868" spans="1:10" hidden="1" x14ac:dyDescent="0.25">
      <c r="A868" t="s">
        <v>331</v>
      </c>
      <c r="B868" t="s">
        <v>13</v>
      </c>
      <c r="C868" s="1">
        <v>42371</v>
      </c>
      <c r="D868" s="2">
        <v>13525000000</v>
      </c>
      <c r="E868" s="2">
        <v>8844000000</v>
      </c>
      <c r="F868" s="2">
        <v>3590000000</v>
      </c>
      <c r="G868" s="2">
        <v>0</v>
      </c>
      <c r="H868" s="2">
        <v>0</v>
      </c>
      <c r="I868" t="s">
        <v>32</v>
      </c>
      <c r="J868" t="s">
        <v>120</v>
      </c>
    </row>
    <row r="869" spans="1:10" hidden="1" x14ac:dyDescent="0.25">
      <c r="A869" t="s">
        <v>332</v>
      </c>
      <c r="B869" t="s">
        <v>8</v>
      </c>
      <c r="C869" s="1">
        <v>41547</v>
      </c>
      <c r="D869" s="2">
        <v>1287577000</v>
      </c>
      <c r="E869" s="2">
        <v>1073447000</v>
      </c>
      <c r="F869" s="2">
        <v>174085000</v>
      </c>
      <c r="G869" s="2">
        <v>0</v>
      </c>
      <c r="H869" s="2">
        <v>12784000</v>
      </c>
      <c r="I869" t="s">
        <v>43</v>
      </c>
      <c r="J869" t="s">
        <v>101</v>
      </c>
    </row>
    <row r="870" spans="1:10" hidden="1" x14ac:dyDescent="0.25">
      <c r="A870" t="s">
        <v>332</v>
      </c>
      <c r="B870" t="s">
        <v>11</v>
      </c>
      <c r="C870" s="1">
        <v>41912</v>
      </c>
      <c r="D870" s="2">
        <v>1463767000</v>
      </c>
      <c r="E870" s="2">
        <v>1200308000</v>
      </c>
      <c r="F870" s="2">
        <v>194491000</v>
      </c>
      <c r="G870" s="2">
        <v>0</v>
      </c>
      <c r="H870" s="2">
        <v>13279000</v>
      </c>
      <c r="I870" t="s">
        <v>43</v>
      </c>
      <c r="J870" t="s">
        <v>101</v>
      </c>
    </row>
    <row r="871" spans="1:10" hidden="1" x14ac:dyDescent="0.25">
      <c r="A871" t="s">
        <v>332</v>
      </c>
      <c r="B871" t="s">
        <v>12</v>
      </c>
      <c r="C871" s="1">
        <v>42277</v>
      </c>
      <c r="D871" s="2">
        <v>1627413000</v>
      </c>
      <c r="E871" s="2">
        <v>1354969000</v>
      </c>
      <c r="F871" s="2">
        <v>207519000</v>
      </c>
      <c r="G871" s="2">
        <v>0</v>
      </c>
      <c r="H871" s="2">
        <v>13338000</v>
      </c>
      <c r="I871" t="s">
        <v>43</v>
      </c>
      <c r="J871" t="s">
        <v>101</v>
      </c>
    </row>
    <row r="872" spans="1:10" hidden="1" x14ac:dyDescent="0.25">
      <c r="A872" t="s">
        <v>332</v>
      </c>
      <c r="B872" t="s">
        <v>13</v>
      </c>
      <c r="C872" s="1">
        <v>42643</v>
      </c>
      <c r="D872" s="2">
        <v>1822114000</v>
      </c>
      <c r="E872" s="2">
        <v>1524907000</v>
      </c>
      <c r="F872" s="2">
        <v>224088000</v>
      </c>
      <c r="G872" s="2">
        <v>0</v>
      </c>
      <c r="H872" s="2">
        <v>13794000</v>
      </c>
      <c r="I872" t="s">
        <v>43</v>
      </c>
      <c r="J872" t="s">
        <v>101</v>
      </c>
    </row>
    <row r="873" spans="1:10" hidden="1" x14ac:dyDescent="0.25">
      <c r="A873" t="s">
        <v>333</v>
      </c>
      <c r="B873" t="s">
        <v>8</v>
      </c>
      <c r="C873" s="1">
        <v>41274</v>
      </c>
      <c r="D873" s="2">
        <v>793373000</v>
      </c>
      <c r="E873" s="2">
        <v>206974000</v>
      </c>
      <c r="F873" s="2">
        <v>123524000</v>
      </c>
      <c r="G873" s="2">
        <v>0</v>
      </c>
      <c r="H873" s="2">
        <v>214827000</v>
      </c>
      <c r="I873" t="s">
        <v>48</v>
      </c>
      <c r="J873" t="s">
        <v>49</v>
      </c>
    </row>
    <row r="874" spans="1:10" hidden="1" x14ac:dyDescent="0.25">
      <c r="A874" t="s">
        <v>333</v>
      </c>
      <c r="B874" t="s">
        <v>11</v>
      </c>
      <c r="C874" s="1">
        <v>41639</v>
      </c>
      <c r="D874" s="2">
        <v>861527000</v>
      </c>
      <c r="E874" s="2">
        <v>221498000</v>
      </c>
      <c r="F874" s="2">
        <v>127470000</v>
      </c>
      <c r="G874" s="2">
        <v>0</v>
      </c>
      <c r="H874" s="2">
        <v>224713000</v>
      </c>
      <c r="I874" t="s">
        <v>48</v>
      </c>
      <c r="J874" t="s">
        <v>49</v>
      </c>
    </row>
    <row r="875" spans="1:10" hidden="1" x14ac:dyDescent="0.25">
      <c r="A875" t="s">
        <v>333</v>
      </c>
      <c r="B875" t="s">
        <v>12</v>
      </c>
      <c r="C875" s="1">
        <v>42004</v>
      </c>
      <c r="D875" s="2">
        <v>993897000</v>
      </c>
      <c r="E875" s="2">
        <v>258617000</v>
      </c>
      <c r="F875" s="2">
        <v>122201000</v>
      </c>
      <c r="G875" s="2">
        <v>0</v>
      </c>
      <c r="H875" s="2">
        <v>258074000</v>
      </c>
      <c r="I875" t="s">
        <v>48</v>
      </c>
      <c r="J875" t="s">
        <v>49</v>
      </c>
    </row>
    <row r="876" spans="1:10" hidden="1" x14ac:dyDescent="0.25">
      <c r="A876" t="s">
        <v>333</v>
      </c>
      <c r="B876" t="s">
        <v>13</v>
      </c>
      <c r="C876" s="1">
        <v>42369</v>
      </c>
      <c r="D876" s="2">
        <v>1166769000</v>
      </c>
      <c r="E876" s="2">
        <v>304477000</v>
      </c>
      <c r="F876" s="2">
        <v>122735000</v>
      </c>
      <c r="G876" s="2">
        <v>0</v>
      </c>
      <c r="H876" s="2">
        <v>344527000</v>
      </c>
      <c r="I876" t="s">
        <v>48</v>
      </c>
      <c r="J876" t="s">
        <v>49</v>
      </c>
    </row>
    <row r="877" spans="1:10" hidden="1" x14ac:dyDescent="0.25">
      <c r="A877" t="s">
        <v>334</v>
      </c>
      <c r="B877" t="s">
        <v>8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s="2">
        <v>0</v>
      </c>
      <c r="I877" t="s">
        <v>18</v>
      </c>
      <c r="J877" t="s">
        <v>64</v>
      </c>
    </row>
    <row r="878" spans="1:10" hidden="1" x14ac:dyDescent="0.25">
      <c r="A878" t="s">
        <v>334</v>
      </c>
      <c r="B878" t="s">
        <v>11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s="2">
        <v>0</v>
      </c>
      <c r="I878" t="s">
        <v>18</v>
      </c>
      <c r="J878" t="s">
        <v>64</v>
      </c>
    </row>
    <row r="879" spans="1:10" hidden="1" x14ac:dyDescent="0.25">
      <c r="A879" t="s">
        <v>334</v>
      </c>
      <c r="B879" t="s">
        <v>12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s="2">
        <v>0</v>
      </c>
      <c r="I879" t="s">
        <v>18</v>
      </c>
      <c r="J879" t="s">
        <v>64</v>
      </c>
    </row>
    <row r="880" spans="1:10" hidden="1" x14ac:dyDescent="0.25">
      <c r="A880" t="s">
        <v>334</v>
      </c>
      <c r="B880" t="s">
        <v>13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s="2">
        <v>0</v>
      </c>
      <c r="I880" t="s">
        <v>18</v>
      </c>
      <c r="J880" t="s">
        <v>64</v>
      </c>
    </row>
    <row r="881" spans="1:10" hidden="1" x14ac:dyDescent="0.25">
      <c r="A881" t="s">
        <v>335</v>
      </c>
      <c r="B881" t="s">
        <v>8</v>
      </c>
      <c r="C881" s="1">
        <v>41639</v>
      </c>
      <c r="D881" s="2">
        <v>19561000000</v>
      </c>
      <c r="E881" s="2">
        <v>12952000000</v>
      </c>
      <c r="F881" s="2">
        <v>3706000000</v>
      </c>
      <c r="G881" s="2">
        <v>0</v>
      </c>
      <c r="H881" s="2">
        <v>0</v>
      </c>
      <c r="I881" t="s">
        <v>32</v>
      </c>
      <c r="J881" t="s">
        <v>138</v>
      </c>
    </row>
    <row r="882" spans="1:10" hidden="1" x14ac:dyDescent="0.25">
      <c r="A882" t="s">
        <v>335</v>
      </c>
      <c r="B882" t="s">
        <v>11</v>
      </c>
      <c r="C882" s="1">
        <v>42004</v>
      </c>
      <c r="D882" s="2">
        <v>19724000000</v>
      </c>
      <c r="E882" s="2">
        <v>13041000000</v>
      </c>
      <c r="F882" s="2">
        <v>4162000000</v>
      </c>
      <c r="G882" s="2">
        <v>0</v>
      </c>
      <c r="H882" s="2">
        <v>0</v>
      </c>
      <c r="I882" t="s">
        <v>32</v>
      </c>
      <c r="J882" t="s">
        <v>138</v>
      </c>
    </row>
    <row r="883" spans="1:10" hidden="1" x14ac:dyDescent="0.25">
      <c r="A883" t="s">
        <v>335</v>
      </c>
      <c r="B883" t="s">
        <v>12</v>
      </c>
      <c r="C883" s="1">
        <v>42369</v>
      </c>
      <c r="D883" s="2">
        <v>18591000000</v>
      </c>
      <c r="E883" s="2">
        <v>11967000000</v>
      </c>
      <c r="F883" s="2">
        <v>5011000000</v>
      </c>
      <c r="G883" s="2">
        <v>0</v>
      </c>
      <c r="H883" s="2">
        <v>0</v>
      </c>
      <c r="I883" t="s">
        <v>32</v>
      </c>
      <c r="J883" t="s">
        <v>138</v>
      </c>
    </row>
    <row r="884" spans="1:10" hidden="1" x14ac:dyDescent="0.25">
      <c r="A884" t="s">
        <v>335</v>
      </c>
      <c r="B884" t="s">
        <v>13</v>
      </c>
      <c r="C884" s="1">
        <v>42735</v>
      </c>
      <c r="D884" s="2">
        <v>18202000000</v>
      </c>
      <c r="E884" s="2">
        <v>11551000000</v>
      </c>
      <c r="F884" s="2">
        <v>3334000000</v>
      </c>
      <c r="G884" s="2">
        <v>0</v>
      </c>
      <c r="H884" s="2">
        <v>0</v>
      </c>
      <c r="I884" t="s">
        <v>32</v>
      </c>
      <c r="J884" t="s">
        <v>138</v>
      </c>
    </row>
    <row r="885" spans="1:10" hidden="1" x14ac:dyDescent="0.25">
      <c r="A885" t="s">
        <v>336</v>
      </c>
      <c r="B885" t="s">
        <v>8</v>
      </c>
      <c r="C885" s="1">
        <v>41639</v>
      </c>
      <c r="D885" s="2">
        <v>14070000000</v>
      </c>
      <c r="E885" s="2">
        <v>7365000000</v>
      </c>
      <c r="F885" s="2">
        <v>1007000000</v>
      </c>
      <c r="G885" s="2">
        <v>0</v>
      </c>
      <c r="H885" s="2">
        <v>1806000000</v>
      </c>
      <c r="I885" t="s">
        <v>79</v>
      </c>
      <c r="J885" t="s">
        <v>337</v>
      </c>
    </row>
    <row r="886" spans="1:10" hidden="1" x14ac:dyDescent="0.25">
      <c r="A886" t="s">
        <v>336</v>
      </c>
      <c r="B886" t="s">
        <v>11</v>
      </c>
      <c r="C886" s="1">
        <v>42004</v>
      </c>
      <c r="D886" s="2">
        <v>16226000000</v>
      </c>
      <c r="E886" s="2">
        <v>8435000000</v>
      </c>
      <c r="F886" s="2">
        <v>1029000000</v>
      </c>
      <c r="G886" s="2">
        <v>0</v>
      </c>
      <c r="H886" s="2">
        <v>2040000000</v>
      </c>
      <c r="I886" t="s">
        <v>79</v>
      </c>
      <c r="J886" t="s">
        <v>337</v>
      </c>
    </row>
    <row r="887" spans="1:10" hidden="1" x14ac:dyDescent="0.25">
      <c r="A887" t="s">
        <v>336</v>
      </c>
      <c r="B887" t="s">
        <v>12</v>
      </c>
      <c r="C887" s="1">
        <v>42369</v>
      </c>
      <c r="D887" s="2">
        <v>14403000000</v>
      </c>
      <c r="E887" s="2">
        <v>6452000000</v>
      </c>
      <c r="F887" s="2">
        <v>1126000000</v>
      </c>
      <c r="G887" s="2">
        <v>0</v>
      </c>
      <c r="H887" s="2">
        <v>2309000000</v>
      </c>
      <c r="I887" t="s">
        <v>79</v>
      </c>
      <c r="J887" t="s">
        <v>337</v>
      </c>
    </row>
    <row r="888" spans="1:10" hidden="1" x14ac:dyDescent="0.25">
      <c r="A888" t="s">
        <v>336</v>
      </c>
      <c r="B888" t="s">
        <v>13</v>
      </c>
      <c r="C888" s="1">
        <v>42735</v>
      </c>
      <c r="D888" s="2">
        <v>13058000000</v>
      </c>
      <c r="E888" s="2">
        <v>5801000000</v>
      </c>
      <c r="F888" s="2">
        <v>1089000000</v>
      </c>
      <c r="G888" s="2">
        <v>0</v>
      </c>
      <c r="H888" s="2">
        <v>2209000000</v>
      </c>
      <c r="I888" t="s">
        <v>79</v>
      </c>
      <c r="J888" t="s">
        <v>337</v>
      </c>
    </row>
    <row r="889" spans="1:10" hidden="1" x14ac:dyDescent="0.25">
      <c r="A889" t="s">
        <v>338</v>
      </c>
      <c r="B889" t="s">
        <v>8</v>
      </c>
      <c r="C889" s="1">
        <v>41333</v>
      </c>
      <c r="D889" s="2">
        <v>10962818000</v>
      </c>
      <c r="E889" s="2">
        <v>9498456000</v>
      </c>
      <c r="F889" s="2">
        <v>731767000</v>
      </c>
      <c r="G889" s="2">
        <v>0</v>
      </c>
      <c r="H889" s="2">
        <v>0</v>
      </c>
      <c r="I889" t="s">
        <v>15</v>
      </c>
      <c r="J889" t="s">
        <v>75</v>
      </c>
    </row>
    <row r="890" spans="1:10" hidden="1" x14ac:dyDescent="0.25">
      <c r="A890" t="s">
        <v>338</v>
      </c>
      <c r="B890" t="s">
        <v>11</v>
      </c>
      <c r="C890" s="1">
        <v>41698</v>
      </c>
      <c r="D890" s="2">
        <v>12574299000</v>
      </c>
      <c r="E890" s="2">
        <v>10925598000</v>
      </c>
      <c r="F890" s="2">
        <v>819048000</v>
      </c>
      <c r="G890" s="2">
        <v>0</v>
      </c>
      <c r="H890" s="2">
        <v>0</v>
      </c>
      <c r="I890" t="s">
        <v>15</v>
      </c>
      <c r="J890" t="s">
        <v>75</v>
      </c>
    </row>
    <row r="891" spans="1:10" hidden="1" x14ac:dyDescent="0.25">
      <c r="A891" t="s">
        <v>338</v>
      </c>
      <c r="B891" t="s">
        <v>12</v>
      </c>
      <c r="C891" s="1">
        <v>42063</v>
      </c>
      <c r="D891" s="2">
        <v>14268716000</v>
      </c>
      <c r="E891" s="2">
        <v>12381189000</v>
      </c>
      <c r="F891" s="2">
        <v>890431000</v>
      </c>
      <c r="G891" s="2">
        <v>0</v>
      </c>
      <c r="H891" s="2">
        <v>0</v>
      </c>
      <c r="I891" t="s">
        <v>15</v>
      </c>
      <c r="J891" t="s">
        <v>75</v>
      </c>
    </row>
    <row r="892" spans="1:10" hidden="1" x14ac:dyDescent="0.25">
      <c r="A892" t="s">
        <v>338</v>
      </c>
      <c r="B892" t="s">
        <v>13</v>
      </c>
      <c r="C892" s="1">
        <v>42429</v>
      </c>
      <c r="D892" s="2">
        <v>15149675000</v>
      </c>
      <c r="E892" s="2">
        <v>13130915000</v>
      </c>
      <c r="F892" s="2">
        <v>959899000</v>
      </c>
      <c r="G892" s="2">
        <v>0</v>
      </c>
      <c r="H892" s="2">
        <v>0</v>
      </c>
      <c r="I892" t="s">
        <v>15</v>
      </c>
      <c r="J892" t="s">
        <v>75</v>
      </c>
    </row>
    <row r="893" spans="1:10" hidden="1" x14ac:dyDescent="0.25">
      <c r="A893" t="s">
        <v>339</v>
      </c>
      <c r="B893" t="s">
        <v>8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s="2">
        <v>0</v>
      </c>
      <c r="H893" s="2">
        <v>0</v>
      </c>
      <c r="I893" t="s">
        <v>32</v>
      </c>
      <c r="J893" t="s">
        <v>210</v>
      </c>
    </row>
    <row r="894" spans="1:10" hidden="1" x14ac:dyDescent="0.25">
      <c r="A894" t="s">
        <v>339</v>
      </c>
      <c r="B894" t="s">
        <v>11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s="2">
        <v>0</v>
      </c>
      <c r="H894" s="2">
        <v>0</v>
      </c>
      <c r="I894" t="s">
        <v>32</v>
      </c>
      <c r="J894" t="s">
        <v>210</v>
      </c>
    </row>
    <row r="895" spans="1:10" hidden="1" x14ac:dyDescent="0.25">
      <c r="A895" t="s">
        <v>339</v>
      </c>
      <c r="B895" t="s">
        <v>12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s="2">
        <v>0</v>
      </c>
      <c r="H895" s="2">
        <v>0</v>
      </c>
      <c r="I895" t="s">
        <v>32</v>
      </c>
      <c r="J895" t="s">
        <v>210</v>
      </c>
    </row>
    <row r="896" spans="1:10" hidden="1" x14ac:dyDescent="0.25">
      <c r="A896" t="s">
        <v>339</v>
      </c>
      <c r="B896" t="s">
        <v>13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s="2">
        <v>0</v>
      </c>
      <c r="H896" s="2">
        <v>0</v>
      </c>
      <c r="I896" t="s">
        <v>32</v>
      </c>
      <c r="J896" t="s">
        <v>210</v>
      </c>
    </row>
    <row r="897" spans="1:10" hidden="1" x14ac:dyDescent="0.25">
      <c r="A897" t="s">
        <v>340</v>
      </c>
      <c r="B897" t="s">
        <v>8</v>
      </c>
      <c r="C897" s="1">
        <v>41363</v>
      </c>
      <c r="D897" s="2">
        <v>2181732000</v>
      </c>
      <c r="E897" s="2">
        <v>875166000</v>
      </c>
      <c r="F897" s="2">
        <v>621536000</v>
      </c>
      <c r="G897" s="2">
        <v>0</v>
      </c>
      <c r="H897" s="2">
        <v>54291000</v>
      </c>
      <c r="I897" t="s">
        <v>15</v>
      </c>
      <c r="J897" t="s">
        <v>285</v>
      </c>
    </row>
    <row r="898" spans="1:10" hidden="1" x14ac:dyDescent="0.25">
      <c r="A898" t="s">
        <v>340</v>
      </c>
      <c r="B898" t="s">
        <v>11</v>
      </c>
      <c r="C898" s="1">
        <v>41727</v>
      </c>
      <c r="D898" s="2">
        <v>3310800000</v>
      </c>
      <c r="E898" s="2">
        <v>1294700000</v>
      </c>
      <c r="F898" s="2">
        <v>926900000</v>
      </c>
      <c r="G898" s="2">
        <v>0</v>
      </c>
      <c r="H898" s="2">
        <v>79700000</v>
      </c>
      <c r="I898" t="s">
        <v>15</v>
      </c>
      <c r="J898" t="s">
        <v>285</v>
      </c>
    </row>
    <row r="899" spans="1:10" hidden="1" x14ac:dyDescent="0.25">
      <c r="A899" t="s">
        <v>340</v>
      </c>
      <c r="B899" t="s">
        <v>12</v>
      </c>
      <c r="C899" s="1">
        <v>42091</v>
      </c>
      <c r="D899" s="2">
        <v>4371500000</v>
      </c>
      <c r="E899" s="2">
        <v>1723800000</v>
      </c>
      <c r="F899" s="2">
        <v>1251500000</v>
      </c>
      <c r="G899" s="2">
        <v>0</v>
      </c>
      <c r="H899" s="2">
        <v>138400000</v>
      </c>
      <c r="I899" t="s">
        <v>15</v>
      </c>
      <c r="J899" t="s">
        <v>285</v>
      </c>
    </row>
    <row r="900" spans="1:10" hidden="1" x14ac:dyDescent="0.25">
      <c r="A900" t="s">
        <v>340</v>
      </c>
      <c r="B900" t="s">
        <v>13</v>
      </c>
      <c r="C900" s="1">
        <v>42462</v>
      </c>
      <c r="D900" s="2">
        <v>4712100000</v>
      </c>
      <c r="E900" s="2">
        <v>1914900000</v>
      </c>
      <c r="F900" s="2">
        <v>1428000000</v>
      </c>
      <c r="G900" s="2">
        <v>0</v>
      </c>
      <c r="H900" s="2">
        <v>183200000</v>
      </c>
      <c r="I900" t="s">
        <v>15</v>
      </c>
      <c r="J900" t="s">
        <v>285</v>
      </c>
    </row>
    <row r="901" spans="1:10" hidden="1" x14ac:dyDescent="0.25">
      <c r="A901" t="s">
        <v>341</v>
      </c>
      <c r="B901" t="s">
        <v>8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s="2">
        <v>0</v>
      </c>
      <c r="H901" s="2">
        <v>1652000000</v>
      </c>
      <c r="I901" t="s">
        <v>32</v>
      </c>
      <c r="J901" t="s">
        <v>342</v>
      </c>
    </row>
    <row r="902" spans="1:10" hidden="1" x14ac:dyDescent="0.25">
      <c r="A902" t="s">
        <v>341</v>
      </c>
      <c r="B902" t="s">
        <v>11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s="2">
        <v>0</v>
      </c>
      <c r="H902" s="2">
        <v>1703000000</v>
      </c>
      <c r="I902" t="s">
        <v>32</v>
      </c>
      <c r="J902" t="s">
        <v>342</v>
      </c>
    </row>
    <row r="903" spans="1:10" hidden="1" x14ac:dyDescent="0.25">
      <c r="A903" t="s">
        <v>341</v>
      </c>
      <c r="B903" t="s">
        <v>12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s="2">
        <v>0</v>
      </c>
      <c r="H903" s="2">
        <v>1948000000</v>
      </c>
      <c r="I903" t="s">
        <v>32</v>
      </c>
      <c r="J903" t="s">
        <v>342</v>
      </c>
    </row>
    <row r="904" spans="1:10" hidden="1" x14ac:dyDescent="0.25">
      <c r="A904" t="s">
        <v>341</v>
      </c>
      <c r="B904" t="s">
        <v>13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s="2">
        <v>0</v>
      </c>
      <c r="H904" s="2">
        <v>2089000000</v>
      </c>
      <c r="I904" t="s">
        <v>32</v>
      </c>
      <c r="J904" t="s">
        <v>342</v>
      </c>
    </row>
    <row r="905" spans="1:10" hidden="1" x14ac:dyDescent="0.25">
      <c r="A905" t="s">
        <v>343</v>
      </c>
      <c r="B905" t="s">
        <v>8</v>
      </c>
      <c r="C905" s="1">
        <v>41307</v>
      </c>
      <c r="D905" s="2">
        <v>19279000000</v>
      </c>
      <c r="E905" s="2">
        <v>12289000000</v>
      </c>
      <c r="F905" s="2">
        <v>4267000000</v>
      </c>
      <c r="G905" s="2">
        <v>0</v>
      </c>
      <c r="H905" s="2">
        <v>833000000</v>
      </c>
      <c r="I905" t="s">
        <v>15</v>
      </c>
      <c r="J905" t="s">
        <v>193</v>
      </c>
    </row>
    <row r="906" spans="1:10" hidden="1" x14ac:dyDescent="0.25">
      <c r="A906" t="s">
        <v>343</v>
      </c>
      <c r="B906" t="s">
        <v>11</v>
      </c>
      <c r="C906" s="1">
        <v>41671</v>
      </c>
      <c r="D906" s="2">
        <v>19031000000</v>
      </c>
      <c r="E906" s="2">
        <v>12087000000</v>
      </c>
      <c r="F906" s="2">
        <v>4313000000</v>
      </c>
      <c r="G906" s="2">
        <v>0</v>
      </c>
      <c r="H906" s="2">
        <v>889000000</v>
      </c>
      <c r="I906" t="s">
        <v>15</v>
      </c>
      <c r="J906" t="s">
        <v>193</v>
      </c>
    </row>
    <row r="907" spans="1:10" hidden="1" x14ac:dyDescent="0.25">
      <c r="A907" t="s">
        <v>343</v>
      </c>
      <c r="B907" t="s">
        <v>12</v>
      </c>
      <c r="C907" s="1">
        <v>42035</v>
      </c>
      <c r="D907" s="2">
        <v>19023000000</v>
      </c>
      <c r="E907" s="2">
        <v>12098000000</v>
      </c>
      <c r="F907" s="2">
        <v>4350000000</v>
      </c>
      <c r="G907" s="2">
        <v>0</v>
      </c>
      <c r="H907" s="2">
        <v>886000000</v>
      </c>
      <c r="I907" t="s">
        <v>15</v>
      </c>
      <c r="J907" t="s">
        <v>193</v>
      </c>
    </row>
    <row r="908" spans="1:10" hidden="1" x14ac:dyDescent="0.25">
      <c r="A908" t="s">
        <v>343</v>
      </c>
      <c r="B908" t="s">
        <v>13</v>
      </c>
      <c r="C908" s="1">
        <v>42399</v>
      </c>
      <c r="D908" s="2">
        <v>19204000000</v>
      </c>
      <c r="E908" s="2">
        <v>12265000000</v>
      </c>
      <c r="F908" s="2">
        <v>4452000000</v>
      </c>
      <c r="G908" s="2">
        <v>0</v>
      </c>
      <c r="H908" s="2">
        <v>934000000</v>
      </c>
      <c r="I908" t="s">
        <v>15</v>
      </c>
      <c r="J908" t="s">
        <v>193</v>
      </c>
    </row>
    <row r="909" spans="1:10" hidden="1" x14ac:dyDescent="0.25">
      <c r="A909" t="s">
        <v>344</v>
      </c>
      <c r="B909" t="s">
        <v>8</v>
      </c>
      <c r="C909" s="1">
        <v>41639</v>
      </c>
      <c r="D909" s="2">
        <v>2369300000</v>
      </c>
      <c r="E909" s="2">
        <v>805300000</v>
      </c>
      <c r="F909" s="2">
        <v>602100000</v>
      </c>
      <c r="G909" s="2">
        <v>0</v>
      </c>
      <c r="H909" s="2">
        <v>223300000</v>
      </c>
      <c r="I909" t="s">
        <v>9</v>
      </c>
      <c r="J909" t="s">
        <v>174</v>
      </c>
    </row>
    <row r="910" spans="1:10" hidden="1" x14ac:dyDescent="0.25">
      <c r="A910" t="s">
        <v>344</v>
      </c>
      <c r="B910" t="s">
        <v>11</v>
      </c>
      <c r="C910" s="1">
        <v>42004</v>
      </c>
      <c r="D910" s="2">
        <v>2577100000</v>
      </c>
      <c r="E910" s="2">
        <v>877900000</v>
      </c>
      <c r="F910" s="2">
        <v>632000000</v>
      </c>
      <c r="G910" s="2">
        <v>0</v>
      </c>
      <c r="H910" s="2">
        <v>258100000</v>
      </c>
      <c r="I910" t="s">
        <v>9</v>
      </c>
      <c r="J910" t="s">
        <v>174</v>
      </c>
    </row>
    <row r="911" spans="1:10" hidden="1" x14ac:dyDescent="0.25">
      <c r="A911" t="s">
        <v>344</v>
      </c>
      <c r="B911" t="s">
        <v>12</v>
      </c>
      <c r="C911" s="1">
        <v>42369</v>
      </c>
      <c r="D911" s="2">
        <v>2418800000</v>
      </c>
      <c r="E911" s="2">
        <v>759200000</v>
      </c>
      <c r="F911" s="2">
        <v>571200000</v>
      </c>
      <c r="G911" s="2">
        <v>0</v>
      </c>
      <c r="H911" s="2">
        <v>284600000</v>
      </c>
      <c r="I911" t="s">
        <v>9</v>
      </c>
      <c r="J911" t="s">
        <v>174</v>
      </c>
    </row>
    <row r="912" spans="1:10" hidden="1" x14ac:dyDescent="0.25">
      <c r="A912" t="s">
        <v>344</v>
      </c>
      <c r="B912" t="s">
        <v>13</v>
      </c>
      <c r="C912" s="1">
        <v>42735</v>
      </c>
      <c r="D912" s="2">
        <v>2334200000</v>
      </c>
      <c r="E912" s="2">
        <v>691100000</v>
      </c>
      <c r="F912" s="2">
        <v>519600000</v>
      </c>
      <c r="G912" s="2">
        <v>0</v>
      </c>
      <c r="H912" s="2">
        <v>305000000</v>
      </c>
      <c r="I912" t="s">
        <v>9</v>
      </c>
      <c r="J912" t="s">
        <v>174</v>
      </c>
    </row>
    <row r="913" spans="1:10" hidden="1" x14ac:dyDescent="0.25">
      <c r="A913" t="s">
        <v>345</v>
      </c>
      <c r="B913" t="s">
        <v>8</v>
      </c>
      <c r="C913" s="1">
        <v>41307</v>
      </c>
      <c r="D913" s="2">
        <v>10459000000</v>
      </c>
      <c r="E913" s="2">
        <v>6073000000</v>
      </c>
      <c r="F913" s="2">
        <v>2720000000</v>
      </c>
      <c r="G913" s="2">
        <v>0</v>
      </c>
      <c r="H913" s="2">
        <v>0</v>
      </c>
      <c r="I913" t="s">
        <v>15</v>
      </c>
      <c r="J913" t="s">
        <v>253</v>
      </c>
    </row>
    <row r="914" spans="1:10" hidden="1" x14ac:dyDescent="0.25">
      <c r="A914" t="s">
        <v>345</v>
      </c>
      <c r="B914" t="s">
        <v>11</v>
      </c>
      <c r="C914" s="1">
        <v>41671</v>
      </c>
      <c r="D914" s="2">
        <v>10773000000</v>
      </c>
      <c r="E914" s="2">
        <v>6344000000</v>
      </c>
      <c r="F914" s="2">
        <v>2686000000</v>
      </c>
      <c r="G914" s="2">
        <v>0</v>
      </c>
      <c r="H914" s="2">
        <v>0</v>
      </c>
      <c r="I914" t="s">
        <v>15</v>
      </c>
      <c r="J914" t="s">
        <v>253</v>
      </c>
    </row>
    <row r="915" spans="1:10" hidden="1" x14ac:dyDescent="0.25">
      <c r="A915" t="s">
        <v>345</v>
      </c>
      <c r="B915" t="s">
        <v>12</v>
      </c>
      <c r="C915" s="1">
        <v>42035</v>
      </c>
      <c r="D915" s="2">
        <v>11454000000</v>
      </c>
      <c r="E915" s="2">
        <v>6646000000</v>
      </c>
      <c r="F915" s="2">
        <v>2855000000</v>
      </c>
      <c r="G915" s="2">
        <v>0</v>
      </c>
      <c r="H915" s="2">
        <v>0</v>
      </c>
      <c r="I915" t="s">
        <v>15</v>
      </c>
      <c r="J915" t="s">
        <v>253</v>
      </c>
    </row>
    <row r="916" spans="1:10" hidden="1" x14ac:dyDescent="0.25">
      <c r="A916" t="s">
        <v>345</v>
      </c>
      <c r="B916" t="s">
        <v>13</v>
      </c>
      <c r="C916" s="1">
        <v>42399</v>
      </c>
      <c r="D916" s="2">
        <v>12154000000</v>
      </c>
      <c r="E916" s="2">
        <v>6950000000</v>
      </c>
      <c r="F916" s="2">
        <v>3012000000</v>
      </c>
      <c r="G916" s="2">
        <v>0</v>
      </c>
      <c r="H916" s="2">
        <v>0</v>
      </c>
      <c r="I916" t="s">
        <v>15</v>
      </c>
      <c r="J916" t="s">
        <v>253</v>
      </c>
    </row>
    <row r="917" spans="1:10" hidden="1" x14ac:dyDescent="0.25">
      <c r="A917" t="s">
        <v>346</v>
      </c>
      <c r="B917" t="s">
        <v>8</v>
      </c>
      <c r="C917" s="1">
        <v>41274</v>
      </c>
      <c r="D917" s="2">
        <v>3414500000</v>
      </c>
      <c r="E917" s="2">
        <v>2718900000</v>
      </c>
      <c r="F917" s="2">
        <v>346100000</v>
      </c>
      <c r="G917" s="2">
        <v>0</v>
      </c>
      <c r="H917" s="2">
        <v>25100000</v>
      </c>
      <c r="I917" t="s">
        <v>9</v>
      </c>
      <c r="J917" t="s">
        <v>160</v>
      </c>
    </row>
    <row r="918" spans="1:10" hidden="1" x14ac:dyDescent="0.25">
      <c r="A918" t="s">
        <v>346</v>
      </c>
      <c r="B918" t="s">
        <v>11</v>
      </c>
      <c r="C918" s="1">
        <v>41639</v>
      </c>
      <c r="D918" s="2">
        <v>3477200000</v>
      </c>
      <c r="E918" s="2">
        <v>2767300000</v>
      </c>
      <c r="F918" s="2">
        <v>346900000</v>
      </c>
      <c r="G918" s="2">
        <v>0</v>
      </c>
      <c r="H918" s="2">
        <v>25400000</v>
      </c>
      <c r="I918" t="s">
        <v>9</v>
      </c>
      <c r="J918" t="s">
        <v>160</v>
      </c>
    </row>
    <row r="919" spans="1:10" hidden="1" x14ac:dyDescent="0.25">
      <c r="A919" t="s">
        <v>346</v>
      </c>
      <c r="B919" t="s">
        <v>12</v>
      </c>
      <c r="C919" s="1">
        <v>42004</v>
      </c>
      <c r="D919" s="2">
        <v>3782300000</v>
      </c>
      <c r="E919" s="2">
        <v>2991900000</v>
      </c>
      <c r="F919" s="2">
        <v>439200000</v>
      </c>
      <c r="G919" s="2">
        <v>0</v>
      </c>
      <c r="H919" s="2">
        <v>19700000</v>
      </c>
      <c r="I919" t="s">
        <v>9</v>
      </c>
      <c r="J919" t="s">
        <v>160</v>
      </c>
    </row>
    <row r="920" spans="1:10" hidden="1" x14ac:dyDescent="0.25">
      <c r="A920" t="s">
        <v>346</v>
      </c>
      <c r="B920" t="s">
        <v>13</v>
      </c>
      <c r="C920" s="1">
        <v>42369</v>
      </c>
      <c r="D920" s="2">
        <v>3917200000</v>
      </c>
      <c r="E920" s="2">
        <v>2994000000</v>
      </c>
      <c r="F920" s="2">
        <v>411800000</v>
      </c>
      <c r="G920" s="2">
        <v>0</v>
      </c>
      <c r="H920" s="2">
        <v>20800000</v>
      </c>
      <c r="I920" t="s">
        <v>9</v>
      </c>
      <c r="J920" t="s">
        <v>160</v>
      </c>
    </row>
    <row r="921" spans="1:10" hidden="1" x14ac:dyDescent="0.25">
      <c r="A921" t="s">
        <v>347</v>
      </c>
      <c r="B921" t="s">
        <v>8</v>
      </c>
      <c r="C921" s="1">
        <v>41608</v>
      </c>
      <c r="D921" s="2">
        <v>5935095000</v>
      </c>
      <c r="E921" s="2">
        <v>4920664000</v>
      </c>
      <c r="F921" s="2">
        <v>328595000</v>
      </c>
      <c r="G921" s="2">
        <v>0</v>
      </c>
      <c r="H921" s="2">
        <v>0</v>
      </c>
      <c r="I921" t="s">
        <v>15</v>
      </c>
      <c r="J921" t="s">
        <v>197</v>
      </c>
    </row>
    <row r="922" spans="1:10" hidden="1" x14ac:dyDescent="0.25">
      <c r="A922" t="s">
        <v>347</v>
      </c>
      <c r="B922" t="s">
        <v>11</v>
      </c>
      <c r="C922" s="1">
        <v>41973</v>
      </c>
      <c r="D922" s="2">
        <v>7779812000</v>
      </c>
      <c r="E922" s="2">
        <v>6336272000</v>
      </c>
      <c r="F922" s="2">
        <v>521502000</v>
      </c>
      <c r="G922" s="2">
        <v>0</v>
      </c>
      <c r="H922" s="2">
        <v>0</v>
      </c>
      <c r="I922" t="s">
        <v>15</v>
      </c>
      <c r="J922" t="s">
        <v>197</v>
      </c>
    </row>
    <row r="923" spans="1:10" hidden="1" x14ac:dyDescent="0.25">
      <c r="A923" t="s">
        <v>347</v>
      </c>
      <c r="B923" t="s">
        <v>12</v>
      </c>
      <c r="C923" s="1">
        <v>42338</v>
      </c>
      <c r="D923" s="2">
        <v>9474008000</v>
      </c>
      <c r="E923" s="2">
        <v>7757571000</v>
      </c>
      <c r="F923" s="2">
        <v>630421000</v>
      </c>
      <c r="G923" s="2">
        <v>0</v>
      </c>
      <c r="H923" s="2">
        <v>0</v>
      </c>
      <c r="I923" t="s">
        <v>15</v>
      </c>
      <c r="J923" t="s">
        <v>197</v>
      </c>
    </row>
    <row r="924" spans="1:10" hidden="1" x14ac:dyDescent="0.25">
      <c r="A924" t="s">
        <v>347</v>
      </c>
      <c r="B924" t="s">
        <v>13</v>
      </c>
      <c r="C924" s="1">
        <v>42704</v>
      </c>
      <c r="D924" s="2">
        <v>10949999000</v>
      </c>
      <c r="E924" s="2">
        <v>8923519000</v>
      </c>
      <c r="F924" s="2">
        <v>764117000</v>
      </c>
      <c r="G924" s="2">
        <v>0</v>
      </c>
      <c r="H924" s="2">
        <v>0</v>
      </c>
      <c r="I924" t="s">
        <v>15</v>
      </c>
      <c r="J924" t="s">
        <v>197</v>
      </c>
    </row>
    <row r="925" spans="1:10" hidden="1" x14ac:dyDescent="0.25">
      <c r="A925" t="s">
        <v>348</v>
      </c>
      <c r="B925" t="s">
        <v>8</v>
      </c>
      <c r="C925" s="1">
        <v>41274</v>
      </c>
      <c r="D925" s="2">
        <v>5671400000</v>
      </c>
      <c r="E925" s="2">
        <v>3421700000</v>
      </c>
      <c r="F925" s="2">
        <v>1114600000</v>
      </c>
      <c r="G925" s="2">
        <v>0</v>
      </c>
      <c r="H925" s="2">
        <v>86300000</v>
      </c>
      <c r="I925" t="s">
        <v>21</v>
      </c>
      <c r="J925" t="s">
        <v>195</v>
      </c>
    </row>
    <row r="926" spans="1:10" hidden="1" x14ac:dyDescent="0.25">
      <c r="A926" t="s">
        <v>348</v>
      </c>
      <c r="B926" t="s">
        <v>11</v>
      </c>
      <c r="C926" s="1">
        <v>41639</v>
      </c>
      <c r="D926" s="2">
        <v>5808300000</v>
      </c>
      <c r="E926" s="2">
        <v>3585100000</v>
      </c>
      <c r="F926" s="2">
        <v>1128800000</v>
      </c>
      <c r="G926" s="2">
        <v>0</v>
      </c>
      <c r="H926" s="2">
        <v>81700000</v>
      </c>
      <c r="I926" t="s">
        <v>21</v>
      </c>
      <c r="J926" t="s">
        <v>195</v>
      </c>
    </row>
    <row r="927" spans="1:10" hidden="1" x14ac:dyDescent="0.25">
      <c r="A927" t="s">
        <v>348</v>
      </c>
      <c r="B927" t="s">
        <v>12</v>
      </c>
      <c r="C927" s="1">
        <v>42004</v>
      </c>
      <c r="D927" s="2">
        <v>6011600000</v>
      </c>
      <c r="E927" s="2">
        <v>3808500000</v>
      </c>
      <c r="F927" s="2">
        <v>1198200000</v>
      </c>
      <c r="G927" s="2">
        <v>0</v>
      </c>
      <c r="H927" s="2">
        <v>76700000</v>
      </c>
      <c r="I927" t="s">
        <v>21</v>
      </c>
      <c r="J927" t="s">
        <v>195</v>
      </c>
    </row>
    <row r="928" spans="1:10" hidden="1" x14ac:dyDescent="0.25">
      <c r="A928" t="s">
        <v>348</v>
      </c>
      <c r="B928" t="s">
        <v>13</v>
      </c>
      <c r="C928" s="1">
        <v>42369</v>
      </c>
      <c r="D928" s="2">
        <v>8680100000</v>
      </c>
      <c r="E928" s="2">
        <v>5776800000</v>
      </c>
      <c r="F928" s="2">
        <v>1622000000</v>
      </c>
      <c r="G928" s="2">
        <v>0</v>
      </c>
      <c r="H928" s="2">
        <v>164500000</v>
      </c>
      <c r="I928" t="s">
        <v>21</v>
      </c>
      <c r="J928" t="s">
        <v>195</v>
      </c>
    </row>
    <row r="929" spans="1:10" hidden="1" x14ac:dyDescent="0.25">
      <c r="A929" t="s">
        <v>349</v>
      </c>
      <c r="B929" t="s">
        <v>8</v>
      </c>
      <c r="C929" s="1">
        <v>41274</v>
      </c>
      <c r="D929" s="2">
        <v>4122930000</v>
      </c>
      <c r="E929" s="2">
        <v>2398790000</v>
      </c>
      <c r="F929" s="2">
        <v>1219343000</v>
      </c>
      <c r="G929" s="2">
        <v>0</v>
      </c>
      <c r="H929" s="2">
        <v>64093000</v>
      </c>
      <c r="I929" t="s">
        <v>15</v>
      </c>
      <c r="J929" t="s">
        <v>350</v>
      </c>
    </row>
    <row r="930" spans="1:10" hidden="1" x14ac:dyDescent="0.25">
      <c r="A930" t="s">
        <v>349</v>
      </c>
      <c r="B930" t="s">
        <v>11</v>
      </c>
      <c r="C930" s="1">
        <v>41639</v>
      </c>
      <c r="D930" s="2">
        <v>5062528000</v>
      </c>
      <c r="E930" s="2">
        <v>2987126000</v>
      </c>
      <c r="F930" s="2">
        <v>1454080000</v>
      </c>
      <c r="G930" s="2">
        <v>0</v>
      </c>
      <c r="H930" s="2">
        <v>80969000</v>
      </c>
      <c r="I930" t="s">
        <v>15</v>
      </c>
      <c r="J930" t="s">
        <v>350</v>
      </c>
    </row>
    <row r="931" spans="1:10" hidden="1" x14ac:dyDescent="0.25">
      <c r="A931" t="s">
        <v>349</v>
      </c>
      <c r="B931" t="s">
        <v>12</v>
      </c>
      <c r="C931" s="1">
        <v>42004</v>
      </c>
      <c r="D931" s="2">
        <v>6740064000</v>
      </c>
      <c r="E931" s="2">
        <v>4088151000</v>
      </c>
      <c r="F931" s="2">
        <v>1866520000</v>
      </c>
      <c r="G931" s="2">
        <v>0</v>
      </c>
      <c r="H931" s="2">
        <v>120719000</v>
      </c>
      <c r="I931" t="s">
        <v>15</v>
      </c>
      <c r="J931" t="s">
        <v>350</v>
      </c>
    </row>
    <row r="932" spans="1:10" hidden="1" x14ac:dyDescent="0.25">
      <c r="A932" t="s">
        <v>349</v>
      </c>
      <c r="B932" t="s">
        <v>13</v>
      </c>
      <c r="C932" s="1">
        <v>42369</v>
      </c>
      <c r="D932" s="2">
        <v>7192633000</v>
      </c>
      <c r="E932" s="2">
        <v>4359104000</v>
      </c>
      <c r="F932" s="2">
        <v>1987271000</v>
      </c>
      <c r="G932" s="2">
        <v>0</v>
      </c>
      <c r="H932" s="2">
        <v>122120000</v>
      </c>
      <c r="I932" t="s">
        <v>15</v>
      </c>
      <c r="J932" t="s">
        <v>350</v>
      </c>
    </row>
    <row r="933" spans="1:10" hidden="1" x14ac:dyDescent="0.25">
      <c r="A933" t="s">
        <v>351</v>
      </c>
      <c r="B933" t="s">
        <v>8</v>
      </c>
      <c r="C933" s="1">
        <v>41274</v>
      </c>
      <c r="D933" s="2">
        <v>13107000000</v>
      </c>
      <c r="E933" s="2">
        <v>11799000000</v>
      </c>
      <c r="F933" s="2">
        <v>0</v>
      </c>
      <c r="G933" s="2">
        <v>0</v>
      </c>
      <c r="H933" s="2">
        <v>0</v>
      </c>
      <c r="I933" t="s">
        <v>9</v>
      </c>
      <c r="J933" t="s">
        <v>160</v>
      </c>
    </row>
    <row r="934" spans="1:10" hidden="1" x14ac:dyDescent="0.25">
      <c r="A934" t="s">
        <v>351</v>
      </c>
      <c r="B934" t="s">
        <v>11</v>
      </c>
      <c r="C934" s="1">
        <v>41639</v>
      </c>
      <c r="D934" s="2">
        <v>11420000000</v>
      </c>
      <c r="E934" s="2">
        <v>10303000000</v>
      </c>
      <c r="F934" s="2">
        <v>0</v>
      </c>
      <c r="G934" s="2">
        <v>0</v>
      </c>
      <c r="H934" s="2">
        <v>0</v>
      </c>
      <c r="I934" t="s">
        <v>9</v>
      </c>
      <c r="J934" t="s">
        <v>160</v>
      </c>
    </row>
    <row r="935" spans="1:10" hidden="1" x14ac:dyDescent="0.25">
      <c r="A935" t="s">
        <v>351</v>
      </c>
      <c r="B935" t="s">
        <v>12</v>
      </c>
      <c r="C935" s="1">
        <v>42004</v>
      </c>
      <c r="D935" s="2">
        <v>10986000000</v>
      </c>
      <c r="E935" s="2">
        <v>9974000000</v>
      </c>
      <c r="F935" s="2">
        <v>0</v>
      </c>
      <c r="G935" s="2">
        <v>0</v>
      </c>
      <c r="H935" s="2">
        <v>0</v>
      </c>
      <c r="I935" t="s">
        <v>9</v>
      </c>
      <c r="J935" t="s">
        <v>160</v>
      </c>
    </row>
    <row r="936" spans="1:10" hidden="1" x14ac:dyDescent="0.25">
      <c r="A936" t="s">
        <v>351</v>
      </c>
      <c r="B936" t="s">
        <v>13</v>
      </c>
      <c r="C936" s="1">
        <v>42369</v>
      </c>
      <c r="D936" s="2">
        <v>10466000000</v>
      </c>
      <c r="E936" s="2">
        <v>9576000000</v>
      </c>
      <c r="F936" s="2">
        <v>0</v>
      </c>
      <c r="G936" s="2">
        <v>0</v>
      </c>
      <c r="H936" s="2">
        <v>0</v>
      </c>
      <c r="I936" t="s">
        <v>9</v>
      </c>
      <c r="J936" t="s">
        <v>160</v>
      </c>
    </row>
    <row r="937" spans="1:10" hidden="1" x14ac:dyDescent="0.25">
      <c r="A937" t="s">
        <v>352</v>
      </c>
      <c r="B937" t="s">
        <v>8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s="2">
        <v>0</v>
      </c>
      <c r="I937" t="s">
        <v>18</v>
      </c>
      <c r="J937" t="s">
        <v>30</v>
      </c>
    </row>
    <row r="938" spans="1:10" hidden="1" x14ac:dyDescent="0.25">
      <c r="A938" t="s">
        <v>352</v>
      </c>
      <c r="B938" t="s">
        <v>11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s="2">
        <v>0</v>
      </c>
      <c r="I938" t="s">
        <v>18</v>
      </c>
      <c r="J938" t="s">
        <v>30</v>
      </c>
    </row>
    <row r="939" spans="1:10" hidden="1" x14ac:dyDescent="0.25">
      <c r="A939" t="s">
        <v>352</v>
      </c>
      <c r="B939" t="s">
        <v>12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s="2">
        <v>0</v>
      </c>
      <c r="I939" t="s">
        <v>18</v>
      </c>
      <c r="J939" t="s">
        <v>30</v>
      </c>
    </row>
    <row r="940" spans="1:10" hidden="1" x14ac:dyDescent="0.25">
      <c r="A940" t="s">
        <v>352</v>
      </c>
      <c r="B940" t="s">
        <v>13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s="2">
        <v>0</v>
      </c>
      <c r="I940" t="s">
        <v>18</v>
      </c>
      <c r="J940" t="s">
        <v>30</v>
      </c>
    </row>
    <row r="941" spans="1:10" hidden="1" x14ac:dyDescent="0.25">
      <c r="A941" t="s">
        <v>353</v>
      </c>
      <c r="B941" t="s">
        <v>8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s="2">
        <v>0</v>
      </c>
      <c r="I941" t="s">
        <v>21</v>
      </c>
      <c r="J941" t="s">
        <v>22</v>
      </c>
    </row>
    <row r="942" spans="1:10" hidden="1" x14ac:dyDescent="0.25">
      <c r="A942" t="s">
        <v>353</v>
      </c>
      <c r="B942" t="s">
        <v>11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s="2">
        <v>0</v>
      </c>
      <c r="I942" t="s">
        <v>21</v>
      </c>
      <c r="J942" t="s">
        <v>22</v>
      </c>
    </row>
    <row r="943" spans="1:10" hidden="1" x14ac:dyDescent="0.25">
      <c r="A943" t="s">
        <v>353</v>
      </c>
      <c r="B943" t="s">
        <v>12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s="2">
        <v>0</v>
      </c>
      <c r="I943" t="s">
        <v>21</v>
      </c>
      <c r="J943" t="s">
        <v>22</v>
      </c>
    </row>
    <row r="944" spans="1:10" hidden="1" x14ac:dyDescent="0.25">
      <c r="A944" t="s">
        <v>353</v>
      </c>
      <c r="B944" t="s">
        <v>13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s="2">
        <v>0</v>
      </c>
      <c r="I944" t="s">
        <v>21</v>
      </c>
      <c r="J944" t="s">
        <v>22</v>
      </c>
    </row>
    <row r="945" spans="1:10" hidden="1" x14ac:dyDescent="0.25">
      <c r="A945" t="s">
        <v>354</v>
      </c>
      <c r="B945" t="s">
        <v>8</v>
      </c>
      <c r="C945" s="1">
        <v>41639</v>
      </c>
      <c r="D945" s="2">
        <v>45358000000</v>
      </c>
      <c r="E945" s="2">
        <v>41171000000</v>
      </c>
      <c r="F945" s="2">
        <v>-318000000</v>
      </c>
      <c r="G945" s="2">
        <v>0</v>
      </c>
      <c r="H945" s="2">
        <v>0</v>
      </c>
      <c r="I945" t="s">
        <v>9</v>
      </c>
      <c r="J945" t="s">
        <v>87</v>
      </c>
    </row>
    <row r="946" spans="1:10" hidden="1" x14ac:dyDescent="0.25">
      <c r="A946" t="s">
        <v>354</v>
      </c>
      <c r="B946" t="s">
        <v>11</v>
      </c>
      <c r="C946" s="1">
        <v>42004</v>
      </c>
      <c r="D946" s="2">
        <v>39946000000</v>
      </c>
      <c r="E946" s="2">
        <v>35263000000</v>
      </c>
      <c r="F946" s="2">
        <v>-329000000</v>
      </c>
      <c r="G946" s="2">
        <v>0</v>
      </c>
      <c r="H946" s="2">
        <v>0</v>
      </c>
      <c r="I946" t="s">
        <v>9</v>
      </c>
      <c r="J946" t="s">
        <v>87</v>
      </c>
    </row>
    <row r="947" spans="1:10" hidden="1" x14ac:dyDescent="0.25">
      <c r="A947" t="s">
        <v>354</v>
      </c>
      <c r="B947" t="s">
        <v>12</v>
      </c>
      <c r="C947" s="1">
        <v>42369</v>
      </c>
      <c r="D947" s="2">
        <v>40536000000</v>
      </c>
      <c r="E947" s="2">
        <v>36044000000</v>
      </c>
      <c r="F947" s="2">
        <v>-220000000</v>
      </c>
      <c r="G947" s="2">
        <v>0</v>
      </c>
      <c r="H947" s="2">
        <v>0</v>
      </c>
      <c r="I947" t="s">
        <v>9</v>
      </c>
      <c r="J947" t="s">
        <v>87</v>
      </c>
    </row>
    <row r="948" spans="1:10" hidden="1" x14ac:dyDescent="0.25">
      <c r="A948" t="s">
        <v>354</v>
      </c>
      <c r="B948" t="s">
        <v>13</v>
      </c>
      <c r="C948" s="1">
        <v>42735</v>
      </c>
      <c r="D948" s="2">
        <v>47248000000</v>
      </c>
      <c r="E948" s="2">
        <v>42186000000</v>
      </c>
      <c r="F948" s="2">
        <v>-487000000</v>
      </c>
      <c r="G948" s="2">
        <v>0</v>
      </c>
      <c r="H948" s="2">
        <v>0</v>
      </c>
      <c r="I948" t="s">
        <v>9</v>
      </c>
      <c r="J948" t="s">
        <v>87</v>
      </c>
    </row>
    <row r="949" spans="1:10" hidden="1" x14ac:dyDescent="0.25">
      <c r="A949" t="s">
        <v>355</v>
      </c>
      <c r="B949" t="s">
        <v>8</v>
      </c>
      <c r="C949" s="1">
        <v>41274</v>
      </c>
      <c r="D949" s="2">
        <v>3094500000</v>
      </c>
      <c r="E949" s="2">
        <v>2144200000</v>
      </c>
      <c r="F949" s="2">
        <v>98200000</v>
      </c>
      <c r="G949" s="2">
        <v>0</v>
      </c>
      <c r="H949" s="2">
        <v>332400000</v>
      </c>
      <c r="I949" t="s">
        <v>38</v>
      </c>
      <c r="J949" t="s">
        <v>41</v>
      </c>
    </row>
    <row r="950" spans="1:10" hidden="1" x14ac:dyDescent="0.25">
      <c r="A950" t="s">
        <v>355</v>
      </c>
      <c r="B950" t="s">
        <v>11</v>
      </c>
      <c r="C950" s="1">
        <v>41639</v>
      </c>
      <c r="D950" s="2">
        <v>3276800000</v>
      </c>
      <c r="E950" s="2">
        <v>2272400000</v>
      </c>
      <c r="F950" s="2">
        <v>99600000</v>
      </c>
      <c r="G950" s="2">
        <v>0</v>
      </c>
      <c r="H950" s="2">
        <v>370900000</v>
      </c>
      <c r="I950" t="s">
        <v>38</v>
      </c>
      <c r="J950" t="s">
        <v>41</v>
      </c>
    </row>
    <row r="951" spans="1:10" hidden="1" x14ac:dyDescent="0.25">
      <c r="A951" t="s">
        <v>355</v>
      </c>
      <c r="B951" t="s">
        <v>12</v>
      </c>
      <c r="C951" s="1">
        <v>42004</v>
      </c>
      <c r="D951" s="2">
        <v>3350300000</v>
      </c>
      <c r="E951" s="2">
        <v>2317500000</v>
      </c>
      <c r="F951" s="2">
        <v>101100000</v>
      </c>
      <c r="G951" s="2">
        <v>0</v>
      </c>
      <c r="H951" s="2">
        <v>388100000</v>
      </c>
      <c r="I951" t="s">
        <v>38</v>
      </c>
      <c r="J951" t="s">
        <v>41</v>
      </c>
    </row>
    <row r="952" spans="1:10" hidden="1" x14ac:dyDescent="0.25">
      <c r="A952" t="s">
        <v>355</v>
      </c>
      <c r="B952" t="s">
        <v>13</v>
      </c>
      <c r="C952" s="1">
        <v>42369</v>
      </c>
      <c r="D952" s="2">
        <v>3253600000</v>
      </c>
      <c r="E952" s="2">
        <v>2171600000</v>
      </c>
      <c r="F952" s="2">
        <v>103700000</v>
      </c>
      <c r="G952" s="2">
        <v>0</v>
      </c>
      <c r="H952" s="2">
        <v>401300000</v>
      </c>
      <c r="I952" t="s">
        <v>38</v>
      </c>
      <c r="J952" t="s">
        <v>41</v>
      </c>
    </row>
    <row r="953" spans="1:10" hidden="1" x14ac:dyDescent="0.25">
      <c r="A953" t="s">
        <v>356</v>
      </c>
      <c r="B953" t="s">
        <v>8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s="2">
        <v>0</v>
      </c>
      <c r="H953" s="2">
        <v>1523000000</v>
      </c>
      <c r="I953" t="s">
        <v>15</v>
      </c>
      <c r="J953" t="s">
        <v>290</v>
      </c>
    </row>
    <row r="954" spans="1:10" hidden="1" x14ac:dyDescent="0.25">
      <c r="A954" t="s">
        <v>356</v>
      </c>
      <c r="B954" t="s">
        <v>11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s="2">
        <v>0</v>
      </c>
      <c r="H954" s="2">
        <v>1462000000</v>
      </c>
      <c r="I954" t="s">
        <v>15</v>
      </c>
      <c r="J954" t="s">
        <v>290</v>
      </c>
    </row>
    <row r="955" spans="1:10" hidden="1" x14ac:dyDescent="0.25">
      <c r="A955" t="s">
        <v>356</v>
      </c>
      <c r="B955" t="s">
        <v>12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s="2">
        <v>0</v>
      </c>
      <c r="H955" s="2">
        <v>1485000000</v>
      </c>
      <c r="I955" t="s">
        <v>15</v>
      </c>
      <c r="J955" t="s">
        <v>290</v>
      </c>
    </row>
    <row r="956" spans="1:10" hidden="1" x14ac:dyDescent="0.25">
      <c r="A956" t="s">
        <v>356</v>
      </c>
      <c r="B956" t="s">
        <v>13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s="2">
        <v>0</v>
      </c>
      <c r="H956" s="2">
        <v>1484000000</v>
      </c>
      <c r="I956" t="s">
        <v>15</v>
      </c>
      <c r="J956" t="s">
        <v>290</v>
      </c>
    </row>
    <row r="957" spans="1:10" hidden="1" x14ac:dyDescent="0.25">
      <c r="A957" t="s">
        <v>357</v>
      </c>
      <c r="B957" t="s">
        <v>8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s="2">
        <v>0</v>
      </c>
      <c r="I957" t="s">
        <v>18</v>
      </c>
      <c r="J957" t="s">
        <v>64</v>
      </c>
    </row>
    <row r="958" spans="1:10" hidden="1" x14ac:dyDescent="0.25">
      <c r="A958" t="s">
        <v>357</v>
      </c>
      <c r="B958" t="s">
        <v>11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s="2">
        <v>0</v>
      </c>
      <c r="I958" t="s">
        <v>18</v>
      </c>
      <c r="J958" t="s">
        <v>64</v>
      </c>
    </row>
    <row r="959" spans="1:10" hidden="1" x14ac:dyDescent="0.25">
      <c r="A959" t="s">
        <v>357</v>
      </c>
      <c r="B959" t="s">
        <v>12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s="2">
        <v>0</v>
      </c>
      <c r="I959" t="s">
        <v>18</v>
      </c>
      <c r="J959" t="s">
        <v>64</v>
      </c>
    </row>
    <row r="960" spans="1:10" hidden="1" x14ac:dyDescent="0.25">
      <c r="A960" t="s">
        <v>357</v>
      </c>
      <c r="B960" t="s">
        <v>13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s="2">
        <v>0</v>
      </c>
      <c r="I960" t="s">
        <v>18</v>
      </c>
      <c r="J960" t="s">
        <v>64</v>
      </c>
    </row>
    <row r="961" spans="1:10" hidden="1" x14ac:dyDescent="0.25">
      <c r="A961" t="s">
        <v>358</v>
      </c>
      <c r="B961" t="s">
        <v>8</v>
      </c>
      <c r="C961" s="1">
        <v>41274</v>
      </c>
      <c r="D961" s="2">
        <v>7810610000</v>
      </c>
      <c r="E961" s="2">
        <v>7479746000</v>
      </c>
      <c r="F961" s="2">
        <v>360586000</v>
      </c>
      <c r="G961" s="2">
        <v>0</v>
      </c>
      <c r="H961" s="2">
        <v>116388000</v>
      </c>
      <c r="I961" t="s">
        <v>43</v>
      </c>
      <c r="J961" t="s">
        <v>359</v>
      </c>
    </row>
    <row r="962" spans="1:10" hidden="1" x14ac:dyDescent="0.25">
      <c r="A962" t="s">
        <v>358</v>
      </c>
      <c r="B962" t="s">
        <v>11</v>
      </c>
      <c r="C962" s="1">
        <v>41639</v>
      </c>
      <c r="D962" s="2">
        <v>9531778000</v>
      </c>
      <c r="E962" s="2">
        <v>7567707000</v>
      </c>
      <c r="F962" s="2">
        <v>2177616000</v>
      </c>
      <c r="G962" s="2">
        <v>0</v>
      </c>
      <c r="H962" s="2">
        <v>167425000</v>
      </c>
      <c r="I962" t="s">
        <v>43</v>
      </c>
      <c r="J962" t="s">
        <v>359</v>
      </c>
    </row>
    <row r="963" spans="1:10" hidden="1" x14ac:dyDescent="0.25">
      <c r="A963" t="s">
        <v>358</v>
      </c>
      <c r="B963" t="s">
        <v>12</v>
      </c>
      <c r="C963" s="1">
        <v>42004</v>
      </c>
      <c r="D963" s="2">
        <v>10681897000</v>
      </c>
      <c r="E963" s="2">
        <v>8024286000</v>
      </c>
      <c r="F963" s="2">
        <v>2856642000</v>
      </c>
      <c r="G963" s="2">
        <v>0</v>
      </c>
      <c r="H963" s="2">
        <v>185993000</v>
      </c>
      <c r="I963" t="s">
        <v>43</v>
      </c>
      <c r="J963" t="s">
        <v>359</v>
      </c>
    </row>
    <row r="964" spans="1:10" hidden="1" x14ac:dyDescent="0.25">
      <c r="A964" t="s">
        <v>358</v>
      </c>
      <c r="B964" t="s">
        <v>13</v>
      </c>
      <c r="C964" s="1">
        <v>42369</v>
      </c>
      <c r="D964" s="2">
        <v>10116502000</v>
      </c>
      <c r="E964" s="2">
        <v>7677233000</v>
      </c>
      <c r="F964" s="2">
        <v>2620072000</v>
      </c>
      <c r="G964" s="2">
        <v>0</v>
      </c>
      <c r="H964" s="2">
        <v>224133000</v>
      </c>
      <c r="I964" t="s">
        <v>43</v>
      </c>
      <c r="J964" t="s">
        <v>359</v>
      </c>
    </row>
    <row r="965" spans="1:10" hidden="1" x14ac:dyDescent="0.25">
      <c r="A965" t="s">
        <v>360</v>
      </c>
      <c r="B965" t="s">
        <v>8</v>
      </c>
      <c r="C965" s="1">
        <v>41639</v>
      </c>
      <c r="D965" s="2">
        <v>17699000000</v>
      </c>
      <c r="E965" s="2">
        <v>8307000000</v>
      </c>
      <c r="F965" s="2">
        <v>7161000000</v>
      </c>
      <c r="G965" s="2">
        <v>0</v>
      </c>
      <c r="H965" s="2">
        <v>867000000</v>
      </c>
      <c r="I965" t="s">
        <v>9</v>
      </c>
      <c r="J965" t="s">
        <v>10</v>
      </c>
    </row>
    <row r="966" spans="1:10" hidden="1" x14ac:dyDescent="0.25">
      <c r="A966" t="s">
        <v>360</v>
      </c>
      <c r="B966" t="s">
        <v>11</v>
      </c>
      <c r="C966" s="1">
        <v>42004</v>
      </c>
      <c r="D966" s="2">
        <v>18605000000</v>
      </c>
      <c r="E966" s="2">
        <v>7677000000</v>
      </c>
      <c r="F966" s="2">
        <v>7639000000</v>
      </c>
      <c r="G966" s="2">
        <v>0</v>
      </c>
      <c r="H966" s="2">
        <v>938000000</v>
      </c>
      <c r="I966" t="s">
        <v>9</v>
      </c>
      <c r="J966" t="s">
        <v>10</v>
      </c>
    </row>
    <row r="967" spans="1:10" hidden="1" x14ac:dyDescent="0.25">
      <c r="A967" t="s">
        <v>360</v>
      </c>
      <c r="B967" t="s">
        <v>12</v>
      </c>
      <c r="C967" s="1">
        <v>42369</v>
      </c>
      <c r="D967" s="2">
        <v>19820000000</v>
      </c>
      <c r="E967" s="2">
        <v>6025000000</v>
      </c>
      <c r="F967" s="2">
        <v>8625000000</v>
      </c>
      <c r="G967" s="2">
        <v>0</v>
      </c>
      <c r="H967" s="2">
        <v>1015000000</v>
      </c>
      <c r="I967" t="s">
        <v>9</v>
      </c>
      <c r="J967" t="s">
        <v>10</v>
      </c>
    </row>
    <row r="968" spans="1:10" hidden="1" x14ac:dyDescent="0.25">
      <c r="A968" t="s">
        <v>360</v>
      </c>
      <c r="B968" t="s">
        <v>13</v>
      </c>
      <c r="C968" s="1">
        <v>42735</v>
      </c>
      <c r="D968" s="2">
        <v>20425000000</v>
      </c>
      <c r="E968" s="2">
        <v>6132000000</v>
      </c>
      <c r="F968" s="2">
        <v>9312000000</v>
      </c>
      <c r="G968" s="2">
        <v>0</v>
      </c>
      <c r="H968" s="2">
        <v>1221000000</v>
      </c>
      <c r="I968" t="s">
        <v>9</v>
      </c>
      <c r="J968" t="s">
        <v>10</v>
      </c>
    </row>
    <row r="969" spans="1:10" x14ac:dyDescent="0.25">
      <c r="A969" t="s">
        <v>361</v>
      </c>
      <c r="B969" t="s">
        <v>8</v>
      </c>
      <c r="C969" s="1">
        <v>41274</v>
      </c>
      <c r="D969" s="2">
        <v>6376000000</v>
      </c>
      <c r="E969" s="2">
        <v>3851000000</v>
      </c>
      <c r="F969" s="2">
        <v>1201000000</v>
      </c>
      <c r="G969" s="2">
        <v>0</v>
      </c>
      <c r="H969" s="2">
        <v>749000000</v>
      </c>
      <c r="I969" t="s">
        <v>178</v>
      </c>
      <c r="J969" t="s">
        <v>362</v>
      </c>
    </row>
    <row r="970" spans="1:10" x14ac:dyDescent="0.25">
      <c r="A970" t="s">
        <v>361</v>
      </c>
      <c r="B970" t="s">
        <v>11</v>
      </c>
      <c r="C970" s="1">
        <v>41639</v>
      </c>
      <c r="D970" s="2">
        <v>6313000000</v>
      </c>
      <c r="E970" s="2">
        <v>3685000000</v>
      </c>
      <c r="F970" s="2">
        <v>1162000000</v>
      </c>
      <c r="G970" s="2">
        <v>0</v>
      </c>
      <c r="H970" s="2">
        <v>800000000</v>
      </c>
      <c r="I970" t="s">
        <v>178</v>
      </c>
      <c r="J970" t="s">
        <v>362</v>
      </c>
    </row>
    <row r="971" spans="1:10" x14ac:dyDescent="0.25">
      <c r="A971" t="s">
        <v>361</v>
      </c>
      <c r="B971" t="s">
        <v>12</v>
      </c>
      <c r="C971" s="1">
        <v>42004</v>
      </c>
      <c r="D971" s="2">
        <v>6777000000</v>
      </c>
      <c r="E971" s="2">
        <v>3775000000</v>
      </c>
      <c r="F971" s="2">
        <v>1181000000</v>
      </c>
      <c r="G971" s="2">
        <v>0</v>
      </c>
      <c r="H971" s="2">
        <v>808000000</v>
      </c>
      <c r="I971" t="s">
        <v>178</v>
      </c>
      <c r="J971" t="s">
        <v>362</v>
      </c>
    </row>
    <row r="972" spans="1:10" x14ac:dyDescent="0.25">
      <c r="A972" t="s">
        <v>361</v>
      </c>
      <c r="B972" t="s">
        <v>13</v>
      </c>
      <c r="C972" s="1">
        <v>42369</v>
      </c>
      <c r="D972" s="2">
        <v>8229000000</v>
      </c>
      <c r="E972" s="2">
        <v>4265000000</v>
      </c>
      <c r="F972" s="2">
        <v>1467000000</v>
      </c>
      <c r="G972" s="2">
        <v>0</v>
      </c>
      <c r="H972" s="2">
        <v>1166000000</v>
      </c>
      <c r="I972" t="s">
        <v>178</v>
      </c>
      <c r="J972" t="s">
        <v>362</v>
      </c>
    </row>
    <row r="973" spans="1:10" hidden="1" x14ac:dyDescent="0.25">
      <c r="A973" t="s">
        <v>363</v>
      </c>
      <c r="B973" t="s">
        <v>8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s="2">
        <v>0</v>
      </c>
      <c r="I973" t="s">
        <v>55</v>
      </c>
      <c r="J973" t="s">
        <v>189</v>
      </c>
    </row>
    <row r="974" spans="1:10" hidden="1" x14ac:dyDescent="0.25">
      <c r="A974" t="s">
        <v>363</v>
      </c>
      <c r="B974" t="s">
        <v>11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s="2">
        <v>0</v>
      </c>
      <c r="I974" t="s">
        <v>55</v>
      </c>
      <c r="J974" t="s">
        <v>189</v>
      </c>
    </row>
    <row r="975" spans="1:10" hidden="1" x14ac:dyDescent="0.25">
      <c r="A975" t="s">
        <v>363</v>
      </c>
      <c r="B975" t="s">
        <v>12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s="2">
        <v>0</v>
      </c>
      <c r="I975" t="s">
        <v>55</v>
      </c>
      <c r="J975" t="s">
        <v>189</v>
      </c>
    </row>
    <row r="976" spans="1:10" hidden="1" x14ac:dyDescent="0.25">
      <c r="A976" t="s">
        <v>363</v>
      </c>
      <c r="B976" t="s">
        <v>13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s="2">
        <v>0</v>
      </c>
      <c r="I976" t="s">
        <v>55</v>
      </c>
      <c r="J976" t="s">
        <v>189</v>
      </c>
    </row>
    <row r="977" spans="1:10" hidden="1" x14ac:dyDescent="0.25">
      <c r="A977" t="s">
        <v>364</v>
      </c>
      <c r="B977" t="s">
        <v>8</v>
      </c>
      <c r="C977" s="1">
        <v>41307</v>
      </c>
      <c r="D977" s="2">
        <v>27686000000</v>
      </c>
      <c r="E977" s="2">
        <v>16538000000</v>
      </c>
      <c r="F977" s="2">
        <v>8482000000</v>
      </c>
      <c r="G977" s="2">
        <v>0</v>
      </c>
      <c r="H977" s="2">
        <v>0</v>
      </c>
      <c r="I977" t="s">
        <v>15</v>
      </c>
      <c r="J977" t="s">
        <v>330</v>
      </c>
    </row>
    <row r="978" spans="1:10" hidden="1" x14ac:dyDescent="0.25">
      <c r="A978" t="s">
        <v>364</v>
      </c>
      <c r="B978" t="s">
        <v>11</v>
      </c>
      <c r="C978" s="1">
        <v>41671</v>
      </c>
      <c r="D978" s="2">
        <v>27931000000</v>
      </c>
      <c r="E978" s="2">
        <v>16725000000</v>
      </c>
      <c r="F978" s="2">
        <v>8440000000</v>
      </c>
      <c r="G978" s="2">
        <v>0</v>
      </c>
      <c r="H978" s="2">
        <v>0</v>
      </c>
      <c r="I978" t="s">
        <v>15</v>
      </c>
      <c r="J978" t="s">
        <v>330</v>
      </c>
    </row>
    <row r="979" spans="1:10" hidden="1" x14ac:dyDescent="0.25">
      <c r="A979" t="s">
        <v>364</v>
      </c>
      <c r="B979" t="s">
        <v>12</v>
      </c>
      <c r="C979" s="1">
        <v>42035</v>
      </c>
      <c r="D979" s="2">
        <v>28105000000</v>
      </c>
      <c r="E979" s="2">
        <v>16863000000</v>
      </c>
      <c r="F979" s="2">
        <v>8355000000</v>
      </c>
      <c r="G979" s="2">
        <v>0</v>
      </c>
      <c r="H979" s="2">
        <v>0</v>
      </c>
      <c r="I979" t="s">
        <v>15</v>
      </c>
      <c r="J979" t="s">
        <v>330</v>
      </c>
    </row>
    <row r="980" spans="1:10" hidden="1" x14ac:dyDescent="0.25">
      <c r="A980" t="s">
        <v>364</v>
      </c>
      <c r="B980" t="s">
        <v>13</v>
      </c>
      <c r="C980" s="1">
        <v>42399</v>
      </c>
      <c r="D980" s="2">
        <v>27079000000</v>
      </c>
      <c r="E980" s="2">
        <v>16496000000</v>
      </c>
      <c r="F980" s="2">
        <v>8256000000</v>
      </c>
      <c r="G980" s="2">
        <v>0</v>
      </c>
      <c r="H980" s="2">
        <v>0</v>
      </c>
      <c r="I980" t="s">
        <v>15</v>
      </c>
      <c r="J980" t="s">
        <v>330</v>
      </c>
    </row>
    <row r="981" spans="1:10" hidden="1" x14ac:dyDescent="0.25">
      <c r="A981" t="s">
        <v>365</v>
      </c>
      <c r="B981" t="s">
        <v>8</v>
      </c>
      <c r="C981" s="1">
        <v>41639</v>
      </c>
      <c r="D981" s="2">
        <v>8312000000</v>
      </c>
      <c r="E981" s="2">
        <v>0</v>
      </c>
      <c r="F981" s="2">
        <v>3456000000</v>
      </c>
      <c r="G981" s="2">
        <v>0</v>
      </c>
      <c r="H981" s="2">
        <v>258000000</v>
      </c>
      <c r="I981" t="s">
        <v>18</v>
      </c>
      <c r="J981" t="s">
        <v>53</v>
      </c>
    </row>
    <row r="982" spans="1:10" hidden="1" x14ac:dyDescent="0.25">
      <c r="A982" t="s">
        <v>365</v>
      </c>
      <c r="B982" t="s">
        <v>11</v>
      </c>
      <c r="C982" s="1">
        <v>42004</v>
      </c>
      <c r="D982" s="2">
        <v>9441000000</v>
      </c>
      <c r="E982" s="2">
        <v>0</v>
      </c>
      <c r="F982" s="2">
        <v>4014000000</v>
      </c>
      <c r="G982" s="2">
        <v>0</v>
      </c>
      <c r="H982" s="2">
        <v>321000000</v>
      </c>
      <c r="I982" t="s">
        <v>18</v>
      </c>
      <c r="J982" t="s">
        <v>53</v>
      </c>
    </row>
    <row r="983" spans="1:10" hidden="1" x14ac:dyDescent="0.25">
      <c r="A983" t="s">
        <v>365</v>
      </c>
      <c r="B983" t="s">
        <v>12</v>
      </c>
      <c r="C983" s="1">
        <v>42369</v>
      </c>
      <c r="D983" s="2">
        <v>9667000000</v>
      </c>
      <c r="E983" s="2">
        <v>0</v>
      </c>
      <c r="F983" s="2">
        <v>4162000000</v>
      </c>
      <c r="G983" s="2">
        <v>0</v>
      </c>
      <c r="H983" s="2">
        <v>366000000</v>
      </c>
      <c r="I983" t="s">
        <v>18</v>
      </c>
      <c r="J983" t="s">
        <v>53</v>
      </c>
    </row>
    <row r="984" spans="1:10" hidden="1" x14ac:dyDescent="0.25">
      <c r="A984" t="s">
        <v>365</v>
      </c>
      <c r="B984" t="s">
        <v>13</v>
      </c>
      <c r="C984" s="1">
        <v>42735</v>
      </c>
      <c r="D984" s="2">
        <v>10776000000</v>
      </c>
      <c r="E984" s="2">
        <v>0</v>
      </c>
      <c r="F984" s="2">
        <v>4525000000</v>
      </c>
      <c r="G984" s="2">
        <v>0</v>
      </c>
      <c r="H984" s="2">
        <v>373000000</v>
      </c>
      <c r="I984" t="s">
        <v>18</v>
      </c>
      <c r="J984" t="s">
        <v>53</v>
      </c>
    </row>
    <row r="985" spans="1:10" hidden="1" x14ac:dyDescent="0.25">
      <c r="A985" t="s">
        <v>366</v>
      </c>
      <c r="B985" t="s">
        <v>8</v>
      </c>
      <c r="C985" s="1">
        <v>41274</v>
      </c>
      <c r="D985" s="2">
        <v>475888000</v>
      </c>
      <c r="E985" s="2">
        <v>117275000</v>
      </c>
      <c r="F985" s="2">
        <v>47115000</v>
      </c>
      <c r="G985" s="2">
        <v>0</v>
      </c>
      <c r="H985" s="2">
        <v>121211000</v>
      </c>
      <c r="I985" t="s">
        <v>48</v>
      </c>
      <c r="J985" t="s">
        <v>230</v>
      </c>
    </row>
    <row r="986" spans="1:10" hidden="1" x14ac:dyDescent="0.25">
      <c r="A986" t="s">
        <v>366</v>
      </c>
      <c r="B986" t="s">
        <v>11</v>
      </c>
      <c r="C986" s="1">
        <v>41639</v>
      </c>
      <c r="D986" s="2">
        <v>635490000</v>
      </c>
      <c r="E986" s="2">
        <v>172050000</v>
      </c>
      <c r="F986" s="2">
        <v>43720000</v>
      </c>
      <c r="G986" s="2">
        <v>0</v>
      </c>
      <c r="H986" s="2">
        <v>186979000</v>
      </c>
      <c r="I986" t="s">
        <v>48</v>
      </c>
      <c r="J986" t="s">
        <v>230</v>
      </c>
    </row>
    <row r="987" spans="1:10" hidden="1" x14ac:dyDescent="0.25">
      <c r="A987" t="s">
        <v>366</v>
      </c>
      <c r="B987" t="s">
        <v>12</v>
      </c>
      <c r="C987" s="1">
        <v>42004</v>
      </c>
      <c r="D987" s="2">
        <v>992332000</v>
      </c>
      <c r="E987" s="2">
        <v>275379000</v>
      </c>
      <c r="F987" s="2">
        <v>57664000</v>
      </c>
      <c r="G987" s="2">
        <v>0</v>
      </c>
      <c r="H987" s="2">
        <v>301812000</v>
      </c>
      <c r="I987" t="s">
        <v>48</v>
      </c>
      <c r="J987" t="s">
        <v>230</v>
      </c>
    </row>
    <row r="988" spans="1:10" hidden="1" x14ac:dyDescent="0.25">
      <c r="A988" t="s">
        <v>366</v>
      </c>
      <c r="B988" t="s">
        <v>13</v>
      </c>
      <c r="C988" s="1">
        <v>42369</v>
      </c>
      <c r="D988" s="2">
        <v>1042779000</v>
      </c>
      <c r="E988" s="2">
        <v>280901000</v>
      </c>
      <c r="F988" s="2">
        <v>53992000</v>
      </c>
      <c r="G988" s="2">
        <v>0</v>
      </c>
      <c r="H988" s="2">
        <v>294520000</v>
      </c>
      <c r="I988" t="s">
        <v>48</v>
      </c>
      <c r="J988" t="s">
        <v>230</v>
      </c>
    </row>
    <row r="989" spans="1:10" hidden="1" x14ac:dyDescent="0.25">
      <c r="A989" t="s">
        <v>367</v>
      </c>
      <c r="B989" t="s">
        <v>8</v>
      </c>
      <c r="C989" s="1">
        <v>41274</v>
      </c>
      <c r="D989" s="2">
        <v>797517000</v>
      </c>
      <c r="E989" s="2">
        <v>337533000</v>
      </c>
      <c r="F989" s="2">
        <v>20412000</v>
      </c>
      <c r="G989" s="2">
        <v>0</v>
      </c>
      <c r="H989" s="2">
        <v>277621000</v>
      </c>
      <c r="I989" t="s">
        <v>48</v>
      </c>
      <c r="J989" t="s">
        <v>261</v>
      </c>
    </row>
    <row r="990" spans="1:10" hidden="1" x14ac:dyDescent="0.25">
      <c r="A990" t="s">
        <v>367</v>
      </c>
      <c r="B990" t="s">
        <v>11</v>
      </c>
      <c r="C990" s="1">
        <v>41639</v>
      </c>
      <c r="D990" s="2">
        <v>1029475000</v>
      </c>
      <c r="E990" s="2">
        <v>423256000</v>
      </c>
      <c r="F990" s="2">
        <v>27772000</v>
      </c>
      <c r="G990" s="2">
        <v>0</v>
      </c>
      <c r="H990" s="2">
        <v>357165000</v>
      </c>
      <c r="I990" t="s">
        <v>48</v>
      </c>
      <c r="J990" t="s">
        <v>261</v>
      </c>
    </row>
    <row r="991" spans="1:10" hidden="1" x14ac:dyDescent="0.25">
      <c r="A991" t="s">
        <v>367</v>
      </c>
      <c r="B991" t="s">
        <v>12</v>
      </c>
      <c r="C991" s="1">
        <v>42004</v>
      </c>
      <c r="D991" s="2">
        <v>1105247000</v>
      </c>
      <c r="E991" s="2">
        <v>441929000</v>
      </c>
      <c r="F991" s="2">
        <v>29412000</v>
      </c>
      <c r="G991" s="2">
        <v>0</v>
      </c>
      <c r="H991" s="2">
        <v>378716000</v>
      </c>
      <c r="I991" t="s">
        <v>48</v>
      </c>
      <c r="J991" t="s">
        <v>261</v>
      </c>
    </row>
    <row r="992" spans="1:10" hidden="1" x14ac:dyDescent="0.25">
      <c r="A992" t="s">
        <v>367</v>
      </c>
      <c r="B992" t="s">
        <v>13</v>
      </c>
      <c r="C992" s="1">
        <v>42369</v>
      </c>
      <c r="D992" s="2">
        <v>1288149000</v>
      </c>
      <c r="E992" s="2">
        <v>497359000</v>
      </c>
      <c r="F992" s="2">
        <v>29870000</v>
      </c>
      <c r="G992" s="2">
        <v>0</v>
      </c>
      <c r="H992" s="2">
        <v>464472000</v>
      </c>
      <c r="I992" t="s">
        <v>48</v>
      </c>
      <c r="J992" t="s">
        <v>261</v>
      </c>
    </row>
    <row r="993" spans="1:10" hidden="1" x14ac:dyDescent="0.25">
      <c r="A993" t="s">
        <v>368</v>
      </c>
      <c r="B993" t="s">
        <v>8</v>
      </c>
      <c r="C993" s="1">
        <v>41274</v>
      </c>
      <c r="D993" s="2">
        <v>11814000000</v>
      </c>
      <c r="E993" s="2">
        <v>10190000000</v>
      </c>
      <c r="F993" s="2">
        <v>582000000</v>
      </c>
      <c r="G993" s="2">
        <v>0</v>
      </c>
      <c r="H993" s="2">
        <v>102000000</v>
      </c>
      <c r="I993" t="s">
        <v>15</v>
      </c>
      <c r="J993" t="s">
        <v>129</v>
      </c>
    </row>
    <row r="994" spans="1:10" hidden="1" x14ac:dyDescent="0.25">
      <c r="A994" t="s">
        <v>368</v>
      </c>
      <c r="B994" t="s">
        <v>11</v>
      </c>
      <c r="C994" s="1">
        <v>41639</v>
      </c>
      <c r="D994" s="2">
        <v>12784000000</v>
      </c>
      <c r="E994" s="2">
        <v>11020000000</v>
      </c>
      <c r="F994" s="2">
        <v>649000000</v>
      </c>
      <c r="G994" s="2">
        <v>0</v>
      </c>
      <c r="H994" s="2">
        <v>127000000</v>
      </c>
      <c r="I994" t="s">
        <v>15</v>
      </c>
      <c r="J994" t="s">
        <v>129</v>
      </c>
    </row>
    <row r="995" spans="1:10" hidden="1" x14ac:dyDescent="0.25">
      <c r="A995" t="s">
        <v>368</v>
      </c>
      <c r="B995" t="s">
        <v>12</v>
      </c>
      <c r="C995" s="1">
        <v>42004</v>
      </c>
      <c r="D995" s="2">
        <v>13796000000</v>
      </c>
      <c r="E995" s="2">
        <v>11830000000</v>
      </c>
      <c r="F995" s="2">
        <v>659000000</v>
      </c>
      <c r="G995" s="2">
        <v>0</v>
      </c>
      <c r="H995" s="2">
        <v>148000000</v>
      </c>
      <c r="I995" t="s">
        <v>15</v>
      </c>
      <c r="J995" t="s">
        <v>129</v>
      </c>
    </row>
    <row r="996" spans="1:10" hidden="1" x14ac:dyDescent="0.25">
      <c r="A996" t="s">
        <v>368</v>
      </c>
      <c r="B996" t="s">
        <v>13</v>
      </c>
      <c r="C996" s="1">
        <v>42369</v>
      </c>
      <c r="D996" s="2">
        <v>14486000000</v>
      </c>
      <c r="E996" s="2">
        <v>12363000000</v>
      </c>
      <c r="F996" s="2">
        <v>634000000</v>
      </c>
      <c r="G996" s="2">
        <v>0</v>
      </c>
      <c r="H996" s="2">
        <v>139000000</v>
      </c>
      <c r="I996" t="s">
        <v>15</v>
      </c>
      <c r="J996" t="s">
        <v>129</v>
      </c>
    </row>
    <row r="997" spans="1:10" hidden="1" x14ac:dyDescent="0.25">
      <c r="A997" t="s">
        <v>369</v>
      </c>
      <c r="B997" t="s">
        <v>8</v>
      </c>
      <c r="C997" s="1">
        <v>41639</v>
      </c>
      <c r="D997" s="2">
        <v>6761000000</v>
      </c>
      <c r="E997" s="2">
        <v>4802000000</v>
      </c>
      <c r="F997" s="2">
        <v>1347000000</v>
      </c>
      <c r="G997" s="2">
        <v>0</v>
      </c>
      <c r="H997" s="2">
        <v>0</v>
      </c>
      <c r="I997" t="s">
        <v>9</v>
      </c>
      <c r="J997" t="s">
        <v>60</v>
      </c>
    </row>
    <row r="998" spans="1:10" hidden="1" x14ac:dyDescent="0.25">
      <c r="A998" t="s">
        <v>369</v>
      </c>
      <c r="B998" t="s">
        <v>11</v>
      </c>
      <c r="C998" s="1">
        <v>42004</v>
      </c>
      <c r="D998" s="2">
        <v>7006000000</v>
      </c>
      <c r="E998" s="2">
        <v>4946000000</v>
      </c>
      <c r="F998" s="2">
        <v>1338000000</v>
      </c>
      <c r="G998" s="2">
        <v>0</v>
      </c>
      <c r="H998" s="2">
        <v>0</v>
      </c>
      <c r="I998" t="s">
        <v>9</v>
      </c>
      <c r="J998" t="s">
        <v>60</v>
      </c>
    </row>
    <row r="999" spans="1:10" hidden="1" x14ac:dyDescent="0.25">
      <c r="A999" t="s">
        <v>369</v>
      </c>
      <c r="B999" t="s">
        <v>12</v>
      </c>
      <c r="C999" s="1">
        <v>42369</v>
      </c>
      <c r="D999" s="2">
        <v>7142000000</v>
      </c>
      <c r="E999" s="2">
        <v>4889000000</v>
      </c>
      <c r="F999" s="2">
        <v>1339000000</v>
      </c>
      <c r="G999" s="2">
        <v>0</v>
      </c>
      <c r="H999" s="2">
        <v>0</v>
      </c>
      <c r="I999" t="s">
        <v>9</v>
      </c>
      <c r="J999" t="s">
        <v>60</v>
      </c>
    </row>
    <row r="1000" spans="1:10" hidden="1" x14ac:dyDescent="0.25">
      <c r="A1000" t="s">
        <v>369</v>
      </c>
      <c r="B1000" t="s">
        <v>13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s="2">
        <v>0</v>
      </c>
      <c r="H1000" s="2">
        <v>0</v>
      </c>
      <c r="I1000" t="s">
        <v>9</v>
      </c>
      <c r="J1000" t="s">
        <v>60</v>
      </c>
    </row>
    <row r="1001" spans="1:10" hidden="1" x14ac:dyDescent="0.25">
      <c r="A1001" t="s">
        <v>370</v>
      </c>
      <c r="B1001" t="s">
        <v>8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s="2">
        <v>0</v>
      </c>
      <c r="H1001" s="2">
        <v>0</v>
      </c>
      <c r="I1001" t="s">
        <v>15</v>
      </c>
      <c r="J1001" t="s">
        <v>282</v>
      </c>
    </row>
    <row r="1002" spans="1:10" hidden="1" x14ac:dyDescent="0.25">
      <c r="A1002" t="s">
        <v>370</v>
      </c>
      <c r="B1002" t="s">
        <v>11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s="2">
        <v>0</v>
      </c>
      <c r="H1002" s="2">
        <v>0</v>
      </c>
      <c r="I1002" t="s">
        <v>15</v>
      </c>
      <c r="J1002" t="s">
        <v>282</v>
      </c>
    </row>
    <row r="1003" spans="1:10" hidden="1" x14ac:dyDescent="0.25">
      <c r="A1003" t="s">
        <v>370</v>
      </c>
      <c r="B1003" t="s">
        <v>12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s="2">
        <v>0</v>
      </c>
      <c r="H1003" s="2">
        <v>0</v>
      </c>
      <c r="I1003" t="s">
        <v>15</v>
      </c>
      <c r="J1003" t="s">
        <v>282</v>
      </c>
    </row>
    <row r="1004" spans="1:10" hidden="1" x14ac:dyDescent="0.25">
      <c r="A1004" t="s">
        <v>370</v>
      </c>
      <c r="B1004" t="s">
        <v>13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s="2">
        <v>0</v>
      </c>
      <c r="H1004" s="2">
        <v>0</v>
      </c>
      <c r="I1004" t="s">
        <v>15</v>
      </c>
      <c r="J1004" t="s">
        <v>282</v>
      </c>
    </row>
    <row r="1005" spans="1:10" hidden="1" x14ac:dyDescent="0.25">
      <c r="A1005" t="s">
        <v>371</v>
      </c>
      <c r="B1005" t="s">
        <v>8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s="2">
        <v>0</v>
      </c>
      <c r="H1005" s="2">
        <v>0</v>
      </c>
      <c r="I1005" t="s">
        <v>15</v>
      </c>
      <c r="J1005" t="s">
        <v>151</v>
      </c>
    </row>
    <row r="1006" spans="1:10" hidden="1" x14ac:dyDescent="0.25">
      <c r="A1006" t="s">
        <v>371</v>
      </c>
      <c r="B1006" t="s">
        <v>11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s="2">
        <v>0</v>
      </c>
      <c r="H1006" s="2">
        <v>0</v>
      </c>
      <c r="I1006" t="s">
        <v>15</v>
      </c>
      <c r="J1006" t="s">
        <v>151</v>
      </c>
    </row>
    <row r="1007" spans="1:10" hidden="1" x14ac:dyDescent="0.25">
      <c r="A1007" t="s">
        <v>371</v>
      </c>
      <c r="B1007" t="s">
        <v>12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s="2">
        <v>0</v>
      </c>
      <c r="H1007" s="2">
        <v>0</v>
      </c>
      <c r="I1007" t="s">
        <v>15</v>
      </c>
      <c r="J1007" t="s">
        <v>151</v>
      </c>
    </row>
    <row r="1008" spans="1:10" hidden="1" x14ac:dyDescent="0.25">
      <c r="A1008" t="s">
        <v>371</v>
      </c>
      <c r="B1008" t="s">
        <v>13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s="2">
        <v>0</v>
      </c>
      <c r="H1008" s="2">
        <v>0</v>
      </c>
      <c r="I1008" t="s">
        <v>15</v>
      </c>
      <c r="J1008" t="s">
        <v>151</v>
      </c>
    </row>
    <row r="1009" spans="1:10" hidden="1" x14ac:dyDescent="0.25">
      <c r="A1009" t="s">
        <v>372</v>
      </c>
      <c r="B1009" t="s">
        <v>8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18</v>
      </c>
      <c r="J1009" t="s">
        <v>30</v>
      </c>
    </row>
    <row r="1010" spans="1:10" hidden="1" x14ac:dyDescent="0.25">
      <c r="A1010" t="s">
        <v>372</v>
      </c>
      <c r="B1010" t="s">
        <v>11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18</v>
      </c>
      <c r="J1010" t="s">
        <v>30</v>
      </c>
    </row>
    <row r="1011" spans="1:10" hidden="1" x14ac:dyDescent="0.25">
      <c r="A1011" t="s">
        <v>372</v>
      </c>
      <c r="B1011" t="s">
        <v>12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18</v>
      </c>
      <c r="J1011" t="s">
        <v>30</v>
      </c>
    </row>
    <row r="1012" spans="1:10" hidden="1" x14ac:dyDescent="0.25">
      <c r="A1012" t="s">
        <v>372</v>
      </c>
      <c r="B1012" t="s">
        <v>13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18</v>
      </c>
      <c r="J1012" t="s">
        <v>30</v>
      </c>
    </row>
    <row r="1013" spans="1:10" hidden="1" x14ac:dyDescent="0.25">
      <c r="A1013" t="s">
        <v>373</v>
      </c>
      <c r="B1013" t="s">
        <v>8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s="2">
        <v>0</v>
      </c>
      <c r="I1013" t="s">
        <v>21</v>
      </c>
      <c r="J1013" t="s">
        <v>24</v>
      </c>
    </row>
    <row r="1014" spans="1:10" hidden="1" x14ac:dyDescent="0.25">
      <c r="A1014" t="s">
        <v>373</v>
      </c>
      <c r="B1014" t="s">
        <v>11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s="2">
        <v>0</v>
      </c>
      <c r="I1014" t="s">
        <v>21</v>
      </c>
      <c r="J1014" t="s">
        <v>24</v>
      </c>
    </row>
    <row r="1015" spans="1:10" hidden="1" x14ac:dyDescent="0.25">
      <c r="A1015" t="s">
        <v>373</v>
      </c>
      <c r="B1015" t="s">
        <v>12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s="2">
        <v>0</v>
      </c>
      <c r="I1015" t="s">
        <v>21</v>
      </c>
      <c r="J1015" t="s">
        <v>24</v>
      </c>
    </row>
    <row r="1016" spans="1:10" hidden="1" x14ac:dyDescent="0.25">
      <c r="A1016" t="s">
        <v>373</v>
      </c>
      <c r="B1016" t="s">
        <v>13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s="2">
        <v>0</v>
      </c>
      <c r="I1016" t="s">
        <v>21</v>
      </c>
      <c r="J1016" t="s">
        <v>24</v>
      </c>
    </row>
    <row r="1017" spans="1:10" hidden="1" x14ac:dyDescent="0.25">
      <c r="A1017" t="s">
        <v>374</v>
      </c>
      <c r="B1017" t="s">
        <v>8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s="2">
        <v>0</v>
      </c>
      <c r="H1017" s="2">
        <v>93500000</v>
      </c>
      <c r="I1017" t="s">
        <v>43</v>
      </c>
      <c r="J1017" t="s">
        <v>375</v>
      </c>
    </row>
    <row r="1018" spans="1:10" hidden="1" x14ac:dyDescent="0.25">
      <c r="A1018" t="s">
        <v>374</v>
      </c>
      <c r="B1018" t="s">
        <v>11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s="2">
        <v>0</v>
      </c>
      <c r="H1018" s="2">
        <v>93400000</v>
      </c>
      <c r="I1018" t="s">
        <v>43</v>
      </c>
      <c r="J1018" t="s">
        <v>375</v>
      </c>
    </row>
    <row r="1019" spans="1:10" hidden="1" x14ac:dyDescent="0.25">
      <c r="A1019" t="s">
        <v>374</v>
      </c>
      <c r="B1019" t="s">
        <v>12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s="2">
        <v>0</v>
      </c>
      <c r="H1019" s="2">
        <v>95600000</v>
      </c>
      <c r="I1019" t="s">
        <v>43</v>
      </c>
      <c r="J1019" t="s">
        <v>375</v>
      </c>
    </row>
    <row r="1020" spans="1:10" hidden="1" x14ac:dyDescent="0.25">
      <c r="A1020" t="s">
        <v>374</v>
      </c>
      <c r="B1020" t="s">
        <v>13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s="2">
        <v>0</v>
      </c>
      <c r="H1020" s="2">
        <v>113500000</v>
      </c>
      <c r="I1020" t="s">
        <v>43</v>
      </c>
      <c r="J1020" t="s">
        <v>375</v>
      </c>
    </row>
    <row r="1021" spans="1:10" hidden="1" x14ac:dyDescent="0.25">
      <c r="A1021" t="s">
        <v>376</v>
      </c>
      <c r="B1021" t="s">
        <v>8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s="2">
        <v>0</v>
      </c>
      <c r="H1021" s="2">
        <v>217000000</v>
      </c>
      <c r="I1021" t="s">
        <v>32</v>
      </c>
      <c r="J1021" t="s">
        <v>120</v>
      </c>
    </row>
    <row r="1022" spans="1:10" hidden="1" x14ac:dyDescent="0.25">
      <c r="A1022" t="s">
        <v>376</v>
      </c>
      <c r="B1022" t="s">
        <v>11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s="2">
        <v>0</v>
      </c>
      <c r="H1022" s="2">
        <v>217000000</v>
      </c>
      <c r="I1022" t="s">
        <v>32</v>
      </c>
      <c r="J1022" t="s">
        <v>120</v>
      </c>
    </row>
    <row r="1023" spans="1:10" hidden="1" x14ac:dyDescent="0.25">
      <c r="A1023" t="s">
        <v>376</v>
      </c>
      <c r="B1023" t="s">
        <v>12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s="2">
        <v>0</v>
      </c>
      <c r="H1023" s="2">
        <v>206000000</v>
      </c>
      <c r="I1023" t="s">
        <v>32</v>
      </c>
      <c r="J1023" t="s">
        <v>120</v>
      </c>
    </row>
    <row r="1024" spans="1:10" hidden="1" x14ac:dyDescent="0.25">
      <c r="A1024" t="s">
        <v>376</v>
      </c>
      <c r="B1024" t="s">
        <v>13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s="2">
        <v>0</v>
      </c>
      <c r="H1024" s="2">
        <v>181000000</v>
      </c>
      <c r="I1024" t="s">
        <v>32</v>
      </c>
      <c r="J1024" t="s">
        <v>120</v>
      </c>
    </row>
    <row r="1025" spans="1:10" hidden="1" x14ac:dyDescent="0.25">
      <c r="A1025" t="s">
        <v>377</v>
      </c>
      <c r="B1025" t="s">
        <v>8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s="2">
        <v>0</v>
      </c>
      <c r="H1025" s="2">
        <v>17755000000</v>
      </c>
      <c r="I1025" t="s">
        <v>43</v>
      </c>
      <c r="J1025" t="s">
        <v>44</v>
      </c>
    </row>
    <row r="1026" spans="1:10" hidden="1" x14ac:dyDescent="0.25">
      <c r="A1026" t="s">
        <v>377</v>
      </c>
      <c r="B1026" t="s">
        <v>11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s="2">
        <v>0</v>
      </c>
      <c r="H1026" s="2">
        <v>16602000000</v>
      </c>
      <c r="I1026" t="s">
        <v>43</v>
      </c>
      <c r="J1026" t="s">
        <v>44</v>
      </c>
    </row>
    <row r="1027" spans="1:10" hidden="1" x14ac:dyDescent="0.25">
      <c r="A1027" t="s">
        <v>377</v>
      </c>
      <c r="B1027" t="s">
        <v>12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s="2">
        <v>0</v>
      </c>
      <c r="H1027" s="2">
        <v>17091000000</v>
      </c>
      <c r="I1027" t="s">
        <v>43</v>
      </c>
      <c r="J1027" t="s">
        <v>44</v>
      </c>
    </row>
    <row r="1028" spans="1:10" hidden="1" x14ac:dyDescent="0.25">
      <c r="A1028" t="s">
        <v>377</v>
      </c>
      <c r="B1028" t="s">
        <v>13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s="2">
        <v>0</v>
      </c>
      <c r="H1028" s="2">
        <v>16769000000</v>
      </c>
      <c r="I1028" t="s">
        <v>43</v>
      </c>
      <c r="J1028" t="s">
        <v>44</v>
      </c>
    </row>
    <row r="1029" spans="1:10" hidden="1" x14ac:dyDescent="0.25">
      <c r="A1029" t="s">
        <v>378</v>
      </c>
      <c r="B1029" t="s">
        <v>8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s="2">
        <v>0</v>
      </c>
      <c r="H1029" s="2">
        <v>0</v>
      </c>
      <c r="I1029" t="s">
        <v>15</v>
      </c>
      <c r="J1029" t="s">
        <v>379</v>
      </c>
    </row>
    <row r="1030" spans="1:10" hidden="1" x14ac:dyDescent="0.25">
      <c r="A1030" t="s">
        <v>378</v>
      </c>
      <c r="B1030" t="s">
        <v>11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s="2">
        <v>0</v>
      </c>
      <c r="H1030" s="2">
        <v>0</v>
      </c>
      <c r="I1030" t="s">
        <v>15</v>
      </c>
      <c r="J1030" t="s">
        <v>379</v>
      </c>
    </row>
    <row r="1031" spans="1:10" hidden="1" x14ac:dyDescent="0.25">
      <c r="A1031" t="s">
        <v>378</v>
      </c>
      <c r="B1031" t="s">
        <v>12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s="2">
        <v>0</v>
      </c>
      <c r="H1031" s="2">
        <v>0</v>
      </c>
      <c r="I1031" t="s">
        <v>15</v>
      </c>
      <c r="J1031" t="s">
        <v>379</v>
      </c>
    </row>
    <row r="1032" spans="1:10" hidden="1" x14ac:dyDescent="0.25">
      <c r="A1032" t="s">
        <v>378</v>
      </c>
      <c r="B1032" t="s">
        <v>13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s="2">
        <v>0</v>
      </c>
      <c r="H1032" s="2">
        <v>0</v>
      </c>
      <c r="I1032" t="s">
        <v>15</v>
      </c>
      <c r="J1032" t="s">
        <v>379</v>
      </c>
    </row>
    <row r="1033" spans="1:10" hidden="1" x14ac:dyDescent="0.25">
      <c r="A1033" t="s">
        <v>380</v>
      </c>
      <c r="B1033" t="s">
        <v>8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s="2">
        <v>0</v>
      </c>
      <c r="I1033" t="s">
        <v>32</v>
      </c>
      <c r="J1033" t="s">
        <v>120</v>
      </c>
    </row>
    <row r="1034" spans="1:10" hidden="1" x14ac:dyDescent="0.25">
      <c r="A1034" t="s">
        <v>380</v>
      </c>
      <c r="B1034" t="s">
        <v>11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s="2">
        <v>0</v>
      </c>
      <c r="I1034" t="s">
        <v>32</v>
      </c>
      <c r="J1034" t="s">
        <v>120</v>
      </c>
    </row>
    <row r="1035" spans="1:10" hidden="1" x14ac:dyDescent="0.25">
      <c r="A1035" t="s">
        <v>380</v>
      </c>
      <c r="B1035" t="s">
        <v>12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s="2">
        <v>0</v>
      </c>
      <c r="I1035" t="s">
        <v>32</v>
      </c>
      <c r="J1035" t="s">
        <v>120</v>
      </c>
    </row>
    <row r="1036" spans="1:10" hidden="1" x14ac:dyDescent="0.25">
      <c r="A1036" t="s">
        <v>380</v>
      </c>
      <c r="B1036" t="s">
        <v>13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s="2">
        <v>0</v>
      </c>
      <c r="I1036" t="s">
        <v>32</v>
      </c>
      <c r="J1036" t="s">
        <v>120</v>
      </c>
    </row>
    <row r="1037" spans="1:10" hidden="1" x14ac:dyDescent="0.25">
      <c r="A1037" t="s">
        <v>381</v>
      </c>
      <c r="B1037" t="s">
        <v>8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s="2">
        <v>0</v>
      </c>
      <c r="H1037" s="2">
        <v>0</v>
      </c>
      <c r="I1037" t="s">
        <v>32</v>
      </c>
      <c r="J1037" t="s">
        <v>120</v>
      </c>
    </row>
    <row r="1038" spans="1:10" hidden="1" x14ac:dyDescent="0.25">
      <c r="A1038" t="s">
        <v>381</v>
      </c>
      <c r="B1038" t="s">
        <v>11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s="2">
        <v>0</v>
      </c>
      <c r="H1038" s="2">
        <v>0</v>
      </c>
      <c r="I1038" t="s">
        <v>32</v>
      </c>
      <c r="J1038" t="s">
        <v>120</v>
      </c>
    </row>
    <row r="1039" spans="1:10" hidden="1" x14ac:dyDescent="0.25">
      <c r="A1039" t="s">
        <v>381</v>
      </c>
      <c r="B1039" t="s">
        <v>12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s="2">
        <v>0</v>
      </c>
      <c r="H1039" s="2">
        <v>0</v>
      </c>
      <c r="I1039" t="s">
        <v>32</v>
      </c>
      <c r="J1039" t="s">
        <v>120</v>
      </c>
    </row>
    <row r="1040" spans="1:10" hidden="1" x14ac:dyDescent="0.25">
      <c r="A1040" t="s">
        <v>381</v>
      </c>
      <c r="B1040" t="s">
        <v>13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s="2">
        <v>0</v>
      </c>
      <c r="H1040" s="2">
        <v>0</v>
      </c>
      <c r="I1040" t="s">
        <v>32</v>
      </c>
      <c r="J1040" t="s">
        <v>120</v>
      </c>
    </row>
    <row r="1041" spans="1:10" hidden="1" x14ac:dyDescent="0.25">
      <c r="A1041" t="s">
        <v>382</v>
      </c>
      <c r="B1041" t="s">
        <v>8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s="2">
        <v>0</v>
      </c>
      <c r="H1041" s="2">
        <v>0</v>
      </c>
      <c r="I1041" t="s">
        <v>55</v>
      </c>
      <c r="J1041" t="s">
        <v>383</v>
      </c>
    </row>
    <row r="1042" spans="1:10" hidden="1" x14ac:dyDescent="0.25">
      <c r="A1042" t="s">
        <v>382</v>
      </c>
      <c r="B1042" t="s">
        <v>11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s="2">
        <v>0</v>
      </c>
      <c r="H1042" s="2">
        <v>0</v>
      </c>
      <c r="I1042" t="s">
        <v>55</v>
      </c>
      <c r="J1042" t="s">
        <v>383</v>
      </c>
    </row>
    <row r="1043" spans="1:10" hidden="1" x14ac:dyDescent="0.25">
      <c r="A1043" t="s">
        <v>382</v>
      </c>
      <c r="B1043" t="s">
        <v>12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s="2">
        <v>0</v>
      </c>
      <c r="H1043" s="2">
        <v>0</v>
      </c>
      <c r="I1043" t="s">
        <v>55</v>
      </c>
      <c r="J1043" t="s">
        <v>383</v>
      </c>
    </row>
    <row r="1044" spans="1:10" hidden="1" x14ac:dyDescent="0.25">
      <c r="A1044" t="s">
        <v>382</v>
      </c>
      <c r="B1044" t="s">
        <v>13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s="2">
        <v>0</v>
      </c>
      <c r="H1044" s="2">
        <v>0</v>
      </c>
      <c r="I1044" t="s">
        <v>55</v>
      </c>
      <c r="J1044" t="s">
        <v>383</v>
      </c>
    </row>
    <row r="1045" spans="1:10" hidden="1" x14ac:dyDescent="0.25">
      <c r="A1045" t="s">
        <v>384</v>
      </c>
      <c r="B1045" t="s">
        <v>8</v>
      </c>
      <c r="C1045" s="1">
        <v>41274</v>
      </c>
      <c r="D1045" s="2">
        <v>11924000000</v>
      </c>
      <c r="E1045" s="2">
        <v>0</v>
      </c>
      <c r="F1045" s="2">
        <v>7134000000</v>
      </c>
      <c r="G1045" s="2">
        <v>0</v>
      </c>
      <c r="H1045" s="2">
        <v>2961000000</v>
      </c>
      <c r="I1045" t="s">
        <v>43</v>
      </c>
      <c r="J1045" t="s">
        <v>385</v>
      </c>
    </row>
    <row r="1046" spans="1:10" hidden="1" x14ac:dyDescent="0.25">
      <c r="A1046" t="s">
        <v>384</v>
      </c>
      <c r="B1046" t="s">
        <v>11</v>
      </c>
      <c r="C1046" s="1">
        <v>41639</v>
      </c>
      <c r="D1046" s="2">
        <v>12261000000</v>
      </c>
      <c r="E1046" s="2">
        <v>0</v>
      </c>
      <c r="F1046" s="2">
        <v>7226000000</v>
      </c>
      <c r="G1046" s="2">
        <v>0</v>
      </c>
      <c r="H1046" s="2">
        <v>2958000000</v>
      </c>
      <c r="I1046" t="s">
        <v>43</v>
      </c>
      <c r="J1046" t="s">
        <v>385</v>
      </c>
    </row>
    <row r="1047" spans="1:10" hidden="1" x14ac:dyDescent="0.25">
      <c r="A1047" t="s">
        <v>384</v>
      </c>
      <c r="B1047" t="s">
        <v>12</v>
      </c>
      <c r="C1047" s="1">
        <v>42004</v>
      </c>
      <c r="D1047" s="2">
        <v>12951000000</v>
      </c>
      <c r="E1047" s="2">
        <v>0</v>
      </c>
      <c r="F1047" s="2">
        <v>7515000000</v>
      </c>
      <c r="G1047" s="2">
        <v>0</v>
      </c>
      <c r="H1047" s="2">
        <v>3135000000</v>
      </c>
      <c r="I1047" t="s">
        <v>43</v>
      </c>
      <c r="J1047" t="s">
        <v>385</v>
      </c>
    </row>
    <row r="1048" spans="1:10" hidden="1" x14ac:dyDescent="0.25">
      <c r="A1048" t="s">
        <v>384</v>
      </c>
      <c r="B1048" t="s">
        <v>13</v>
      </c>
      <c r="C1048" s="1">
        <v>42369</v>
      </c>
      <c r="D1048" s="2">
        <v>12893000000</v>
      </c>
      <c r="E1048" s="2">
        <v>0</v>
      </c>
      <c r="F1048" s="2">
        <v>7334000000</v>
      </c>
      <c r="G1048" s="2">
        <v>0</v>
      </c>
      <c r="H1048" s="2">
        <v>3140000000</v>
      </c>
      <c r="I1048" t="s">
        <v>43</v>
      </c>
      <c r="J1048" t="s">
        <v>385</v>
      </c>
    </row>
    <row r="1049" spans="1:10" hidden="1" x14ac:dyDescent="0.25">
      <c r="A1049" t="s">
        <v>386</v>
      </c>
      <c r="B1049" t="s">
        <v>8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s="2">
        <v>0</v>
      </c>
      <c r="I1049" t="s">
        <v>9</v>
      </c>
      <c r="J1049" t="s">
        <v>160</v>
      </c>
    </row>
    <row r="1050" spans="1:10" hidden="1" x14ac:dyDescent="0.25">
      <c r="A1050" t="s">
        <v>386</v>
      </c>
      <c r="B1050" t="s">
        <v>11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s="2">
        <v>0</v>
      </c>
      <c r="I1050" t="s">
        <v>9</v>
      </c>
      <c r="J1050" t="s">
        <v>160</v>
      </c>
    </row>
    <row r="1051" spans="1:10" hidden="1" x14ac:dyDescent="0.25">
      <c r="A1051" t="s">
        <v>386</v>
      </c>
      <c r="B1051" t="s">
        <v>12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s="2">
        <v>0</v>
      </c>
      <c r="I1051" t="s">
        <v>9</v>
      </c>
      <c r="J1051" t="s">
        <v>160</v>
      </c>
    </row>
    <row r="1052" spans="1:10" hidden="1" x14ac:dyDescent="0.25">
      <c r="A1052" t="s">
        <v>386</v>
      </c>
      <c r="B1052" t="s">
        <v>13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s="2">
        <v>0</v>
      </c>
      <c r="I1052" t="s">
        <v>9</v>
      </c>
      <c r="J1052" t="s">
        <v>160</v>
      </c>
    </row>
    <row r="1053" spans="1:10" hidden="1" x14ac:dyDescent="0.25">
      <c r="A1053" t="s">
        <v>387</v>
      </c>
      <c r="B1053" t="s">
        <v>8</v>
      </c>
      <c r="C1053" s="1">
        <v>41274</v>
      </c>
      <c r="D1053" s="2">
        <v>2060702000</v>
      </c>
      <c r="E1053" s="2">
        <v>995046000</v>
      </c>
      <c r="F1053" s="2">
        <v>0</v>
      </c>
      <c r="G1053" s="2">
        <v>0</v>
      </c>
      <c r="H1053" s="2">
        <v>0</v>
      </c>
      <c r="I1053" t="s">
        <v>32</v>
      </c>
      <c r="J1053" t="s">
        <v>210</v>
      </c>
    </row>
    <row r="1054" spans="1:10" hidden="1" x14ac:dyDescent="0.25">
      <c r="A1054" t="s">
        <v>387</v>
      </c>
      <c r="B1054" t="s">
        <v>11</v>
      </c>
      <c r="C1054" s="1">
        <v>41639</v>
      </c>
      <c r="D1054" s="2">
        <v>2246428000</v>
      </c>
      <c r="E1054" s="2">
        <v>1073497000</v>
      </c>
      <c r="F1054" s="2">
        <v>0</v>
      </c>
      <c r="G1054" s="2">
        <v>0</v>
      </c>
      <c r="H1054" s="2">
        <v>0</v>
      </c>
      <c r="I1054" t="s">
        <v>32</v>
      </c>
      <c r="J1054" t="s">
        <v>210</v>
      </c>
    </row>
    <row r="1055" spans="1:10" hidden="1" x14ac:dyDescent="0.25">
      <c r="A1055" t="s">
        <v>387</v>
      </c>
      <c r="B1055" t="s">
        <v>12</v>
      </c>
      <c r="C1055" s="1">
        <v>42004</v>
      </c>
      <c r="D1055" s="2">
        <v>2464867000</v>
      </c>
      <c r="E1055" s="2">
        <v>1125057000</v>
      </c>
      <c r="F1055" s="2">
        <v>0</v>
      </c>
      <c r="G1055" s="2">
        <v>0</v>
      </c>
      <c r="H1055" s="2">
        <v>0</v>
      </c>
      <c r="I1055" t="s">
        <v>32</v>
      </c>
      <c r="J1055" t="s">
        <v>210</v>
      </c>
    </row>
    <row r="1056" spans="1:10" hidden="1" x14ac:dyDescent="0.25">
      <c r="A1056" t="s">
        <v>387</v>
      </c>
      <c r="B1056" t="s">
        <v>13</v>
      </c>
      <c r="C1056" s="1">
        <v>42369</v>
      </c>
      <c r="D1056" s="2">
        <v>2722564000</v>
      </c>
      <c r="E1056" s="2">
        <v>1090263000</v>
      </c>
      <c r="F1056" s="2">
        <v>0</v>
      </c>
      <c r="G1056" s="2">
        <v>0</v>
      </c>
      <c r="H1056" s="2">
        <v>0</v>
      </c>
      <c r="I1056" t="s">
        <v>32</v>
      </c>
      <c r="J1056" t="s">
        <v>210</v>
      </c>
    </row>
    <row r="1057" spans="1:10" hidden="1" x14ac:dyDescent="0.25">
      <c r="A1057" t="s">
        <v>388</v>
      </c>
      <c r="B1057" t="s">
        <v>8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s="2">
        <v>0</v>
      </c>
      <c r="H1057" s="2">
        <v>0</v>
      </c>
      <c r="I1057" t="s">
        <v>32</v>
      </c>
      <c r="J1057" t="s">
        <v>389</v>
      </c>
    </row>
    <row r="1058" spans="1:10" hidden="1" x14ac:dyDescent="0.25">
      <c r="A1058" t="s">
        <v>388</v>
      </c>
      <c r="B1058" t="s">
        <v>11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s="2">
        <v>0</v>
      </c>
      <c r="H1058" s="2">
        <v>0</v>
      </c>
      <c r="I1058" t="s">
        <v>32</v>
      </c>
      <c r="J1058" t="s">
        <v>389</v>
      </c>
    </row>
    <row r="1059" spans="1:10" hidden="1" x14ac:dyDescent="0.25">
      <c r="A1059" t="s">
        <v>388</v>
      </c>
      <c r="B1059" t="s">
        <v>12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s="2">
        <v>0</v>
      </c>
      <c r="H1059" s="2">
        <v>0</v>
      </c>
      <c r="I1059" t="s">
        <v>32</v>
      </c>
      <c r="J1059" t="s">
        <v>389</v>
      </c>
    </row>
    <row r="1060" spans="1:10" hidden="1" x14ac:dyDescent="0.25">
      <c r="A1060" t="s">
        <v>388</v>
      </c>
      <c r="B1060" t="s">
        <v>13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s="2">
        <v>0</v>
      </c>
      <c r="H1060" s="2">
        <v>0</v>
      </c>
      <c r="I1060" t="s">
        <v>32</v>
      </c>
      <c r="J1060" t="s">
        <v>389</v>
      </c>
    </row>
    <row r="1061" spans="1:10" hidden="1" x14ac:dyDescent="0.25">
      <c r="A1061" t="s">
        <v>390</v>
      </c>
      <c r="B1061" t="s">
        <v>8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s="2">
        <v>0</v>
      </c>
      <c r="I1061" t="s">
        <v>55</v>
      </c>
      <c r="J1061" t="s">
        <v>134</v>
      </c>
    </row>
    <row r="1062" spans="1:10" hidden="1" x14ac:dyDescent="0.25">
      <c r="A1062" t="s">
        <v>390</v>
      </c>
      <c r="B1062" t="s">
        <v>11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s="2">
        <v>0</v>
      </c>
      <c r="I1062" t="s">
        <v>55</v>
      </c>
      <c r="J1062" t="s">
        <v>134</v>
      </c>
    </row>
    <row r="1063" spans="1:10" hidden="1" x14ac:dyDescent="0.25">
      <c r="A1063" t="s">
        <v>390</v>
      </c>
      <c r="B1063" t="s">
        <v>12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s="2">
        <v>0</v>
      </c>
      <c r="I1063" t="s">
        <v>55</v>
      </c>
      <c r="J1063" t="s">
        <v>134</v>
      </c>
    </row>
    <row r="1064" spans="1:10" hidden="1" x14ac:dyDescent="0.25">
      <c r="A1064" t="s">
        <v>390</v>
      </c>
      <c r="B1064" t="s">
        <v>13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s="2">
        <v>0</v>
      </c>
      <c r="I1064" t="s">
        <v>55</v>
      </c>
      <c r="J1064" t="s">
        <v>134</v>
      </c>
    </row>
    <row r="1065" spans="1:10" hidden="1" x14ac:dyDescent="0.25">
      <c r="A1065" t="s">
        <v>391</v>
      </c>
      <c r="B1065" t="s">
        <v>8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s="2">
        <v>0</v>
      </c>
      <c r="H1065" s="2">
        <v>0</v>
      </c>
      <c r="I1065" t="s">
        <v>55</v>
      </c>
      <c r="J1065" t="s">
        <v>134</v>
      </c>
    </row>
    <row r="1066" spans="1:10" hidden="1" x14ac:dyDescent="0.25">
      <c r="A1066" t="s">
        <v>391</v>
      </c>
      <c r="B1066" t="s">
        <v>11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s="2">
        <v>0</v>
      </c>
      <c r="H1066" s="2">
        <v>0</v>
      </c>
      <c r="I1066" t="s">
        <v>55</v>
      </c>
      <c r="J1066" t="s">
        <v>134</v>
      </c>
    </row>
    <row r="1067" spans="1:10" hidden="1" x14ac:dyDescent="0.25">
      <c r="A1067" t="s">
        <v>391</v>
      </c>
      <c r="B1067" t="s">
        <v>12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s="2">
        <v>0</v>
      </c>
      <c r="H1067" s="2">
        <v>0</v>
      </c>
      <c r="I1067" t="s">
        <v>55</v>
      </c>
      <c r="J1067" t="s">
        <v>134</v>
      </c>
    </row>
    <row r="1068" spans="1:10" hidden="1" x14ac:dyDescent="0.25">
      <c r="A1068" t="s">
        <v>391</v>
      </c>
      <c r="B1068" t="s">
        <v>13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s="2">
        <v>0</v>
      </c>
      <c r="H1068" s="2">
        <v>0</v>
      </c>
      <c r="I1068" t="s">
        <v>55</v>
      </c>
      <c r="J1068" t="s">
        <v>134</v>
      </c>
    </row>
    <row r="1069" spans="1:10" hidden="1" x14ac:dyDescent="0.25">
      <c r="A1069" t="s">
        <v>392</v>
      </c>
      <c r="B1069" t="s">
        <v>8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s="2">
        <v>0</v>
      </c>
      <c r="H1069" s="2">
        <v>995000000</v>
      </c>
      <c r="I1069" t="s">
        <v>79</v>
      </c>
      <c r="J1069" t="s">
        <v>337</v>
      </c>
    </row>
    <row r="1070" spans="1:10" hidden="1" x14ac:dyDescent="0.25">
      <c r="A1070" t="s">
        <v>392</v>
      </c>
      <c r="B1070" t="s">
        <v>11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s="2">
        <v>0</v>
      </c>
      <c r="H1070" s="2">
        <v>1220000000</v>
      </c>
      <c r="I1070" t="s">
        <v>79</v>
      </c>
      <c r="J1070" t="s">
        <v>337</v>
      </c>
    </row>
    <row r="1071" spans="1:10" hidden="1" x14ac:dyDescent="0.25">
      <c r="A1071" t="s">
        <v>392</v>
      </c>
      <c r="B1071" t="s">
        <v>12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s="2">
        <v>0</v>
      </c>
      <c r="H1071" s="2">
        <v>1326000000</v>
      </c>
      <c r="I1071" t="s">
        <v>79</v>
      </c>
      <c r="J1071" t="s">
        <v>337</v>
      </c>
    </row>
    <row r="1072" spans="1:10" hidden="1" x14ac:dyDescent="0.25">
      <c r="A1072" t="s">
        <v>392</v>
      </c>
      <c r="B1072" t="s">
        <v>13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s="2">
        <v>0</v>
      </c>
      <c r="H1072" s="2">
        <v>1646000000</v>
      </c>
      <c r="I1072" t="s">
        <v>79</v>
      </c>
      <c r="J1072" t="s">
        <v>337</v>
      </c>
    </row>
    <row r="1073" spans="1:10" hidden="1" x14ac:dyDescent="0.25">
      <c r="A1073" t="s">
        <v>393</v>
      </c>
      <c r="B1073" t="s">
        <v>8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s="2">
        <v>0</v>
      </c>
      <c r="I1073" t="s">
        <v>21</v>
      </c>
      <c r="J1073" t="s">
        <v>22</v>
      </c>
    </row>
    <row r="1074" spans="1:10" hidden="1" x14ac:dyDescent="0.25">
      <c r="A1074" t="s">
        <v>393</v>
      </c>
      <c r="B1074" t="s">
        <v>11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s="2">
        <v>0</v>
      </c>
      <c r="I1074" t="s">
        <v>21</v>
      </c>
      <c r="J1074" t="s">
        <v>22</v>
      </c>
    </row>
    <row r="1075" spans="1:10" hidden="1" x14ac:dyDescent="0.25">
      <c r="A1075" t="s">
        <v>393</v>
      </c>
      <c r="B1075" t="s">
        <v>12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s="2">
        <v>0</v>
      </c>
      <c r="I1075" t="s">
        <v>21</v>
      </c>
      <c r="J1075" t="s">
        <v>22</v>
      </c>
    </row>
    <row r="1076" spans="1:10" hidden="1" x14ac:dyDescent="0.25">
      <c r="A1076" t="s">
        <v>393</v>
      </c>
      <c r="B1076" t="s">
        <v>13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s="2">
        <v>0</v>
      </c>
      <c r="I1076" t="s">
        <v>21</v>
      </c>
      <c r="J1076" t="s">
        <v>22</v>
      </c>
    </row>
    <row r="1077" spans="1:10" hidden="1" x14ac:dyDescent="0.25">
      <c r="A1077" t="s">
        <v>394</v>
      </c>
      <c r="B1077" t="s">
        <v>8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s="2">
        <v>0</v>
      </c>
      <c r="H1077" s="2">
        <v>2008000000</v>
      </c>
      <c r="I1077" t="s">
        <v>79</v>
      </c>
      <c r="J1077" t="s">
        <v>80</v>
      </c>
    </row>
    <row r="1078" spans="1:10" hidden="1" x14ac:dyDescent="0.25">
      <c r="A1078" t="s">
        <v>394</v>
      </c>
      <c r="B1078" t="s">
        <v>11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s="2">
        <v>0</v>
      </c>
      <c r="H1078" s="2">
        <v>2500000000</v>
      </c>
      <c r="I1078" t="s">
        <v>79</v>
      </c>
      <c r="J1078" t="s">
        <v>80</v>
      </c>
    </row>
    <row r="1079" spans="1:10" hidden="1" x14ac:dyDescent="0.25">
      <c r="A1079" t="s">
        <v>394</v>
      </c>
      <c r="B1079" t="s">
        <v>12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s="2">
        <v>0</v>
      </c>
      <c r="H1079" s="2">
        <v>2861000000</v>
      </c>
      <c r="I1079" t="s">
        <v>79</v>
      </c>
      <c r="J1079" t="s">
        <v>80</v>
      </c>
    </row>
    <row r="1080" spans="1:10" hidden="1" x14ac:dyDescent="0.25">
      <c r="A1080" t="s">
        <v>394</v>
      </c>
      <c r="B1080" t="s">
        <v>13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s="2">
        <v>0</v>
      </c>
      <c r="H1080" s="2">
        <v>2957000000</v>
      </c>
      <c r="I1080" t="s">
        <v>79</v>
      </c>
      <c r="J1080" t="s">
        <v>80</v>
      </c>
    </row>
    <row r="1081" spans="1:10" hidden="1" x14ac:dyDescent="0.25">
      <c r="A1081" t="s">
        <v>395</v>
      </c>
      <c r="B1081" t="s">
        <v>8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s="2">
        <v>0</v>
      </c>
      <c r="I1081" t="s">
        <v>18</v>
      </c>
      <c r="J1081" t="s">
        <v>396</v>
      </c>
    </row>
    <row r="1082" spans="1:10" hidden="1" x14ac:dyDescent="0.25">
      <c r="A1082" t="s">
        <v>395</v>
      </c>
      <c r="B1082" t="s">
        <v>11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s="2">
        <v>0</v>
      </c>
      <c r="I1082" t="s">
        <v>18</v>
      </c>
      <c r="J1082" t="s">
        <v>396</v>
      </c>
    </row>
    <row r="1083" spans="1:10" hidden="1" x14ac:dyDescent="0.25">
      <c r="A1083" t="s">
        <v>395</v>
      </c>
      <c r="B1083" t="s">
        <v>12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s="2">
        <v>0</v>
      </c>
      <c r="I1083" t="s">
        <v>18</v>
      </c>
      <c r="J1083" t="s">
        <v>396</v>
      </c>
    </row>
    <row r="1084" spans="1:10" hidden="1" x14ac:dyDescent="0.25">
      <c r="A1084" t="s">
        <v>395</v>
      </c>
      <c r="B1084" t="s">
        <v>13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s="2">
        <v>0</v>
      </c>
      <c r="I1084" t="s">
        <v>18</v>
      </c>
      <c r="J1084" t="s">
        <v>396</v>
      </c>
    </row>
    <row r="1085" spans="1:10" hidden="1" x14ac:dyDescent="0.25">
      <c r="A1085" t="s">
        <v>397</v>
      </c>
      <c r="B1085" t="s">
        <v>8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s="2">
        <v>0</v>
      </c>
      <c r="H1085" s="2">
        <v>264631000</v>
      </c>
      <c r="I1085" t="s">
        <v>43</v>
      </c>
      <c r="J1085" t="s">
        <v>101</v>
      </c>
    </row>
    <row r="1086" spans="1:10" hidden="1" x14ac:dyDescent="0.25">
      <c r="A1086" t="s">
        <v>397</v>
      </c>
      <c r="B1086" t="s">
        <v>11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s="2">
        <v>0</v>
      </c>
      <c r="H1086" s="2">
        <v>231912000</v>
      </c>
      <c r="I1086" t="s">
        <v>43</v>
      </c>
      <c r="J1086" t="s">
        <v>101</v>
      </c>
    </row>
    <row r="1087" spans="1:10" hidden="1" x14ac:dyDescent="0.25">
      <c r="A1087" t="s">
        <v>397</v>
      </c>
      <c r="B1087" t="s">
        <v>12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s="2">
        <v>0</v>
      </c>
      <c r="H1087" s="2">
        <v>157824000</v>
      </c>
      <c r="I1087" t="s">
        <v>43</v>
      </c>
      <c r="J1087" t="s">
        <v>101</v>
      </c>
    </row>
    <row r="1088" spans="1:10" hidden="1" x14ac:dyDescent="0.25">
      <c r="A1088" t="s">
        <v>397</v>
      </c>
      <c r="B1088" t="s">
        <v>13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s="2">
        <v>0</v>
      </c>
      <c r="H1088" s="2">
        <v>196424000</v>
      </c>
      <c r="I1088" t="s">
        <v>43</v>
      </c>
      <c r="J1088" t="s">
        <v>101</v>
      </c>
    </row>
    <row r="1089" spans="1:10" hidden="1" x14ac:dyDescent="0.25">
      <c r="A1089" t="s">
        <v>398</v>
      </c>
      <c r="B1089" t="s">
        <v>8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21</v>
      </c>
      <c r="J1089" t="s">
        <v>314</v>
      </c>
    </row>
    <row r="1090" spans="1:10" hidden="1" x14ac:dyDescent="0.25">
      <c r="A1090" t="s">
        <v>398</v>
      </c>
      <c r="B1090" t="s">
        <v>11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21</v>
      </c>
      <c r="J1090" t="s">
        <v>314</v>
      </c>
    </row>
    <row r="1091" spans="1:10" hidden="1" x14ac:dyDescent="0.25">
      <c r="A1091" t="s">
        <v>398</v>
      </c>
      <c r="B1091" t="s">
        <v>12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21</v>
      </c>
      <c r="J1091" t="s">
        <v>314</v>
      </c>
    </row>
    <row r="1092" spans="1:10" hidden="1" x14ac:dyDescent="0.25">
      <c r="A1092" t="s">
        <v>398</v>
      </c>
      <c r="B1092" t="s">
        <v>13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21</v>
      </c>
      <c r="J1092" t="s">
        <v>314</v>
      </c>
    </row>
    <row r="1093" spans="1:10" hidden="1" x14ac:dyDescent="0.25">
      <c r="A1093" t="s">
        <v>399</v>
      </c>
      <c r="B1093" t="s">
        <v>8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s="2">
        <v>0</v>
      </c>
      <c r="I1093" t="s">
        <v>18</v>
      </c>
      <c r="J1093" t="s">
        <v>30</v>
      </c>
    </row>
    <row r="1094" spans="1:10" hidden="1" x14ac:dyDescent="0.25">
      <c r="A1094" t="s">
        <v>399</v>
      </c>
      <c r="B1094" t="s">
        <v>11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s="2">
        <v>0</v>
      </c>
      <c r="I1094" t="s">
        <v>18</v>
      </c>
      <c r="J1094" t="s">
        <v>30</v>
      </c>
    </row>
    <row r="1095" spans="1:10" hidden="1" x14ac:dyDescent="0.25">
      <c r="A1095" t="s">
        <v>399</v>
      </c>
      <c r="B1095" t="s">
        <v>12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s="2">
        <v>0</v>
      </c>
      <c r="I1095" t="s">
        <v>18</v>
      </c>
      <c r="J1095" t="s">
        <v>30</v>
      </c>
    </row>
    <row r="1096" spans="1:10" hidden="1" x14ac:dyDescent="0.25">
      <c r="A1096" t="s">
        <v>399</v>
      </c>
      <c r="B1096" t="s">
        <v>13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s="2">
        <v>0</v>
      </c>
      <c r="I1096" t="s">
        <v>18</v>
      </c>
      <c r="J1096" t="s">
        <v>30</v>
      </c>
    </row>
    <row r="1097" spans="1:10" hidden="1" x14ac:dyDescent="0.25">
      <c r="A1097" t="s">
        <v>400</v>
      </c>
      <c r="B1097" t="s">
        <v>8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s="2">
        <v>0</v>
      </c>
      <c r="H1097" s="2">
        <v>1291456000</v>
      </c>
      <c r="I1097" t="s">
        <v>79</v>
      </c>
      <c r="J1097" t="s">
        <v>140</v>
      </c>
    </row>
    <row r="1098" spans="1:10" hidden="1" x14ac:dyDescent="0.25">
      <c r="A1098" t="s">
        <v>400</v>
      </c>
      <c r="B1098" t="s">
        <v>11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s="2">
        <v>0</v>
      </c>
      <c r="H1098" s="2">
        <v>1602390000</v>
      </c>
      <c r="I1098" t="s">
        <v>79</v>
      </c>
      <c r="J1098" t="s">
        <v>140</v>
      </c>
    </row>
    <row r="1099" spans="1:10" hidden="1" x14ac:dyDescent="0.25">
      <c r="A1099" t="s">
        <v>400</v>
      </c>
      <c r="B1099" t="s">
        <v>12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s="2">
        <v>0</v>
      </c>
      <c r="H1099" s="2">
        <v>1957025000</v>
      </c>
      <c r="I1099" t="s">
        <v>79</v>
      </c>
      <c r="J1099" t="s">
        <v>140</v>
      </c>
    </row>
    <row r="1100" spans="1:10" hidden="1" x14ac:dyDescent="0.25">
      <c r="A1100" t="s">
        <v>400</v>
      </c>
      <c r="B1100" t="s">
        <v>13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s="2">
        <v>0</v>
      </c>
      <c r="H1100" s="2">
        <v>1668489000</v>
      </c>
      <c r="I1100" t="s">
        <v>79</v>
      </c>
      <c r="J1100" t="s">
        <v>140</v>
      </c>
    </row>
    <row r="1101" spans="1:10" hidden="1" x14ac:dyDescent="0.25">
      <c r="A1101" t="s">
        <v>401</v>
      </c>
      <c r="B1101" t="s">
        <v>8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s="2">
        <v>0</v>
      </c>
      <c r="I1101" t="s">
        <v>21</v>
      </c>
      <c r="J1101" t="s">
        <v>22</v>
      </c>
    </row>
    <row r="1102" spans="1:10" hidden="1" x14ac:dyDescent="0.25">
      <c r="A1102" t="s">
        <v>401</v>
      </c>
      <c r="B1102" t="s">
        <v>11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s="2">
        <v>0</v>
      </c>
      <c r="I1102" t="s">
        <v>21</v>
      </c>
      <c r="J1102" t="s">
        <v>22</v>
      </c>
    </row>
    <row r="1103" spans="1:10" hidden="1" x14ac:dyDescent="0.25">
      <c r="A1103" t="s">
        <v>402</v>
      </c>
      <c r="B1103" t="s">
        <v>8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s="2">
        <v>0</v>
      </c>
      <c r="H1103" s="2">
        <v>1568000000</v>
      </c>
      <c r="I1103" t="s">
        <v>79</v>
      </c>
      <c r="J1103" t="s">
        <v>80</v>
      </c>
    </row>
    <row r="1104" spans="1:10" hidden="1" x14ac:dyDescent="0.25">
      <c r="A1104" t="s">
        <v>402</v>
      </c>
      <c r="B1104" t="s">
        <v>11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s="2">
        <v>0</v>
      </c>
      <c r="H1104" s="2">
        <v>1759000000</v>
      </c>
      <c r="I1104" t="s">
        <v>79</v>
      </c>
      <c r="J1104" t="s">
        <v>80</v>
      </c>
    </row>
    <row r="1105" spans="1:10" hidden="1" x14ac:dyDescent="0.25">
      <c r="A1105" t="s">
        <v>402</v>
      </c>
      <c r="B1105" t="s">
        <v>12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s="2">
        <v>0</v>
      </c>
      <c r="H1105" s="2">
        <v>2131000000</v>
      </c>
      <c r="I1105" t="s">
        <v>79</v>
      </c>
      <c r="J1105" t="s">
        <v>80</v>
      </c>
    </row>
    <row r="1106" spans="1:10" hidden="1" x14ac:dyDescent="0.25">
      <c r="A1106" t="s">
        <v>402</v>
      </c>
      <c r="B1106" t="s">
        <v>13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s="2">
        <v>0</v>
      </c>
      <c r="H1106" s="2">
        <v>2454000000</v>
      </c>
      <c r="I1106" t="s">
        <v>79</v>
      </c>
      <c r="J1106" t="s">
        <v>80</v>
      </c>
    </row>
    <row r="1107" spans="1:10" hidden="1" x14ac:dyDescent="0.25">
      <c r="A1107" t="s">
        <v>403</v>
      </c>
      <c r="B1107" t="s">
        <v>8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s="2">
        <v>0</v>
      </c>
      <c r="H1107" s="2">
        <v>104000000</v>
      </c>
      <c r="I1107" t="s">
        <v>43</v>
      </c>
      <c r="J1107" t="s">
        <v>375</v>
      </c>
    </row>
    <row r="1108" spans="1:10" hidden="1" x14ac:dyDescent="0.25">
      <c r="A1108" t="s">
        <v>403</v>
      </c>
      <c r="B1108" t="s">
        <v>11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s="2">
        <v>0</v>
      </c>
      <c r="H1108" s="2">
        <v>122000000</v>
      </c>
      <c r="I1108" t="s">
        <v>43</v>
      </c>
      <c r="J1108" t="s">
        <v>375</v>
      </c>
    </row>
    <row r="1109" spans="1:10" hidden="1" x14ac:dyDescent="0.25">
      <c r="A1109" t="s">
        <v>403</v>
      </c>
      <c r="B1109" t="s">
        <v>12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s="2">
        <v>0</v>
      </c>
      <c r="H1109" s="2">
        <v>137000000</v>
      </c>
      <c r="I1109" t="s">
        <v>43</v>
      </c>
      <c r="J1109" t="s">
        <v>375</v>
      </c>
    </row>
    <row r="1110" spans="1:10" hidden="1" x14ac:dyDescent="0.25">
      <c r="A1110" t="s">
        <v>403</v>
      </c>
      <c r="B1110" t="s">
        <v>13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s="2">
        <v>0</v>
      </c>
      <c r="H1110" s="2">
        <v>138000000</v>
      </c>
      <c r="I1110" t="s">
        <v>43</v>
      </c>
      <c r="J1110" t="s">
        <v>375</v>
      </c>
    </row>
    <row r="1111" spans="1:10" hidden="1" x14ac:dyDescent="0.25">
      <c r="A1111" t="s">
        <v>404</v>
      </c>
      <c r="B1111" t="s">
        <v>8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s="2">
        <v>0</v>
      </c>
      <c r="H1111" s="2">
        <v>1518000000</v>
      </c>
      <c r="I1111" t="s">
        <v>38</v>
      </c>
      <c r="J1111" t="s">
        <v>39</v>
      </c>
    </row>
    <row r="1112" spans="1:10" hidden="1" x14ac:dyDescent="0.25">
      <c r="A1112" t="s">
        <v>404</v>
      </c>
      <c r="B1112" t="s">
        <v>11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s="2">
        <v>0</v>
      </c>
      <c r="H1112" s="2">
        <v>2163000000</v>
      </c>
      <c r="I1112" t="s">
        <v>38</v>
      </c>
      <c r="J1112" t="s">
        <v>39</v>
      </c>
    </row>
    <row r="1113" spans="1:10" hidden="1" x14ac:dyDescent="0.25">
      <c r="A1113" t="s">
        <v>404</v>
      </c>
      <c r="B1113" t="s">
        <v>12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s="2">
        <v>0</v>
      </c>
      <c r="H1113" s="2">
        <v>2551000000</v>
      </c>
      <c r="I1113" t="s">
        <v>38</v>
      </c>
      <c r="J1113" t="s">
        <v>39</v>
      </c>
    </row>
    <row r="1114" spans="1:10" hidden="1" x14ac:dyDescent="0.25">
      <c r="A1114" t="s">
        <v>404</v>
      </c>
      <c r="B1114" t="s">
        <v>13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s="2">
        <v>0</v>
      </c>
      <c r="H1114" s="2">
        <v>2831000000</v>
      </c>
      <c r="I1114" t="s">
        <v>38</v>
      </c>
      <c r="J1114" t="s">
        <v>39</v>
      </c>
    </row>
    <row r="1115" spans="1:10" hidden="1" x14ac:dyDescent="0.25">
      <c r="A1115" t="s">
        <v>405</v>
      </c>
      <c r="B1115" t="s">
        <v>8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55</v>
      </c>
      <c r="J1115" t="s">
        <v>406</v>
      </c>
    </row>
    <row r="1116" spans="1:10" hidden="1" x14ac:dyDescent="0.25">
      <c r="A1116" t="s">
        <v>405</v>
      </c>
      <c r="B1116" t="s">
        <v>11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55</v>
      </c>
      <c r="J1116" t="s">
        <v>406</v>
      </c>
    </row>
    <row r="1117" spans="1:10" hidden="1" x14ac:dyDescent="0.25">
      <c r="A1117" t="s">
        <v>405</v>
      </c>
      <c r="B1117" t="s">
        <v>12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55</v>
      </c>
      <c r="J1117" t="s">
        <v>406</v>
      </c>
    </row>
    <row r="1118" spans="1:10" hidden="1" x14ac:dyDescent="0.25">
      <c r="A1118" t="s">
        <v>405</v>
      </c>
      <c r="B1118" t="s">
        <v>13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55</v>
      </c>
      <c r="J1118" t="s">
        <v>406</v>
      </c>
    </row>
    <row r="1119" spans="1:10" hidden="1" x14ac:dyDescent="0.25">
      <c r="A1119" t="s">
        <v>407</v>
      </c>
      <c r="B1119" t="s">
        <v>8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s="2">
        <v>0</v>
      </c>
      <c r="I1119" t="s">
        <v>18</v>
      </c>
      <c r="J1119" t="s">
        <v>53</v>
      </c>
    </row>
    <row r="1120" spans="1:10" hidden="1" x14ac:dyDescent="0.25">
      <c r="A1120" t="s">
        <v>407</v>
      </c>
      <c r="B1120" t="s">
        <v>11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s="2">
        <v>0</v>
      </c>
      <c r="I1120" t="s">
        <v>18</v>
      </c>
      <c r="J1120" t="s">
        <v>53</v>
      </c>
    </row>
    <row r="1121" spans="1:10" hidden="1" x14ac:dyDescent="0.25">
      <c r="A1121" t="s">
        <v>407</v>
      </c>
      <c r="B1121" t="s">
        <v>12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s="2">
        <v>0</v>
      </c>
      <c r="I1121" t="s">
        <v>18</v>
      </c>
      <c r="J1121" t="s">
        <v>53</v>
      </c>
    </row>
    <row r="1122" spans="1:10" hidden="1" x14ac:dyDescent="0.25">
      <c r="A1122" t="s">
        <v>407</v>
      </c>
      <c r="B1122" t="s">
        <v>13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s="2">
        <v>0</v>
      </c>
      <c r="I1122" t="s">
        <v>18</v>
      </c>
      <c r="J1122" t="s">
        <v>53</v>
      </c>
    </row>
    <row r="1123" spans="1:10" hidden="1" x14ac:dyDescent="0.25">
      <c r="A1123" t="s">
        <v>408</v>
      </c>
      <c r="B1123" t="s">
        <v>8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s="2">
        <v>0</v>
      </c>
      <c r="H1123" s="2">
        <v>704000000</v>
      </c>
      <c r="I1123" t="s">
        <v>79</v>
      </c>
      <c r="J1123" t="s">
        <v>80</v>
      </c>
    </row>
    <row r="1124" spans="1:10" hidden="1" x14ac:dyDescent="0.25">
      <c r="A1124" t="s">
        <v>408</v>
      </c>
      <c r="B1124" t="s">
        <v>11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s="2">
        <v>0</v>
      </c>
      <c r="H1124" s="2">
        <v>685000000</v>
      </c>
      <c r="I1124" t="s">
        <v>79</v>
      </c>
      <c r="J1124" t="s">
        <v>80</v>
      </c>
    </row>
    <row r="1125" spans="1:10" hidden="1" x14ac:dyDescent="0.25">
      <c r="A1125" t="s">
        <v>408</v>
      </c>
      <c r="B1125" t="s">
        <v>12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s="2">
        <v>0</v>
      </c>
      <c r="H1125" s="2">
        <v>870000000</v>
      </c>
      <c r="I1125" t="s">
        <v>79</v>
      </c>
      <c r="J1125" t="s">
        <v>80</v>
      </c>
    </row>
    <row r="1126" spans="1:10" hidden="1" x14ac:dyDescent="0.25">
      <c r="A1126" t="s">
        <v>408</v>
      </c>
      <c r="B1126" t="s">
        <v>13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s="2">
        <v>0</v>
      </c>
      <c r="H1126" s="2">
        <v>917000000</v>
      </c>
      <c r="I1126" t="s">
        <v>79</v>
      </c>
      <c r="J1126" t="s">
        <v>80</v>
      </c>
    </row>
    <row r="1127" spans="1:10" hidden="1" x14ac:dyDescent="0.25">
      <c r="A1127" t="s">
        <v>409</v>
      </c>
      <c r="B1127" t="s">
        <v>8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s="2">
        <v>0</v>
      </c>
      <c r="H1127" s="2">
        <v>0</v>
      </c>
      <c r="I1127" t="s">
        <v>15</v>
      </c>
      <c r="J1127" t="s">
        <v>285</v>
      </c>
    </row>
    <row r="1128" spans="1:10" hidden="1" x14ac:dyDescent="0.25">
      <c r="A1128" t="s">
        <v>409</v>
      </c>
      <c r="B1128" t="s">
        <v>11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s="2">
        <v>0</v>
      </c>
      <c r="H1128" s="2">
        <v>0</v>
      </c>
      <c r="I1128" t="s">
        <v>15</v>
      </c>
      <c r="J1128" t="s">
        <v>285</v>
      </c>
    </row>
    <row r="1129" spans="1:10" hidden="1" x14ac:dyDescent="0.25">
      <c r="A1129" t="s">
        <v>409</v>
      </c>
      <c r="B1129" t="s">
        <v>12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s="2">
        <v>0</v>
      </c>
      <c r="H1129" s="2">
        <v>0</v>
      </c>
      <c r="I1129" t="s">
        <v>15</v>
      </c>
      <c r="J1129" t="s">
        <v>285</v>
      </c>
    </row>
    <row r="1130" spans="1:10" hidden="1" x14ac:dyDescent="0.25">
      <c r="A1130" t="s">
        <v>409</v>
      </c>
      <c r="B1130" t="s">
        <v>13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s="2">
        <v>0</v>
      </c>
      <c r="H1130" s="2">
        <v>0</v>
      </c>
      <c r="I1130" t="s">
        <v>15</v>
      </c>
      <c r="J1130" t="s">
        <v>285</v>
      </c>
    </row>
    <row r="1131" spans="1:10" hidden="1" x14ac:dyDescent="0.25">
      <c r="A1131" t="s">
        <v>410</v>
      </c>
      <c r="B1131" t="s">
        <v>8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s="2">
        <v>0</v>
      </c>
      <c r="H1131" s="2">
        <v>510000000</v>
      </c>
      <c r="I1131" t="s">
        <v>9</v>
      </c>
      <c r="J1131" t="s">
        <v>207</v>
      </c>
    </row>
    <row r="1132" spans="1:10" hidden="1" x14ac:dyDescent="0.25">
      <c r="A1132" t="s">
        <v>410</v>
      </c>
      <c r="B1132" t="s">
        <v>11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s="2">
        <v>0</v>
      </c>
      <c r="H1132" s="2">
        <v>573000000</v>
      </c>
      <c r="I1132" t="s">
        <v>9</v>
      </c>
      <c r="J1132" t="s">
        <v>207</v>
      </c>
    </row>
    <row r="1133" spans="1:10" hidden="1" x14ac:dyDescent="0.25">
      <c r="A1133" t="s">
        <v>410</v>
      </c>
      <c r="B1133" t="s">
        <v>12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s="2">
        <v>0</v>
      </c>
      <c r="H1133" s="2">
        <v>574000000</v>
      </c>
      <c r="I1133" t="s">
        <v>9</v>
      </c>
      <c r="J1133" t="s">
        <v>207</v>
      </c>
    </row>
    <row r="1134" spans="1:10" hidden="1" x14ac:dyDescent="0.25">
      <c r="A1134" t="s">
        <v>410</v>
      </c>
      <c r="B1134" t="s">
        <v>13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s="2">
        <v>0</v>
      </c>
      <c r="H1134" s="2">
        <v>603000000</v>
      </c>
      <c r="I1134" t="s">
        <v>9</v>
      </c>
      <c r="J1134" t="s">
        <v>207</v>
      </c>
    </row>
    <row r="1135" spans="1:10" hidden="1" x14ac:dyDescent="0.25">
      <c r="A1135" t="s">
        <v>411</v>
      </c>
      <c r="B1135" t="s">
        <v>8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s="2">
        <v>0</v>
      </c>
      <c r="H1135" s="2">
        <v>0</v>
      </c>
      <c r="I1135" t="s">
        <v>79</v>
      </c>
      <c r="J1135" t="s">
        <v>110</v>
      </c>
    </row>
    <row r="1136" spans="1:10" hidden="1" x14ac:dyDescent="0.25">
      <c r="A1136" t="s">
        <v>411</v>
      </c>
      <c r="B1136" t="s">
        <v>11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s="2">
        <v>0</v>
      </c>
      <c r="H1136" s="2">
        <v>0</v>
      </c>
      <c r="I1136" t="s">
        <v>79</v>
      </c>
      <c r="J1136" t="s">
        <v>110</v>
      </c>
    </row>
    <row r="1137" spans="1:10" hidden="1" x14ac:dyDescent="0.25">
      <c r="A1137" t="s">
        <v>411</v>
      </c>
      <c r="B1137" t="s">
        <v>12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s="2">
        <v>0</v>
      </c>
      <c r="H1137" s="2">
        <v>0</v>
      </c>
      <c r="I1137" t="s">
        <v>79</v>
      </c>
      <c r="J1137" t="s">
        <v>110</v>
      </c>
    </row>
    <row r="1138" spans="1:10" hidden="1" x14ac:dyDescent="0.25">
      <c r="A1138" t="s">
        <v>411</v>
      </c>
      <c r="B1138" t="s">
        <v>13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s="2">
        <v>0</v>
      </c>
      <c r="H1138" s="2">
        <v>0</v>
      </c>
      <c r="I1138" t="s">
        <v>79</v>
      </c>
      <c r="J1138" t="s">
        <v>110</v>
      </c>
    </row>
    <row r="1139" spans="1:10" hidden="1" x14ac:dyDescent="0.25">
      <c r="A1139" t="s">
        <v>412</v>
      </c>
      <c r="B1139" t="s">
        <v>8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s="2">
        <v>0</v>
      </c>
      <c r="H1139" s="2">
        <v>916000000</v>
      </c>
      <c r="I1139" t="s">
        <v>9</v>
      </c>
      <c r="J1139" t="s">
        <v>174</v>
      </c>
    </row>
    <row r="1140" spans="1:10" hidden="1" x14ac:dyDescent="0.25">
      <c r="A1140" t="s">
        <v>412</v>
      </c>
      <c r="B1140" t="s">
        <v>11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s="2">
        <v>0</v>
      </c>
      <c r="H1140" s="2">
        <v>951000000</v>
      </c>
      <c r="I1140" t="s">
        <v>9</v>
      </c>
      <c r="J1140" t="s">
        <v>174</v>
      </c>
    </row>
    <row r="1141" spans="1:10" hidden="1" x14ac:dyDescent="0.25">
      <c r="A1141" t="s">
        <v>412</v>
      </c>
      <c r="B1141" t="s">
        <v>12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s="2">
        <v>0</v>
      </c>
      <c r="H1141" s="2">
        <v>1054000000</v>
      </c>
      <c r="I1141" t="s">
        <v>9</v>
      </c>
      <c r="J1141" t="s">
        <v>174</v>
      </c>
    </row>
    <row r="1142" spans="1:10" hidden="1" x14ac:dyDescent="0.25">
      <c r="A1142" t="s">
        <v>412</v>
      </c>
      <c r="B1142" t="s">
        <v>13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s="2">
        <v>0</v>
      </c>
      <c r="H1142" s="2">
        <v>1026000000</v>
      </c>
      <c r="I1142" t="s">
        <v>9</v>
      </c>
      <c r="J1142" t="s">
        <v>174</v>
      </c>
    </row>
    <row r="1143" spans="1:10" hidden="1" x14ac:dyDescent="0.25">
      <c r="A1143" t="s">
        <v>413</v>
      </c>
      <c r="B1143" t="s">
        <v>8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s="2">
        <v>0</v>
      </c>
      <c r="I1143" t="s">
        <v>18</v>
      </c>
      <c r="J1143" t="s">
        <v>53</v>
      </c>
    </row>
    <row r="1144" spans="1:10" hidden="1" x14ac:dyDescent="0.25">
      <c r="A1144" t="s">
        <v>413</v>
      </c>
      <c r="B1144" t="s">
        <v>11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s="2">
        <v>0</v>
      </c>
      <c r="I1144" t="s">
        <v>18</v>
      </c>
      <c r="J1144" t="s">
        <v>53</v>
      </c>
    </row>
    <row r="1145" spans="1:10" hidden="1" x14ac:dyDescent="0.25">
      <c r="A1145" t="s">
        <v>413</v>
      </c>
      <c r="B1145" t="s">
        <v>12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s="2">
        <v>0</v>
      </c>
      <c r="I1145" t="s">
        <v>18</v>
      </c>
      <c r="J1145" t="s">
        <v>53</v>
      </c>
    </row>
    <row r="1146" spans="1:10" hidden="1" x14ac:dyDescent="0.25">
      <c r="A1146" t="s">
        <v>413</v>
      </c>
      <c r="B1146" t="s">
        <v>13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s="2">
        <v>0</v>
      </c>
      <c r="I1146" t="s">
        <v>18</v>
      </c>
      <c r="J1146" t="s">
        <v>53</v>
      </c>
    </row>
    <row r="1147" spans="1:10" hidden="1" x14ac:dyDescent="0.25">
      <c r="A1147" t="s">
        <v>414</v>
      </c>
      <c r="B1147" t="s">
        <v>8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s="2">
        <v>0</v>
      </c>
      <c r="H1147" s="2">
        <v>0</v>
      </c>
      <c r="I1147" t="s">
        <v>55</v>
      </c>
      <c r="J1147" t="s">
        <v>415</v>
      </c>
    </row>
    <row r="1148" spans="1:10" hidden="1" x14ac:dyDescent="0.25">
      <c r="A1148" t="s">
        <v>414</v>
      </c>
      <c r="B1148" t="s">
        <v>11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s="2">
        <v>0</v>
      </c>
      <c r="H1148" s="2">
        <v>0</v>
      </c>
      <c r="I1148" t="s">
        <v>55</v>
      </c>
      <c r="J1148" t="s">
        <v>415</v>
      </c>
    </row>
    <row r="1149" spans="1:10" hidden="1" x14ac:dyDescent="0.25">
      <c r="A1149" t="s">
        <v>414</v>
      </c>
      <c r="B1149" t="s">
        <v>12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s="2">
        <v>0</v>
      </c>
      <c r="H1149" s="2">
        <v>0</v>
      </c>
      <c r="I1149" t="s">
        <v>55</v>
      </c>
      <c r="J1149" t="s">
        <v>415</v>
      </c>
    </row>
    <row r="1150" spans="1:10" hidden="1" x14ac:dyDescent="0.25">
      <c r="A1150" t="s">
        <v>414</v>
      </c>
      <c r="B1150" t="s">
        <v>13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s="2">
        <v>0</v>
      </c>
      <c r="H1150" s="2">
        <v>0</v>
      </c>
      <c r="I1150" t="s">
        <v>55</v>
      </c>
      <c r="J1150" t="s">
        <v>415</v>
      </c>
    </row>
    <row r="1151" spans="1:10" hidden="1" x14ac:dyDescent="0.25">
      <c r="A1151" t="s">
        <v>416</v>
      </c>
      <c r="B1151" t="s">
        <v>8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s="2">
        <v>0</v>
      </c>
      <c r="I1151" t="s">
        <v>18</v>
      </c>
      <c r="J1151" t="s">
        <v>30</v>
      </c>
    </row>
    <row r="1152" spans="1:10" hidden="1" x14ac:dyDescent="0.25">
      <c r="A1152" t="s">
        <v>416</v>
      </c>
      <c r="B1152" t="s">
        <v>11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s="2">
        <v>0</v>
      </c>
      <c r="I1152" t="s">
        <v>18</v>
      </c>
      <c r="J1152" t="s">
        <v>30</v>
      </c>
    </row>
    <row r="1153" spans="1:10" hidden="1" x14ac:dyDescent="0.25">
      <c r="A1153" t="s">
        <v>416</v>
      </c>
      <c r="B1153" t="s">
        <v>12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s="2">
        <v>0</v>
      </c>
      <c r="I1153" t="s">
        <v>18</v>
      </c>
      <c r="J1153" t="s">
        <v>30</v>
      </c>
    </row>
    <row r="1154" spans="1:10" hidden="1" x14ac:dyDescent="0.25">
      <c r="A1154" t="s">
        <v>416</v>
      </c>
      <c r="B1154" t="s">
        <v>13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s="2">
        <v>0</v>
      </c>
      <c r="I1154" t="s">
        <v>18</v>
      </c>
      <c r="J1154" t="s">
        <v>30</v>
      </c>
    </row>
    <row r="1155" spans="1:10" hidden="1" x14ac:dyDescent="0.25">
      <c r="A1155" t="s">
        <v>417</v>
      </c>
      <c r="B1155" t="s">
        <v>8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s="2">
        <v>0</v>
      </c>
      <c r="H1155" s="2">
        <v>0</v>
      </c>
      <c r="I1155" t="s">
        <v>15</v>
      </c>
      <c r="J1155" t="s">
        <v>418</v>
      </c>
    </row>
    <row r="1156" spans="1:10" hidden="1" x14ac:dyDescent="0.25">
      <c r="A1156" t="s">
        <v>417</v>
      </c>
      <c r="B1156" t="s">
        <v>11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s="2">
        <v>0</v>
      </c>
      <c r="H1156" s="2">
        <v>0</v>
      </c>
      <c r="I1156" t="s">
        <v>15</v>
      </c>
      <c r="J1156" t="s">
        <v>418</v>
      </c>
    </row>
    <row r="1157" spans="1:10" hidden="1" x14ac:dyDescent="0.25">
      <c r="A1157" t="s">
        <v>417</v>
      </c>
      <c r="B1157" t="s">
        <v>12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s="2">
        <v>0</v>
      </c>
      <c r="H1157" s="2">
        <v>0</v>
      </c>
      <c r="I1157" t="s">
        <v>15</v>
      </c>
      <c r="J1157" t="s">
        <v>418</v>
      </c>
    </row>
    <row r="1158" spans="1:10" hidden="1" x14ac:dyDescent="0.25">
      <c r="A1158" t="s">
        <v>417</v>
      </c>
      <c r="B1158" t="s">
        <v>13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s="2">
        <v>0</v>
      </c>
      <c r="H1158" s="2">
        <v>0</v>
      </c>
      <c r="I1158" t="s">
        <v>15</v>
      </c>
      <c r="J1158" t="s">
        <v>418</v>
      </c>
    </row>
    <row r="1159" spans="1:10" hidden="1" x14ac:dyDescent="0.25">
      <c r="A1159" t="s">
        <v>419</v>
      </c>
      <c r="B1159" t="s">
        <v>8</v>
      </c>
      <c r="C1159" s="1">
        <v>41274</v>
      </c>
      <c r="D1159" s="2">
        <v>484581000</v>
      </c>
      <c r="E1159" s="2">
        <v>21306000</v>
      </c>
      <c r="F1159" s="2">
        <v>38123000</v>
      </c>
      <c r="G1159" s="2">
        <v>0</v>
      </c>
      <c r="H1159" s="2">
        <v>147515000</v>
      </c>
      <c r="I1159" t="s">
        <v>48</v>
      </c>
      <c r="J1159" t="s">
        <v>261</v>
      </c>
    </row>
    <row r="1160" spans="1:10" hidden="1" x14ac:dyDescent="0.25">
      <c r="A1160" t="s">
        <v>419</v>
      </c>
      <c r="B1160" t="s">
        <v>11</v>
      </c>
      <c r="C1160" s="1">
        <v>41639</v>
      </c>
      <c r="D1160" s="2">
        <v>780209000</v>
      </c>
      <c r="E1160" s="2">
        <v>38851000</v>
      </c>
      <c r="F1160" s="2">
        <v>56881000</v>
      </c>
      <c r="G1160" s="2">
        <v>0</v>
      </c>
      <c r="H1160" s="2">
        <v>306769000</v>
      </c>
      <c r="I1160" t="s">
        <v>48</v>
      </c>
      <c r="J1160" t="s">
        <v>261</v>
      </c>
    </row>
    <row r="1161" spans="1:10" hidden="1" x14ac:dyDescent="0.25">
      <c r="A1161" t="s">
        <v>419</v>
      </c>
      <c r="B1161" t="s">
        <v>12</v>
      </c>
      <c r="C1161" s="1">
        <v>42004</v>
      </c>
      <c r="D1161" s="2">
        <v>933505000</v>
      </c>
      <c r="E1161" s="2">
        <v>53871000</v>
      </c>
      <c r="F1161" s="2">
        <v>51085000</v>
      </c>
      <c r="G1161" s="2">
        <v>0</v>
      </c>
      <c r="H1161" s="2">
        <v>374661000</v>
      </c>
      <c r="I1161" t="s">
        <v>48</v>
      </c>
      <c r="J1161" t="s">
        <v>261</v>
      </c>
    </row>
    <row r="1162" spans="1:10" hidden="1" x14ac:dyDescent="0.25">
      <c r="A1162" t="s">
        <v>419</v>
      </c>
      <c r="B1162" t="s">
        <v>13</v>
      </c>
      <c r="C1162" s="1">
        <v>42369</v>
      </c>
      <c r="D1162" s="2">
        <v>1023285000</v>
      </c>
      <c r="E1162" s="2">
        <v>55352000</v>
      </c>
      <c r="F1162" s="2">
        <v>49298000</v>
      </c>
      <c r="G1162" s="2">
        <v>0</v>
      </c>
      <c r="H1162" s="2">
        <v>409215000</v>
      </c>
      <c r="I1162" t="s">
        <v>48</v>
      </c>
      <c r="J1162" t="s">
        <v>261</v>
      </c>
    </row>
    <row r="1163" spans="1:10" hidden="1" x14ac:dyDescent="0.25">
      <c r="A1163" t="s">
        <v>420</v>
      </c>
      <c r="B1163" t="s">
        <v>8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s="2">
        <v>0</v>
      </c>
      <c r="H1163" s="2">
        <v>205334000</v>
      </c>
      <c r="I1163" t="s">
        <v>79</v>
      </c>
      <c r="J1163" t="s">
        <v>80</v>
      </c>
    </row>
    <row r="1164" spans="1:10" hidden="1" x14ac:dyDescent="0.25">
      <c r="A1164" t="s">
        <v>420</v>
      </c>
      <c r="B1164" t="s">
        <v>11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s="2">
        <v>0</v>
      </c>
      <c r="H1164" s="2">
        <v>239343000</v>
      </c>
      <c r="I1164" t="s">
        <v>79</v>
      </c>
      <c r="J1164" t="s">
        <v>80</v>
      </c>
    </row>
    <row r="1165" spans="1:10" hidden="1" x14ac:dyDescent="0.25">
      <c r="A1165" t="s">
        <v>420</v>
      </c>
      <c r="B1165" t="s">
        <v>12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s="2">
        <v>0</v>
      </c>
      <c r="H1165" s="2">
        <v>294684000</v>
      </c>
      <c r="I1165" t="s">
        <v>79</v>
      </c>
      <c r="J1165" t="s">
        <v>80</v>
      </c>
    </row>
    <row r="1166" spans="1:10" hidden="1" x14ac:dyDescent="0.25">
      <c r="A1166" t="s">
        <v>420</v>
      </c>
      <c r="B1166" t="s">
        <v>13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s="2">
        <v>0</v>
      </c>
      <c r="H1166" s="2">
        <v>354620000</v>
      </c>
      <c r="I1166" t="s">
        <v>79</v>
      </c>
      <c r="J1166" t="s">
        <v>80</v>
      </c>
    </row>
    <row r="1167" spans="1:10" hidden="1" x14ac:dyDescent="0.25">
      <c r="A1167" t="s">
        <v>421</v>
      </c>
      <c r="B1167" t="s">
        <v>8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s="2">
        <v>0</v>
      </c>
      <c r="H1167" s="2">
        <v>294400000</v>
      </c>
      <c r="I1167" t="s">
        <v>15</v>
      </c>
      <c r="J1167" t="s">
        <v>319</v>
      </c>
    </row>
    <row r="1168" spans="1:10" hidden="1" x14ac:dyDescent="0.25">
      <c r="A1168" t="s">
        <v>421</v>
      </c>
      <c r="B1168" t="s">
        <v>11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s="2">
        <v>0</v>
      </c>
      <c r="H1168" s="2">
        <v>291100000</v>
      </c>
      <c r="I1168" t="s">
        <v>15</v>
      </c>
      <c r="J1168" t="s">
        <v>319</v>
      </c>
    </row>
    <row r="1169" spans="1:10" hidden="1" x14ac:dyDescent="0.25">
      <c r="A1169" t="s">
        <v>421</v>
      </c>
      <c r="B1169" t="s">
        <v>12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s="2">
        <v>0</v>
      </c>
      <c r="H1169" s="2">
        <v>292900000</v>
      </c>
      <c r="I1169" t="s">
        <v>15</v>
      </c>
      <c r="J1169" t="s">
        <v>319</v>
      </c>
    </row>
    <row r="1170" spans="1:10" hidden="1" x14ac:dyDescent="0.25">
      <c r="A1170" t="s">
        <v>422</v>
      </c>
      <c r="B1170" t="s">
        <v>8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s="2">
        <v>0</v>
      </c>
      <c r="H1170" s="2">
        <v>0</v>
      </c>
      <c r="I1170" t="s">
        <v>15</v>
      </c>
      <c r="J1170" t="s">
        <v>75</v>
      </c>
    </row>
    <row r="1171" spans="1:10" hidden="1" x14ac:dyDescent="0.25">
      <c r="A1171" t="s">
        <v>422</v>
      </c>
      <c r="B1171" t="s">
        <v>11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s="2">
        <v>0</v>
      </c>
      <c r="H1171" s="2">
        <v>0</v>
      </c>
      <c r="I1171" t="s">
        <v>15</v>
      </c>
      <c r="J1171" t="s">
        <v>75</v>
      </c>
    </row>
    <row r="1172" spans="1:10" hidden="1" x14ac:dyDescent="0.25">
      <c r="A1172" t="s">
        <v>422</v>
      </c>
      <c r="B1172" t="s">
        <v>12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s="2">
        <v>0</v>
      </c>
      <c r="H1172" s="2">
        <v>0</v>
      </c>
      <c r="I1172" t="s">
        <v>15</v>
      </c>
      <c r="J1172" t="s">
        <v>75</v>
      </c>
    </row>
    <row r="1173" spans="1:10" hidden="1" x14ac:dyDescent="0.25">
      <c r="A1173" t="s">
        <v>422</v>
      </c>
      <c r="B1173" t="s">
        <v>13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s="2">
        <v>0</v>
      </c>
      <c r="H1173" s="2">
        <v>0</v>
      </c>
      <c r="I1173" t="s">
        <v>15</v>
      </c>
      <c r="J1173" t="s">
        <v>75</v>
      </c>
    </row>
    <row r="1174" spans="1:10" hidden="1" x14ac:dyDescent="0.25">
      <c r="A1174" t="s">
        <v>423</v>
      </c>
      <c r="B1174" t="s">
        <v>8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s="2">
        <v>0</v>
      </c>
      <c r="H1174" s="2">
        <v>3585000000</v>
      </c>
      <c r="I1174" t="s">
        <v>79</v>
      </c>
      <c r="J1174" t="s">
        <v>80</v>
      </c>
    </row>
    <row r="1175" spans="1:10" hidden="1" x14ac:dyDescent="0.25">
      <c r="A1175" t="s">
        <v>423</v>
      </c>
      <c r="B1175" t="s">
        <v>11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s="2">
        <v>0</v>
      </c>
      <c r="H1175" s="2">
        <v>4203000000</v>
      </c>
      <c r="I1175" t="s">
        <v>79</v>
      </c>
      <c r="J1175" t="s">
        <v>80</v>
      </c>
    </row>
    <row r="1176" spans="1:10" hidden="1" x14ac:dyDescent="0.25">
      <c r="A1176" t="s">
        <v>423</v>
      </c>
      <c r="B1176" t="s">
        <v>12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s="2">
        <v>0</v>
      </c>
      <c r="H1176" s="2">
        <v>4261000000</v>
      </c>
      <c r="I1176" t="s">
        <v>79</v>
      </c>
      <c r="J1176" t="s">
        <v>80</v>
      </c>
    </row>
    <row r="1177" spans="1:10" hidden="1" x14ac:dyDescent="0.25">
      <c r="A1177" t="s">
        <v>423</v>
      </c>
      <c r="B1177" t="s">
        <v>13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s="2">
        <v>0</v>
      </c>
      <c r="H1177" s="2">
        <v>4544000000</v>
      </c>
      <c r="I1177" t="s">
        <v>79</v>
      </c>
      <c r="J1177" t="s">
        <v>80</v>
      </c>
    </row>
    <row r="1178" spans="1:10" hidden="1" x14ac:dyDescent="0.25">
      <c r="A1178" t="s">
        <v>424</v>
      </c>
      <c r="B1178" t="s">
        <v>8</v>
      </c>
      <c r="C1178" s="1">
        <v>41274</v>
      </c>
      <c r="D1178" s="2">
        <v>1355300000</v>
      </c>
      <c r="E1178" s="2">
        <v>90800000</v>
      </c>
      <c r="F1178" s="2">
        <v>803800000</v>
      </c>
      <c r="G1178" s="2">
        <v>0</v>
      </c>
      <c r="H1178" s="2">
        <v>76000000</v>
      </c>
      <c r="I1178" t="s">
        <v>43</v>
      </c>
      <c r="J1178" t="s">
        <v>425</v>
      </c>
    </row>
    <row r="1179" spans="1:10" hidden="1" x14ac:dyDescent="0.25">
      <c r="A1179" t="s">
        <v>424</v>
      </c>
      <c r="B1179" t="s">
        <v>11</v>
      </c>
      <c r="C1179" s="1">
        <v>41639</v>
      </c>
      <c r="D1179" s="2">
        <v>1346100000</v>
      </c>
      <c r="E1179" s="2">
        <v>81100000</v>
      </c>
      <c r="F1179" s="2">
        <v>812800000</v>
      </c>
      <c r="G1179" s="2">
        <v>0</v>
      </c>
      <c r="H1179" s="2">
        <v>69900000</v>
      </c>
      <c r="I1179" t="s">
        <v>43</v>
      </c>
      <c r="J1179" t="s">
        <v>425</v>
      </c>
    </row>
    <row r="1180" spans="1:10" hidden="1" x14ac:dyDescent="0.25">
      <c r="A1180" t="s">
        <v>424</v>
      </c>
      <c r="B1180" t="s">
        <v>12</v>
      </c>
      <c r="C1180" s="1">
        <v>42004</v>
      </c>
      <c r="D1180" s="2">
        <v>1381400000</v>
      </c>
      <c r="E1180" s="2">
        <v>80900000</v>
      </c>
      <c r="F1180" s="2">
        <v>816700000</v>
      </c>
      <c r="G1180" s="2">
        <v>0</v>
      </c>
      <c r="H1180" s="2">
        <v>65400000</v>
      </c>
      <c r="I1180" t="s">
        <v>43</v>
      </c>
      <c r="J1180" t="s">
        <v>425</v>
      </c>
    </row>
    <row r="1181" spans="1:10" hidden="1" x14ac:dyDescent="0.25">
      <c r="A1181" t="s">
        <v>424</v>
      </c>
      <c r="B1181" t="s">
        <v>13</v>
      </c>
      <c r="C1181" s="1">
        <v>42369</v>
      </c>
      <c r="D1181" s="2">
        <v>1421300000</v>
      </c>
      <c r="E1181" s="2">
        <v>95500000</v>
      </c>
      <c r="F1181" s="2">
        <v>836700000</v>
      </c>
      <c r="G1181" s="2">
        <v>0</v>
      </c>
      <c r="H1181" s="2">
        <v>57300000</v>
      </c>
      <c r="I1181" t="s">
        <v>43</v>
      </c>
      <c r="J1181" t="s">
        <v>425</v>
      </c>
    </row>
    <row r="1182" spans="1:10" hidden="1" x14ac:dyDescent="0.25">
      <c r="A1182" t="s">
        <v>426</v>
      </c>
      <c r="B1182" t="s">
        <v>8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s="2">
        <v>0</v>
      </c>
      <c r="I1182" t="s">
        <v>9</v>
      </c>
      <c r="J1182" t="s">
        <v>427</v>
      </c>
    </row>
    <row r="1183" spans="1:10" hidden="1" x14ac:dyDescent="0.25">
      <c r="A1183" t="s">
        <v>426</v>
      </c>
      <c r="B1183" t="s">
        <v>11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s="2">
        <v>0</v>
      </c>
      <c r="I1183" t="s">
        <v>9</v>
      </c>
      <c r="J1183" t="s">
        <v>427</v>
      </c>
    </row>
    <row r="1184" spans="1:10" hidden="1" x14ac:dyDescent="0.25">
      <c r="A1184" t="s">
        <v>426</v>
      </c>
      <c r="B1184" t="s">
        <v>12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s="2">
        <v>0</v>
      </c>
      <c r="I1184" t="s">
        <v>9</v>
      </c>
      <c r="J1184" t="s">
        <v>427</v>
      </c>
    </row>
    <row r="1185" spans="1:10" hidden="1" x14ac:dyDescent="0.25">
      <c r="A1185" t="s">
        <v>426</v>
      </c>
      <c r="B1185" t="s">
        <v>13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s="2">
        <v>0</v>
      </c>
      <c r="I1185" t="s">
        <v>9</v>
      </c>
      <c r="J1185" t="s">
        <v>427</v>
      </c>
    </row>
    <row r="1186" spans="1:10" hidden="1" x14ac:dyDescent="0.25">
      <c r="A1186" t="s">
        <v>428</v>
      </c>
      <c r="B1186" t="s">
        <v>8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9</v>
      </c>
      <c r="J1186" t="s">
        <v>123</v>
      </c>
    </row>
    <row r="1187" spans="1:10" hidden="1" x14ac:dyDescent="0.25">
      <c r="A1187" t="s">
        <v>428</v>
      </c>
      <c r="B1187" t="s">
        <v>11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9</v>
      </c>
      <c r="J1187" t="s">
        <v>123</v>
      </c>
    </row>
    <row r="1188" spans="1:10" hidden="1" x14ac:dyDescent="0.25">
      <c r="A1188" t="s">
        <v>428</v>
      </c>
      <c r="B1188" t="s">
        <v>12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9</v>
      </c>
      <c r="J1188" t="s">
        <v>123</v>
      </c>
    </row>
    <row r="1189" spans="1:10" hidden="1" x14ac:dyDescent="0.25">
      <c r="A1189" t="s">
        <v>428</v>
      </c>
      <c r="B1189" t="s">
        <v>13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9</v>
      </c>
      <c r="J1189" t="s">
        <v>123</v>
      </c>
    </row>
    <row r="1190" spans="1:10" hidden="1" x14ac:dyDescent="0.25">
      <c r="A1190" t="s">
        <v>429</v>
      </c>
      <c r="B1190" t="s">
        <v>8</v>
      </c>
      <c r="C1190" s="1">
        <v>41639</v>
      </c>
      <c r="D1190" s="2">
        <v>15598000000</v>
      </c>
      <c r="E1190" s="2">
        <v>11759000000</v>
      </c>
      <c r="F1190" s="2">
        <v>0</v>
      </c>
      <c r="G1190" s="2">
        <v>0</v>
      </c>
      <c r="H1190" s="2">
        <v>2077000000</v>
      </c>
      <c r="I1190" t="s">
        <v>38</v>
      </c>
      <c r="J1190" t="s">
        <v>39</v>
      </c>
    </row>
    <row r="1191" spans="1:10" hidden="1" x14ac:dyDescent="0.25">
      <c r="A1191" t="s">
        <v>429</v>
      </c>
      <c r="B1191" t="s">
        <v>11</v>
      </c>
      <c r="C1191" s="1">
        <v>42004</v>
      </c>
      <c r="D1191" s="2">
        <v>17090000000</v>
      </c>
      <c r="E1191" s="2">
        <v>12207000000</v>
      </c>
      <c r="F1191" s="2">
        <v>0</v>
      </c>
      <c r="G1191" s="2">
        <v>0</v>
      </c>
      <c r="H1191" s="2">
        <v>2433000000</v>
      </c>
      <c r="I1191" t="s">
        <v>38</v>
      </c>
      <c r="J1191" t="s">
        <v>39</v>
      </c>
    </row>
    <row r="1192" spans="1:10" hidden="1" x14ac:dyDescent="0.25">
      <c r="A1192" t="s">
        <v>429</v>
      </c>
      <c r="B1192" t="s">
        <v>12</v>
      </c>
      <c r="C1192" s="1">
        <v>42369</v>
      </c>
      <c r="D1192" s="2">
        <v>16833000000</v>
      </c>
      <c r="E1192" s="2">
        <v>12713000000</v>
      </c>
      <c r="F1192" s="2">
        <v>0</v>
      </c>
      <c r="G1192" s="2">
        <v>0</v>
      </c>
      <c r="H1192" s="2">
        <v>2612000000</v>
      </c>
      <c r="I1192" t="s">
        <v>38</v>
      </c>
      <c r="J1192" t="s">
        <v>39</v>
      </c>
    </row>
    <row r="1193" spans="1:10" hidden="1" x14ac:dyDescent="0.25">
      <c r="A1193" t="s">
        <v>429</v>
      </c>
      <c r="B1193" t="s">
        <v>13</v>
      </c>
      <c r="C1193" s="1">
        <v>42735</v>
      </c>
      <c r="D1193" s="2">
        <v>17666000000</v>
      </c>
      <c r="E1193" s="2">
        <v>12734000000</v>
      </c>
      <c r="F1193" s="2">
        <v>0</v>
      </c>
      <c r="G1193" s="2">
        <v>0</v>
      </c>
      <c r="H1193" s="2">
        <v>2755000000</v>
      </c>
      <c r="I1193" t="s">
        <v>38</v>
      </c>
      <c r="J1193" t="s">
        <v>39</v>
      </c>
    </row>
    <row r="1194" spans="1:10" hidden="1" x14ac:dyDescent="0.25">
      <c r="A1194" t="s">
        <v>430</v>
      </c>
      <c r="B1194" t="s">
        <v>8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s="2">
        <v>0</v>
      </c>
      <c r="H1194" s="2">
        <v>65141000</v>
      </c>
      <c r="I1194" t="s">
        <v>15</v>
      </c>
      <c r="J1194" t="s">
        <v>73</v>
      </c>
    </row>
    <row r="1195" spans="1:10" hidden="1" x14ac:dyDescent="0.25">
      <c r="A1195" t="s">
        <v>430</v>
      </c>
      <c r="B1195" t="s">
        <v>11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s="2">
        <v>0</v>
      </c>
      <c r="H1195" s="2">
        <v>117975000</v>
      </c>
      <c r="I1195" t="s">
        <v>15</v>
      </c>
      <c r="J1195" t="s">
        <v>73</v>
      </c>
    </row>
    <row r="1196" spans="1:10" hidden="1" x14ac:dyDescent="0.25">
      <c r="A1196" t="s">
        <v>430</v>
      </c>
      <c r="B1196" t="s">
        <v>12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s="2">
        <v>0</v>
      </c>
      <c r="H1196" s="2">
        <v>207820000</v>
      </c>
      <c r="I1196" t="s">
        <v>15</v>
      </c>
      <c r="J1196" t="s">
        <v>73</v>
      </c>
    </row>
    <row r="1197" spans="1:10" hidden="1" x14ac:dyDescent="0.25">
      <c r="A1197" t="s">
        <v>430</v>
      </c>
      <c r="B1197" t="s">
        <v>13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s="2">
        <v>0</v>
      </c>
      <c r="H1197" s="2">
        <v>272494000</v>
      </c>
      <c r="I1197" t="s">
        <v>15</v>
      </c>
      <c r="J1197" t="s">
        <v>73</v>
      </c>
    </row>
    <row r="1198" spans="1:10" hidden="1" x14ac:dyDescent="0.25">
      <c r="A1198" t="s">
        <v>431</v>
      </c>
      <c r="B1198" t="s">
        <v>8</v>
      </c>
      <c r="C1198" s="1">
        <v>41391</v>
      </c>
      <c r="D1198" s="2">
        <v>3637212000</v>
      </c>
      <c r="E1198" s="2">
        <v>2446443000</v>
      </c>
      <c r="F1198" s="2">
        <v>0</v>
      </c>
      <c r="G1198" s="2">
        <v>0</v>
      </c>
      <c r="H1198" s="2">
        <v>0</v>
      </c>
      <c r="I1198" t="s">
        <v>21</v>
      </c>
      <c r="J1198" t="s">
        <v>162</v>
      </c>
    </row>
    <row r="1199" spans="1:10" hidden="1" x14ac:dyDescent="0.25">
      <c r="A1199" t="s">
        <v>431</v>
      </c>
      <c r="B1199" t="s">
        <v>11</v>
      </c>
      <c r="C1199" s="1">
        <v>41755</v>
      </c>
      <c r="D1199" s="2">
        <v>3585141000</v>
      </c>
      <c r="E1199" s="2">
        <v>2566444000</v>
      </c>
      <c r="F1199" s="2">
        <v>0</v>
      </c>
      <c r="G1199" s="2">
        <v>0</v>
      </c>
      <c r="H1199" s="2">
        <v>0</v>
      </c>
      <c r="I1199" t="s">
        <v>21</v>
      </c>
      <c r="J1199" t="s">
        <v>162</v>
      </c>
    </row>
    <row r="1200" spans="1:10" hidden="1" x14ac:dyDescent="0.25">
      <c r="A1200" t="s">
        <v>431</v>
      </c>
      <c r="B1200" t="s">
        <v>12</v>
      </c>
      <c r="C1200" s="1">
        <v>42119</v>
      </c>
      <c r="D1200" s="2">
        <v>3910865000</v>
      </c>
      <c r="E1200" s="2">
        <v>2850316000</v>
      </c>
      <c r="F1200" s="2">
        <v>0</v>
      </c>
      <c r="G1200" s="2">
        <v>0</v>
      </c>
      <c r="H1200" s="2">
        <v>0</v>
      </c>
      <c r="I1200" t="s">
        <v>21</v>
      </c>
      <c r="J1200" t="s">
        <v>162</v>
      </c>
    </row>
    <row r="1201" spans="1:10" hidden="1" x14ac:dyDescent="0.25">
      <c r="A1201" t="s">
        <v>431</v>
      </c>
      <c r="B1201" t="s">
        <v>13</v>
      </c>
      <c r="C1201" s="1">
        <v>42490</v>
      </c>
      <c r="D1201" s="2">
        <v>5386703000</v>
      </c>
      <c r="E1201" s="2">
        <v>4063955000</v>
      </c>
      <c r="F1201" s="2">
        <v>0</v>
      </c>
      <c r="G1201" s="2">
        <v>0</v>
      </c>
      <c r="H1201" s="2">
        <v>0</v>
      </c>
      <c r="I1201" t="s">
        <v>21</v>
      </c>
      <c r="J1201" t="s">
        <v>162</v>
      </c>
    </row>
    <row r="1202" spans="1:10" hidden="1" x14ac:dyDescent="0.25">
      <c r="A1202" t="s">
        <v>432</v>
      </c>
      <c r="B1202" t="s">
        <v>8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s="2">
        <v>0</v>
      </c>
      <c r="H1202" s="2">
        <v>1054000000</v>
      </c>
      <c r="I1202" t="s">
        <v>38</v>
      </c>
      <c r="J1202" t="s">
        <v>41</v>
      </c>
    </row>
    <row r="1203" spans="1:10" hidden="1" x14ac:dyDescent="0.25">
      <c r="A1203" t="s">
        <v>432</v>
      </c>
      <c r="B1203" t="s">
        <v>11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s="2">
        <v>0</v>
      </c>
      <c r="H1203" s="2">
        <v>1178000000</v>
      </c>
      <c r="I1203" t="s">
        <v>38</v>
      </c>
      <c r="J1203" t="s">
        <v>41</v>
      </c>
    </row>
    <row r="1204" spans="1:10" hidden="1" x14ac:dyDescent="0.25">
      <c r="A1204" t="s">
        <v>432</v>
      </c>
      <c r="B1204" t="s">
        <v>12</v>
      </c>
      <c r="C1204" s="1">
        <v>42004</v>
      </c>
      <c r="D1204" s="2">
        <v>10886000000</v>
      </c>
      <c r="E1204" s="2">
        <v>7036000000</v>
      </c>
      <c r="F1204" s="2">
        <v>0</v>
      </c>
      <c r="G1204" s="2">
        <v>0</v>
      </c>
      <c r="H1204" s="2">
        <v>1227000000</v>
      </c>
      <c r="I1204" t="s">
        <v>38</v>
      </c>
      <c r="J1204" t="s">
        <v>41</v>
      </c>
    </row>
    <row r="1205" spans="1:10" hidden="1" x14ac:dyDescent="0.25">
      <c r="A1205" t="s">
        <v>432</v>
      </c>
      <c r="B1205" t="s">
        <v>13</v>
      </c>
      <c r="C1205" s="1">
        <v>42369</v>
      </c>
      <c r="D1205" s="2">
        <v>10415000000</v>
      </c>
      <c r="E1205" s="2">
        <v>6239000000</v>
      </c>
      <c r="F1205" s="2">
        <v>0</v>
      </c>
      <c r="G1205" s="2">
        <v>0</v>
      </c>
      <c r="H1205" s="2">
        <v>1214000000</v>
      </c>
      <c r="I1205" t="s">
        <v>38</v>
      </c>
      <c r="J1205" t="s">
        <v>41</v>
      </c>
    </row>
    <row r="1206" spans="1:10" hidden="1" x14ac:dyDescent="0.25">
      <c r="A1206" t="s">
        <v>433</v>
      </c>
      <c r="B1206" t="s">
        <v>8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s="2">
        <v>0</v>
      </c>
      <c r="H1206" s="2">
        <v>110000000</v>
      </c>
      <c r="I1206" t="s">
        <v>32</v>
      </c>
      <c r="J1206" t="s">
        <v>210</v>
      </c>
    </row>
    <row r="1207" spans="1:10" hidden="1" x14ac:dyDescent="0.25">
      <c r="A1207" t="s">
        <v>433</v>
      </c>
      <c r="B1207" t="s">
        <v>11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s="2">
        <v>0</v>
      </c>
      <c r="H1207" s="2">
        <v>92000000</v>
      </c>
      <c r="I1207" t="s">
        <v>32</v>
      </c>
      <c r="J1207" t="s">
        <v>210</v>
      </c>
    </row>
    <row r="1208" spans="1:10" hidden="1" x14ac:dyDescent="0.25">
      <c r="A1208" t="s">
        <v>433</v>
      </c>
      <c r="B1208" t="s">
        <v>12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s="2">
        <v>0</v>
      </c>
      <c r="H1208" s="2">
        <v>75000000</v>
      </c>
      <c r="I1208" t="s">
        <v>32</v>
      </c>
      <c r="J1208" t="s">
        <v>210</v>
      </c>
    </row>
    <row r="1209" spans="1:10" hidden="1" x14ac:dyDescent="0.25">
      <c r="A1209" t="s">
        <v>433</v>
      </c>
      <c r="B1209" t="s">
        <v>13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s="2">
        <v>0</v>
      </c>
      <c r="H1209" s="2">
        <v>70000000</v>
      </c>
      <c r="I1209" t="s">
        <v>32</v>
      </c>
      <c r="J1209" t="s">
        <v>210</v>
      </c>
    </row>
    <row r="1210" spans="1:10" hidden="1" x14ac:dyDescent="0.25">
      <c r="A1210" t="s">
        <v>434</v>
      </c>
      <c r="B1210" t="s">
        <v>8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21</v>
      </c>
      <c r="J1210" t="s">
        <v>22</v>
      </c>
    </row>
    <row r="1211" spans="1:10" hidden="1" x14ac:dyDescent="0.25">
      <c r="A1211" t="s">
        <v>434</v>
      </c>
      <c r="B1211" t="s">
        <v>11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21</v>
      </c>
      <c r="J1211" t="s">
        <v>22</v>
      </c>
    </row>
    <row r="1212" spans="1:10" hidden="1" x14ac:dyDescent="0.25">
      <c r="A1212" t="s">
        <v>434</v>
      </c>
      <c r="B1212" t="s">
        <v>12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21</v>
      </c>
      <c r="J1212" t="s">
        <v>22</v>
      </c>
    </row>
    <row r="1213" spans="1:10" hidden="1" x14ac:dyDescent="0.25">
      <c r="A1213" t="s">
        <v>434</v>
      </c>
      <c r="B1213" t="s">
        <v>13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21</v>
      </c>
      <c r="J1213" t="s">
        <v>22</v>
      </c>
    </row>
    <row r="1214" spans="1:10" hidden="1" x14ac:dyDescent="0.25">
      <c r="A1214" t="s">
        <v>435</v>
      </c>
      <c r="B1214" t="s">
        <v>8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s="2">
        <v>0</v>
      </c>
      <c r="H1214" s="2">
        <v>3292900000</v>
      </c>
      <c r="I1214" t="s">
        <v>43</v>
      </c>
      <c r="J1214" t="s">
        <v>375</v>
      </c>
    </row>
    <row r="1215" spans="1:10" hidden="1" x14ac:dyDescent="0.25">
      <c r="A1215" t="s">
        <v>435</v>
      </c>
      <c r="B1215" t="s">
        <v>11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s="2">
        <v>0</v>
      </c>
      <c r="H1215" s="2">
        <v>3574300000</v>
      </c>
      <c r="I1215" t="s">
        <v>43</v>
      </c>
      <c r="J1215" t="s">
        <v>375</v>
      </c>
    </row>
    <row r="1216" spans="1:10" hidden="1" x14ac:dyDescent="0.25">
      <c r="A1216" t="s">
        <v>435</v>
      </c>
      <c r="B1216" t="s">
        <v>12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s="2">
        <v>0</v>
      </c>
      <c r="H1216" s="2">
        <v>3672400000</v>
      </c>
      <c r="I1216" t="s">
        <v>43</v>
      </c>
      <c r="J1216" t="s">
        <v>375</v>
      </c>
    </row>
    <row r="1217" spans="1:10" hidden="1" x14ac:dyDescent="0.25">
      <c r="A1217" t="s">
        <v>435</v>
      </c>
      <c r="B1217" t="s">
        <v>13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s="2">
        <v>0</v>
      </c>
      <c r="H1217" s="2">
        <v>3732600000</v>
      </c>
      <c r="I1217" t="s">
        <v>43</v>
      </c>
      <c r="J1217" t="s">
        <v>375</v>
      </c>
    </row>
    <row r="1218" spans="1:10" hidden="1" x14ac:dyDescent="0.25">
      <c r="A1218" t="s">
        <v>436</v>
      </c>
      <c r="B1218" t="s">
        <v>8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s="2">
        <v>0</v>
      </c>
      <c r="I1218" t="s">
        <v>32</v>
      </c>
      <c r="J1218" t="s">
        <v>166</v>
      </c>
    </row>
    <row r="1219" spans="1:10" hidden="1" x14ac:dyDescent="0.25">
      <c r="A1219" t="s">
        <v>436</v>
      </c>
      <c r="B1219" t="s">
        <v>11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s="2">
        <v>0</v>
      </c>
      <c r="I1219" t="s">
        <v>32</v>
      </c>
      <c r="J1219" t="s">
        <v>166</v>
      </c>
    </row>
    <row r="1220" spans="1:10" hidden="1" x14ac:dyDescent="0.25">
      <c r="A1220" t="s">
        <v>436</v>
      </c>
      <c r="B1220" t="s">
        <v>12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s="2">
        <v>0</v>
      </c>
      <c r="I1220" t="s">
        <v>32</v>
      </c>
      <c r="J1220" t="s">
        <v>166</v>
      </c>
    </row>
    <row r="1221" spans="1:10" hidden="1" x14ac:dyDescent="0.25">
      <c r="A1221" t="s">
        <v>436</v>
      </c>
      <c r="B1221" t="s">
        <v>13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s="2">
        <v>0</v>
      </c>
      <c r="I1221" t="s">
        <v>32</v>
      </c>
      <c r="J1221" t="s">
        <v>166</v>
      </c>
    </row>
    <row r="1222" spans="1:10" hidden="1" x14ac:dyDescent="0.25">
      <c r="A1222" t="s">
        <v>437</v>
      </c>
      <c r="B1222" t="s">
        <v>8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s="2">
        <v>0</v>
      </c>
      <c r="H1222" s="2">
        <v>36100000</v>
      </c>
      <c r="I1222" t="s">
        <v>43</v>
      </c>
      <c r="J1222" t="s">
        <v>46</v>
      </c>
    </row>
    <row r="1223" spans="1:10" hidden="1" x14ac:dyDescent="0.25">
      <c r="A1223" t="s">
        <v>437</v>
      </c>
      <c r="B1223" t="s">
        <v>11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s="2">
        <v>0</v>
      </c>
      <c r="H1223" s="2">
        <v>38800000</v>
      </c>
      <c r="I1223" t="s">
        <v>43</v>
      </c>
      <c r="J1223" t="s">
        <v>46</v>
      </c>
    </row>
    <row r="1224" spans="1:10" hidden="1" x14ac:dyDescent="0.25">
      <c r="A1224" t="s">
        <v>437</v>
      </c>
      <c r="B1224" t="s">
        <v>12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s="2">
        <v>0</v>
      </c>
      <c r="H1224" s="2">
        <v>50900000</v>
      </c>
      <c r="I1224" t="s">
        <v>43</v>
      </c>
      <c r="J1224" t="s">
        <v>46</v>
      </c>
    </row>
    <row r="1225" spans="1:10" hidden="1" x14ac:dyDescent="0.25">
      <c r="A1225" t="s">
        <v>437</v>
      </c>
      <c r="B1225" t="s">
        <v>13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s="2">
        <v>0</v>
      </c>
      <c r="H1225" s="2">
        <v>77500000</v>
      </c>
      <c r="I1225" t="s">
        <v>43</v>
      </c>
      <c r="J1225" t="s">
        <v>46</v>
      </c>
    </row>
    <row r="1226" spans="1:10" hidden="1" x14ac:dyDescent="0.25">
      <c r="A1226" t="s">
        <v>438</v>
      </c>
      <c r="B1226" t="s">
        <v>8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s="2">
        <v>0</v>
      </c>
      <c r="H1226" s="2">
        <v>0</v>
      </c>
      <c r="I1226" t="s">
        <v>9</v>
      </c>
      <c r="J1226" t="s">
        <v>160</v>
      </c>
    </row>
    <row r="1227" spans="1:10" hidden="1" x14ac:dyDescent="0.25">
      <c r="A1227" t="s">
        <v>438</v>
      </c>
      <c r="B1227" t="s">
        <v>11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s="2">
        <v>0</v>
      </c>
      <c r="H1227" s="2">
        <v>0</v>
      </c>
      <c r="I1227" t="s">
        <v>9</v>
      </c>
      <c r="J1227" t="s">
        <v>160</v>
      </c>
    </row>
    <row r="1228" spans="1:10" hidden="1" x14ac:dyDescent="0.25">
      <c r="A1228" t="s">
        <v>438</v>
      </c>
      <c r="B1228" t="s">
        <v>12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s="2">
        <v>0</v>
      </c>
      <c r="H1228" s="2">
        <v>0</v>
      </c>
      <c r="I1228" t="s">
        <v>9</v>
      </c>
      <c r="J1228" t="s">
        <v>160</v>
      </c>
    </row>
    <row r="1229" spans="1:10" hidden="1" x14ac:dyDescent="0.25">
      <c r="A1229" t="s">
        <v>438</v>
      </c>
      <c r="B1229" t="s">
        <v>13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s="2">
        <v>0</v>
      </c>
      <c r="H1229" s="2">
        <v>0</v>
      </c>
      <c r="I1229" t="s">
        <v>9</v>
      </c>
      <c r="J1229" t="s">
        <v>160</v>
      </c>
    </row>
    <row r="1230" spans="1:10" hidden="1" x14ac:dyDescent="0.25">
      <c r="A1230" t="s">
        <v>439</v>
      </c>
      <c r="B1230" t="s">
        <v>8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s="2">
        <v>0</v>
      </c>
      <c r="H1230" s="2">
        <v>0</v>
      </c>
      <c r="I1230" t="s">
        <v>15</v>
      </c>
      <c r="J1230" t="s">
        <v>197</v>
      </c>
    </row>
    <row r="1231" spans="1:10" hidden="1" x14ac:dyDescent="0.25">
      <c r="A1231" t="s">
        <v>439</v>
      </c>
      <c r="B1231" t="s">
        <v>11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s="2">
        <v>0</v>
      </c>
      <c r="H1231" s="2">
        <v>0</v>
      </c>
      <c r="I1231" t="s">
        <v>15</v>
      </c>
      <c r="J1231" t="s">
        <v>197</v>
      </c>
    </row>
    <row r="1232" spans="1:10" hidden="1" x14ac:dyDescent="0.25">
      <c r="A1232" t="s">
        <v>439</v>
      </c>
      <c r="B1232" t="s">
        <v>12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s="2">
        <v>0</v>
      </c>
      <c r="H1232" s="2">
        <v>0</v>
      </c>
      <c r="I1232" t="s">
        <v>15</v>
      </c>
      <c r="J1232" t="s">
        <v>197</v>
      </c>
    </row>
    <row r="1233" spans="1:10" hidden="1" x14ac:dyDescent="0.25">
      <c r="A1233" t="s">
        <v>439</v>
      </c>
      <c r="B1233" t="s">
        <v>13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s="2">
        <v>0</v>
      </c>
      <c r="H1233" s="2">
        <v>0</v>
      </c>
      <c r="I1233" t="s">
        <v>15</v>
      </c>
      <c r="J1233" t="s">
        <v>197</v>
      </c>
    </row>
    <row r="1234" spans="1:10" hidden="1" x14ac:dyDescent="0.25">
      <c r="A1234" t="s">
        <v>440</v>
      </c>
      <c r="B1234" t="s">
        <v>8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s="2">
        <v>0</v>
      </c>
      <c r="I1234" t="s">
        <v>21</v>
      </c>
      <c r="J1234" t="s">
        <v>26</v>
      </c>
    </row>
    <row r="1235" spans="1:10" hidden="1" x14ac:dyDescent="0.25">
      <c r="A1235" t="s">
        <v>440</v>
      </c>
      <c r="B1235" t="s">
        <v>11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s="2">
        <v>0</v>
      </c>
      <c r="I1235" t="s">
        <v>21</v>
      </c>
      <c r="J1235" t="s">
        <v>26</v>
      </c>
    </row>
    <row r="1236" spans="1:10" hidden="1" x14ac:dyDescent="0.25">
      <c r="A1236" t="s">
        <v>440</v>
      </c>
      <c r="B1236" t="s">
        <v>12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s="2">
        <v>0</v>
      </c>
      <c r="I1236" t="s">
        <v>21</v>
      </c>
      <c r="J1236" t="s">
        <v>26</v>
      </c>
    </row>
    <row r="1237" spans="1:10" hidden="1" x14ac:dyDescent="0.25">
      <c r="A1237" t="s">
        <v>440</v>
      </c>
      <c r="B1237" t="s">
        <v>13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s="2">
        <v>0</v>
      </c>
      <c r="I1237" t="s">
        <v>21</v>
      </c>
      <c r="J1237" t="s">
        <v>26</v>
      </c>
    </row>
    <row r="1238" spans="1:10" hidden="1" x14ac:dyDescent="0.25">
      <c r="A1238" t="s">
        <v>441</v>
      </c>
      <c r="B1238" t="s">
        <v>8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s="2">
        <v>0</v>
      </c>
      <c r="H1238" s="2">
        <v>93000000</v>
      </c>
      <c r="I1238" t="s">
        <v>32</v>
      </c>
      <c r="J1238" t="s">
        <v>389</v>
      </c>
    </row>
    <row r="1239" spans="1:10" hidden="1" x14ac:dyDescent="0.25">
      <c r="A1239" t="s">
        <v>441</v>
      </c>
      <c r="B1239" t="s">
        <v>11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s="2">
        <v>0</v>
      </c>
      <c r="H1239" s="2">
        <v>93000000</v>
      </c>
      <c r="I1239" t="s">
        <v>32</v>
      </c>
      <c r="J1239" t="s">
        <v>389</v>
      </c>
    </row>
    <row r="1240" spans="1:10" hidden="1" x14ac:dyDescent="0.25">
      <c r="A1240" t="s">
        <v>441</v>
      </c>
      <c r="B1240" t="s">
        <v>12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s="2">
        <v>0</v>
      </c>
      <c r="H1240" s="2">
        <v>82000000</v>
      </c>
      <c r="I1240" t="s">
        <v>32</v>
      </c>
      <c r="J1240" t="s">
        <v>389</v>
      </c>
    </row>
    <row r="1241" spans="1:10" hidden="1" x14ac:dyDescent="0.25">
      <c r="A1241" t="s">
        <v>441</v>
      </c>
      <c r="B1241" t="s">
        <v>13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s="2">
        <v>0</v>
      </c>
      <c r="H1241" s="2">
        <v>74000000</v>
      </c>
      <c r="I1241" t="s">
        <v>32</v>
      </c>
      <c r="J1241" t="s">
        <v>389</v>
      </c>
    </row>
    <row r="1242" spans="1:10" hidden="1" x14ac:dyDescent="0.25">
      <c r="A1242" t="s">
        <v>442</v>
      </c>
      <c r="B1242" t="s">
        <v>8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s="2">
        <v>0</v>
      </c>
      <c r="H1242" s="2">
        <v>987000000</v>
      </c>
      <c r="I1242" t="s">
        <v>43</v>
      </c>
      <c r="J1242" t="s">
        <v>101</v>
      </c>
    </row>
    <row r="1243" spans="1:10" hidden="1" x14ac:dyDescent="0.25">
      <c r="A1243" t="s">
        <v>442</v>
      </c>
      <c r="B1243" t="s">
        <v>11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s="2">
        <v>0</v>
      </c>
      <c r="H1243" s="2">
        <v>643000000</v>
      </c>
      <c r="I1243" t="s">
        <v>43</v>
      </c>
      <c r="J1243" t="s">
        <v>101</v>
      </c>
    </row>
    <row r="1244" spans="1:10" hidden="1" x14ac:dyDescent="0.25">
      <c r="A1244" t="s">
        <v>442</v>
      </c>
      <c r="B1244" t="s">
        <v>12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s="2">
        <v>0</v>
      </c>
      <c r="H1244" s="2">
        <v>273000000</v>
      </c>
      <c r="I1244" t="s">
        <v>43</v>
      </c>
      <c r="J1244" t="s">
        <v>101</v>
      </c>
    </row>
    <row r="1245" spans="1:10" hidden="1" x14ac:dyDescent="0.25">
      <c r="A1245" t="s">
        <v>442</v>
      </c>
      <c r="B1245" t="s">
        <v>13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s="2">
        <v>0</v>
      </c>
      <c r="H1245" s="2">
        <v>255000000</v>
      </c>
      <c r="I1245" t="s">
        <v>43</v>
      </c>
      <c r="J1245" t="s">
        <v>101</v>
      </c>
    </row>
    <row r="1246" spans="1:10" hidden="1" x14ac:dyDescent="0.25">
      <c r="A1246" t="s">
        <v>443</v>
      </c>
      <c r="B1246" t="s">
        <v>8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s="2">
        <v>0</v>
      </c>
      <c r="I1246" t="s">
        <v>9</v>
      </c>
      <c r="J1246" t="s">
        <v>153</v>
      </c>
    </row>
    <row r="1247" spans="1:10" hidden="1" x14ac:dyDescent="0.25">
      <c r="A1247" t="s">
        <v>443</v>
      </c>
      <c r="B1247" t="s">
        <v>11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s="2">
        <v>0</v>
      </c>
      <c r="I1247" t="s">
        <v>9</v>
      </c>
      <c r="J1247" t="s">
        <v>153</v>
      </c>
    </row>
    <row r="1248" spans="1:10" hidden="1" x14ac:dyDescent="0.25">
      <c r="A1248" t="s">
        <v>443</v>
      </c>
      <c r="B1248" t="s">
        <v>12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s="2">
        <v>0</v>
      </c>
      <c r="I1248" t="s">
        <v>9</v>
      </c>
      <c r="J1248" t="s">
        <v>153</v>
      </c>
    </row>
    <row r="1249" spans="1:10" hidden="1" x14ac:dyDescent="0.25">
      <c r="A1249" t="s">
        <v>443</v>
      </c>
      <c r="B1249" t="s">
        <v>13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s="2">
        <v>0</v>
      </c>
      <c r="I1249" t="s">
        <v>9</v>
      </c>
      <c r="J1249" t="s">
        <v>153</v>
      </c>
    </row>
    <row r="1250" spans="1:10" hidden="1" x14ac:dyDescent="0.25">
      <c r="A1250" t="s">
        <v>444</v>
      </c>
      <c r="B1250" t="s">
        <v>8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s="2">
        <v>0</v>
      </c>
      <c r="H1250" s="2">
        <v>404336000</v>
      </c>
      <c r="I1250" t="s">
        <v>38</v>
      </c>
      <c r="J1250" t="s">
        <v>39</v>
      </c>
    </row>
    <row r="1251" spans="1:10" hidden="1" x14ac:dyDescent="0.25">
      <c r="A1251" t="s">
        <v>444</v>
      </c>
      <c r="B1251" t="s">
        <v>11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s="2">
        <v>0</v>
      </c>
      <c r="H1251" s="2">
        <v>415708000</v>
      </c>
      <c r="I1251" t="s">
        <v>38</v>
      </c>
      <c r="J1251" t="s">
        <v>39</v>
      </c>
    </row>
    <row r="1252" spans="1:10" hidden="1" x14ac:dyDescent="0.25">
      <c r="A1252" t="s">
        <v>444</v>
      </c>
      <c r="B1252" t="s">
        <v>12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s="2">
        <v>0</v>
      </c>
      <c r="H1252" s="2">
        <v>417358000</v>
      </c>
      <c r="I1252" t="s">
        <v>38</v>
      </c>
      <c r="J1252" t="s">
        <v>39</v>
      </c>
    </row>
    <row r="1253" spans="1:10" hidden="1" x14ac:dyDescent="0.25">
      <c r="A1253" t="s">
        <v>444</v>
      </c>
      <c r="B1253" t="s">
        <v>13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s="2">
        <v>0</v>
      </c>
      <c r="H1253" s="2">
        <v>494422000</v>
      </c>
      <c r="I1253" t="s">
        <v>38</v>
      </c>
      <c r="J1253" t="s">
        <v>39</v>
      </c>
    </row>
    <row r="1254" spans="1:10" hidden="1" x14ac:dyDescent="0.25">
      <c r="A1254" t="s">
        <v>445</v>
      </c>
      <c r="B1254" t="s">
        <v>8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55</v>
      </c>
      <c r="J1254" t="s">
        <v>189</v>
      </c>
    </row>
    <row r="1255" spans="1:10" hidden="1" x14ac:dyDescent="0.25">
      <c r="A1255" t="s">
        <v>445</v>
      </c>
      <c r="B1255" t="s">
        <v>11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55</v>
      </c>
      <c r="J1255" t="s">
        <v>189</v>
      </c>
    </row>
    <row r="1256" spans="1:10" hidden="1" x14ac:dyDescent="0.25">
      <c r="A1256" t="s">
        <v>445</v>
      </c>
      <c r="B1256" t="s">
        <v>12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55</v>
      </c>
      <c r="J1256" t="s">
        <v>189</v>
      </c>
    </row>
    <row r="1257" spans="1:10" hidden="1" x14ac:dyDescent="0.25">
      <c r="A1257" t="s">
        <v>445</v>
      </c>
      <c r="B1257" t="s">
        <v>13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55</v>
      </c>
      <c r="J1257" t="s">
        <v>189</v>
      </c>
    </row>
    <row r="1258" spans="1:10" hidden="1" x14ac:dyDescent="0.25">
      <c r="A1258" t="s">
        <v>446</v>
      </c>
      <c r="B1258" t="s">
        <v>8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s="2">
        <v>0</v>
      </c>
      <c r="H1258" s="2">
        <v>1087000000</v>
      </c>
      <c r="I1258" t="s">
        <v>38</v>
      </c>
      <c r="J1258" t="s">
        <v>41</v>
      </c>
    </row>
    <row r="1259" spans="1:10" hidden="1" x14ac:dyDescent="0.25">
      <c r="A1259" t="s">
        <v>446</v>
      </c>
      <c r="B1259" t="s">
        <v>11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s="2">
        <v>0</v>
      </c>
      <c r="H1259" s="2">
        <v>843000000</v>
      </c>
      <c r="I1259" t="s">
        <v>38</v>
      </c>
      <c r="J1259" t="s">
        <v>41</v>
      </c>
    </row>
    <row r="1260" spans="1:10" hidden="1" x14ac:dyDescent="0.25">
      <c r="A1260" t="s">
        <v>446</v>
      </c>
      <c r="B1260" t="s">
        <v>12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s="2">
        <v>0</v>
      </c>
      <c r="H1260" s="2">
        <v>923000000</v>
      </c>
      <c r="I1260" t="s">
        <v>38</v>
      </c>
      <c r="J1260" t="s">
        <v>41</v>
      </c>
    </row>
    <row r="1261" spans="1:10" hidden="1" x14ac:dyDescent="0.25">
      <c r="A1261" t="s">
        <v>446</v>
      </c>
      <c r="B1261" t="s">
        <v>13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s="2">
        <v>0</v>
      </c>
      <c r="H1261" s="2">
        <v>883000000</v>
      </c>
      <c r="I1261" t="s">
        <v>38</v>
      </c>
      <c r="J1261" t="s">
        <v>41</v>
      </c>
    </row>
    <row r="1262" spans="1:10" hidden="1" x14ac:dyDescent="0.25">
      <c r="A1262" t="s">
        <v>447</v>
      </c>
      <c r="B1262" t="s">
        <v>8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s="2">
        <v>0</v>
      </c>
      <c r="H1262" s="2">
        <v>0</v>
      </c>
      <c r="I1262" t="s">
        <v>43</v>
      </c>
      <c r="J1262" t="s">
        <v>375</v>
      </c>
    </row>
    <row r="1263" spans="1:10" hidden="1" x14ac:dyDescent="0.25">
      <c r="A1263" t="s">
        <v>447</v>
      </c>
      <c r="B1263" t="s">
        <v>11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s="2">
        <v>0</v>
      </c>
      <c r="H1263" s="2">
        <v>0</v>
      </c>
      <c r="I1263" t="s">
        <v>43</v>
      </c>
      <c r="J1263" t="s">
        <v>375</v>
      </c>
    </row>
    <row r="1264" spans="1:10" hidden="1" x14ac:dyDescent="0.25">
      <c r="A1264" t="s">
        <v>447</v>
      </c>
      <c r="B1264" t="s">
        <v>12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s="2">
        <v>0</v>
      </c>
      <c r="H1264" s="2">
        <v>0</v>
      </c>
      <c r="I1264" t="s">
        <v>43</v>
      </c>
      <c r="J1264" t="s">
        <v>375</v>
      </c>
    </row>
    <row r="1265" spans="1:10" hidden="1" x14ac:dyDescent="0.25">
      <c r="A1265" t="s">
        <v>447</v>
      </c>
      <c r="B1265" t="s">
        <v>13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s="2">
        <v>0</v>
      </c>
      <c r="H1265" s="2">
        <v>0</v>
      </c>
      <c r="I1265" t="s">
        <v>43</v>
      </c>
      <c r="J1265" t="s">
        <v>375</v>
      </c>
    </row>
    <row r="1266" spans="1:10" hidden="1" x14ac:dyDescent="0.25">
      <c r="A1266" t="s">
        <v>448</v>
      </c>
      <c r="B1266" t="s">
        <v>8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s="2">
        <v>0</v>
      </c>
      <c r="H1266" s="2">
        <v>931000000</v>
      </c>
      <c r="I1266" t="s">
        <v>79</v>
      </c>
      <c r="J1266" t="s">
        <v>337</v>
      </c>
    </row>
    <row r="1267" spans="1:10" hidden="1" x14ac:dyDescent="0.25">
      <c r="A1267" t="s">
        <v>448</v>
      </c>
      <c r="B1267" t="s">
        <v>11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s="2">
        <v>0</v>
      </c>
      <c r="H1267" s="2">
        <v>971000000</v>
      </c>
      <c r="I1267" t="s">
        <v>79</v>
      </c>
      <c r="J1267" t="s">
        <v>337</v>
      </c>
    </row>
    <row r="1268" spans="1:10" hidden="1" x14ac:dyDescent="0.25">
      <c r="A1268" t="s">
        <v>448</v>
      </c>
      <c r="B1268" t="s">
        <v>12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s="2">
        <v>0</v>
      </c>
      <c r="H1268" s="2">
        <v>1019000000</v>
      </c>
      <c r="I1268" t="s">
        <v>79</v>
      </c>
      <c r="J1268" t="s">
        <v>337</v>
      </c>
    </row>
    <row r="1269" spans="1:10" hidden="1" x14ac:dyDescent="0.25">
      <c r="A1269" t="s">
        <v>448</v>
      </c>
      <c r="B1269" t="s">
        <v>13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s="2">
        <v>0</v>
      </c>
      <c r="H1269" s="2">
        <v>1099000000</v>
      </c>
      <c r="I1269" t="s">
        <v>79</v>
      </c>
      <c r="J1269" t="s">
        <v>337</v>
      </c>
    </row>
    <row r="1270" spans="1:10" hidden="1" x14ac:dyDescent="0.25">
      <c r="A1270" t="s">
        <v>449</v>
      </c>
      <c r="B1270" t="s">
        <v>8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s="2">
        <v>0</v>
      </c>
      <c r="H1270" s="2">
        <v>0</v>
      </c>
      <c r="I1270" t="s">
        <v>15</v>
      </c>
      <c r="J1270" t="s">
        <v>285</v>
      </c>
    </row>
    <row r="1271" spans="1:10" hidden="1" x14ac:dyDescent="0.25">
      <c r="A1271" t="s">
        <v>449</v>
      </c>
      <c r="B1271" t="s">
        <v>11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s="2">
        <v>0</v>
      </c>
      <c r="H1271" s="2">
        <v>0</v>
      </c>
      <c r="I1271" t="s">
        <v>15</v>
      </c>
      <c r="J1271" t="s">
        <v>285</v>
      </c>
    </row>
    <row r="1272" spans="1:10" hidden="1" x14ac:dyDescent="0.25">
      <c r="A1272" t="s">
        <v>449</v>
      </c>
      <c r="B1272" t="s">
        <v>12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s="2">
        <v>0</v>
      </c>
      <c r="H1272" s="2">
        <v>0</v>
      </c>
      <c r="I1272" t="s">
        <v>15</v>
      </c>
      <c r="J1272" t="s">
        <v>285</v>
      </c>
    </row>
    <row r="1273" spans="1:10" hidden="1" x14ac:dyDescent="0.25">
      <c r="A1273" t="s">
        <v>449</v>
      </c>
      <c r="B1273" t="s">
        <v>13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s="2">
        <v>0</v>
      </c>
      <c r="H1273" s="2">
        <v>0</v>
      </c>
      <c r="I1273" t="s">
        <v>15</v>
      </c>
      <c r="J1273" t="s">
        <v>285</v>
      </c>
    </row>
    <row r="1274" spans="1:10" hidden="1" x14ac:dyDescent="0.25">
      <c r="A1274" t="s">
        <v>450</v>
      </c>
      <c r="B1274" t="s">
        <v>8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s="2">
        <v>0</v>
      </c>
      <c r="H1274" s="2">
        <v>37691000</v>
      </c>
      <c r="I1274" t="s">
        <v>9</v>
      </c>
      <c r="J1274" t="s">
        <v>160</v>
      </c>
    </row>
    <row r="1275" spans="1:10" hidden="1" x14ac:dyDescent="0.25">
      <c r="A1275" t="s">
        <v>450</v>
      </c>
      <c r="B1275" t="s">
        <v>11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s="2">
        <v>0</v>
      </c>
      <c r="H1275" s="2">
        <v>25865000</v>
      </c>
      <c r="I1275" t="s">
        <v>9</v>
      </c>
      <c r="J1275" t="s">
        <v>160</v>
      </c>
    </row>
    <row r="1276" spans="1:10" hidden="1" x14ac:dyDescent="0.25">
      <c r="A1276" t="s">
        <v>450</v>
      </c>
      <c r="B1276" t="s">
        <v>12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s="2">
        <v>0</v>
      </c>
      <c r="H1276" s="2">
        <v>34257000</v>
      </c>
      <c r="I1276" t="s">
        <v>9</v>
      </c>
      <c r="J1276" t="s">
        <v>160</v>
      </c>
    </row>
    <row r="1277" spans="1:10" hidden="1" x14ac:dyDescent="0.25">
      <c r="A1277" t="s">
        <v>450</v>
      </c>
      <c r="B1277" t="s">
        <v>13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s="2">
        <v>0</v>
      </c>
      <c r="H1277" s="2">
        <v>34848000</v>
      </c>
      <c r="I1277" t="s">
        <v>9</v>
      </c>
      <c r="J1277" t="s">
        <v>160</v>
      </c>
    </row>
    <row r="1278" spans="1:10" hidden="1" x14ac:dyDescent="0.25">
      <c r="A1278" t="s">
        <v>451</v>
      </c>
      <c r="B1278" t="s">
        <v>8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55</v>
      </c>
      <c r="J1278" t="s">
        <v>83</v>
      </c>
    </row>
    <row r="1279" spans="1:10" hidden="1" x14ac:dyDescent="0.25">
      <c r="A1279" t="s">
        <v>451</v>
      </c>
      <c r="B1279" t="s">
        <v>11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55</v>
      </c>
      <c r="J1279" t="s">
        <v>83</v>
      </c>
    </row>
    <row r="1280" spans="1:10" hidden="1" x14ac:dyDescent="0.25">
      <c r="A1280" t="s">
        <v>451</v>
      </c>
      <c r="B1280" t="s">
        <v>12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55</v>
      </c>
      <c r="J1280" t="s">
        <v>83</v>
      </c>
    </row>
    <row r="1281" spans="1:10" hidden="1" x14ac:dyDescent="0.25">
      <c r="A1281" t="s">
        <v>451</v>
      </c>
      <c r="B1281" t="s">
        <v>13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55</v>
      </c>
      <c r="J1281" t="s">
        <v>83</v>
      </c>
    </row>
    <row r="1282" spans="1:10" hidden="1" x14ac:dyDescent="0.25">
      <c r="A1282" t="s">
        <v>452</v>
      </c>
      <c r="B1282" t="s">
        <v>8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s="2">
        <v>0</v>
      </c>
      <c r="I1282" t="s">
        <v>18</v>
      </c>
      <c r="J1282" t="s">
        <v>30</v>
      </c>
    </row>
    <row r="1283" spans="1:10" hidden="1" x14ac:dyDescent="0.25">
      <c r="A1283" t="s">
        <v>452</v>
      </c>
      <c r="B1283" t="s">
        <v>11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s="2">
        <v>0</v>
      </c>
      <c r="I1283" t="s">
        <v>18</v>
      </c>
      <c r="J1283" t="s">
        <v>30</v>
      </c>
    </row>
    <row r="1284" spans="1:10" hidden="1" x14ac:dyDescent="0.25">
      <c r="A1284" t="s">
        <v>452</v>
      </c>
      <c r="B1284" t="s">
        <v>12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s="2">
        <v>0</v>
      </c>
      <c r="I1284" t="s">
        <v>18</v>
      </c>
      <c r="J1284" t="s">
        <v>30</v>
      </c>
    </row>
    <row r="1285" spans="1:10" hidden="1" x14ac:dyDescent="0.25">
      <c r="A1285" t="s">
        <v>452</v>
      </c>
      <c r="B1285" t="s">
        <v>13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s="2">
        <v>0</v>
      </c>
      <c r="I1285" t="s">
        <v>18</v>
      </c>
      <c r="J1285" t="s">
        <v>30</v>
      </c>
    </row>
    <row r="1286" spans="1:10" hidden="1" x14ac:dyDescent="0.25">
      <c r="A1286" t="s">
        <v>453</v>
      </c>
      <c r="B1286" t="s">
        <v>8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s="2">
        <v>0</v>
      </c>
      <c r="I1286" t="s">
        <v>18</v>
      </c>
      <c r="J1286" t="s">
        <v>30</v>
      </c>
    </row>
    <row r="1287" spans="1:10" hidden="1" x14ac:dyDescent="0.25">
      <c r="A1287" t="s">
        <v>453</v>
      </c>
      <c r="B1287" t="s">
        <v>11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s="2">
        <v>0</v>
      </c>
      <c r="I1287" t="s">
        <v>18</v>
      </c>
      <c r="J1287" t="s">
        <v>30</v>
      </c>
    </row>
    <row r="1288" spans="1:10" hidden="1" x14ac:dyDescent="0.25">
      <c r="A1288" t="s">
        <v>453</v>
      </c>
      <c r="B1288" t="s">
        <v>12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s="2">
        <v>0</v>
      </c>
      <c r="I1288" t="s">
        <v>18</v>
      </c>
      <c r="J1288" t="s">
        <v>30</v>
      </c>
    </row>
    <row r="1289" spans="1:10" hidden="1" x14ac:dyDescent="0.25">
      <c r="A1289" t="s">
        <v>454</v>
      </c>
      <c r="B1289" t="s">
        <v>8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s="2">
        <v>0</v>
      </c>
      <c r="H1289" s="2">
        <v>0</v>
      </c>
      <c r="I1289" t="s">
        <v>9</v>
      </c>
      <c r="J1289" t="s">
        <v>160</v>
      </c>
    </row>
    <row r="1290" spans="1:10" hidden="1" x14ac:dyDescent="0.25">
      <c r="A1290" t="s">
        <v>454</v>
      </c>
      <c r="B1290" t="s">
        <v>11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s="2">
        <v>0</v>
      </c>
      <c r="H1290" s="2">
        <v>0</v>
      </c>
      <c r="I1290" t="s">
        <v>9</v>
      </c>
      <c r="J1290" t="s">
        <v>160</v>
      </c>
    </row>
    <row r="1291" spans="1:10" hidden="1" x14ac:dyDescent="0.25">
      <c r="A1291" t="s">
        <v>454</v>
      </c>
      <c r="B1291" t="s">
        <v>12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s="2">
        <v>0</v>
      </c>
      <c r="H1291" s="2">
        <v>0</v>
      </c>
      <c r="I1291" t="s">
        <v>9</v>
      </c>
      <c r="J1291" t="s">
        <v>160</v>
      </c>
    </row>
    <row r="1292" spans="1:10" hidden="1" x14ac:dyDescent="0.25">
      <c r="A1292" t="s">
        <v>454</v>
      </c>
      <c r="B1292" t="s">
        <v>13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s="2">
        <v>0</v>
      </c>
      <c r="H1292" s="2">
        <v>0</v>
      </c>
      <c r="I1292" t="s">
        <v>9</v>
      </c>
      <c r="J1292" t="s">
        <v>160</v>
      </c>
    </row>
    <row r="1293" spans="1:10" hidden="1" x14ac:dyDescent="0.25">
      <c r="A1293" t="s">
        <v>455</v>
      </c>
      <c r="B1293" t="s">
        <v>8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s="2">
        <v>0</v>
      </c>
      <c r="H1293" s="2">
        <v>730493000</v>
      </c>
      <c r="I1293" t="s">
        <v>15</v>
      </c>
      <c r="J1293" t="s">
        <v>129</v>
      </c>
    </row>
    <row r="1294" spans="1:10" hidden="1" x14ac:dyDescent="0.25">
      <c r="A1294" t="s">
        <v>455</v>
      </c>
      <c r="B1294" t="s">
        <v>11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s="2">
        <v>0</v>
      </c>
      <c r="H1294" s="2">
        <v>754711000</v>
      </c>
      <c r="I1294" t="s">
        <v>15</v>
      </c>
      <c r="J1294" t="s">
        <v>129</v>
      </c>
    </row>
    <row r="1295" spans="1:10" hidden="1" x14ac:dyDescent="0.25">
      <c r="A1295" t="s">
        <v>455</v>
      </c>
      <c r="B1295" t="s">
        <v>12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s="2">
        <v>0</v>
      </c>
      <c r="H1295" s="2">
        <v>772445000</v>
      </c>
      <c r="I1295" t="s">
        <v>15</v>
      </c>
      <c r="J1295" t="s">
        <v>129</v>
      </c>
    </row>
    <row r="1296" spans="1:10" hidden="1" x14ac:dyDescent="0.25">
      <c r="A1296" t="s">
        <v>455</v>
      </c>
      <c r="B1296" t="s">
        <v>13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s="2">
        <v>0</v>
      </c>
      <c r="H1296" s="2">
        <v>827008000</v>
      </c>
      <c r="I1296" t="s">
        <v>15</v>
      </c>
      <c r="J1296" t="s">
        <v>129</v>
      </c>
    </row>
    <row r="1297" spans="1:10" hidden="1" x14ac:dyDescent="0.25">
      <c r="A1297" t="s">
        <v>456</v>
      </c>
      <c r="B1297" t="s">
        <v>8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s="2">
        <v>0</v>
      </c>
      <c r="I1297" t="s">
        <v>21</v>
      </c>
      <c r="J1297" t="s">
        <v>62</v>
      </c>
    </row>
    <row r="1298" spans="1:10" hidden="1" x14ac:dyDescent="0.25">
      <c r="A1298" t="s">
        <v>456</v>
      </c>
      <c r="B1298" t="s">
        <v>11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s="2">
        <v>0</v>
      </c>
      <c r="I1298" t="s">
        <v>21</v>
      </c>
      <c r="J1298" t="s">
        <v>62</v>
      </c>
    </row>
    <row r="1299" spans="1:10" hidden="1" x14ac:dyDescent="0.25">
      <c r="A1299" t="s">
        <v>456</v>
      </c>
      <c r="B1299" t="s">
        <v>12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s="2">
        <v>0</v>
      </c>
      <c r="I1299" t="s">
        <v>21</v>
      </c>
      <c r="J1299" t="s">
        <v>62</v>
      </c>
    </row>
    <row r="1300" spans="1:10" hidden="1" x14ac:dyDescent="0.25">
      <c r="A1300" t="s">
        <v>456</v>
      </c>
      <c r="B1300" t="s">
        <v>13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s="2">
        <v>0</v>
      </c>
      <c r="I1300" t="s">
        <v>21</v>
      </c>
      <c r="J1300" t="s">
        <v>62</v>
      </c>
    </row>
    <row r="1301" spans="1:10" hidden="1" x14ac:dyDescent="0.25">
      <c r="A1301" t="s">
        <v>457</v>
      </c>
      <c r="B1301" t="s">
        <v>8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s="2">
        <v>0</v>
      </c>
      <c r="H1301" s="2">
        <v>1700000</v>
      </c>
      <c r="I1301" t="s">
        <v>9</v>
      </c>
      <c r="J1301" t="s">
        <v>458</v>
      </c>
    </row>
    <row r="1302" spans="1:10" hidden="1" x14ac:dyDescent="0.25">
      <c r="A1302" t="s">
        <v>457</v>
      </c>
      <c r="B1302" t="s">
        <v>11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s="2">
        <v>0</v>
      </c>
      <c r="H1302" s="2">
        <v>557000</v>
      </c>
      <c r="I1302" t="s">
        <v>9</v>
      </c>
      <c r="J1302" t="s">
        <v>458</v>
      </c>
    </row>
    <row r="1303" spans="1:10" hidden="1" x14ac:dyDescent="0.25">
      <c r="A1303" t="s">
        <v>457</v>
      </c>
      <c r="B1303" t="s">
        <v>12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s="2">
        <v>0</v>
      </c>
      <c r="H1303" s="2">
        <v>192000</v>
      </c>
      <c r="I1303" t="s">
        <v>9</v>
      </c>
      <c r="J1303" t="s">
        <v>458</v>
      </c>
    </row>
    <row r="1304" spans="1:10" hidden="1" x14ac:dyDescent="0.25">
      <c r="A1304" t="s">
        <v>457</v>
      </c>
      <c r="B1304" t="s">
        <v>13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s="2">
        <v>0</v>
      </c>
      <c r="H1304" s="2">
        <v>1237000</v>
      </c>
      <c r="I1304" t="s">
        <v>9</v>
      </c>
      <c r="J1304" t="s">
        <v>458</v>
      </c>
    </row>
    <row r="1305" spans="1:10" hidden="1" x14ac:dyDescent="0.25">
      <c r="A1305" t="s">
        <v>459</v>
      </c>
      <c r="B1305" t="s">
        <v>8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s="2">
        <v>0</v>
      </c>
      <c r="I1305" t="s">
        <v>18</v>
      </c>
      <c r="J1305" t="s">
        <v>396</v>
      </c>
    </row>
    <row r="1306" spans="1:10" hidden="1" x14ac:dyDescent="0.25">
      <c r="A1306" t="s">
        <v>459</v>
      </c>
      <c r="B1306" t="s">
        <v>11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s="2">
        <v>0</v>
      </c>
      <c r="I1306" t="s">
        <v>18</v>
      </c>
      <c r="J1306" t="s">
        <v>396</v>
      </c>
    </row>
    <row r="1307" spans="1:10" hidden="1" x14ac:dyDescent="0.25">
      <c r="A1307" t="s">
        <v>459</v>
      </c>
      <c r="B1307" t="s">
        <v>12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s="2">
        <v>0</v>
      </c>
      <c r="I1307" t="s">
        <v>18</v>
      </c>
      <c r="J1307" t="s">
        <v>396</v>
      </c>
    </row>
    <row r="1308" spans="1:10" hidden="1" x14ac:dyDescent="0.25">
      <c r="A1308" t="s">
        <v>459</v>
      </c>
      <c r="B1308" t="s">
        <v>13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s="2">
        <v>0</v>
      </c>
      <c r="I1308" t="s">
        <v>18</v>
      </c>
      <c r="J1308" t="s">
        <v>396</v>
      </c>
    </row>
    <row r="1309" spans="1:10" hidden="1" x14ac:dyDescent="0.25">
      <c r="A1309" t="s">
        <v>460</v>
      </c>
      <c r="B1309" t="s">
        <v>8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s="2">
        <v>0</v>
      </c>
      <c r="H1309" s="2">
        <v>27000000</v>
      </c>
      <c r="I1309" t="s">
        <v>15</v>
      </c>
      <c r="J1309" t="s">
        <v>285</v>
      </c>
    </row>
    <row r="1310" spans="1:10" hidden="1" x14ac:dyDescent="0.25">
      <c r="A1310" t="s">
        <v>460</v>
      </c>
      <c r="B1310" t="s">
        <v>11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s="2">
        <v>0</v>
      </c>
      <c r="H1310" s="2">
        <v>35000000</v>
      </c>
      <c r="I1310" t="s">
        <v>15</v>
      </c>
      <c r="J1310" t="s">
        <v>285</v>
      </c>
    </row>
    <row r="1311" spans="1:10" hidden="1" x14ac:dyDescent="0.25">
      <c r="A1311" t="s">
        <v>460</v>
      </c>
      <c r="B1311" t="s">
        <v>12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s="2">
        <v>0</v>
      </c>
      <c r="H1311" s="2">
        <v>25000000</v>
      </c>
      <c r="I1311" t="s">
        <v>15</v>
      </c>
      <c r="J1311" t="s">
        <v>285</v>
      </c>
    </row>
    <row r="1312" spans="1:10" hidden="1" x14ac:dyDescent="0.25">
      <c r="A1312" t="s">
        <v>460</v>
      </c>
      <c r="B1312" t="s">
        <v>13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s="2">
        <v>0</v>
      </c>
      <c r="H1312" s="2">
        <v>24000000</v>
      </c>
      <c r="I1312" t="s">
        <v>15</v>
      </c>
      <c r="J1312" t="s">
        <v>285</v>
      </c>
    </row>
    <row r="1313" spans="1:10" hidden="1" x14ac:dyDescent="0.25">
      <c r="A1313" t="s">
        <v>461</v>
      </c>
      <c r="B1313" t="s">
        <v>8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s="2">
        <v>0</v>
      </c>
      <c r="H1313" s="2">
        <v>0</v>
      </c>
      <c r="I1313" t="s">
        <v>9</v>
      </c>
      <c r="J1313" t="s">
        <v>160</v>
      </c>
    </row>
    <row r="1314" spans="1:10" hidden="1" x14ac:dyDescent="0.25">
      <c r="A1314" t="s">
        <v>461</v>
      </c>
      <c r="B1314" t="s">
        <v>11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s="2">
        <v>0</v>
      </c>
      <c r="H1314" s="2">
        <v>0</v>
      </c>
      <c r="I1314" t="s">
        <v>9</v>
      </c>
      <c r="J1314" t="s">
        <v>160</v>
      </c>
    </row>
    <row r="1315" spans="1:10" hidden="1" x14ac:dyDescent="0.25">
      <c r="A1315" t="s">
        <v>461</v>
      </c>
      <c r="B1315" t="s">
        <v>12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s="2">
        <v>0</v>
      </c>
      <c r="H1315" s="2">
        <v>0</v>
      </c>
      <c r="I1315" t="s">
        <v>9</v>
      </c>
      <c r="J1315" t="s">
        <v>160</v>
      </c>
    </row>
    <row r="1316" spans="1:10" hidden="1" x14ac:dyDescent="0.25">
      <c r="A1316" t="s">
        <v>461</v>
      </c>
      <c r="B1316" t="s">
        <v>13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s="2">
        <v>0</v>
      </c>
      <c r="H1316" s="2">
        <v>0</v>
      </c>
      <c r="I1316" t="s">
        <v>9</v>
      </c>
      <c r="J1316" t="s">
        <v>160</v>
      </c>
    </row>
    <row r="1317" spans="1:10" hidden="1" x14ac:dyDescent="0.25">
      <c r="A1317" t="s">
        <v>462</v>
      </c>
      <c r="B1317" t="s">
        <v>8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s="2">
        <v>0</v>
      </c>
      <c r="H1317" s="2">
        <v>0</v>
      </c>
      <c r="I1317" t="s">
        <v>9</v>
      </c>
      <c r="J1317" t="s">
        <v>160</v>
      </c>
    </row>
    <row r="1318" spans="1:10" hidden="1" x14ac:dyDescent="0.25">
      <c r="A1318" t="s">
        <v>462</v>
      </c>
      <c r="B1318" t="s">
        <v>11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s="2">
        <v>0</v>
      </c>
      <c r="H1318" s="2">
        <v>0</v>
      </c>
      <c r="I1318" t="s">
        <v>9</v>
      </c>
      <c r="J1318" t="s">
        <v>160</v>
      </c>
    </row>
    <row r="1319" spans="1:10" hidden="1" x14ac:dyDescent="0.25">
      <c r="A1319" t="s">
        <v>462</v>
      </c>
      <c r="B1319" t="s">
        <v>12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s="2">
        <v>0</v>
      </c>
      <c r="H1319" s="2">
        <v>0</v>
      </c>
      <c r="I1319" t="s">
        <v>9</v>
      </c>
      <c r="J1319" t="s">
        <v>160</v>
      </c>
    </row>
    <row r="1320" spans="1:10" hidden="1" x14ac:dyDescent="0.25">
      <c r="A1320" t="s">
        <v>462</v>
      </c>
      <c r="B1320" t="s">
        <v>13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s="2">
        <v>0</v>
      </c>
      <c r="H1320" s="2">
        <v>0</v>
      </c>
      <c r="I1320" t="s">
        <v>9</v>
      </c>
      <c r="J1320" t="s">
        <v>160</v>
      </c>
    </row>
    <row r="1321" spans="1:10" hidden="1" x14ac:dyDescent="0.25">
      <c r="A1321" t="s">
        <v>463</v>
      </c>
      <c r="B1321" t="s">
        <v>8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s="2">
        <v>0</v>
      </c>
      <c r="H1321" s="2">
        <v>0</v>
      </c>
      <c r="I1321" t="s">
        <v>15</v>
      </c>
      <c r="J1321" t="s">
        <v>253</v>
      </c>
    </row>
    <row r="1322" spans="1:10" hidden="1" x14ac:dyDescent="0.25">
      <c r="A1322" t="s">
        <v>463</v>
      </c>
      <c r="B1322" t="s">
        <v>11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s="2">
        <v>0</v>
      </c>
      <c r="H1322" s="2">
        <v>0</v>
      </c>
      <c r="I1322" t="s">
        <v>15</v>
      </c>
      <c r="J1322" t="s">
        <v>253</v>
      </c>
    </row>
    <row r="1323" spans="1:10" hidden="1" x14ac:dyDescent="0.25">
      <c r="A1323" t="s">
        <v>463</v>
      </c>
      <c r="B1323" t="s">
        <v>12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s="2">
        <v>0</v>
      </c>
      <c r="H1323" s="2">
        <v>0</v>
      </c>
      <c r="I1323" t="s">
        <v>15</v>
      </c>
      <c r="J1323" t="s">
        <v>253</v>
      </c>
    </row>
    <row r="1324" spans="1:10" hidden="1" x14ac:dyDescent="0.25">
      <c r="A1324" t="s">
        <v>463</v>
      </c>
      <c r="B1324" t="s">
        <v>13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s="2">
        <v>0</v>
      </c>
      <c r="H1324" s="2">
        <v>0</v>
      </c>
      <c r="I1324" t="s">
        <v>15</v>
      </c>
      <c r="J1324" t="s">
        <v>253</v>
      </c>
    </row>
    <row r="1325" spans="1:10" hidden="1" x14ac:dyDescent="0.25">
      <c r="A1325" t="s">
        <v>464</v>
      </c>
      <c r="B1325" t="s">
        <v>8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s="2">
        <v>0</v>
      </c>
      <c r="H1325" s="2">
        <v>445228000</v>
      </c>
      <c r="I1325" t="s">
        <v>79</v>
      </c>
      <c r="J1325" t="s">
        <v>80</v>
      </c>
    </row>
    <row r="1326" spans="1:10" hidden="1" x14ac:dyDescent="0.25">
      <c r="A1326" t="s">
        <v>464</v>
      </c>
      <c r="B1326" t="s">
        <v>11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s="2">
        <v>0</v>
      </c>
      <c r="H1326" s="2">
        <v>492397000</v>
      </c>
      <c r="I1326" t="s">
        <v>79</v>
      </c>
      <c r="J1326" t="s">
        <v>80</v>
      </c>
    </row>
    <row r="1327" spans="1:10" hidden="1" x14ac:dyDescent="0.25">
      <c r="A1327" t="s">
        <v>464</v>
      </c>
      <c r="B1327" t="s">
        <v>12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s="2">
        <v>0</v>
      </c>
      <c r="H1327" s="2">
        <v>551032000</v>
      </c>
      <c r="I1327" t="s">
        <v>79</v>
      </c>
      <c r="J1327" t="s">
        <v>80</v>
      </c>
    </row>
    <row r="1328" spans="1:10" hidden="1" x14ac:dyDescent="0.25">
      <c r="A1328" t="s">
        <v>464</v>
      </c>
      <c r="B1328" t="s">
        <v>13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s="2">
        <v>0</v>
      </c>
      <c r="H1328" s="2">
        <v>581155000</v>
      </c>
      <c r="I1328" t="s">
        <v>79</v>
      </c>
      <c r="J1328" t="s">
        <v>80</v>
      </c>
    </row>
    <row r="1329" spans="1:10" hidden="1" x14ac:dyDescent="0.25">
      <c r="A1329" t="s">
        <v>465</v>
      </c>
      <c r="B1329" t="s">
        <v>8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s="2">
        <v>0</v>
      </c>
      <c r="H1329" s="2">
        <v>877400000</v>
      </c>
      <c r="I1329" t="s">
        <v>9</v>
      </c>
      <c r="J1329" t="s">
        <v>160</v>
      </c>
    </row>
    <row r="1330" spans="1:10" hidden="1" x14ac:dyDescent="0.25">
      <c r="A1330" t="s">
        <v>465</v>
      </c>
      <c r="B1330" t="s">
        <v>11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s="2">
        <v>0</v>
      </c>
      <c r="H1330" s="2">
        <v>906900000</v>
      </c>
      <c r="I1330" t="s">
        <v>9</v>
      </c>
      <c r="J1330" t="s">
        <v>160</v>
      </c>
    </row>
    <row r="1331" spans="1:10" hidden="1" x14ac:dyDescent="0.25">
      <c r="A1331" t="s">
        <v>465</v>
      </c>
      <c r="B1331" t="s">
        <v>12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s="2">
        <v>0</v>
      </c>
      <c r="H1331" s="2">
        <v>970600000</v>
      </c>
      <c r="I1331" t="s">
        <v>9</v>
      </c>
      <c r="J1331" t="s">
        <v>160</v>
      </c>
    </row>
    <row r="1332" spans="1:10" hidden="1" x14ac:dyDescent="0.25">
      <c r="A1332" t="s">
        <v>465</v>
      </c>
      <c r="B1332" t="s">
        <v>13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s="2">
        <v>0</v>
      </c>
      <c r="H1332" s="2">
        <v>991100000</v>
      </c>
      <c r="I1332" t="s">
        <v>9</v>
      </c>
      <c r="J1332" t="s">
        <v>160</v>
      </c>
    </row>
    <row r="1333" spans="1:10" hidden="1" x14ac:dyDescent="0.25">
      <c r="A1333" t="s">
        <v>466</v>
      </c>
      <c r="B1333" t="s">
        <v>8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s="2">
        <v>0</v>
      </c>
      <c r="H1333" s="2">
        <v>621400000</v>
      </c>
      <c r="I1333" t="s">
        <v>15</v>
      </c>
      <c r="J1333" t="s">
        <v>151</v>
      </c>
    </row>
    <row r="1334" spans="1:10" hidden="1" x14ac:dyDescent="0.25">
      <c r="A1334" t="s">
        <v>466</v>
      </c>
      <c r="B1334" t="s">
        <v>11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s="2">
        <v>0</v>
      </c>
      <c r="H1334" s="2">
        <v>709600000</v>
      </c>
      <c r="I1334" t="s">
        <v>15</v>
      </c>
      <c r="J1334" t="s">
        <v>151</v>
      </c>
    </row>
    <row r="1335" spans="1:10" hidden="1" x14ac:dyDescent="0.25">
      <c r="A1335" t="s">
        <v>466</v>
      </c>
      <c r="B1335" t="s">
        <v>12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s="2">
        <v>0</v>
      </c>
      <c r="H1335" s="2">
        <v>893900000</v>
      </c>
      <c r="I1335" t="s">
        <v>15</v>
      </c>
      <c r="J1335" t="s">
        <v>151</v>
      </c>
    </row>
    <row r="1336" spans="1:10" hidden="1" x14ac:dyDescent="0.25">
      <c r="A1336" t="s">
        <v>466</v>
      </c>
      <c r="B1336" t="s">
        <v>13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s="2">
        <v>0</v>
      </c>
      <c r="H1336" s="2">
        <v>980800000</v>
      </c>
      <c r="I1336" t="s">
        <v>15</v>
      </c>
      <c r="J1336" t="s">
        <v>151</v>
      </c>
    </row>
    <row r="1337" spans="1:10" hidden="1" x14ac:dyDescent="0.25">
      <c r="A1337" t="s">
        <v>467</v>
      </c>
      <c r="B1337" t="s">
        <v>8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s="2">
        <v>0</v>
      </c>
      <c r="H1337" s="2">
        <v>356000000</v>
      </c>
      <c r="I1337" t="s">
        <v>38</v>
      </c>
      <c r="J1337" t="s">
        <v>39</v>
      </c>
    </row>
    <row r="1338" spans="1:10" hidden="1" x14ac:dyDescent="0.25">
      <c r="A1338" t="s">
        <v>467</v>
      </c>
      <c r="B1338" t="s">
        <v>11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s="2">
        <v>0</v>
      </c>
      <c r="H1338" s="2">
        <v>378000000</v>
      </c>
      <c r="I1338" t="s">
        <v>38</v>
      </c>
      <c r="J1338" t="s">
        <v>39</v>
      </c>
    </row>
    <row r="1339" spans="1:10" hidden="1" x14ac:dyDescent="0.25">
      <c r="A1339" t="s">
        <v>467</v>
      </c>
      <c r="B1339" t="s">
        <v>12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s="2">
        <v>0</v>
      </c>
      <c r="H1339" s="2">
        <v>384000000</v>
      </c>
      <c r="I1339" t="s">
        <v>38</v>
      </c>
      <c r="J1339" t="s">
        <v>39</v>
      </c>
    </row>
    <row r="1340" spans="1:10" hidden="1" x14ac:dyDescent="0.25">
      <c r="A1340" t="s">
        <v>467</v>
      </c>
      <c r="B1340" t="s">
        <v>13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s="2">
        <v>0</v>
      </c>
      <c r="H1340" s="2">
        <v>358000000</v>
      </c>
      <c r="I1340" t="s">
        <v>38</v>
      </c>
      <c r="J1340" t="s">
        <v>39</v>
      </c>
    </row>
    <row r="1341" spans="1:10" hidden="1" x14ac:dyDescent="0.25">
      <c r="A1341" t="s">
        <v>468</v>
      </c>
      <c r="B1341" t="s">
        <v>8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s="2">
        <v>0</v>
      </c>
      <c r="H1341" s="2">
        <v>746000000</v>
      </c>
      <c r="I1341" t="s">
        <v>79</v>
      </c>
      <c r="J1341" t="s">
        <v>337</v>
      </c>
    </row>
    <row r="1342" spans="1:10" hidden="1" x14ac:dyDescent="0.25">
      <c r="A1342" t="s">
        <v>468</v>
      </c>
      <c r="B1342" t="s">
        <v>11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s="2">
        <v>0</v>
      </c>
      <c r="H1342" s="2">
        <v>772000000</v>
      </c>
      <c r="I1342" t="s">
        <v>79</v>
      </c>
      <c r="J1342" t="s">
        <v>337</v>
      </c>
    </row>
    <row r="1343" spans="1:10" hidden="1" x14ac:dyDescent="0.25">
      <c r="A1343" t="s">
        <v>468</v>
      </c>
      <c r="B1343" t="s">
        <v>12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s="2">
        <v>0</v>
      </c>
      <c r="H1343" s="2">
        <v>796000000</v>
      </c>
      <c r="I1343" t="s">
        <v>79</v>
      </c>
      <c r="J1343" t="s">
        <v>337</v>
      </c>
    </row>
    <row r="1344" spans="1:10" hidden="1" x14ac:dyDescent="0.25">
      <c r="A1344" t="s">
        <v>468</v>
      </c>
      <c r="B1344" t="s">
        <v>13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s="2">
        <v>0</v>
      </c>
      <c r="H1344" s="2">
        <v>764000000</v>
      </c>
      <c r="I1344" t="s">
        <v>79</v>
      </c>
      <c r="J1344" t="s">
        <v>337</v>
      </c>
    </row>
    <row r="1345" spans="1:10" hidden="1" x14ac:dyDescent="0.25">
      <c r="A1345" t="s">
        <v>469</v>
      </c>
      <c r="B1345" t="s">
        <v>8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s="2">
        <v>0</v>
      </c>
      <c r="H1345" s="2">
        <v>123200000</v>
      </c>
      <c r="I1345" t="s">
        <v>55</v>
      </c>
      <c r="J1345" t="s">
        <v>92</v>
      </c>
    </row>
    <row r="1346" spans="1:10" hidden="1" x14ac:dyDescent="0.25">
      <c r="A1346" t="s">
        <v>469</v>
      </c>
      <c r="B1346" t="s">
        <v>11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s="2">
        <v>0</v>
      </c>
      <c r="H1346" s="2">
        <v>118900000</v>
      </c>
      <c r="I1346" t="s">
        <v>55</v>
      </c>
      <c r="J1346" t="s">
        <v>92</v>
      </c>
    </row>
    <row r="1347" spans="1:10" hidden="1" x14ac:dyDescent="0.25">
      <c r="A1347" t="s">
        <v>469</v>
      </c>
      <c r="B1347" t="s">
        <v>12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s="2">
        <v>0</v>
      </c>
      <c r="H1347" s="2">
        <v>88700000</v>
      </c>
      <c r="I1347" t="s">
        <v>55</v>
      </c>
      <c r="J1347" t="s">
        <v>92</v>
      </c>
    </row>
    <row r="1348" spans="1:10" hidden="1" x14ac:dyDescent="0.25">
      <c r="A1348" t="s">
        <v>469</v>
      </c>
      <c r="B1348" t="s">
        <v>13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s="2">
        <v>0</v>
      </c>
      <c r="H1348" s="2">
        <v>94900000</v>
      </c>
      <c r="I1348" t="s">
        <v>55</v>
      </c>
      <c r="J1348" t="s">
        <v>92</v>
      </c>
    </row>
    <row r="1349" spans="1:10" hidden="1" x14ac:dyDescent="0.25">
      <c r="A1349" t="s">
        <v>470</v>
      </c>
      <c r="B1349" t="s">
        <v>8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s="2">
        <v>0</v>
      </c>
      <c r="H1349" s="2">
        <v>0</v>
      </c>
      <c r="I1349" t="s">
        <v>55</v>
      </c>
      <c r="J1349" t="s">
        <v>56</v>
      </c>
    </row>
    <row r="1350" spans="1:10" hidden="1" x14ac:dyDescent="0.25">
      <c r="A1350" t="s">
        <v>470</v>
      </c>
      <c r="B1350" t="s">
        <v>11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s="2">
        <v>0</v>
      </c>
      <c r="H1350" s="2">
        <v>0</v>
      </c>
      <c r="I1350" t="s">
        <v>55</v>
      </c>
      <c r="J1350" t="s">
        <v>56</v>
      </c>
    </row>
    <row r="1351" spans="1:10" hidden="1" x14ac:dyDescent="0.25">
      <c r="A1351" t="s">
        <v>470</v>
      </c>
      <c r="B1351" t="s">
        <v>12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s="2">
        <v>0</v>
      </c>
      <c r="H1351" s="2">
        <v>0</v>
      </c>
      <c r="I1351" t="s">
        <v>55</v>
      </c>
      <c r="J1351" t="s">
        <v>56</v>
      </c>
    </row>
    <row r="1352" spans="1:10" hidden="1" x14ac:dyDescent="0.25">
      <c r="A1352" t="s">
        <v>470</v>
      </c>
      <c r="B1352" t="s">
        <v>13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s="2">
        <v>0</v>
      </c>
      <c r="H1352" s="2">
        <v>0</v>
      </c>
      <c r="I1352" t="s">
        <v>55</v>
      </c>
      <c r="J1352" t="s">
        <v>56</v>
      </c>
    </row>
    <row r="1353" spans="1:10" hidden="1" x14ac:dyDescent="0.25">
      <c r="A1353" t="s">
        <v>471</v>
      </c>
      <c r="B1353" t="s">
        <v>8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s="2">
        <v>0</v>
      </c>
      <c r="H1353" s="2">
        <v>0</v>
      </c>
      <c r="I1353" t="s">
        <v>15</v>
      </c>
      <c r="J1353" t="s">
        <v>75</v>
      </c>
    </row>
    <row r="1354" spans="1:10" hidden="1" x14ac:dyDescent="0.25">
      <c r="A1354" t="s">
        <v>471</v>
      </c>
      <c r="B1354" t="s">
        <v>11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s="2">
        <v>0</v>
      </c>
      <c r="H1354" s="2">
        <v>0</v>
      </c>
      <c r="I1354" t="s">
        <v>15</v>
      </c>
      <c r="J1354" t="s">
        <v>75</v>
      </c>
    </row>
    <row r="1355" spans="1:10" hidden="1" x14ac:dyDescent="0.25">
      <c r="A1355" t="s">
        <v>471</v>
      </c>
      <c r="B1355" t="s">
        <v>12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s="2">
        <v>0</v>
      </c>
      <c r="H1355" s="2">
        <v>0</v>
      </c>
      <c r="I1355" t="s">
        <v>15</v>
      </c>
      <c r="J1355" t="s">
        <v>75</v>
      </c>
    </row>
    <row r="1356" spans="1:10" hidden="1" x14ac:dyDescent="0.25">
      <c r="A1356" t="s">
        <v>471</v>
      </c>
      <c r="B1356" t="s">
        <v>13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s="2">
        <v>0</v>
      </c>
      <c r="H1356" s="2">
        <v>0</v>
      </c>
      <c r="I1356" t="s">
        <v>15</v>
      </c>
      <c r="J1356" t="s">
        <v>75</v>
      </c>
    </row>
    <row r="1357" spans="1:10" hidden="1" x14ac:dyDescent="0.25">
      <c r="A1357" t="s">
        <v>472</v>
      </c>
      <c r="B1357" t="s">
        <v>8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s="2">
        <v>0</v>
      </c>
      <c r="H1357" s="2">
        <v>96800000</v>
      </c>
      <c r="I1357" t="s">
        <v>32</v>
      </c>
      <c r="J1357" t="s">
        <v>120</v>
      </c>
    </row>
    <row r="1358" spans="1:10" hidden="1" x14ac:dyDescent="0.25">
      <c r="A1358" t="s">
        <v>472</v>
      </c>
      <c r="B1358" t="s">
        <v>11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s="2">
        <v>0</v>
      </c>
      <c r="H1358" s="2">
        <v>98900000</v>
      </c>
      <c r="I1358" t="s">
        <v>32</v>
      </c>
      <c r="J1358" t="s">
        <v>120</v>
      </c>
    </row>
    <row r="1359" spans="1:10" hidden="1" x14ac:dyDescent="0.25">
      <c r="A1359" t="s">
        <v>472</v>
      </c>
      <c r="B1359" t="s">
        <v>12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s="2">
        <v>0</v>
      </c>
      <c r="H1359" s="2">
        <v>110900000</v>
      </c>
      <c r="I1359" t="s">
        <v>32</v>
      </c>
      <c r="J1359" t="s">
        <v>120</v>
      </c>
    </row>
    <row r="1360" spans="1:10" hidden="1" x14ac:dyDescent="0.25">
      <c r="A1360" t="s">
        <v>472</v>
      </c>
      <c r="B1360" t="s">
        <v>13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s="2">
        <v>0</v>
      </c>
      <c r="H1360" s="2">
        <v>208400000</v>
      </c>
      <c r="I1360" t="s">
        <v>32</v>
      </c>
      <c r="J1360" t="s">
        <v>120</v>
      </c>
    </row>
    <row r="1361" spans="1:10" hidden="1" x14ac:dyDescent="0.25">
      <c r="A1361" t="s">
        <v>473</v>
      </c>
      <c r="B1361" t="s">
        <v>8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s="2">
        <v>0</v>
      </c>
      <c r="H1361" s="2">
        <v>330418000</v>
      </c>
      <c r="I1361" t="s">
        <v>48</v>
      </c>
      <c r="J1361" t="s">
        <v>474</v>
      </c>
    </row>
    <row r="1362" spans="1:10" hidden="1" x14ac:dyDescent="0.25">
      <c r="A1362" t="s">
        <v>473</v>
      </c>
      <c r="B1362" t="s">
        <v>11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s="2">
        <v>0</v>
      </c>
      <c r="H1362" s="2">
        <v>340316000</v>
      </c>
      <c r="I1362" t="s">
        <v>48</v>
      </c>
      <c r="J1362" t="s">
        <v>474</v>
      </c>
    </row>
    <row r="1363" spans="1:10" hidden="1" x14ac:dyDescent="0.25">
      <c r="A1363" t="s">
        <v>473</v>
      </c>
      <c r="B1363" t="s">
        <v>12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s="2">
        <v>0</v>
      </c>
      <c r="H1363" s="2">
        <v>393987000</v>
      </c>
      <c r="I1363" t="s">
        <v>48</v>
      </c>
      <c r="J1363" t="s">
        <v>474</v>
      </c>
    </row>
    <row r="1364" spans="1:10" hidden="1" x14ac:dyDescent="0.25">
      <c r="A1364" t="s">
        <v>473</v>
      </c>
      <c r="B1364" t="s">
        <v>13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s="2">
        <v>0</v>
      </c>
      <c r="H1364" s="2">
        <v>588235000</v>
      </c>
      <c r="I1364" t="s">
        <v>48</v>
      </c>
      <c r="J1364" t="s">
        <v>474</v>
      </c>
    </row>
    <row r="1365" spans="1:10" hidden="1" x14ac:dyDescent="0.25">
      <c r="A1365" t="s">
        <v>475</v>
      </c>
      <c r="B1365" t="s">
        <v>8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s="2">
        <v>0</v>
      </c>
      <c r="H1365" s="2">
        <v>0</v>
      </c>
      <c r="I1365" t="s">
        <v>15</v>
      </c>
      <c r="J1365" t="s">
        <v>476</v>
      </c>
    </row>
    <row r="1366" spans="1:10" hidden="1" x14ac:dyDescent="0.25">
      <c r="A1366" t="s">
        <v>475</v>
      </c>
      <c r="B1366" t="s">
        <v>11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s="2">
        <v>0</v>
      </c>
      <c r="H1366" s="2">
        <v>0</v>
      </c>
      <c r="I1366" t="s">
        <v>15</v>
      </c>
      <c r="J1366" t="s">
        <v>476</v>
      </c>
    </row>
    <row r="1367" spans="1:10" hidden="1" x14ac:dyDescent="0.25">
      <c r="A1367" t="s">
        <v>475</v>
      </c>
      <c r="B1367" t="s">
        <v>12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s="2">
        <v>0</v>
      </c>
      <c r="H1367" s="2">
        <v>0</v>
      </c>
      <c r="I1367" t="s">
        <v>15</v>
      </c>
      <c r="J1367" t="s">
        <v>476</v>
      </c>
    </row>
    <row r="1368" spans="1:10" hidden="1" x14ac:dyDescent="0.25">
      <c r="A1368" t="s">
        <v>475</v>
      </c>
      <c r="B1368" t="s">
        <v>13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s="2">
        <v>0</v>
      </c>
      <c r="H1368" s="2">
        <v>0</v>
      </c>
      <c r="I1368" t="s">
        <v>15</v>
      </c>
      <c r="J1368" t="s">
        <v>476</v>
      </c>
    </row>
    <row r="1369" spans="1:10" hidden="1" x14ac:dyDescent="0.25">
      <c r="A1369" t="s">
        <v>477</v>
      </c>
      <c r="B1369" t="s">
        <v>8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s="2">
        <v>0</v>
      </c>
      <c r="H1369" s="2">
        <v>107591000</v>
      </c>
      <c r="I1369" t="s">
        <v>15</v>
      </c>
      <c r="J1369" t="s">
        <v>200</v>
      </c>
    </row>
    <row r="1370" spans="1:10" hidden="1" x14ac:dyDescent="0.25">
      <c r="A1370" t="s">
        <v>477</v>
      </c>
      <c r="B1370" t="s">
        <v>11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s="2">
        <v>0</v>
      </c>
      <c r="H1370" s="2">
        <v>117580000</v>
      </c>
      <c r="I1370" t="s">
        <v>15</v>
      </c>
      <c r="J1370" t="s">
        <v>200</v>
      </c>
    </row>
    <row r="1371" spans="1:10" hidden="1" x14ac:dyDescent="0.25">
      <c r="A1371" t="s">
        <v>477</v>
      </c>
      <c r="B1371" t="s">
        <v>12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s="2">
        <v>0</v>
      </c>
      <c r="H1371" s="2">
        <v>128582000</v>
      </c>
      <c r="I1371" t="s">
        <v>15</v>
      </c>
      <c r="J1371" t="s">
        <v>200</v>
      </c>
    </row>
    <row r="1372" spans="1:10" hidden="1" x14ac:dyDescent="0.25">
      <c r="A1372" t="s">
        <v>477</v>
      </c>
      <c r="B1372" t="s">
        <v>13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s="2">
        <v>0</v>
      </c>
      <c r="H1372" s="2">
        <v>137596000</v>
      </c>
      <c r="I1372" t="s">
        <v>15</v>
      </c>
      <c r="J1372" t="s">
        <v>200</v>
      </c>
    </row>
    <row r="1373" spans="1:10" hidden="1" x14ac:dyDescent="0.25">
      <c r="A1373" t="s">
        <v>478</v>
      </c>
      <c r="B1373" t="s">
        <v>8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s="2">
        <v>0</v>
      </c>
      <c r="H1373" s="2">
        <v>1787000000</v>
      </c>
      <c r="I1373" t="s">
        <v>38</v>
      </c>
      <c r="J1373" t="s">
        <v>41</v>
      </c>
    </row>
    <row r="1374" spans="1:10" hidden="1" x14ac:dyDescent="0.25">
      <c r="A1374" t="s">
        <v>478</v>
      </c>
      <c r="B1374" t="s">
        <v>11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s="2">
        <v>0</v>
      </c>
      <c r="H1374" s="2">
        <v>1901000000</v>
      </c>
      <c r="I1374" t="s">
        <v>38</v>
      </c>
      <c r="J1374" t="s">
        <v>41</v>
      </c>
    </row>
    <row r="1375" spans="1:10" hidden="1" x14ac:dyDescent="0.25">
      <c r="A1375" t="s">
        <v>478</v>
      </c>
      <c r="B1375" t="s">
        <v>12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s="2">
        <v>0</v>
      </c>
      <c r="H1375" s="2">
        <v>1945000000</v>
      </c>
      <c r="I1375" t="s">
        <v>38</v>
      </c>
      <c r="J1375" t="s">
        <v>41</v>
      </c>
    </row>
    <row r="1376" spans="1:10" hidden="1" x14ac:dyDescent="0.25">
      <c r="A1376" t="s">
        <v>478</v>
      </c>
      <c r="B1376" t="s">
        <v>13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s="2">
        <v>0</v>
      </c>
      <c r="H1376" s="2">
        <v>2034000000</v>
      </c>
      <c r="I1376" t="s">
        <v>38</v>
      </c>
      <c r="J1376" t="s">
        <v>41</v>
      </c>
    </row>
    <row r="1377" spans="1:10" hidden="1" x14ac:dyDescent="0.25">
      <c r="A1377" t="s">
        <v>479</v>
      </c>
      <c r="B1377" t="s">
        <v>8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s="2">
        <v>0</v>
      </c>
      <c r="H1377" s="2">
        <v>1068382000</v>
      </c>
      <c r="I1377" t="s">
        <v>48</v>
      </c>
      <c r="J1377" t="s">
        <v>49</v>
      </c>
    </row>
    <row r="1378" spans="1:10" hidden="1" x14ac:dyDescent="0.25">
      <c r="A1378" t="s">
        <v>479</v>
      </c>
      <c r="B1378" t="s">
        <v>11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s="2">
        <v>0</v>
      </c>
      <c r="H1378" s="2">
        <v>1107700000</v>
      </c>
      <c r="I1378" t="s">
        <v>48</v>
      </c>
      <c r="J1378" t="s">
        <v>49</v>
      </c>
    </row>
    <row r="1379" spans="1:10" hidden="1" x14ac:dyDescent="0.25">
      <c r="A1379" t="s">
        <v>479</v>
      </c>
      <c r="B1379" t="s">
        <v>12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s="2">
        <v>0</v>
      </c>
      <c r="H1379" s="2">
        <v>1143827000</v>
      </c>
      <c r="I1379" t="s">
        <v>48</v>
      </c>
      <c r="J1379" t="s">
        <v>49</v>
      </c>
    </row>
    <row r="1380" spans="1:10" hidden="1" x14ac:dyDescent="0.25">
      <c r="A1380" t="s">
        <v>479</v>
      </c>
      <c r="B1380" t="s">
        <v>13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s="2">
        <v>0</v>
      </c>
      <c r="H1380" s="2">
        <v>1177568000</v>
      </c>
      <c r="I1380" t="s">
        <v>48</v>
      </c>
      <c r="J1380" t="s">
        <v>49</v>
      </c>
    </row>
    <row r="1381" spans="1:10" hidden="1" x14ac:dyDescent="0.25">
      <c r="A1381" t="s">
        <v>480</v>
      </c>
      <c r="B1381" t="s">
        <v>8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s="2">
        <v>0</v>
      </c>
      <c r="H1381" s="2">
        <v>78900000</v>
      </c>
      <c r="I1381" t="s">
        <v>15</v>
      </c>
      <c r="J1381" t="s">
        <v>75</v>
      </c>
    </row>
    <row r="1382" spans="1:10" hidden="1" x14ac:dyDescent="0.25">
      <c r="A1382" t="s">
        <v>480</v>
      </c>
      <c r="B1382" t="s">
        <v>11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s="2">
        <v>0</v>
      </c>
      <c r="H1382" s="2">
        <v>55000000</v>
      </c>
      <c r="I1382" t="s">
        <v>15</v>
      </c>
      <c r="J1382" t="s">
        <v>75</v>
      </c>
    </row>
    <row r="1383" spans="1:10" hidden="1" x14ac:dyDescent="0.25">
      <c r="A1383" t="s">
        <v>480</v>
      </c>
      <c r="B1383" t="s">
        <v>12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s="2">
        <v>0</v>
      </c>
      <c r="H1383" s="2">
        <v>62000000</v>
      </c>
      <c r="I1383" t="s">
        <v>15</v>
      </c>
      <c r="J1383" t="s">
        <v>75</v>
      </c>
    </row>
    <row r="1384" spans="1:10" hidden="1" x14ac:dyDescent="0.25">
      <c r="A1384" t="s">
        <v>480</v>
      </c>
      <c r="B1384" t="s">
        <v>13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s="2">
        <v>0</v>
      </c>
      <c r="H1384" s="2">
        <v>67000000</v>
      </c>
      <c r="I1384" t="s">
        <v>15</v>
      </c>
      <c r="J1384" t="s">
        <v>75</v>
      </c>
    </row>
    <row r="1385" spans="1:10" hidden="1" x14ac:dyDescent="0.25">
      <c r="A1385" t="s">
        <v>481</v>
      </c>
      <c r="B1385" t="s">
        <v>8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s="2">
        <v>0</v>
      </c>
      <c r="H1385" s="2">
        <v>31652000</v>
      </c>
      <c r="I1385" t="s">
        <v>9</v>
      </c>
      <c r="J1385" t="s">
        <v>160</v>
      </c>
    </row>
    <row r="1386" spans="1:10" hidden="1" x14ac:dyDescent="0.25">
      <c r="A1386" t="s">
        <v>481</v>
      </c>
      <c r="B1386" t="s">
        <v>11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s="2">
        <v>0</v>
      </c>
      <c r="H1386" s="2">
        <v>38405000</v>
      </c>
      <c r="I1386" t="s">
        <v>9</v>
      </c>
      <c r="J1386" t="s">
        <v>160</v>
      </c>
    </row>
    <row r="1387" spans="1:10" hidden="1" x14ac:dyDescent="0.25">
      <c r="A1387" t="s">
        <v>481</v>
      </c>
      <c r="B1387" t="s">
        <v>12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s="2">
        <v>0</v>
      </c>
      <c r="H1387" s="2">
        <v>48138000</v>
      </c>
      <c r="I1387" t="s">
        <v>9</v>
      </c>
      <c r="J1387" t="s">
        <v>160</v>
      </c>
    </row>
    <row r="1388" spans="1:10" hidden="1" x14ac:dyDescent="0.25">
      <c r="A1388" t="s">
        <v>481</v>
      </c>
      <c r="B1388" t="s">
        <v>13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s="2">
        <v>0</v>
      </c>
      <c r="H1388" s="2">
        <v>65770000</v>
      </c>
      <c r="I1388" t="s">
        <v>9</v>
      </c>
      <c r="J1388" t="s">
        <v>160</v>
      </c>
    </row>
    <row r="1389" spans="1:10" hidden="1" x14ac:dyDescent="0.25">
      <c r="A1389" t="s">
        <v>482</v>
      </c>
      <c r="B1389" t="s">
        <v>8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s="2">
        <v>0</v>
      </c>
      <c r="H1389" s="2">
        <v>1090000000</v>
      </c>
      <c r="I1389" t="s">
        <v>38</v>
      </c>
      <c r="J1389" t="s">
        <v>39</v>
      </c>
    </row>
    <row r="1390" spans="1:10" hidden="1" x14ac:dyDescent="0.25">
      <c r="A1390" t="s">
        <v>482</v>
      </c>
      <c r="B1390" t="s">
        <v>11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s="2">
        <v>0</v>
      </c>
      <c r="H1390" s="2">
        <v>1113000000</v>
      </c>
      <c r="I1390" t="s">
        <v>38</v>
      </c>
      <c r="J1390" t="s">
        <v>39</v>
      </c>
    </row>
    <row r="1391" spans="1:10" hidden="1" x14ac:dyDescent="0.25">
      <c r="A1391" t="s">
        <v>482</v>
      </c>
      <c r="B1391" t="s">
        <v>12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s="2">
        <v>0</v>
      </c>
      <c r="H1391" s="2">
        <v>1156000000</v>
      </c>
      <c r="I1391" t="s">
        <v>38</v>
      </c>
      <c r="J1391" t="s">
        <v>39</v>
      </c>
    </row>
    <row r="1392" spans="1:10" hidden="1" x14ac:dyDescent="0.25">
      <c r="A1392" t="s">
        <v>482</v>
      </c>
      <c r="B1392" t="s">
        <v>13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s="2">
        <v>0</v>
      </c>
      <c r="H1392" s="2">
        <v>1250000000</v>
      </c>
      <c r="I1392" t="s">
        <v>38</v>
      </c>
      <c r="J1392" t="s">
        <v>39</v>
      </c>
    </row>
    <row r="1393" spans="1:10" hidden="1" x14ac:dyDescent="0.25">
      <c r="A1393" t="s">
        <v>483</v>
      </c>
      <c r="B1393" t="s">
        <v>8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s="2">
        <v>0</v>
      </c>
      <c r="H1393" s="2">
        <v>1441000000</v>
      </c>
      <c r="I1393" t="s">
        <v>43</v>
      </c>
      <c r="J1393" t="s">
        <v>101</v>
      </c>
    </row>
    <row r="1394" spans="1:10" hidden="1" x14ac:dyDescent="0.25">
      <c r="A1394" t="s">
        <v>483</v>
      </c>
      <c r="B1394" t="s">
        <v>11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s="2">
        <v>0</v>
      </c>
      <c r="H1394" s="2">
        <v>576000000</v>
      </c>
      <c r="I1394" t="s">
        <v>43</v>
      </c>
      <c r="J1394" t="s">
        <v>101</v>
      </c>
    </row>
    <row r="1395" spans="1:10" hidden="1" x14ac:dyDescent="0.25">
      <c r="A1395" t="s">
        <v>483</v>
      </c>
      <c r="B1395" t="s">
        <v>12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s="2">
        <v>0</v>
      </c>
      <c r="H1395" s="2">
        <v>367000000</v>
      </c>
      <c r="I1395" t="s">
        <v>43</v>
      </c>
      <c r="J1395" t="s">
        <v>101</v>
      </c>
    </row>
    <row r="1396" spans="1:10" hidden="1" x14ac:dyDescent="0.25">
      <c r="A1396" t="s">
        <v>483</v>
      </c>
      <c r="B1396" t="s">
        <v>13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s="2">
        <v>0</v>
      </c>
      <c r="H1396" s="2">
        <v>205000000</v>
      </c>
      <c r="I1396" t="s">
        <v>43</v>
      </c>
      <c r="J1396" t="s">
        <v>101</v>
      </c>
    </row>
    <row r="1397" spans="1:10" hidden="1" x14ac:dyDescent="0.25">
      <c r="A1397" t="s">
        <v>484</v>
      </c>
      <c r="B1397" t="s">
        <v>8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18</v>
      </c>
      <c r="J1397" t="s">
        <v>485</v>
      </c>
    </row>
    <row r="1398" spans="1:10" hidden="1" x14ac:dyDescent="0.25">
      <c r="A1398" t="s">
        <v>484</v>
      </c>
      <c r="B1398" t="s">
        <v>11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18</v>
      </c>
      <c r="J1398" t="s">
        <v>485</v>
      </c>
    </row>
    <row r="1399" spans="1:10" hidden="1" x14ac:dyDescent="0.25">
      <c r="A1399" t="s">
        <v>484</v>
      </c>
      <c r="B1399" t="s">
        <v>12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18</v>
      </c>
      <c r="J1399" t="s">
        <v>485</v>
      </c>
    </row>
    <row r="1400" spans="1:10" hidden="1" x14ac:dyDescent="0.25">
      <c r="A1400" t="s">
        <v>484</v>
      </c>
      <c r="B1400" t="s">
        <v>13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18</v>
      </c>
      <c r="J1400" t="s">
        <v>485</v>
      </c>
    </row>
    <row r="1401" spans="1:10" hidden="1" x14ac:dyDescent="0.25">
      <c r="A1401" t="s">
        <v>486</v>
      </c>
      <c r="B1401" t="s">
        <v>8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s="2">
        <v>0</v>
      </c>
      <c r="H1401" s="2">
        <v>0</v>
      </c>
      <c r="I1401" t="s">
        <v>32</v>
      </c>
      <c r="J1401" t="s">
        <v>487</v>
      </c>
    </row>
    <row r="1402" spans="1:10" hidden="1" x14ac:dyDescent="0.25">
      <c r="A1402" t="s">
        <v>486</v>
      </c>
      <c r="B1402" t="s">
        <v>11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s="2">
        <v>0</v>
      </c>
      <c r="H1402" s="2">
        <v>0</v>
      </c>
      <c r="I1402" t="s">
        <v>32</v>
      </c>
      <c r="J1402" t="s">
        <v>487</v>
      </c>
    </row>
    <row r="1403" spans="1:10" hidden="1" x14ac:dyDescent="0.25">
      <c r="A1403" t="s">
        <v>486</v>
      </c>
      <c r="B1403" t="s">
        <v>12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s="2">
        <v>0</v>
      </c>
      <c r="H1403" s="2">
        <v>0</v>
      </c>
      <c r="I1403" t="s">
        <v>32</v>
      </c>
      <c r="J1403" t="s">
        <v>487</v>
      </c>
    </row>
    <row r="1404" spans="1:10" hidden="1" x14ac:dyDescent="0.25">
      <c r="A1404" t="s">
        <v>486</v>
      </c>
      <c r="B1404" t="s">
        <v>13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s="2">
        <v>0</v>
      </c>
      <c r="H1404" s="2">
        <v>0</v>
      </c>
      <c r="I1404" t="s">
        <v>32</v>
      </c>
      <c r="J1404" t="s">
        <v>487</v>
      </c>
    </row>
    <row r="1405" spans="1:10" hidden="1" x14ac:dyDescent="0.25">
      <c r="A1405" t="s">
        <v>488</v>
      </c>
      <c r="B1405" t="s">
        <v>8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s="2">
        <v>0</v>
      </c>
      <c r="H1405" s="2">
        <v>0</v>
      </c>
      <c r="I1405" t="s">
        <v>15</v>
      </c>
      <c r="J1405" t="s">
        <v>476</v>
      </c>
    </row>
    <row r="1406" spans="1:10" hidden="1" x14ac:dyDescent="0.25">
      <c r="A1406" t="s">
        <v>488</v>
      </c>
      <c r="B1406" t="s">
        <v>11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s="2">
        <v>0</v>
      </c>
      <c r="H1406" s="2">
        <v>0</v>
      </c>
      <c r="I1406" t="s">
        <v>15</v>
      </c>
      <c r="J1406" t="s">
        <v>476</v>
      </c>
    </row>
    <row r="1407" spans="1:10" hidden="1" x14ac:dyDescent="0.25">
      <c r="A1407" t="s">
        <v>488</v>
      </c>
      <c r="B1407" t="s">
        <v>12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s="2">
        <v>0</v>
      </c>
      <c r="H1407" s="2">
        <v>0</v>
      </c>
      <c r="I1407" t="s">
        <v>15</v>
      </c>
      <c r="J1407" t="s">
        <v>476</v>
      </c>
    </row>
    <row r="1408" spans="1:10" hidden="1" x14ac:dyDescent="0.25">
      <c r="A1408" t="s">
        <v>488</v>
      </c>
      <c r="B1408" t="s">
        <v>13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s="2">
        <v>0</v>
      </c>
      <c r="H1408" s="2">
        <v>0</v>
      </c>
      <c r="I1408" t="s">
        <v>15</v>
      </c>
      <c r="J1408" t="s">
        <v>476</v>
      </c>
    </row>
    <row r="1409" spans="1:10" hidden="1" x14ac:dyDescent="0.25">
      <c r="A1409" t="s">
        <v>489</v>
      </c>
      <c r="B1409" t="s">
        <v>8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18</v>
      </c>
      <c r="J1409" t="s">
        <v>30</v>
      </c>
    </row>
    <row r="1410" spans="1:10" hidden="1" x14ac:dyDescent="0.25">
      <c r="A1410" t="s">
        <v>489</v>
      </c>
      <c r="B1410" t="s">
        <v>11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18</v>
      </c>
      <c r="J1410" t="s">
        <v>30</v>
      </c>
    </row>
    <row r="1411" spans="1:10" hidden="1" x14ac:dyDescent="0.25">
      <c r="A1411" t="s">
        <v>489</v>
      </c>
      <c r="B1411" t="s">
        <v>12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18</v>
      </c>
      <c r="J1411" t="s">
        <v>30</v>
      </c>
    </row>
    <row r="1412" spans="1:10" hidden="1" x14ac:dyDescent="0.25">
      <c r="A1412" t="s">
        <v>489</v>
      </c>
      <c r="B1412" t="s">
        <v>13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18</v>
      </c>
      <c r="J1412" t="s">
        <v>30</v>
      </c>
    </row>
    <row r="1413" spans="1:10" hidden="1" x14ac:dyDescent="0.25">
      <c r="A1413" t="s">
        <v>490</v>
      </c>
      <c r="B1413" t="s">
        <v>8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s="2">
        <v>0</v>
      </c>
      <c r="H1413" s="2">
        <v>811000000</v>
      </c>
      <c r="I1413" t="s">
        <v>79</v>
      </c>
      <c r="J1413" t="s">
        <v>80</v>
      </c>
    </row>
    <row r="1414" spans="1:10" hidden="1" x14ac:dyDescent="0.25">
      <c r="A1414" t="s">
        <v>490</v>
      </c>
      <c r="B1414" t="s">
        <v>11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s="2">
        <v>0</v>
      </c>
      <c r="H1414" s="2">
        <v>787000000</v>
      </c>
      <c r="I1414" t="s">
        <v>79</v>
      </c>
      <c r="J1414" t="s">
        <v>80</v>
      </c>
    </row>
    <row r="1415" spans="1:10" hidden="1" x14ac:dyDescent="0.25">
      <c r="A1415" t="s">
        <v>490</v>
      </c>
      <c r="B1415" t="s">
        <v>12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s="2">
        <v>0</v>
      </c>
      <c r="H1415" s="2">
        <v>942000000</v>
      </c>
      <c r="I1415" t="s">
        <v>79</v>
      </c>
      <c r="J1415" t="s">
        <v>80</v>
      </c>
    </row>
    <row r="1416" spans="1:10" hidden="1" x14ac:dyDescent="0.25">
      <c r="A1416" t="s">
        <v>490</v>
      </c>
      <c r="B1416" t="s">
        <v>13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s="2">
        <v>0</v>
      </c>
      <c r="H1416" s="2">
        <v>1091000000</v>
      </c>
      <c r="I1416" t="s">
        <v>79</v>
      </c>
      <c r="J1416" t="s">
        <v>80</v>
      </c>
    </row>
    <row r="1417" spans="1:10" hidden="1" x14ac:dyDescent="0.25">
      <c r="A1417" t="s">
        <v>491</v>
      </c>
      <c r="B1417" t="s">
        <v>8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s="2">
        <v>0</v>
      </c>
      <c r="H1417" s="2">
        <v>4549000000</v>
      </c>
      <c r="I1417" t="s">
        <v>43</v>
      </c>
      <c r="J1417" t="s">
        <v>96</v>
      </c>
    </row>
    <row r="1418" spans="1:10" hidden="1" x14ac:dyDescent="0.25">
      <c r="A1418" t="s">
        <v>491</v>
      </c>
      <c r="B1418" t="s">
        <v>11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s="2">
        <v>0</v>
      </c>
      <c r="H1418" s="2">
        <v>5445000000</v>
      </c>
      <c r="I1418" t="s">
        <v>43</v>
      </c>
      <c r="J1418" t="s">
        <v>96</v>
      </c>
    </row>
    <row r="1419" spans="1:10" hidden="1" x14ac:dyDescent="0.25">
      <c r="A1419" t="s">
        <v>491</v>
      </c>
      <c r="B1419" t="s">
        <v>12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s="2">
        <v>0</v>
      </c>
      <c r="H1419" s="2">
        <v>5492000000</v>
      </c>
      <c r="I1419" t="s">
        <v>43</v>
      </c>
      <c r="J1419" t="s">
        <v>96</v>
      </c>
    </row>
    <row r="1420" spans="1:10" hidden="1" x14ac:dyDescent="0.25">
      <c r="A1420" t="s">
        <v>491</v>
      </c>
      <c r="B1420" t="s">
        <v>13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s="2">
        <v>0</v>
      </c>
      <c r="H1420" s="2">
        <v>5690000000</v>
      </c>
      <c r="I1420" t="s">
        <v>43</v>
      </c>
      <c r="J1420" t="s">
        <v>96</v>
      </c>
    </row>
    <row r="1421" spans="1:10" hidden="1" x14ac:dyDescent="0.25">
      <c r="A1421" t="s">
        <v>492</v>
      </c>
      <c r="B1421" t="s">
        <v>8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21</v>
      </c>
      <c r="J1421" t="s">
        <v>26</v>
      </c>
    </row>
    <row r="1422" spans="1:10" hidden="1" x14ac:dyDescent="0.25">
      <c r="A1422" t="s">
        <v>492</v>
      </c>
      <c r="B1422" t="s">
        <v>11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21</v>
      </c>
      <c r="J1422" t="s">
        <v>26</v>
      </c>
    </row>
    <row r="1423" spans="1:10" hidden="1" x14ac:dyDescent="0.25">
      <c r="A1423" t="s">
        <v>492</v>
      </c>
      <c r="B1423" t="s">
        <v>12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21</v>
      </c>
      <c r="J1423" t="s">
        <v>26</v>
      </c>
    </row>
    <row r="1424" spans="1:10" hidden="1" x14ac:dyDescent="0.25">
      <c r="A1424" t="s">
        <v>492</v>
      </c>
      <c r="B1424" t="s">
        <v>13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21</v>
      </c>
      <c r="J1424" t="s">
        <v>26</v>
      </c>
    </row>
    <row r="1425" spans="1:10" hidden="1" x14ac:dyDescent="0.25">
      <c r="A1425" t="s">
        <v>493</v>
      </c>
      <c r="B1425" t="s">
        <v>8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18</v>
      </c>
      <c r="J1425" t="s">
        <v>28</v>
      </c>
    </row>
    <row r="1426" spans="1:10" hidden="1" x14ac:dyDescent="0.25">
      <c r="A1426" t="s">
        <v>493</v>
      </c>
      <c r="B1426" t="s">
        <v>11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18</v>
      </c>
      <c r="J1426" t="s">
        <v>28</v>
      </c>
    </row>
    <row r="1427" spans="1:10" hidden="1" x14ac:dyDescent="0.25">
      <c r="A1427" t="s">
        <v>493</v>
      </c>
      <c r="B1427" t="s">
        <v>12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18</v>
      </c>
      <c r="J1427" t="s">
        <v>28</v>
      </c>
    </row>
    <row r="1428" spans="1:10" hidden="1" x14ac:dyDescent="0.25">
      <c r="A1428" t="s">
        <v>493</v>
      </c>
      <c r="B1428" t="s">
        <v>13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18</v>
      </c>
      <c r="J1428" t="s">
        <v>28</v>
      </c>
    </row>
    <row r="1429" spans="1:10" hidden="1" x14ac:dyDescent="0.25">
      <c r="A1429" t="s">
        <v>494</v>
      </c>
      <c r="B1429" t="s">
        <v>8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s="2">
        <v>0</v>
      </c>
      <c r="H1429" s="2">
        <v>0</v>
      </c>
      <c r="I1429" t="s">
        <v>32</v>
      </c>
      <c r="J1429" t="s">
        <v>495</v>
      </c>
    </row>
    <row r="1430" spans="1:10" hidden="1" x14ac:dyDescent="0.25">
      <c r="A1430" t="s">
        <v>494</v>
      </c>
      <c r="B1430" t="s">
        <v>11</v>
      </c>
      <c r="C1430" s="1">
        <v>41818</v>
      </c>
      <c r="D1430" s="2">
        <v>46516712000</v>
      </c>
      <c r="E1430" s="2">
        <v>38335677000</v>
      </c>
      <c r="F1430" s="2">
        <v>0</v>
      </c>
      <c r="G1430" s="2">
        <v>0</v>
      </c>
      <c r="H1430" s="2">
        <v>0</v>
      </c>
      <c r="I1430" t="s">
        <v>32</v>
      </c>
      <c r="J1430" t="s">
        <v>495</v>
      </c>
    </row>
    <row r="1431" spans="1:10" hidden="1" x14ac:dyDescent="0.25">
      <c r="A1431" t="s">
        <v>494</v>
      </c>
      <c r="B1431" t="s">
        <v>12</v>
      </c>
      <c r="C1431" s="1">
        <v>42182</v>
      </c>
      <c r="D1431" s="2">
        <v>48680752000</v>
      </c>
      <c r="E1431" s="2">
        <v>40129236000</v>
      </c>
      <c r="F1431" s="2">
        <v>0</v>
      </c>
      <c r="G1431" s="2">
        <v>0</v>
      </c>
      <c r="H1431" s="2">
        <v>0</v>
      </c>
      <c r="I1431" t="s">
        <v>32</v>
      </c>
      <c r="J1431" t="s">
        <v>495</v>
      </c>
    </row>
    <row r="1432" spans="1:10" hidden="1" x14ac:dyDescent="0.25">
      <c r="A1432" t="s">
        <v>494</v>
      </c>
      <c r="B1432" t="s">
        <v>13</v>
      </c>
      <c r="C1432" s="1">
        <v>42553</v>
      </c>
      <c r="D1432" s="2">
        <v>50366919000</v>
      </c>
      <c r="E1432" s="2">
        <v>41326447000</v>
      </c>
      <c r="F1432" s="2">
        <v>0</v>
      </c>
      <c r="G1432" s="2">
        <v>0</v>
      </c>
      <c r="H1432" s="2">
        <v>0</v>
      </c>
      <c r="I1432" t="s">
        <v>32</v>
      </c>
      <c r="J1432" t="s">
        <v>495</v>
      </c>
    </row>
    <row r="1433" spans="1:10" x14ac:dyDescent="0.25">
      <c r="A1433" t="s">
        <v>496</v>
      </c>
      <c r="B1433" t="s">
        <v>8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s="2">
        <v>0</v>
      </c>
      <c r="H1433" s="2">
        <v>18143000000</v>
      </c>
      <c r="I1433" t="s">
        <v>178</v>
      </c>
      <c r="J1433" t="s">
        <v>179</v>
      </c>
    </row>
    <row r="1434" spans="1:10" x14ac:dyDescent="0.25">
      <c r="A1434" t="s">
        <v>496</v>
      </c>
      <c r="B1434" t="s">
        <v>11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s="2">
        <v>0</v>
      </c>
      <c r="H1434" s="2">
        <v>18395000000</v>
      </c>
      <c r="I1434" t="s">
        <v>178</v>
      </c>
      <c r="J1434" t="s">
        <v>179</v>
      </c>
    </row>
    <row r="1435" spans="1:10" x14ac:dyDescent="0.25">
      <c r="A1435" t="s">
        <v>496</v>
      </c>
      <c r="B1435" t="s">
        <v>12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s="2">
        <v>0</v>
      </c>
      <c r="H1435" s="2">
        <v>18273000000</v>
      </c>
      <c r="I1435" t="s">
        <v>178</v>
      </c>
      <c r="J1435" t="s">
        <v>179</v>
      </c>
    </row>
    <row r="1436" spans="1:10" x14ac:dyDescent="0.25">
      <c r="A1436" t="s">
        <v>496</v>
      </c>
      <c r="B1436" t="s">
        <v>13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s="2">
        <v>0</v>
      </c>
      <c r="H1436" s="2">
        <v>22016000000</v>
      </c>
      <c r="I1436" t="s">
        <v>178</v>
      </c>
      <c r="J1436" t="s">
        <v>179</v>
      </c>
    </row>
    <row r="1437" spans="1:10" hidden="1" x14ac:dyDescent="0.25">
      <c r="A1437" t="s">
        <v>497</v>
      </c>
      <c r="B1437" t="s">
        <v>8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s="2">
        <v>0</v>
      </c>
      <c r="H1437" s="2">
        <v>0</v>
      </c>
      <c r="I1437" t="s">
        <v>32</v>
      </c>
      <c r="J1437" t="s">
        <v>498</v>
      </c>
    </row>
    <row r="1438" spans="1:10" hidden="1" x14ac:dyDescent="0.25">
      <c r="A1438" t="s">
        <v>497</v>
      </c>
      <c r="B1438" t="s">
        <v>11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s="2">
        <v>0</v>
      </c>
      <c r="H1438" s="2">
        <v>0</v>
      </c>
      <c r="I1438" t="s">
        <v>32</v>
      </c>
      <c r="J1438" t="s">
        <v>498</v>
      </c>
    </row>
    <row r="1439" spans="1:10" hidden="1" x14ac:dyDescent="0.25">
      <c r="A1439" t="s">
        <v>497</v>
      </c>
      <c r="B1439" t="s">
        <v>12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s="2">
        <v>0</v>
      </c>
      <c r="H1439" s="2">
        <v>0</v>
      </c>
      <c r="I1439" t="s">
        <v>32</v>
      </c>
      <c r="J1439" t="s">
        <v>498</v>
      </c>
    </row>
    <row r="1440" spans="1:10" hidden="1" x14ac:dyDescent="0.25">
      <c r="A1440" t="s">
        <v>497</v>
      </c>
      <c r="B1440" t="s">
        <v>13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s="2">
        <v>0</v>
      </c>
      <c r="H1440" s="2">
        <v>0</v>
      </c>
      <c r="I1440" t="s">
        <v>32</v>
      </c>
      <c r="J1440" t="s">
        <v>498</v>
      </c>
    </row>
    <row r="1441" spans="1:10" hidden="1" x14ac:dyDescent="0.25">
      <c r="A1441" t="s">
        <v>499</v>
      </c>
      <c r="B1441" t="s">
        <v>8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s="2">
        <v>0</v>
      </c>
      <c r="I1441" t="s">
        <v>18</v>
      </c>
      <c r="J1441" t="s">
        <v>28</v>
      </c>
    </row>
    <row r="1442" spans="1:10" hidden="1" x14ac:dyDescent="0.25">
      <c r="A1442" t="s">
        <v>499</v>
      </c>
      <c r="B1442" t="s">
        <v>11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s="2">
        <v>0</v>
      </c>
      <c r="I1442" t="s">
        <v>18</v>
      </c>
      <c r="J1442" t="s">
        <v>28</v>
      </c>
    </row>
    <row r="1443" spans="1:10" hidden="1" x14ac:dyDescent="0.25">
      <c r="A1443" t="s">
        <v>499</v>
      </c>
      <c r="B1443" t="s">
        <v>12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s="2">
        <v>0</v>
      </c>
      <c r="I1443" t="s">
        <v>18</v>
      </c>
      <c r="J1443" t="s">
        <v>28</v>
      </c>
    </row>
    <row r="1444" spans="1:10" hidden="1" x14ac:dyDescent="0.25">
      <c r="A1444" t="s">
        <v>499</v>
      </c>
      <c r="B1444" t="s">
        <v>13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s="2">
        <v>0</v>
      </c>
      <c r="I1444" t="s">
        <v>18</v>
      </c>
      <c r="J1444" t="s">
        <v>28</v>
      </c>
    </row>
    <row r="1445" spans="1:10" hidden="1" x14ac:dyDescent="0.25">
      <c r="A1445" t="s">
        <v>500</v>
      </c>
      <c r="B1445" t="s">
        <v>8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s="2">
        <v>0</v>
      </c>
      <c r="H1445" s="2">
        <v>45639000</v>
      </c>
      <c r="I1445" t="s">
        <v>9</v>
      </c>
      <c r="J1445" t="s">
        <v>87</v>
      </c>
    </row>
    <row r="1446" spans="1:10" hidden="1" x14ac:dyDescent="0.25">
      <c r="A1446" t="s">
        <v>500</v>
      </c>
      <c r="B1446" t="s">
        <v>11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s="2">
        <v>0</v>
      </c>
      <c r="H1446" s="2">
        <v>63608000</v>
      </c>
      <c r="I1446" t="s">
        <v>9</v>
      </c>
      <c r="J1446" t="s">
        <v>87</v>
      </c>
    </row>
    <row r="1447" spans="1:10" hidden="1" x14ac:dyDescent="0.25">
      <c r="A1447" t="s">
        <v>500</v>
      </c>
      <c r="B1447" t="s">
        <v>12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s="2">
        <v>0</v>
      </c>
      <c r="H1447" s="2">
        <v>54219000</v>
      </c>
      <c r="I1447" t="s">
        <v>9</v>
      </c>
      <c r="J1447" t="s">
        <v>87</v>
      </c>
    </row>
    <row r="1448" spans="1:10" hidden="1" x14ac:dyDescent="0.25">
      <c r="A1448" t="s">
        <v>500</v>
      </c>
      <c r="B1448" t="s">
        <v>13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s="2">
        <v>0</v>
      </c>
      <c r="H1448" s="2">
        <v>77445000</v>
      </c>
      <c r="I1448" t="s">
        <v>9</v>
      </c>
      <c r="J1448" t="s">
        <v>87</v>
      </c>
    </row>
    <row r="1449" spans="1:10" hidden="1" x14ac:dyDescent="0.25">
      <c r="A1449" t="s">
        <v>501</v>
      </c>
      <c r="B1449" t="s">
        <v>8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s="2">
        <v>0</v>
      </c>
      <c r="I1449" t="s">
        <v>18</v>
      </c>
      <c r="J1449" t="s">
        <v>502</v>
      </c>
    </row>
    <row r="1450" spans="1:10" hidden="1" x14ac:dyDescent="0.25">
      <c r="A1450" t="s">
        <v>501</v>
      </c>
      <c r="B1450" t="s">
        <v>11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s="2">
        <v>0</v>
      </c>
      <c r="I1450" t="s">
        <v>18</v>
      </c>
      <c r="J1450" t="s">
        <v>502</v>
      </c>
    </row>
    <row r="1451" spans="1:10" hidden="1" x14ac:dyDescent="0.25">
      <c r="A1451" t="s">
        <v>501</v>
      </c>
      <c r="B1451" t="s">
        <v>12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s="2">
        <v>0</v>
      </c>
      <c r="I1451" t="s">
        <v>18</v>
      </c>
      <c r="J1451" t="s">
        <v>502</v>
      </c>
    </row>
    <row r="1452" spans="1:10" hidden="1" x14ac:dyDescent="0.25">
      <c r="A1452" t="s">
        <v>501</v>
      </c>
      <c r="B1452" t="s">
        <v>13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s="2">
        <v>0</v>
      </c>
      <c r="I1452" t="s">
        <v>18</v>
      </c>
      <c r="J1452" t="s">
        <v>502</v>
      </c>
    </row>
    <row r="1453" spans="1:10" hidden="1" x14ac:dyDescent="0.25">
      <c r="A1453" t="s">
        <v>503</v>
      </c>
      <c r="B1453" t="s">
        <v>8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s="2">
        <v>0</v>
      </c>
      <c r="H1453" s="2">
        <v>194039000</v>
      </c>
      <c r="I1453" t="s">
        <v>15</v>
      </c>
      <c r="J1453" t="s">
        <v>504</v>
      </c>
    </row>
    <row r="1454" spans="1:10" hidden="1" x14ac:dyDescent="0.25">
      <c r="A1454" t="s">
        <v>503</v>
      </c>
      <c r="B1454" t="s">
        <v>11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s="2">
        <v>0</v>
      </c>
      <c r="H1454" s="2">
        <v>74833000</v>
      </c>
      <c r="I1454" t="s">
        <v>15</v>
      </c>
      <c r="J1454" t="s">
        <v>504</v>
      </c>
    </row>
    <row r="1455" spans="1:10" hidden="1" x14ac:dyDescent="0.25">
      <c r="A1455" t="s">
        <v>503</v>
      </c>
      <c r="B1455" t="s">
        <v>12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s="2">
        <v>0</v>
      </c>
      <c r="H1455" s="2">
        <v>151837000</v>
      </c>
      <c r="I1455" t="s">
        <v>15</v>
      </c>
      <c r="J1455" t="s">
        <v>504</v>
      </c>
    </row>
    <row r="1456" spans="1:10" hidden="1" x14ac:dyDescent="0.25">
      <c r="A1456" t="s">
        <v>503</v>
      </c>
      <c r="B1456" t="s">
        <v>13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s="2">
        <v>0</v>
      </c>
      <c r="H1456" s="2">
        <v>205087000</v>
      </c>
      <c r="I1456" t="s">
        <v>15</v>
      </c>
      <c r="J1456" t="s">
        <v>504</v>
      </c>
    </row>
    <row r="1457" spans="1:10" hidden="1" x14ac:dyDescent="0.25">
      <c r="A1457" t="s">
        <v>505</v>
      </c>
      <c r="B1457" t="s">
        <v>8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s="2">
        <v>0</v>
      </c>
      <c r="H1457" s="2">
        <v>2044000000</v>
      </c>
      <c r="I1457" t="s">
        <v>15</v>
      </c>
      <c r="J1457" t="s">
        <v>193</v>
      </c>
    </row>
    <row r="1458" spans="1:10" hidden="1" x14ac:dyDescent="0.25">
      <c r="A1458" t="s">
        <v>505</v>
      </c>
      <c r="B1458" t="s">
        <v>11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s="2">
        <v>0</v>
      </c>
      <c r="H1458" s="2">
        <v>1996000000</v>
      </c>
      <c r="I1458" t="s">
        <v>15</v>
      </c>
      <c r="J1458" t="s">
        <v>193</v>
      </c>
    </row>
    <row r="1459" spans="1:10" hidden="1" x14ac:dyDescent="0.25">
      <c r="A1459" t="s">
        <v>505</v>
      </c>
      <c r="B1459" t="s">
        <v>12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s="2">
        <v>0</v>
      </c>
      <c r="H1459" s="2">
        <v>2129000000</v>
      </c>
      <c r="I1459" t="s">
        <v>15</v>
      </c>
      <c r="J1459" t="s">
        <v>193</v>
      </c>
    </row>
    <row r="1460" spans="1:10" hidden="1" x14ac:dyDescent="0.25">
      <c r="A1460" t="s">
        <v>505</v>
      </c>
      <c r="B1460" t="s">
        <v>13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s="2">
        <v>0</v>
      </c>
      <c r="H1460" s="2">
        <v>2213000000</v>
      </c>
      <c r="I1460" t="s">
        <v>15</v>
      </c>
      <c r="J1460" t="s">
        <v>193</v>
      </c>
    </row>
    <row r="1461" spans="1:10" hidden="1" x14ac:dyDescent="0.25">
      <c r="A1461" t="s">
        <v>506</v>
      </c>
      <c r="B1461" t="s">
        <v>8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s="2">
        <v>0</v>
      </c>
      <c r="H1461" s="2">
        <v>0</v>
      </c>
      <c r="I1461" t="s">
        <v>15</v>
      </c>
      <c r="J1461" t="s">
        <v>285</v>
      </c>
    </row>
    <row r="1462" spans="1:10" hidden="1" x14ac:dyDescent="0.25">
      <c r="A1462" t="s">
        <v>506</v>
      </c>
      <c r="B1462" t="s">
        <v>11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s="2">
        <v>0</v>
      </c>
      <c r="H1462" s="2">
        <v>0</v>
      </c>
      <c r="I1462" t="s">
        <v>15</v>
      </c>
      <c r="J1462" t="s">
        <v>285</v>
      </c>
    </row>
    <row r="1463" spans="1:10" hidden="1" x14ac:dyDescent="0.25">
      <c r="A1463" t="s">
        <v>506</v>
      </c>
      <c r="B1463" t="s">
        <v>12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s="2">
        <v>0</v>
      </c>
      <c r="H1463" s="2">
        <v>0</v>
      </c>
      <c r="I1463" t="s">
        <v>15</v>
      </c>
      <c r="J1463" t="s">
        <v>285</v>
      </c>
    </row>
    <row r="1464" spans="1:10" hidden="1" x14ac:dyDescent="0.25">
      <c r="A1464" t="s">
        <v>506</v>
      </c>
      <c r="B1464" t="s">
        <v>13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s="2">
        <v>0</v>
      </c>
      <c r="H1464" s="2">
        <v>0</v>
      </c>
      <c r="I1464" t="s">
        <v>15</v>
      </c>
      <c r="J1464" t="s">
        <v>285</v>
      </c>
    </row>
    <row r="1465" spans="1:10" hidden="1" x14ac:dyDescent="0.25">
      <c r="A1465" t="s">
        <v>507</v>
      </c>
      <c r="B1465" t="s">
        <v>8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s="2">
        <v>0</v>
      </c>
      <c r="H1465" s="2">
        <v>0</v>
      </c>
      <c r="I1465" t="s">
        <v>15</v>
      </c>
      <c r="J1465" t="s">
        <v>253</v>
      </c>
    </row>
    <row r="1466" spans="1:10" hidden="1" x14ac:dyDescent="0.25">
      <c r="A1466" t="s">
        <v>507</v>
      </c>
      <c r="B1466" t="s">
        <v>11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s="2">
        <v>0</v>
      </c>
      <c r="H1466" s="2">
        <v>0</v>
      </c>
      <c r="I1466" t="s">
        <v>15</v>
      </c>
      <c r="J1466" t="s">
        <v>253</v>
      </c>
    </row>
    <row r="1467" spans="1:10" hidden="1" x14ac:dyDescent="0.25">
      <c r="A1467" t="s">
        <v>507</v>
      </c>
      <c r="B1467" t="s">
        <v>12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s="2">
        <v>0</v>
      </c>
      <c r="H1467" s="2">
        <v>0</v>
      </c>
      <c r="I1467" t="s">
        <v>15</v>
      </c>
      <c r="J1467" t="s">
        <v>253</v>
      </c>
    </row>
    <row r="1468" spans="1:10" hidden="1" x14ac:dyDescent="0.25">
      <c r="A1468" t="s">
        <v>507</v>
      </c>
      <c r="B1468" t="s">
        <v>13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s="2">
        <v>0</v>
      </c>
      <c r="H1468" s="2">
        <v>0</v>
      </c>
      <c r="I1468" t="s">
        <v>15</v>
      </c>
      <c r="J1468" t="s">
        <v>253</v>
      </c>
    </row>
    <row r="1469" spans="1:10" hidden="1" x14ac:dyDescent="0.25">
      <c r="A1469" t="s">
        <v>508</v>
      </c>
      <c r="B1469" t="s">
        <v>8</v>
      </c>
      <c r="C1469" s="1">
        <v>41274</v>
      </c>
      <c r="D1469" s="2">
        <v>3589516000</v>
      </c>
      <c r="E1469" s="2">
        <v>1955682000</v>
      </c>
      <c r="F1469" s="2">
        <v>0</v>
      </c>
      <c r="G1469" s="2">
        <v>0</v>
      </c>
      <c r="H1469" s="2">
        <v>787329000</v>
      </c>
      <c r="I1469" t="s">
        <v>43</v>
      </c>
      <c r="J1469" t="s">
        <v>44</v>
      </c>
    </row>
    <row r="1470" spans="1:10" hidden="1" x14ac:dyDescent="0.25">
      <c r="A1470" t="s">
        <v>508</v>
      </c>
      <c r="B1470" t="s">
        <v>11</v>
      </c>
      <c r="C1470" s="1">
        <v>41639</v>
      </c>
      <c r="D1470" s="2">
        <v>3494253000</v>
      </c>
      <c r="E1470" s="2">
        <v>1838766000</v>
      </c>
      <c r="F1470" s="2">
        <v>0</v>
      </c>
      <c r="G1470" s="2">
        <v>0</v>
      </c>
      <c r="H1470" s="2">
        <v>819711000</v>
      </c>
      <c r="I1470" t="s">
        <v>43</v>
      </c>
      <c r="J1470" t="s">
        <v>44</v>
      </c>
    </row>
    <row r="1471" spans="1:10" hidden="1" x14ac:dyDescent="0.25">
      <c r="A1471" t="s">
        <v>508</v>
      </c>
      <c r="B1471" t="s">
        <v>12</v>
      </c>
      <c r="C1471" s="1">
        <v>42004</v>
      </c>
      <c r="D1471" s="2">
        <v>3620095000</v>
      </c>
      <c r="E1471" s="2">
        <v>1903384000</v>
      </c>
      <c r="F1471" s="2">
        <v>0</v>
      </c>
      <c r="G1471" s="2">
        <v>0</v>
      </c>
      <c r="H1471" s="2">
        <v>855908000</v>
      </c>
      <c r="I1471" t="s">
        <v>43</v>
      </c>
      <c r="J1471" t="s">
        <v>44</v>
      </c>
    </row>
    <row r="1472" spans="1:10" hidden="1" x14ac:dyDescent="0.25">
      <c r="A1472" t="s">
        <v>508</v>
      </c>
      <c r="B1472" t="s">
        <v>13</v>
      </c>
      <c r="C1472" s="1">
        <v>42369</v>
      </c>
      <c r="D1472" s="2">
        <v>3766065000</v>
      </c>
      <c r="E1472" s="2">
        <v>2016212000</v>
      </c>
      <c r="F1472" s="2">
        <v>0</v>
      </c>
      <c r="G1472" s="2">
        <v>0</v>
      </c>
      <c r="H1472" s="2">
        <v>907024000</v>
      </c>
      <c r="I1472" t="s">
        <v>43</v>
      </c>
      <c r="J1472" t="s">
        <v>44</v>
      </c>
    </row>
    <row r="1473" spans="1:10" hidden="1" x14ac:dyDescent="0.25">
      <c r="A1473" t="s">
        <v>509</v>
      </c>
      <c r="B1473" t="s">
        <v>8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s="2">
        <v>0</v>
      </c>
      <c r="I1473" t="s">
        <v>21</v>
      </c>
      <c r="J1473" t="s">
        <v>26</v>
      </c>
    </row>
    <row r="1474" spans="1:10" hidden="1" x14ac:dyDescent="0.25">
      <c r="A1474" t="s">
        <v>509</v>
      </c>
      <c r="B1474" t="s">
        <v>11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s="2">
        <v>0</v>
      </c>
      <c r="I1474" t="s">
        <v>21</v>
      </c>
      <c r="J1474" t="s">
        <v>26</v>
      </c>
    </row>
    <row r="1475" spans="1:10" hidden="1" x14ac:dyDescent="0.25">
      <c r="A1475" t="s">
        <v>509</v>
      </c>
      <c r="B1475" t="s">
        <v>12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s="2">
        <v>0</v>
      </c>
      <c r="I1475" t="s">
        <v>21</v>
      </c>
      <c r="J1475" t="s">
        <v>26</v>
      </c>
    </row>
    <row r="1476" spans="1:10" hidden="1" x14ac:dyDescent="0.25">
      <c r="A1476" t="s">
        <v>509</v>
      </c>
      <c r="B1476" t="s">
        <v>13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s="2">
        <v>0</v>
      </c>
      <c r="I1476" t="s">
        <v>21</v>
      </c>
      <c r="J1476" t="s">
        <v>26</v>
      </c>
    </row>
    <row r="1477" spans="1:10" hidden="1" x14ac:dyDescent="0.25">
      <c r="A1477" t="s">
        <v>510</v>
      </c>
      <c r="B1477" t="s">
        <v>8</v>
      </c>
      <c r="C1477" s="1">
        <v>41274</v>
      </c>
      <c r="D1477" s="2">
        <v>763000000</v>
      </c>
      <c r="E1477" s="2">
        <v>12000000</v>
      </c>
      <c r="F1477" s="2">
        <v>429000000</v>
      </c>
      <c r="G1477" s="2">
        <v>0</v>
      </c>
      <c r="H1477" s="2">
        <v>26000000</v>
      </c>
      <c r="I1477" t="s">
        <v>15</v>
      </c>
      <c r="J1477" t="s">
        <v>73</v>
      </c>
    </row>
    <row r="1478" spans="1:10" hidden="1" x14ac:dyDescent="0.25">
      <c r="A1478" t="s">
        <v>510</v>
      </c>
      <c r="B1478" t="s">
        <v>11</v>
      </c>
      <c r="C1478" s="1">
        <v>41639</v>
      </c>
      <c r="D1478" s="2">
        <v>945000000</v>
      </c>
      <c r="E1478" s="2">
        <v>18000000</v>
      </c>
      <c r="F1478" s="2">
        <v>597000000</v>
      </c>
      <c r="G1478" s="2">
        <v>0</v>
      </c>
      <c r="H1478" s="2">
        <v>36000000</v>
      </c>
      <c r="I1478" t="s">
        <v>15</v>
      </c>
      <c r="J1478" t="s">
        <v>73</v>
      </c>
    </row>
    <row r="1479" spans="1:10" hidden="1" x14ac:dyDescent="0.25">
      <c r="A1479" t="s">
        <v>510</v>
      </c>
      <c r="B1479" t="s">
        <v>12</v>
      </c>
      <c r="C1479" s="1">
        <v>42004</v>
      </c>
      <c r="D1479" s="2">
        <v>1246000000</v>
      </c>
      <c r="E1479" s="2">
        <v>40000000</v>
      </c>
      <c r="F1479" s="2">
        <v>801000000</v>
      </c>
      <c r="G1479" s="2">
        <v>0</v>
      </c>
      <c r="H1479" s="2">
        <v>65000000</v>
      </c>
      <c r="I1479" t="s">
        <v>15</v>
      </c>
      <c r="J1479" t="s">
        <v>73</v>
      </c>
    </row>
    <row r="1480" spans="1:10" hidden="1" x14ac:dyDescent="0.25">
      <c r="A1480" t="s">
        <v>510</v>
      </c>
      <c r="B1480" t="s">
        <v>13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s="2">
        <v>0</v>
      </c>
      <c r="H1480" s="2">
        <v>93000000</v>
      </c>
      <c r="I1480" t="s">
        <v>15</v>
      </c>
      <c r="J1480" t="s">
        <v>73</v>
      </c>
    </row>
    <row r="1481" spans="1:10" hidden="1" x14ac:dyDescent="0.25">
      <c r="A1481" t="s">
        <v>511</v>
      </c>
      <c r="B1481" t="s">
        <v>8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s="2">
        <v>0</v>
      </c>
      <c r="H1481" s="2">
        <v>3821000000</v>
      </c>
      <c r="I1481" t="s">
        <v>43</v>
      </c>
      <c r="J1481" t="s">
        <v>46</v>
      </c>
    </row>
    <row r="1482" spans="1:10" hidden="1" x14ac:dyDescent="0.25">
      <c r="A1482" t="s">
        <v>511</v>
      </c>
      <c r="B1482" t="s">
        <v>11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s="2">
        <v>0</v>
      </c>
      <c r="H1482" s="2">
        <v>3882000000</v>
      </c>
      <c r="I1482" t="s">
        <v>43</v>
      </c>
      <c r="J1482" t="s">
        <v>46</v>
      </c>
    </row>
    <row r="1483" spans="1:10" hidden="1" x14ac:dyDescent="0.25">
      <c r="A1483" t="s">
        <v>511</v>
      </c>
      <c r="B1483" t="s">
        <v>12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s="2">
        <v>0</v>
      </c>
      <c r="H1483" s="2">
        <v>3885000000</v>
      </c>
      <c r="I1483" t="s">
        <v>43</v>
      </c>
      <c r="J1483" t="s">
        <v>46</v>
      </c>
    </row>
    <row r="1484" spans="1:10" hidden="1" x14ac:dyDescent="0.25">
      <c r="A1484" t="s">
        <v>511</v>
      </c>
      <c r="B1484" t="s">
        <v>13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s="2">
        <v>0</v>
      </c>
      <c r="H1484" s="2">
        <v>3985000000</v>
      </c>
      <c r="I1484" t="s">
        <v>43</v>
      </c>
      <c r="J1484" t="s">
        <v>46</v>
      </c>
    </row>
    <row r="1485" spans="1:10" hidden="1" x14ac:dyDescent="0.25">
      <c r="A1485" t="s">
        <v>512</v>
      </c>
      <c r="B1485" t="s">
        <v>8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s="2">
        <v>0</v>
      </c>
      <c r="H1485" s="2">
        <v>88975000</v>
      </c>
      <c r="I1485" t="s">
        <v>15</v>
      </c>
      <c r="J1485" t="s">
        <v>513</v>
      </c>
    </row>
    <row r="1486" spans="1:10" hidden="1" x14ac:dyDescent="0.25">
      <c r="A1486" t="s">
        <v>512</v>
      </c>
      <c r="B1486" t="s">
        <v>11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s="2">
        <v>0</v>
      </c>
      <c r="H1486" s="2">
        <v>100025000</v>
      </c>
      <c r="I1486" t="s">
        <v>15</v>
      </c>
      <c r="J1486" t="s">
        <v>513</v>
      </c>
    </row>
    <row r="1487" spans="1:10" hidden="1" x14ac:dyDescent="0.25">
      <c r="A1487" t="s">
        <v>512</v>
      </c>
      <c r="B1487" t="s">
        <v>12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s="2">
        <v>0</v>
      </c>
      <c r="H1487" s="2">
        <v>114635000</v>
      </c>
      <c r="I1487" t="s">
        <v>15</v>
      </c>
      <c r="J1487" t="s">
        <v>513</v>
      </c>
    </row>
    <row r="1488" spans="1:10" hidden="1" x14ac:dyDescent="0.25">
      <c r="A1488" t="s">
        <v>512</v>
      </c>
      <c r="B1488" t="s">
        <v>13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s="2">
        <v>0</v>
      </c>
      <c r="H1488" s="2">
        <v>123569000</v>
      </c>
      <c r="I1488" t="s">
        <v>15</v>
      </c>
      <c r="J1488" t="s">
        <v>513</v>
      </c>
    </row>
    <row r="1489" spans="1:10" hidden="1" x14ac:dyDescent="0.25">
      <c r="A1489" t="s">
        <v>514</v>
      </c>
      <c r="B1489" t="s">
        <v>8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s="2">
        <v>0</v>
      </c>
      <c r="H1489" s="2">
        <v>0</v>
      </c>
      <c r="I1489" t="s">
        <v>32</v>
      </c>
      <c r="J1489" t="s">
        <v>120</v>
      </c>
    </row>
    <row r="1490" spans="1:10" hidden="1" x14ac:dyDescent="0.25">
      <c r="A1490" t="s">
        <v>514</v>
      </c>
      <c r="B1490" t="s">
        <v>11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s="2">
        <v>0</v>
      </c>
      <c r="H1490" s="2">
        <v>0</v>
      </c>
      <c r="I1490" t="s">
        <v>32</v>
      </c>
      <c r="J1490" t="s">
        <v>120</v>
      </c>
    </row>
    <row r="1491" spans="1:10" hidden="1" x14ac:dyDescent="0.25">
      <c r="A1491" t="s">
        <v>514</v>
      </c>
      <c r="B1491" t="s">
        <v>12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s="2">
        <v>0</v>
      </c>
      <c r="H1491" s="2">
        <v>0</v>
      </c>
      <c r="I1491" t="s">
        <v>32</v>
      </c>
      <c r="J1491" t="s">
        <v>120</v>
      </c>
    </row>
    <row r="1492" spans="1:10" hidden="1" x14ac:dyDescent="0.25">
      <c r="A1492" t="s">
        <v>514</v>
      </c>
      <c r="B1492" t="s">
        <v>13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s="2">
        <v>0</v>
      </c>
      <c r="H1492" s="2">
        <v>0</v>
      </c>
      <c r="I1492" t="s">
        <v>32</v>
      </c>
      <c r="J1492" t="s">
        <v>120</v>
      </c>
    </row>
    <row r="1493" spans="1:10" hidden="1" x14ac:dyDescent="0.25">
      <c r="A1493" t="s">
        <v>515</v>
      </c>
      <c r="B1493" t="s">
        <v>8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s="2">
        <v>0</v>
      </c>
      <c r="H1493" s="2">
        <v>418000000</v>
      </c>
      <c r="I1493" t="s">
        <v>79</v>
      </c>
      <c r="J1493" t="s">
        <v>337</v>
      </c>
    </row>
    <row r="1494" spans="1:10" hidden="1" x14ac:dyDescent="0.25">
      <c r="A1494" t="s">
        <v>515</v>
      </c>
      <c r="B1494" t="s">
        <v>11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s="2">
        <v>0</v>
      </c>
      <c r="H1494" s="2">
        <v>489000000</v>
      </c>
      <c r="I1494" t="s">
        <v>79</v>
      </c>
      <c r="J1494" t="s">
        <v>337</v>
      </c>
    </row>
    <row r="1495" spans="1:10" hidden="1" x14ac:dyDescent="0.25">
      <c r="A1495" t="s">
        <v>515</v>
      </c>
      <c r="B1495" t="s">
        <v>12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s="2">
        <v>0</v>
      </c>
      <c r="H1495" s="2">
        <v>562000000</v>
      </c>
      <c r="I1495" t="s">
        <v>79</v>
      </c>
      <c r="J1495" t="s">
        <v>337</v>
      </c>
    </row>
    <row r="1496" spans="1:10" hidden="1" x14ac:dyDescent="0.25">
      <c r="A1496" t="s">
        <v>515</v>
      </c>
      <c r="B1496" t="s">
        <v>13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s="2">
        <v>0</v>
      </c>
      <c r="H1496" s="2">
        <v>756000000</v>
      </c>
      <c r="I1496" t="s">
        <v>79</v>
      </c>
      <c r="J1496" t="s">
        <v>337</v>
      </c>
    </row>
    <row r="1497" spans="1:10" hidden="1" x14ac:dyDescent="0.25">
      <c r="A1497" t="s">
        <v>516</v>
      </c>
      <c r="B1497" t="s">
        <v>8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s="2">
        <v>0</v>
      </c>
      <c r="H1497" s="2">
        <v>0</v>
      </c>
      <c r="I1497" t="s">
        <v>18</v>
      </c>
      <c r="J1497" t="s">
        <v>53</v>
      </c>
    </row>
    <row r="1498" spans="1:10" hidden="1" x14ac:dyDescent="0.25">
      <c r="A1498" t="s">
        <v>516</v>
      </c>
      <c r="B1498" t="s">
        <v>11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s="2">
        <v>0</v>
      </c>
      <c r="H1498" s="2">
        <v>0</v>
      </c>
      <c r="I1498" t="s">
        <v>18</v>
      </c>
      <c r="J1498" t="s">
        <v>53</v>
      </c>
    </row>
    <row r="1499" spans="1:10" hidden="1" x14ac:dyDescent="0.25">
      <c r="A1499" t="s">
        <v>516</v>
      </c>
      <c r="B1499" t="s">
        <v>12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s="2">
        <v>0</v>
      </c>
      <c r="H1499" s="2">
        <v>0</v>
      </c>
      <c r="I1499" t="s">
        <v>18</v>
      </c>
      <c r="J1499" t="s">
        <v>53</v>
      </c>
    </row>
    <row r="1500" spans="1:10" hidden="1" x14ac:dyDescent="0.25">
      <c r="A1500" t="s">
        <v>516</v>
      </c>
      <c r="B1500" t="s">
        <v>13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s="2">
        <v>0</v>
      </c>
      <c r="H1500" s="2">
        <v>0</v>
      </c>
      <c r="I1500" t="s">
        <v>18</v>
      </c>
      <c r="J1500" t="s">
        <v>53</v>
      </c>
    </row>
    <row r="1501" spans="1:10" hidden="1" x14ac:dyDescent="0.25">
      <c r="A1501" t="s">
        <v>517</v>
      </c>
      <c r="B1501" t="s">
        <v>8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s="2">
        <v>0</v>
      </c>
      <c r="I1501" t="s">
        <v>18</v>
      </c>
      <c r="J1501" t="s">
        <v>30</v>
      </c>
    </row>
    <row r="1502" spans="1:10" hidden="1" x14ac:dyDescent="0.25">
      <c r="A1502" t="s">
        <v>517</v>
      </c>
      <c r="B1502" t="s">
        <v>11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s="2">
        <v>0</v>
      </c>
      <c r="I1502" t="s">
        <v>18</v>
      </c>
      <c r="J1502" t="s">
        <v>30</v>
      </c>
    </row>
    <row r="1503" spans="1:10" hidden="1" x14ac:dyDescent="0.25">
      <c r="A1503" t="s">
        <v>517</v>
      </c>
      <c r="B1503" t="s">
        <v>12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s="2">
        <v>0</v>
      </c>
      <c r="I1503" t="s">
        <v>18</v>
      </c>
      <c r="J1503" t="s">
        <v>30</v>
      </c>
    </row>
    <row r="1504" spans="1:10" hidden="1" x14ac:dyDescent="0.25">
      <c r="A1504" t="s">
        <v>517</v>
      </c>
      <c r="B1504" t="s">
        <v>13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s="2">
        <v>0</v>
      </c>
      <c r="I1504" t="s">
        <v>18</v>
      </c>
      <c r="J1504" t="s">
        <v>30</v>
      </c>
    </row>
    <row r="1505" spans="1:10" hidden="1" x14ac:dyDescent="0.25">
      <c r="A1505" t="s">
        <v>518</v>
      </c>
      <c r="B1505" t="s">
        <v>8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s="2">
        <v>0</v>
      </c>
      <c r="H1505" s="2">
        <v>0</v>
      </c>
      <c r="I1505" t="s">
        <v>9</v>
      </c>
      <c r="J1505" t="s">
        <v>160</v>
      </c>
    </row>
    <row r="1506" spans="1:10" hidden="1" x14ac:dyDescent="0.25">
      <c r="A1506" t="s">
        <v>518</v>
      </c>
      <c r="B1506" t="s">
        <v>11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s="2">
        <v>0</v>
      </c>
      <c r="H1506" s="2">
        <v>0</v>
      </c>
      <c r="I1506" t="s">
        <v>9</v>
      </c>
      <c r="J1506" t="s">
        <v>160</v>
      </c>
    </row>
    <row r="1507" spans="1:10" hidden="1" x14ac:dyDescent="0.25">
      <c r="A1507" t="s">
        <v>518</v>
      </c>
      <c r="B1507" t="s">
        <v>12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s="2">
        <v>0</v>
      </c>
      <c r="H1507" s="2">
        <v>0</v>
      </c>
      <c r="I1507" t="s">
        <v>9</v>
      </c>
      <c r="J1507" t="s">
        <v>160</v>
      </c>
    </row>
    <row r="1508" spans="1:10" hidden="1" x14ac:dyDescent="0.25">
      <c r="A1508" t="s">
        <v>518</v>
      </c>
      <c r="B1508" t="s">
        <v>13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s="2">
        <v>0</v>
      </c>
      <c r="H1508" s="2">
        <v>0</v>
      </c>
      <c r="I1508" t="s">
        <v>9</v>
      </c>
      <c r="J1508" t="s">
        <v>160</v>
      </c>
    </row>
    <row r="1509" spans="1:10" hidden="1" x14ac:dyDescent="0.25">
      <c r="A1509" t="s">
        <v>519</v>
      </c>
      <c r="B1509" t="s">
        <v>8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s="2">
        <v>0</v>
      </c>
      <c r="H1509" s="2">
        <v>0</v>
      </c>
      <c r="I1509" t="s">
        <v>15</v>
      </c>
      <c r="J1509" t="s">
        <v>285</v>
      </c>
    </row>
    <row r="1510" spans="1:10" hidden="1" x14ac:dyDescent="0.25">
      <c r="A1510" t="s">
        <v>519</v>
      </c>
      <c r="B1510" t="s">
        <v>11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s="2">
        <v>0</v>
      </c>
      <c r="H1510" s="2">
        <v>0</v>
      </c>
      <c r="I1510" t="s">
        <v>15</v>
      </c>
      <c r="J1510" t="s">
        <v>285</v>
      </c>
    </row>
    <row r="1511" spans="1:10" hidden="1" x14ac:dyDescent="0.25">
      <c r="A1511" t="s">
        <v>519</v>
      </c>
      <c r="B1511" t="s">
        <v>12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s="2">
        <v>0</v>
      </c>
      <c r="H1511" s="2">
        <v>0</v>
      </c>
      <c r="I1511" t="s">
        <v>15</v>
      </c>
      <c r="J1511" t="s">
        <v>285</v>
      </c>
    </row>
    <row r="1512" spans="1:10" hidden="1" x14ac:dyDescent="0.25">
      <c r="A1512" t="s">
        <v>519</v>
      </c>
      <c r="B1512" t="s">
        <v>13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s="2">
        <v>0</v>
      </c>
      <c r="H1512" s="2">
        <v>0</v>
      </c>
      <c r="I1512" t="s">
        <v>15</v>
      </c>
      <c r="J1512" t="s">
        <v>285</v>
      </c>
    </row>
    <row r="1513" spans="1:10" hidden="1" x14ac:dyDescent="0.25">
      <c r="A1513" t="s">
        <v>520</v>
      </c>
      <c r="B1513" t="s">
        <v>8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s="2">
        <v>0</v>
      </c>
      <c r="H1513" s="2">
        <v>0</v>
      </c>
      <c r="I1513" t="s">
        <v>15</v>
      </c>
      <c r="J1513" t="s">
        <v>285</v>
      </c>
    </row>
    <row r="1514" spans="1:10" hidden="1" x14ac:dyDescent="0.25">
      <c r="A1514" t="s">
        <v>520</v>
      </c>
      <c r="B1514" t="s">
        <v>11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s="2">
        <v>0</v>
      </c>
      <c r="H1514" s="2">
        <v>0</v>
      </c>
      <c r="I1514" t="s">
        <v>15</v>
      </c>
      <c r="J1514" t="s">
        <v>285</v>
      </c>
    </row>
    <row r="1515" spans="1:10" hidden="1" x14ac:dyDescent="0.25">
      <c r="A1515" t="s">
        <v>520</v>
      </c>
      <c r="B1515" t="s">
        <v>12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s="2">
        <v>0</v>
      </c>
      <c r="H1515" s="2">
        <v>0</v>
      </c>
      <c r="I1515" t="s">
        <v>15</v>
      </c>
      <c r="J1515" t="s">
        <v>285</v>
      </c>
    </row>
    <row r="1516" spans="1:10" hidden="1" x14ac:dyDescent="0.25">
      <c r="A1516" t="s">
        <v>520</v>
      </c>
      <c r="B1516" t="s">
        <v>13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s="2">
        <v>0</v>
      </c>
      <c r="H1516" s="2">
        <v>0</v>
      </c>
      <c r="I1516" t="s">
        <v>15</v>
      </c>
      <c r="J1516" t="s">
        <v>285</v>
      </c>
    </row>
    <row r="1517" spans="1:10" hidden="1" x14ac:dyDescent="0.25">
      <c r="A1517" t="s">
        <v>521</v>
      </c>
      <c r="B1517" t="s">
        <v>8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s="2">
        <v>0</v>
      </c>
      <c r="H1517" s="2">
        <v>1522000000</v>
      </c>
      <c r="I1517" t="s">
        <v>9</v>
      </c>
      <c r="J1517" t="s">
        <v>10</v>
      </c>
    </row>
    <row r="1518" spans="1:10" hidden="1" x14ac:dyDescent="0.25">
      <c r="A1518" t="s">
        <v>521</v>
      </c>
      <c r="B1518" t="s">
        <v>11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s="2">
        <v>0</v>
      </c>
      <c r="H1518" s="2">
        <v>1689000000</v>
      </c>
      <c r="I1518" t="s">
        <v>9</v>
      </c>
      <c r="J1518" t="s">
        <v>10</v>
      </c>
    </row>
    <row r="1519" spans="1:10" hidden="1" x14ac:dyDescent="0.25">
      <c r="A1519" t="s">
        <v>521</v>
      </c>
      <c r="B1519" t="s">
        <v>12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s="2">
        <v>0</v>
      </c>
      <c r="H1519" s="2">
        <v>1679000000</v>
      </c>
      <c r="I1519" t="s">
        <v>9</v>
      </c>
      <c r="J1519" t="s">
        <v>10</v>
      </c>
    </row>
    <row r="1520" spans="1:10" hidden="1" x14ac:dyDescent="0.25">
      <c r="A1520" t="s">
        <v>521</v>
      </c>
      <c r="B1520" t="s">
        <v>13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s="2">
        <v>0</v>
      </c>
      <c r="H1520" s="2">
        <v>1819000000</v>
      </c>
      <c r="I1520" t="s">
        <v>9</v>
      </c>
      <c r="J1520" t="s">
        <v>10</v>
      </c>
    </row>
    <row r="1521" spans="1:10" hidden="1" x14ac:dyDescent="0.25">
      <c r="A1521" t="s">
        <v>522</v>
      </c>
      <c r="B1521" t="s">
        <v>8</v>
      </c>
      <c r="C1521" s="1">
        <v>41274</v>
      </c>
      <c r="D1521" s="2">
        <v>716612000</v>
      </c>
      <c r="E1521" s="2">
        <v>245316000</v>
      </c>
      <c r="F1521" s="2">
        <v>58005000</v>
      </c>
      <c r="G1521" s="2">
        <v>0</v>
      </c>
      <c r="H1521" s="2">
        <v>346031000</v>
      </c>
      <c r="I1521" t="s">
        <v>48</v>
      </c>
      <c r="J1521" t="s">
        <v>230</v>
      </c>
    </row>
    <row r="1522" spans="1:10" hidden="1" x14ac:dyDescent="0.25">
      <c r="A1522" t="s">
        <v>522</v>
      </c>
      <c r="B1522" t="s">
        <v>11</v>
      </c>
      <c r="C1522" s="1">
        <v>41639</v>
      </c>
      <c r="D1522" s="2">
        <v>758926000</v>
      </c>
      <c r="E1522" s="2">
        <v>258612000</v>
      </c>
      <c r="F1522" s="2">
        <v>37121000</v>
      </c>
      <c r="G1522" s="2">
        <v>0</v>
      </c>
      <c r="H1522" s="2">
        <v>346273000</v>
      </c>
      <c r="I1522" t="s">
        <v>48</v>
      </c>
      <c r="J1522" t="s">
        <v>230</v>
      </c>
    </row>
    <row r="1523" spans="1:10" hidden="1" x14ac:dyDescent="0.25">
      <c r="A1523" t="s">
        <v>522</v>
      </c>
      <c r="B1523" t="s">
        <v>12</v>
      </c>
      <c r="C1523" s="1">
        <v>42004</v>
      </c>
      <c r="D1523" s="2">
        <v>818046000</v>
      </c>
      <c r="E1523" s="2">
        <v>270741000</v>
      </c>
      <c r="F1523" s="2">
        <v>56612000</v>
      </c>
      <c r="G1523" s="2">
        <v>0</v>
      </c>
      <c r="H1523" s="2">
        <v>363929000</v>
      </c>
      <c r="I1523" t="s">
        <v>48</v>
      </c>
      <c r="J1523" t="s">
        <v>230</v>
      </c>
    </row>
    <row r="1524" spans="1:10" hidden="1" x14ac:dyDescent="0.25">
      <c r="A1524" t="s">
        <v>522</v>
      </c>
      <c r="B1524" t="s">
        <v>13</v>
      </c>
      <c r="C1524" s="1">
        <v>42369</v>
      </c>
      <c r="D1524" s="2">
        <v>894638000</v>
      </c>
      <c r="E1524" s="2">
        <v>282037000</v>
      </c>
      <c r="F1524" s="2">
        <v>71733000</v>
      </c>
      <c r="G1524" s="2">
        <v>0</v>
      </c>
      <c r="H1524" s="2">
        <v>381277000</v>
      </c>
      <c r="I1524" t="s">
        <v>48</v>
      </c>
      <c r="J1524" t="s">
        <v>230</v>
      </c>
    </row>
    <row r="1525" spans="1:10" hidden="1" x14ac:dyDescent="0.25">
      <c r="A1525" t="s">
        <v>523</v>
      </c>
      <c r="B1525" t="s">
        <v>8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s="2">
        <v>0</v>
      </c>
      <c r="H1525" s="2">
        <v>0</v>
      </c>
      <c r="I1525" t="s">
        <v>15</v>
      </c>
      <c r="J1525" t="s">
        <v>75</v>
      </c>
    </row>
    <row r="1526" spans="1:10" hidden="1" x14ac:dyDescent="0.25">
      <c r="A1526" t="s">
        <v>523</v>
      </c>
      <c r="B1526" t="s">
        <v>11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s="2">
        <v>0</v>
      </c>
      <c r="H1526" s="2">
        <v>0</v>
      </c>
      <c r="I1526" t="s">
        <v>15</v>
      </c>
      <c r="J1526" t="s">
        <v>75</v>
      </c>
    </row>
    <row r="1527" spans="1:10" hidden="1" x14ac:dyDescent="0.25">
      <c r="A1527" t="s">
        <v>523</v>
      </c>
      <c r="B1527" t="s">
        <v>12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s="2">
        <v>0</v>
      </c>
      <c r="H1527" s="2">
        <v>0</v>
      </c>
      <c r="I1527" t="s">
        <v>15</v>
      </c>
      <c r="J1527" t="s">
        <v>75</v>
      </c>
    </row>
    <row r="1528" spans="1:10" hidden="1" x14ac:dyDescent="0.25">
      <c r="A1528" t="s">
        <v>523</v>
      </c>
      <c r="B1528" t="s">
        <v>13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s="2">
        <v>0</v>
      </c>
      <c r="H1528" s="2">
        <v>0</v>
      </c>
      <c r="I1528" t="s">
        <v>15</v>
      </c>
      <c r="J1528" t="s">
        <v>75</v>
      </c>
    </row>
    <row r="1529" spans="1:10" hidden="1" x14ac:dyDescent="0.25">
      <c r="A1529" t="s">
        <v>524</v>
      </c>
      <c r="B1529" t="s">
        <v>8</v>
      </c>
      <c r="C1529" s="1">
        <v>41639</v>
      </c>
      <c r="D1529" s="2">
        <v>122489000000</v>
      </c>
      <c r="E1529" s="2">
        <v>89659000000</v>
      </c>
      <c r="F1529" s="2">
        <v>0</v>
      </c>
      <c r="G1529" s="2">
        <v>0</v>
      </c>
      <c r="H1529" s="2">
        <v>23207000000</v>
      </c>
      <c r="I1529" t="s">
        <v>21</v>
      </c>
      <c r="J1529" t="s">
        <v>77</v>
      </c>
    </row>
    <row r="1530" spans="1:10" hidden="1" x14ac:dyDescent="0.25">
      <c r="A1530" t="s">
        <v>524</v>
      </c>
      <c r="B1530" t="s">
        <v>11</v>
      </c>
      <c r="C1530" s="1">
        <v>42004</v>
      </c>
      <c r="D1530" s="2">
        <v>130474000000</v>
      </c>
      <c r="E1530" s="2">
        <v>93633000000</v>
      </c>
      <c r="F1530" s="2">
        <v>0</v>
      </c>
      <c r="G1530" s="2">
        <v>0</v>
      </c>
      <c r="H1530" s="2">
        <v>26567000000</v>
      </c>
      <c r="I1530" t="s">
        <v>21</v>
      </c>
      <c r="J1530" t="s">
        <v>77</v>
      </c>
    </row>
    <row r="1531" spans="1:10" hidden="1" x14ac:dyDescent="0.25">
      <c r="A1531" t="s">
        <v>524</v>
      </c>
      <c r="B1531" t="s">
        <v>12</v>
      </c>
      <c r="C1531" s="1">
        <v>42369</v>
      </c>
      <c r="D1531" s="2">
        <v>157107000000</v>
      </c>
      <c r="E1531" s="2">
        <v>103875000000</v>
      </c>
      <c r="F1531" s="2">
        <v>0</v>
      </c>
      <c r="G1531" s="2">
        <v>0</v>
      </c>
      <c r="H1531" s="2">
        <v>42211000000</v>
      </c>
      <c r="I1531" t="s">
        <v>21</v>
      </c>
      <c r="J1531" t="s">
        <v>77</v>
      </c>
    </row>
    <row r="1532" spans="1:10" hidden="1" x14ac:dyDescent="0.25">
      <c r="A1532" t="s">
        <v>524</v>
      </c>
      <c r="B1532" t="s">
        <v>13</v>
      </c>
      <c r="C1532" s="1">
        <v>42735</v>
      </c>
      <c r="D1532" s="2">
        <v>184840000000</v>
      </c>
      <c r="E1532" s="2">
        <v>117038000000</v>
      </c>
      <c r="F1532" s="2">
        <v>0</v>
      </c>
      <c r="G1532" s="2">
        <v>0</v>
      </c>
      <c r="H1532" s="2">
        <v>54872000000</v>
      </c>
      <c r="I1532" t="s">
        <v>21</v>
      </c>
      <c r="J1532" t="s">
        <v>77</v>
      </c>
    </row>
    <row r="1533" spans="1:10" hidden="1" x14ac:dyDescent="0.25">
      <c r="A1533" t="s">
        <v>525</v>
      </c>
      <c r="B1533" t="s">
        <v>8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s="2">
        <v>0</v>
      </c>
      <c r="H1533" s="2">
        <v>1161600000</v>
      </c>
      <c r="I1533" t="s">
        <v>43</v>
      </c>
      <c r="J1533" t="s">
        <v>375</v>
      </c>
    </row>
    <row r="1534" spans="1:10" hidden="1" x14ac:dyDescent="0.25">
      <c r="A1534" t="s">
        <v>525</v>
      </c>
      <c r="B1534" t="s">
        <v>11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s="2">
        <v>0</v>
      </c>
      <c r="H1534" s="2">
        <v>1170400000</v>
      </c>
      <c r="I1534" t="s">
        <v>43</v>
      </c>
      <c r="J1534" t="s">
        <v>375</v>
      </c>
    </row>
    <row r="1535" spans="1:10" hidden="1" x14ac:dyDescent="0.25">
      <c r="A1535" t="s">
        <v>525</v>
      </c>
      <c r="B1535" t="s">
        <v>12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s="2">
        <v>0</v>
      </c>
      <c r="H1535" s="2">
        <v>1272000000</v>
      </c>
      <c r="I1535" t="s">
        <v>43</v>
      </c>
      <c r="J1535" t="s">
        <v>375</v>
      </c>
    </row>
    <row r="1536" spans="1:10" hidden="1" x14ac:dyDescent="0.25">
      <c r="A1536" t="s">
        <v>525</v>
      </c>
      <c r="B1536" t="s">
        <v>13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s="2">
        <v>0</v>
      </c>
      <c r="H1536" s="2">
        <v>1295700000</v>
      </c>
      <c r="I1536" t="s">
        <v>43</v>
      </c>
      <c r="J1536" t="s">
        <v>375</v>
      </c>
    </row>
    <row r="1537" spans="1:10" hidden="1" x14ac:dyDescent="0.25">
      <c r="A1537" t="s">
        <v>526</v>
      </c>
      <c r="B1537" t="s">
        <v>8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s="2">
        <v>0</v>
      </c>
      <c r="H1537" s="2">
        <v>1777000000</v>
      </c>
      <c r="I1537" t="s">
        <v>9</v>
      </c>
      <c r="J1537" t="s">
        <v>174</v>
      </c>
    </row>
    <row r="1538" spans="1:10" hidden="1" x14ac:dyDescent="0.25">
      <c r="A1538" t="s">
        <v>526</v>
      </c>
      <c r="B1538" t="s">
        <v>11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s="2">
        <v>0</v>
      </c>
      <c r="H1538" s="2">
        <v>1904000000</v>
      </c>
      <c r="I1538" t="s">
        <v>9</v>
      </c>
      <c r="J1538" t="s">
        <v>174</v>
      </c>
    </row>
    <row r="1539" spans="1:10" hidden="1" x14ac:dyDescent="0.25">
      <c r="A1539" t="s">
        <v>526</v>
      </c>
      <c r="B1539" t="s">
        <v>12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s="2">
        <v>0</v>
      </c>
      <c r="H1539" s="2">
        <v>2012000000</v>
      </c>
      <c r="I1539" t="s">
        <v>9</v>
      </c>
      <c r="J1539" t="s">
        <v>174</v>
      </c>
    </row>
    <row r="1540" spans="1:10" hidden="1" x14ac:dyDescent="0.25">
      <c r="A1540" t="s">
        <v>526</v>
      </c>
      <c r="B1540" t="s">
        <v>13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s="2">
        <v>0</v>
      </c>
      <c r="H1540" s="2">
        <v>2038000000</v>
      </c>
      <c r="I1540" t="s">
        <v>9</v>
      </c>
      <c r="J1540" t="s">
        <v>174</v>
      </c>
    </row>
    <row r="1541" spans="1:10" hidden="1" x14ac:dyDescent="0.25">
      <c r="A1541" t="s">
        <v>527</v>
      </c>
      <c r="B1541" t="s">
        <v>8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s="2">
        <v>0</v>
      </c>
      <c r="H1541" s="2">
        <v>1858000000</v>
      </c>
      <c r="I1541" t="s">
        <v>9</v>
      </c>
      <c r="J1541" t="s">
        <v>142</v>
      </c>
    </row>
    <row r="1542" spans="1:10" hidden="1" x14ac:dyDescent="0.25">
      <c r="A1542" t="s">
        <v>527</v>
      </c>
      <c r="B1542" t="s">
        <v>11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s="2">
        <v>0</v>
      </c>
      <c r="H1542" s="2">
        <v>1867000000</v>
      </c>
      <c r="I1542" t="s">
        <v>9</v>
      </c>
      <c r="J1542" t="s">
        <v>142</v>
      </c>
    </row>
    <row r="1543" spans="1:10" hidden="1" x14ac:dyDescent="0.25">
      <c r="A1543" t="s">
        <v>527</v>
      </c>
      <c r="B1543" t="s">
        <v>12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s="2">
        <v>0</v>
      </c>
      <c r="H1543" s="2">
        <v>1923000000</v>
      </c>
      <c r="I1543" t="s">
        <v>9</v>
      </c>
      <c r="J1543" t="s">
        <v>142</v>
      </c>
    </row>
    <row r="1544" spans="1:10" hidden="1" x14ac:dyDescent="0.25">
      <c r="A1544" t="s">
        <v>527</v>
      </c>
      <c r="B1544" t="s">
        <v>13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s="2">
        <v>0</v>
      </c>
      <c r="H1544" s="2">
        <v>2084000000</v>
      </c>
      <c r="I1544" t="s">
        <v>9</v>
      </c>
      <c r="J1544" t="s">
        <v>142</v>
      </c>
    </row>
    <row r="1545" spans="1:10" hidden="1" x14ac:dyDescent="0.25">
      <c r="A1545" t="s">
        <v>528</v>
      </c>
      <c r="B1545" t="s">
        <v>8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s="2">
        <v>0</v>
      </c>
      <c r="H1545" s="2">
        <v>0</v>
      </c>
      <c r="I1545" t="s">
        <v>15</v>
      </c>
      <c r="J1545" t="s">
        <v>253</v>
      </c>
    </row>
    <row r="1546" spans="1:10" hidden="1" x14ac:dyDescent="0.25">
      <c r="A1546" t="s">
        <v>528</v>
      </c>
      <c r="B1546" t="s">
        <v>11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s="2">
        <v>0</v>
      </c>
      <c r="H1546" s="2">
        <v>0</v>
      </c>
      <c r="I1546" t="s">
        <v>15</v>
      </c>
      <c r="J1546" t="s">
        <v>253</v>
      </c>
    </row>
    <row r="1547" spans="1:10" hidden="1" x14ac:dyDescent="0.25">
      <c r="A1547" t="s">
        <v>528</v>
      </c>
      <c r="B1547" t="s">
        <v>12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s="2">
        <v>0</v>
      </c>
      <c r="H1547" s="2">
        <v>0</v>
      </c>
      <c r="I1547" t="s">
        <v>15</v>
      </c>
      <c r="J1547" t="s">
        <v>253</v>
      </c>
    </row>
    <row r="1548" spans="1:10" hidden="1" x14ac:dyDescent="0.25">
      <c r="A1548" t="s">
        <v>528</v>
      </c>
      <c r="B1548" t="s">
        <v>13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s="2">
        <v>0</v>
      </c>
      <c r="H1548" s="2">
        <v>0</v>
      </c>
      <c r="I1548" t="s">
        <v>15</v>
      </c>
      <c r="J1548" t="s">
        <v>253</v>
      </c>
    </row>
    <row r="1549" spans="1:10" hidden="1" x14ac:dyDescent="0.25">
      <c r="A1549" t="s">
        <v>529</v>
      </c>
      <c r="B1549" t="s">
        <v>8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s="2">
        <v>0</v>
      </c>
      <c r="I1549" t="s">
        <v>43</v>
      </c>
      <c r="J1549" t="s">
        <v>101</v>
      </c>
    </row>
    <row r="1550" spans="1:10" hidden="1" x14ac:dyDescent="0.25">
      <c r="A1550" t="s">
        <v>529</v>
      </c>
      <c r="B1550" t="s">
        <v>11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s="2">
        <v>0</v>
      </c>
      <c r="I1550" t="s">
        <v>43</v>
      </c>
      <c r="J1550" t="s">
        <v>101</v>
      </c>
    </row>
    <row r="1551" spans="1:10" hidden="1" x14ac:dyDescent="0.25">
      <c r="A1551" t="s">
        <v>529</v>
      </c>
      <c r="B1551" t="s">
        <v>12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s="2">
        <v>0</v>
      </c>
      <c r="I1551" t="s">
        <v>43</v>
      </c>
      <c r="J1551" t="s">
        <v>101</v>
      </c>
    </row>
    <row r="1552" spans="1:10" hidden="1" x14ac:dyDescent="0.25">
      <c r="A1552" t="s">
        <v>529</v>
      </c>
      <c r="B1552" t="s">
        <v>13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s="2">
        <v>0</v>
      </c>
      <c r="I1552" t="s">
        <v>43</v>
      </c>
      <c r="J1552" t="s">
        <v>101</v>
      </c>
    </row>
    <row r="1553" spans="1:10" hidden="1" x14ac:dyDescent="0.25">
      <c r="A1553" t="s">
        <v>530</v>
      </c>
      <c r="B1553" t="s">
        <v>8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s="2">
        <v>0</v>
      </c>
      <c r="I1553" t="s">
        <v>9</v>
      </c>
      <c r="J1553" t="s">
        <v>160</v>
      </c>
    </row>
    <row r="1554" spans="1:10" hidden="1" x14ac:dyDescent="0.25">
      <c r="A1554" t="s">
        <v>530</v>
      </c>
      <c r="B1554" t="s">
        <v>11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s="2">
        <v>0</v>
      </c>
      <c r="I1554" t="s">
        <v>9</v>
      </c>
      <c r="J1554" t="s">
        <v>160</v>
      </c>
    </row>
    <row r="1555" spans="1:10" hidden="1" x14ac:dyDescent="0.25">
      <c r="A1555" t="s">
        <v>530</v>
      </c>
      <c r="B1555" t="s">
        <v>12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s="2">
        <v>0</v>
      </c>
      <c r="I1555" t="s">
        <v>9</v>
      </c>
      <c r="J1555" t="s">
        <v>160</v>
      </c>
    </row>
    <row r="1556" spans="1:10" hidden="1" x14ac:dyDescent="0.25">
      <c r="A1556" t="s">
        <v>530</v>
      </c>
      <c r="B1556" t="s">
        <v>13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s="2">
        <v>0</v>
      </c>
      <c r="I1556" t="s">
        <v>9</v>
      </c>
      <c r="J1556" t="s">
        <v>160</v>
      </c>
    </row>
    <row r="1557" spans="1:10" hidden="1" x14ac:dyDescent="0.25">
      <c r="A1557" t="s">
        <v>531</v>
      </c>
      <c r="B1557" t="s">
        <v>8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s="2">
        <v>0</v>
      </c>
      <c r="H1557" s="2">
        <v>397000000</v>
      </c>
      <c r="I1557" t="s">
        <v>18</v>
      </c>
      <c r="J1557" t="s">
        <v>53</v>
      </c>
    </row>
    <row r="1558" spans="1:10" hidden="1" x14ac:dyDescent="0.25">
      <c r="A1558" t="s">
        <v>531</v>
      </c>
      <c r="B1558" t="s">
        <v>11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s="2">
        <v>0</v>
      </c>
      <c r="H1558" s="2">
        <v>435000000</v>
      </c>
      <c r="I1558" t="s">
        <v>18</v>
      </c>
      <c r="J1558" t="s">
        <v>53</v>
      </c>
    </row>
    <row r="1559" spans="1:10" hidden="1" x14ac:dyDescent="0.25">
      <c r="A1559" t="s">
        <v>531</v>
      </c>
      <c r="B1559" t="s">
        <v>12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s="2">
        <v>0</v>
      </c>
      <c r="H1559" s="2">
        <v>494000000</v>
      </c>
      <c r="I1559" t="s">
        <v>18</v>
      </c>
      <c r="J1559" t="s">
        <v>53</v>
      </c>
    </row>
    <row r="1560" spans="1:10" hidden="1" x14ac:dyDescent="0.25">
      <c r="A1560" t="s">
        <v>531</v>
      </c>
      <c r="B1560" t="s">
        <v>13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s="2">
        <v>0</v>
      </c>
      <c r="H1560" s="2">
        <v>502000000</v>
      </c>
      <c r="I1560" t="s">
        <v>18</v>
      </c>
      <c r="J1560" t="s">
        <v>53</v>
      </c>
    </row>
    <row r="1561" spans="1:10" hidden="1" x14ac:dyDescent="0.25">
      <c r="A1561" t="s">
        <v>532</v>
      </c>
      <c r="B1561" t="s">
        <v>8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s="2">
        <v>0</v>
      </c>
      <c r="I1561" t="s">
        <v>21</v>
      </c>
      <c r="J1561" t="s">
        <v>26</v>
      </c>
    </row>
    <row r="1562" spans="1:10" hidden="1" x14ac:dyDescent="0.25">
      <c r="A1562" t="s">
        <v>532</v>
      </c>
      <c r="B1562" t="s">
        <v>11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s="2">
        <v>0</v>
      </c>
      <c r="I1562" t="s">
        <v>21</v>
      </c>
      <c r="J1562" t="s">
        <v>26</v>
      </c>
    </row>
    <row r="1563" spans="1:10" hidden="1" x14ac:dyDescent="0.25">
      <c r="A1563" t="s">
        <v>532</v>
      </c>
      <c r="B1563" t="s">
        <v>12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s="2">
        <v>0</v>
      </c>
      <c r="I1563" t="s">
        <v>21</v>
      </c>
      <c r="J1563" t="s">
        <v>26</v>
      </c>
    </row>
    <row r="1564" spans="1:10" hidden="1" x14ac:dyDescent="0.25">
      <c r="A1564" t="s">
        <v>532</v>
      </c>
      <c r="B1564" t="s">
        <v>13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s="2">
        <v>0</v>
      </c>
      <c r="I1564" t="s">
        <v>21</v>
      </c>
      <c r="J1564" t="s">
        <v>26</v>
      </c>
    </row>
    <row r="1565" spans="1:10" hidden="1" x14ac:dyDescent="0.25">
      <c r="A1565" t="s">
        <v>533</v>
      </c>
      <c r="B1565" t="s">
        <v>8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s="2">
        <v>0</v>
      </c>
      <c r="H1565" s="2">
        <v>0</v>
      </c>
      <c r="I1565" t="s">
        <v>15</v>
      </c>
      <c r="J1565" t="s">
        <v>285</v>
      </c>
    </row>
    <row r="1566" spans="1:10" hidden="1" x14ac:dyDescent="0.25">
      <c r="A1566" t="s">
        <v>533</v>
      </c>
      <c r="B1566" t="s">
        <v>11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s="2">
        <v>0</v>
      </c>
      <c r="H1566" s="2">
        <v>0</v>
      </c>
      <c r="I1566" t="s">
        <v>15</v>
      </c>
      <c r="J1566" t="s">
        <v>285</v>
      </c>
    </row>
    <row r="1567" spans="1:10" hidden="1" x14ac:dyDescent="0.25">
      <c r="A1567" t="s">
        <v>533</v>
      </c>
      <c r="B1567" t="s">
        <v>12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s="2">
        <v>0</v>
      </c>
      <c r="H1567" s="2">
        <v>0</v>
      </c>
      <c r="I1567" t="s">
        <v>15</v>
      </c>
      <c r="J1567" t="s">
        <v>285</v>
      </c>
    </row>
    <row r="1568" spans="1:10" hidden="1" x14ac:dyDescent="0.25">
      <c r="A1568" t="s">
        <v>533</v>
      </c>
      <c r="B1568" t="s">
        <v>13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s="2">
        <v>0</v>
      </c>
      <c r="H1568" s="2">
        <v>0</v>
      </c>
      <c r="I1568" t="s">
        <v>15</v>
      </c>
      <c r="J1568" t="s">
        <v>285</v>
      </c>
    </row>
    <row r="1569" spans="1:10" hidden="1" x14ac:dyDescent="0.25">
      <c r="A1569" t="s">
        <v>534</v>
      </c>
      <c r="B1569" t="s">
        <v>8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s="2">
        <v>0</v>
      </c>
      <c r="H1569" s="2">
        <v>237000000</v>
      </c>
      <c r="I1569" t="s">
        <v>15</v>
      </c>
      <c r="J1569" t="s">
        <v>200</v>
      </c>
    </row>
    <row r="1570" spans="1:10" hidden="1" x14ac:dyDescent="0.25">
      <c r="A1570" t="s">
        <v>534</v>
      </c>
      <c r="B1570" t="s">
        <v>11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s="2">
        <v>0</v>
      </c>
      <c r="H1570" s="2">
        <v>217000000</v>
      </c>
      <c r="I1570" t="s">
        <v>15</v>
      </c>
      <c r="J1570" t="s">
        <v>200</v>
      </c>
    </row>
    <row r="1571" spans="1:10" hidden="1" x14ac:dyDescent="0.25">
      <c r="A1571" t="s">
        <v>534</v>
      </c>
      <c r="B1571" t="s">
        <v>12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s="2">
        <v>0</v>
      </c>
      <c r="H1571" s="2">
        <v>222000000</v>
      </c>
      <c r="I1571" t="s">
        <v>15</v>
      </c>
      <c r="J1571" t="s">
        <v>200</v>
      </c>
    </row>
    <row r="1572" spans="1:10" hidden="1" x14ac:dyDescent="0.25">
      <c r="A1572" t="s">
        <v>534</v>
      </c>
      <c r="B1572" t="s">
        <v>13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s="2">
        <v>0</v>
      </c>
      <c r="H1572" s="2">
        <v>221000000</v>
      </c>
      <c r="I1572" t="s">
        <v>15</v>
      </c>
      <c r="J1572" t="s">
        <v>200</v>
      </c>
    </row>
    <row r="1573" spans="1:10" hidden="1" x14ac:dyDescent="0.25">
      <c r="A1573" t="s">
        <v>535</v>
      </c>
      <c r="B1573" t="s">
        <v>8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s="2">
        <v>0</v>
      </c>
      <c r="H1573" s="2">
        <v>1549000000</v>
      </c>
      <c r="I1573" t="s">
        <v>79</v>
      </c>
      <c r="J1573" t="s">
        <v>337</v>
      </c>
    </row>
    <row r="1574" spans="1:10" hidden="1" x14ac:dyDescent="0.25">
      <c r="A1574" t="s">
        <v>535</v>
      </c>
      <c r="B1574" t="s">
        <v>11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s="2">
        <v>0</v>
      </c>
      <c r="H1574" s="2">
        <v>1720000000</v>
      </c>
      <c r="I1574" t="s">
        <v>79</v>
      </c>
      <c r="J1574" t="s">
        <v>337</v>
      </c>
    </row>
    <row r="1575" spans="1:10" hidden="1" x14ac:dyDescent="0.25">
      <c r="A1575" t="s">
        <v>535</v>
      </c>
      <c r="B1575" t="s">
        <v>12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s="2">
        <v>0</v>
      </c>
      <c r="H1575" s="2">
        <v>1690000000</v>
      </c>
      <c r="I1575" t="s">
        <v>79</v>
      </c>
      <c r="J1575" t="s">
        <v>337</v>
      </c>
    </row>
    <row r="1576" spans="1:10" hidden="1" x14ac:dyDescent="0.25">
      <c r="A1576" t="s">
        <v>535</v>
      </c>
      <c r="B1576" t="s">
        <v>13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s="2">
        <v>0</v>
      </c>
      <c r="H1576" s="2">
        <v>1842000000</v>
      </c>
      <c r="I1576" t="s">
        <v>79</v>
      </c>
      <c r="J1576" t="s">
        <v>337</v>
      </c>
    </row>
    <row r="1577" spans="1:10" hidden="1" x14ac:dyDescent="0.25">
      <c r="A1577" t="s">
        <v>536</v>
      </c>
      <c r="B1577" t="s">
        <v>8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s="2">
        <v>0</v>
      </c>
      <c r="H1577" s="2">
        <v>0</v>
      </c>
      <c r="I1577" t="s">
        <v>55</v>
      </c>
      <c r="J1577" t="s">
        <v>383</v>
      </c>
    </row>
    <row r="1578" spans="1:10" hidden="1" x14ac:dyDescent="0.25">
      <c r="A1578" t="s">
        <v>536</v>
      </c>
      <c r="B1578" t="s">
        <v>11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s="2">
        <v>0</v>
      </c>
      <c r="H1578" s="2">
        <v>0</v>
      </c>
      <c r="I1578" t="s">
        <v>55</v>
      </c>
      <c r="J1578" t="s">
        <v>383</v>
      </c>
    </row>
    <row r="1579" spans="1:10" hidden="1" x14ac:dyDescent="0.25">
      <c r="A1579" t="s">
        <v>536</v>
      </c>
      <c r="B1579" t="s">
        <v>12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s="2">
        <v>0</v>
      </c>
      <c r="H1579" s="2">
        <v>0</v>
      </c>
      <c r="I1579" t="s">
        <v>55</v>
      </c>
      <c r="J1579" t="s">
        <v>383</v>
      </c>
    </row>
    <row r="1580" spans="1:10" hidden="1" x14ac:dyDescent="0.25">
      <c r="A1580" t="s">
        <v>536</v>
      </c>
      <c r="B1580" t="s">
        <v>13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s="2">
        <v>0</v>
      </c>
      <c r="H1580" s="2">
        <v>0</v>
      </c>
      <c r="I1580" t="s">
        <v>55</v>
      </c>
      <c r="J1580" t="s">
        <v>383</v>
      </c>
    </row>
    <row r="1581" spans="1:10" hidden="1" x14ac:dyDescent="0.25">
      <c r="A1581" t="s">
        <v>537</v>
      </c>
      <c r="B1581" t="s">
        <v>8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48</v>
      </c>
      <c r="J1581" t="s">
        <v>49</v>
      </c>
    </row>
    <row r="1582" spans="1:10" hidden="1" x14ac:dyDescent="0.25">
      <c r="A1582" t="s">
        <v>537</v>
      </c>
      <c r="B1582" t="s">
        <v>11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s="2">
        <v>0</v>
      </c>
      <c r="H1582" s="2">
        <v>481303000</v>
      </c>
      <c r="I1582" t="s">
        <v>48</v>
      </c>
      <c r="J1582" t="s">
        <v>49</v>
      </c>
    </row>
    <row r="1583" spans="1:10" hidden="1" x14ac:dyDescent="0.25">
      <c r="A1583" t="s">
        <v>537</v>
      </c>
      <c r="B1583" t="s">
        <v>12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s="2">
        <v>0</v>
      </c>
      <c r="H1583" s="2">
        <v>542952000</v>
      </c>
      <c r="I1583" t="s">
        <v>48</v>
      </c>
      <c r="J1583" t="s">
        <v>49</v>
      </c>
    </row>
    <row r="1584" spans="1:10" hidden="1" x14ac:dyDescent="0.25">
      <c r="A1584" t="s">
        <v>537</v>
      </c>
      <c r="B1584" t="s">
        <v>13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s="2">
        <v>0</v>
      </c>
      <c r="H1584" s="2">
        <v>565059000</v>
      </c>
      <c r="I1584" t="s">
        <v>48</v>
      </c>
      <c r="J1584" t="s">
        <v>49</v>
      </c>
    </row>
    <row r="1585" spans="1:10" hidden="1" x14ac:dyDescent="0.25">
      <c r="A1585" t="s">
        <v>538</v>
      </c>
      <c r="B1585" t="s">
        <v>8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s="2">
        <v>0</v>
      </c>
      <c r="H1585" s="2">
        <v>98844000</v>
      </c>
      <c r="I1585" t="s">
        <v>9</v>
      </c>
      <c r="J1585" t="s">
        <v>207</v>
      </c>
    </row>
    <row r="1586" spans="1:10" hidden="1" x14ac:dyDescent="0.25">
      <c r="A1586" t="s">
        <v>538</v>
      </c>
      <c r="B1586" t="s">
        <v>11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s="2">
        <v>0</v>
      </c>
      <c r="H1586" s="2">
        <v>129931000</v>
      </c>
      <c r="I1586" t="s">
        <v>9</v>
      </c>
      <c r="J1586" t="s">
        <v>207</v>
      </c>
    </row>
    <row r="1587" spans="1:10" hidden="1" x14ac:dyDescent="0.25">
      <c r="A1587" t="s">
        <v>538</v>
      </c>
      <c r="B1587" t="s">
        <v>12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s="2">
        <v>0</v>
      </c>
      <c r="H1587" s="2">
        <v>142376000</v>
      </c>
      <c r="I1587" t="s">
        <v>9</v>
      </c>
      <c r="J1587" t="s">
        <v>207</v>
      </c>
    </row>
    <row r="1588" spans="1:10" hidden="1" x14ac:dyDescent="0.25">
      <c r="A1588" t="s">
        <v>538</v>
      </c>
      <c r="B1588" t="s">
        <v>13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s="2">
        <v>0</v>
      </c>
      <c r="H1588" s="2">
        <v>215484000</v>
      </c>
      <c r="I1588" t="s">
        <v>9</v>
      </c>
      <c r="J1588" t="s">
        <v>207</v>
      </c>
    </row>
    <row r="1589" spans="1:10" hidden="1" x14ac:dyDescent="0.25">
      <c r="A1589" t="s">
        <v>539</v>
      </c>
      <c r="B1589" t="s">
        <v>8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s="2">
        <v>0</v>
      </c>
      <c r="I1589" t="s">
        <v>18</v>
      </c>
      <c r="J1589" t="s">
        <v>53</v>
      </c>
    </row>
    <row r="1590" spans="1:10" hidden="1" x14ac:dyDescent="0.25">
      <c r="A1590" t="s">
        <v>539</v>
      </c>
      <c r="B1590" t="s">
        <v>11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s="2">
        <v>0</v>
      </c>
      <c r="I1590" t="s">
        <v>18</v>
      </c>
      <c r="J1590" t="s">
        <v>53</v>
      </c>
    </row>
    <row r="1591" spans="1:10" hidden="1" x14ac:dyDescent="0.25">
      <c r="A1591" t="s">
        <v>539</v>
      </c>
      <c r="B1591" t="s">
        <v>12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s="2">
        <v>0</v>
      </c>
      <c r="I1591" t="s">
        <v>18</v>
      </c>
      <c r="J1591" t="s">
        <v>53</v>
      </c>
    </row>
    <row r="1592" spans="1:10" hidden="1" x14ac:dyDescent="0.25">
      <c r="A1592" t="s">
        <v>539</v>
      </c>
      <c r="B1592" t="s">
        <v>13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s="2">
        <v>0</v>
      </c>
      <c r="I1592" t="s">
        <v>18</v>
      </c>
      <c r="J1592" t="s">
        <v>53</v>
      </c>
    </row>
    <row r="1593" spans="1:10" hidden="1" x14ac:dyDescent="0.25">
      <c r="A1593" t="s">
        <v>540</v>
      </c>
      <c r="B1593" t="s">
        <v>8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s="2">
        <v>0</v>
      </c>
      <c r="I1593" t="s">
        <v>21</v>
      </c>
      <c r="J1593" t="s">
        <v>62</v>
      </c>
    </row>
    <row r="1594" spans="1:10" hidden="1" x14ac:dyDescent="0.25">
      <c r="A1594" t="s">
        <v>540</v>
      </c>
      <c r="B1594" t="s">
        <v>11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s="2">
        <v>0</v>
      </c>
      <c r="I1594" t="s">
        <v>21</v>
      </c>
      <c r="J1594" t="s">
        <v>62</v>
      </c>
    </row>
    <row r="1595" spans="1:10" hidden="1" x14ac:dyDescent="0.25">
      <c r="A1595" t="s">
        <v>540</v>
      </c>
      <c r="B1595" t="s">
        <v>12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s="2">
        <v>0</v>
      </c>
      <c r="I1595" t="s">
        <v>21</v>
      </c>
      <c r="J1595" t="s">
        <v>62</v>
      </c>
    </row>
    <row r="1596" spans="1:10" hidden="1" x14ac:dyDescent="0.25">
      <c r="A1596" t="s">
        <v>540</v>
      </c>
      <c r="B1596" t="s">
        <v>13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s="2">
        <v>0</v>
      </c>
      <c r="I1596" t="s">
        <v>21</v>
      </c>
      <c r="J1596" t="s">
        <v>62</v>
      </c>
    </row>
    <row r="1597" spans="1:10" hidden="1" x14ac:dyDescent="0.25">
      <c r="A1597" t="s">
        <v>541</v>
      </c>
      <c r="B1597" t="s">
        <v>8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s="2">
        <v>0</v>
      </c>
      <c r="H1597" s="2">
        <v>629908000</v>
      </c>
      <c r="I1597" t="s">
        <v>48</v>
      </c>
      <c r="J1597" t="s">
        <v>49</v>
      </c>
    </row>
    <row r="1598" spans="1:10" hidden="1" x14ac:dyDescent="0.25">
      <c r="A1598" t="s">
        <v>541</v>
      </c>
      <c r="B1598" t="s">
        <v>11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s="2">
        <v>0</v>
      </c>
      <c r="H1598" s="2">
        <v>725216000</v>
      </c>
      <c r="I1598" t="s">
        <v>48</v>
      </c>
      <c r="J1598" t="s">
        <v>49</v>
      </c>
    </row>
    <row r="1599" spans="1:10" hidden="1" x14ac:dyDescent="0.25">
      <c r="A1599" t="s">
        <v>541</v>
      </c>
      <c r="B1599" t="s">
        <v>12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s="2">
        <v>0</v>
      </c>
      <c r="H1599" s="2">
        <v>894057000</v>
      </c>
      <c r="I1599" t="s">
        <v>48</v>
      </c>
      <c r="J1599" t="s">
        <v>49</v>
      </c>
    </row>
    <row r="1600" spans="1:10" hidden="1" x14ac:dyDescent="0.25">
      <c r="A1600" t="s">
        <v>541</v>
      </c>
      <c r="B1600" t="s">
        <v>13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s="2">
        <v>0</v>
      </c>
      <c r="H1600" s="2">
        <v>898924000</v>
      </c>
      <c r="I1600" t="s">
        <v>48</v>
      </c>
      <c r="J1600" t="s">
        <v>49</v>
      </c>
    </row>
    <row r="1601" spans="1:10" x14ac:dyDescent="0.25">
      <c r="A1601" t="s">
        <v>542</v>
      </c>
      <c r="B1601" t="s">
        <v>8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s="2">
        <v>0</v>
      </c>
      <c r="H1601" s="2">
        <v>16460000000</v>
      </c>
      <c r="I1601" t="s">
        <v>178</v>
      </c>
      <c r="J1601" t="s">
        <v>179</v>
      </c>
    </row>
    <row r="1602" spans="1:10" x14ac:dyDescent="0.25">
      <c r="A1602" t="s">
        <v>542</v>
      </c>
      <c r="B1602" t="s">
        <v>11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s="2">
        <v>0</v>
      </c>
      <c r="H1602" s="2">
        <v>16606000000</v>
      </c>
      <c r="I1602" t="s">
        <v>178</v>
      </c>
      <c r="J1602" t="s">
        <v>179</v>
      </c>
    </row>
    <row r="1603" spans="1:10" x14ac:dyDescent="0.25">
      <c r="A1603" t="s">
        <v>542</v>
      </c>
      <c r="B1603" t="s">
        <v>12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s="2">
        <v>0</v>
      </c>
      <c r="H1603" s="2">
        <v>16533000000</v>
      </c>
      <c r="I1603" t="s">
        <v>178</v>
      </c>
      <c r="J1603" t="s">
        <v>179</v>
      </c>
    </row>
    <row r="1604" spans="1:10" x14ac:dyDescent="0.25">
      <c r="A1604" t="s">
        <v>542</v>
      </c>
      <c r="B1604" t="s">
        <v>13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s="2">
        <v>0</v>
      </c>
      <c r="H1604" s="2">
        <v>16017000000</v>
      </c>
      <c r="I1604" t="s">
        <v>178</v>
      </c>
      <c r="J1604" t="s">
        <v>179</v>
      </c>
    </row>
    <row r="1605" spans="1:10" hidden="1" x14ac:dyDescent="0.25">
      <c r="A1605" t="s">
        <v>543</v>
      </c>
      <c r="B1605" t="s">
        <v>8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21</v>
      </c>
      <c r="J1605" t="s">
        <v>24</v>
      </c>
    </row>
    <row r="1606" spans="1:10" hidden="1" x14ac:dyDescent="0.25">
      <c r="A1606" t="s">
        <v>543</v>
      </c>
      <c r="B1606" t="s">
        <v>11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21</v>
      </c>
      <c r="J1606" t="s">
        <v>24</v>
      </c>
    </row>
    <row r="1607" spans="1:10" hidden="1" x14ac:dyDescent="0.25">
      <c r="A1607" t="s">
        <v>543</v>
      </c>
      <c r="B1607" t="s">
        <v>12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21</v>
      </c>
      <c r="J1607" t="s">
        <v>24</v>
      </c>
    </row>
    <row r="1608" spans="1:10" hidden="1" x14ac:dyDescent="0.25">
      <c r="A1608" t="s">
        <v>543</v>
      </c>
      <c r="B1608" t="s">
        <v>13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21</v>
      </c>
      <c r="J1608" t="s">
        <v>24</v>
      </c>
    </row>
    <row r="1609" spans="1:10" hidden="1" x14ac:dyDescent="0.25">
      <c r="A1609" t="s">
        <v>544</v>
      </c>
      <c r="B1609" t="s">
        <v>8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s="2">
        <v>0</v>
      </c>
      <c r="I1609" t="s">
        <v>18</v>
      </c>
      <c r="J1609" t="s">
        <v>485</v>
      </c>
    </row>
    <row r="1610" spans="1:10" hidden="1" x14ac:dyDescent="0.25">
      <c r="A1610" t="s">
        <v>544</v>
      </c>
      <c r="B1610" t="s">
        <v>11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s="2">
        <v>0</v>
      </c>
      <c r="I1610" t="s">
        <v>18</v>
      </c>
      <c r="J1610" t="s">
        <v>485</v>
      </c>
    </row>
    <row r="1611" spans="1:10" hidden="1" x14ac:dyDescent="0.25">
      <c r="A1611" t="s">
        <v>544</v>
      </c>
      <c r="B1611" t="s">
        <v>12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s="2">
        <v>0</v>
      </c>
      <c r="I1611" t="s">
        <v>18</v>
      </c>
      <c r="J1611" t="s">
        <v>485</v>
      </c>
    </row>
    <row r="1612" spans="1:10" hidden="1" x14ac:dyDescent="0.25">
      <c r="A1612" t="s">
        <v>544</v>
      </c>
      <c r="B1612" t="s">
        <v>13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s="2">
        <v>0</v>
      </c>
      <c r="I1612" t="s">
        <v>18</v>
      </c>
      <c r="J1612" t="s">
        <v>485</v>
      </c>
    </row>
    <row r="1613" spans="1:10" hidden="1" x14ac:dyDescent="0.25">
      <c r="A1613" t="s">
        <v>545</v>
      </c>
      <c r="B1613" t="s">
        <v>8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s="2">
        <v>0</v>
      </c>
      <c r="H1613" s="2">
        <v>364200000</v>
      </c>
      <c r="I1613" t="s">
        <v>38</v>
      </c>
      <c r="J1613" t="s">
        <v>41</v>
      </c>
    </row>
    <row r="1614" spans="1:10" hidden="1" x14ac:dyDescent="0.25">
      <c r="A1614" t="s">
        <v>545</v>
      </c>
      <c r="B1614" t="s">
        <v>11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s="2">
        <v>0</v>
      </c>
      <c r="H1614" s="2">
        <v>340100000</v>
      </c>
      <c r="I1614" t="s">
        <v>38</v>
      </c>
      <c r="J1614" t="s">
        <v>41</v>
      </c>
    </row>
    <row r="1615" spans="1:10" hidden="1" x14ac:dyDescent="0.25">
      <c r="A1615" t="s">
        <v>545</v>
      </c>
      <c r="B1615" t="s">
        <v>12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s="2">
        <v>0</v>
      </c>
      <c r="H1615" s="2">
        <v>391400000</v>
      </c>
      <c r="I1615" t="s">
        <v>38</v>
      </c>
      <c r="J1615" t="s">
        <v>41</v>
      </c>
    </row>
    <row r="1616" spans="1:10" hidden="1" x14ac:dyDescent="0.25">
      <c r="A1616" t="s">
        <v>545</v>
      </c>
      <c r="B1616" t="s">
        <v>13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s="2">
        <v>0</v>
      </c>
      <c r="H1616" s="2">
        <v>561800000</v>
      </c>
      <c r="I1616" t="s">
        <v>38</v>
      </c>
      <c r="J1616" t="s">
        <v>41</v>
      </c>
    </row>
    <row r="1617" spans="1:10" hidden="1" x14ac:dyDescent="0.25">
      <c r="A1617" t="s">
        <v>546</v>
      </c>
      <c r="B1617" t="s">
        <v>8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s="2">
        <v>0</v>
      </c>
      <c r="H1617" s="2">
        <v>8891000000</v>
      </c>
      <c r="I1617" t="s">
        <v>43</v>
      </c>
      <c r="J1617" t="s">
        <v>101</v>
      </c>
    </row>
    <row r="1618" spans="1:10" hidden="1" x14ac:dyDescent="0.25">
      <c r="A1618" t="s">
        <v>546</v>
      </c>
      <c r="B1618" t="s">
        <v>11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s="2">
        <v>0</v>
      </c>
      <c r="H1618" s="2">
        <v>3813000000</v>
      </c>
      <c r="I1618" t="s">
        <v>43</v>
      </c>
      <c r="J1618" t="s">
        <v>101</v>
      </c>
    </row>
    <row r="1619" spans="1:10" hidden="1" x14ac:dyDescent="0.25">
      <c r="A1619" t="s">
        <v>546</v>
      </c>
      <c r="B1619" t="s">
        <v>12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s="2">
        <v>0</v>
      </c>
      <c r="H1619" s="2">
        <v>2765000000</v>
      </c>
      <c r="I1619" t="s">
        <v>43</v>
      </c>
      <c r="J1619" t="s">
        <v>101</v>
      </c>
    </row>
    <row r="1620" spans="1:10" hidden="1" x14ac:dyDescent="0.25">
      <c r="A1620" t="s">
        <v>546</v>
      </c>
      <c r="B1620" t="s">
        <v>13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s="2">
        <v>0</v>
      </c>
      <c r="H1620" s="2">
        <v>3688000000</v>
      </c>
      <c r="I1620" t="s">
        <v>43</v>
      </c>
      <c r="J1620" t="s">
        <v>101</v>
      </c>
    </row>
    <row r="1621" spans="1:10" hidden="1" x14ac:dyDescent="0.25">
      <c r="A1621" t="s">
        <v>547</v>
      </c>
      <c r="B1621" t="s">
        <v>8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s="2">
        <v>0</v>
      </c>
      <c r="H1621" s="2">
        <v>0</v>
      </c>
      <c r="I1621" t="s">
        <v>32</v>
      </c>
      <c r="J1621" t="s">
        <v>342</v>
      </c>
    </row>
    <row r="1622" spans="1:10" hidden="1" x14ac:dyDescent="0.25">
      <c r="A1622" t="s">
        <v>547</v>
      </c>
      <c r="B1622" t="s">
        <v>11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s="2">
        <v>0</v>
      </c>
      <c r="H1622" s="2">
        <v>0</v>
      </c>
      <c r="I1622" t="s">
        <v>32</v>
      </c>
      <c r="J1622" t="s">
        <v>342</v>
      </c>
    </row>
    <row r="1623" spans="1:10" hidden="1" x14ac:dyDescent="0.25">
      <c r="A1623" t="s">
        <v>547</v>
      </c>
      <c r="B1623" t="s">
        <v>12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s="2">
        <v>0</v>
      </c>
      <c r="H1623" s="2">
        <v>0</v>
      </c>
      <c r="I1623" t="s">
        <v>32</v>
      </c>
      <c r="J1623" t="s">
        <v>342</v>
      </c>
    </row>
    <row r="1624" spans="1:10" hidden="1" x14ac:dyDescent="0.25">
      <c r="A1624" t="s">
        <v>547</v>
      </c>
      <c r="B1624" t="s">
        <v>13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s="2">
        <v>0</v>
      </c>
      <c r="H1624" s="2">
        <v>0</v>
      </c>
      <c r="I1624" t="s">
        <v>32</v>
      </c>
      <c r="J1624" t="s">
        <v>342</v>
      </c>
    </row>
    <row r="1625" spans="1:10" hidden="1" x14ac:dyDescent="0.25">
      <c r="A1625" t="s">
        <v>548</v>
      </c>
      <c r="B1625" t="s">
        <v>8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s="2">
        <v>0</v>
      </c>
      <c r="H1625" s="2">
        <v>25000000</v>
      </c>
      <c r="I1625" t="s">
        <v>15</v>
      </c>
      <c r="J1625" t="s">
        <v>476</v>
      </c>
    </row>
    <row r="1626" spans="1:10" hidden="1" x14ac:dyDescent="0.25">
      <c r="A1626" t="s">
        <v>548</v>
      </c>
      <c r="B1626" t="s">
        <v>11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s="2">
        <v>0</v>
      </c>
      <c r="H1626" s="2">
        <v>33000000</v>
      </c>
      <c r="I1626" t="s">
        <v>15</v>
      </c>
      <c r="J1626" t="s">
        <v>476</v>
      </c>
    </row>
    <row r="1627" spans="1:10" hidden="1" x14ac:dyDescent="0.25">
      <c r="A1627" t="s">
        <v>548</v>
      </c>
      <c r="B1627" t="s">
        <v>12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s="2">
        <v>0</v>
      </c>
      <c r="H1627" s="2">
        <v>74000000</v>
      </c>
      <c r="I1627" t="s">
        <v>15</v>
      </c>
      <c r="J1627" t="s">
        <v>476</v>
      </c>
    </row>
    <row r="1628" spans="1:10" hidden="1" x14ac:dyDescent="0.25">
      <c r="A1628" t="s">
        <v>548</v>
      </c>
      <c r="B1628" t="s">
        <v>13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s="2">
        <v>0</v>
      </c>
      <c r="H1628" s="2">
        <v>71000000</v>
      </c>
      <c r="I1628" t="s">
        <v>15</v>
      </c>
      <c r="J1628" t="s">
        <v>476</v>
      </c>
    </row>
    <row r="1629" spans="1:10" hidden="1" x14ac:dyDescent="0.25">
      <c r="A1629" t="s">
        <v>549</v>
      </c>
      <c r="B1629" t="s">
        <v>8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s="2">
        <v>0</v>
      </c>
      <c r="H1629" s="2">
        <v>1333000000</v>
      </c>
      <c r="I1629" t="s">
        <v>9</v>
      </c>
      <c r="J1629" t="s">
        <v>550</v>
      </c>
    </row>
    <row r="1630" spans="1:10" hidden="1" x14ac:dyDescent="0.25">
      <c r="A1630" t="s">
        <v>549</v>
      </c>
      <c r="B1630" t="s">
        <v>11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s="2">
        <v>0</v>
      </c>
      <c r="H1630" s="2">
        <v>1292000000</v>
      </c>
      <c r="I1630" t="s">
        <v>9</v>
      </c>
      <c r="J1630" t="s">
        <v>550</v>
      </c>
    </row>
    <row r="1631" spans="1:10" hidden="1" x14ac:dyDescent="0.25">
      <c r="A1631" t="s">
        <v>549</v>
      </c>
      <c r="B1631" t="s">
        <v>12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s="2">
        <v>0</v>
      </c>
      <c r="H1631" s="2">
        <v>1245000000</v>
      </c>
      <c r="I1631" t="s">
        <v>9</v>
      </c>
      <c r="J1631" t="s">
        <v>550</v>
      </c>
    </row>
    <row r="1632" spans="1:10" hidden="1" x14ac:dyDescent="0.25">
      <c r="A1632" t="s">
        <v>549</v>
      </c>
      <c r="B1632" t="s">
        <v>13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s="2">
        <v>0</v>
      </c>
      <c r="H1632" s="2">
        <v>1301000000</v>
      </c>
      <c r="I1632" t="s">
        <v>9</v>
      </c>
      <c r="J1632" t="s">
        <v>550</v>
      </c>
    </row>
    <row r="1633" spans="1:10" hidden="1" x14ac:dyDescent="0.25">
      <c r="A1633" t="s">
        <v>551</v>
      </c>
      <c r="B1633" t="s">
        <v>8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s="2">
        <v>0</v>
      </c>
      <c r="H1633" s="2">
        <v>756000000</v>
      </c>
      <c r="I1633" t="s">
        <v>79</v>
      </c>
      <c r="J1633" t="s">
        <v>80</v>
      </c>
    </row>
    <row r="1634" spans="1:10" hidden="1" x14ac:dyDescent="0.25">
      <c r="A1634" t="s">
        <v>551</v>
      </c>
      <c r="B1634" t="s">
        <v>11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s="2">
        <v>0</v>
      </c>
      <c r="H1634" s="2">
        <v>815000000</v>
      </c>
      <c r="I1634" t="s">
        <v>79</v>
      </c>
      <c r="J1634" t="s">
        <v>80</v>
      </c>
    </row>
    <row r="1635" spans="1:10" hidden="1" x14ac:dyDescent="0.25">
      <c r="A1635" t="s">
        <v>551</v>
      </c>
      <c r="B1635" t="s">
        <v>12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s="2">
        <v>0</v>
      </c>
      <c r="H1635" s="2">
        <v>1176000000</v>
      </c>
      <c r="I1635" t="s">
        <v>79</v>
      </c>
      <c r="J1635" t="s">
        <v>80</v>
      </c>
    </row>
    <row r="1636" spans="1:10" hidden="1" x14ac:dyDescent="0.25">
      <c r="A1636" t="s">
        <v>551</v>
      </c>
      <c r="B1636" t="s">
        <v>13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s="2">
        <v>0</v>
      </c>
      <c r="H1636" s="2">
        <v>1738000000</v>
      </c>
      <c r="I1636" t="s">
        <v>79</v>
      </c>
      <c r="J1636" t="s">
        <v>80</v>
      </c>
    </row>
    <row r="1637" spans="1:10" hidden="1" x14ac:dyDescent="0.25">
      <c r="A1637" t="s">
        <v>552</v>
      </c>
      <c r="B1637" t="s">
        <v>8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s="2">
        <v>0</v>
      </c>
      <c r="H1637" s="2">
        <v>0</v>
      </c>
      <c r="I1637" t="s">
        <v>32</v>
      </c>
      <c r="J1637" t="s">
        <v>164</v>
      </c>
    </row>
    <row r="1638" spans="1:10" hidden="1" x14ac:dyDescent="0.25">
      <c r="A1638" t="s">
        <v>552</v>
      </c>
      <c r="B1638" t="s">
        <v>11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s="2">
        <v>0</v>
      </c>
      <c r="H1638" s="2">
        <v>0</v>
      </c>
      <c r="I1638" t="s">
        <v>32</v>
      </c>
      <c r="J1638" t="s">
        <v>164</v>
      </c>
    </row>
    <row r="1639" spans="1:10" hidden="1" x14ac:dyDescent="0.25">
      <c r="A1639" t="s">
        <v>552</v>
      </c>
      <c r="B1639" t="s">
        <v>12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s="2">
        <v>0</v>
      </c>
      <c r="H1639" s="2">
        <v>0</v>
      </c>
      <c r="I1639" t="s">
        <v>32</v>
      </c>
      <c r="J1639" t="s">
        <v>164</v>
      </c>
    </row>
    <row r="1640" spans="1:10" hidden="1" x14ac:dyDescent="0.25">
      <c r="A1640" t="s">
        <v>552</v>
      </c>
      <c r="B1640" t="s">
        <v>13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s="2">
        <v>0</v>
      </c>
      <c r="H1640" s="2">
        <v>0</v>
      </c>
      <c r="I1640" t="s">
        <v>32</v>
      </c>
      <c r="J1640" t="s">
        <v>164</v>
      </c>
    </row>
    <row r="1641" spans="1:10" hidden="1" x14ac:dyDescent="0.25">
      <c r="A1641" t="s">
        <v>553</v>
      </c>
      <c r="B1641" t="s">
        <v>8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s="2">
        <v>0</v>
      </c>
      <c r="H1641" s="2">
        <v>86000000</v>
      </c>
      <c r="I1641" t="s">
        <v>55</v>
      </c>
      <c r="J1641" t="s">
        <v>92</v>
      </c>
    </row>
    <row r="1642" spans="1:10" hidden="1" x14ac:dyDescent="0.25">
      <c r="A1642" t="s">
        <v>553</v>
      </c>
      <c r="B1642" t="s">
        <v>11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s="2">
        <v>0</v>
      </c>
      <c r="H1642" s="2">
        <v>118900000</v>
      </c>
      <c r="I1642" t="s">
        <v>55</v>
      </c>
      <c r="J1642" t="s">
        <v>92</v>
      </c>
    </row>
    <row r="1643" spans="1:10" hidden="1" x14ac:dyDescent="0.25">
      <c r="A1643" t="s">
        <v>553</v>
      </c>
      <c r="B1643" t="s">
        <v>12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s="2">
        <v>0</v>
      </c>
      <c r="H1643" s="2">
        <v>211800000</v>
      </c>
      <c r="I1643" t="s">
        <v>55</v>
      </c>
      <c r="J1643" t="s">
        <v>92</v>
      </c>
    </row>
    <row r="1644" spans="1:10" hidden="1" x14ac:dyDescent="0.25">
      <c r="A1644" t="s">
        <v>554</v>
      </c>
      <c r="B1644" t="s">
        <v>8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s="2">
        <v>0</v>
      </c>
      <c r="H1644" s="2">
        <v>0</v>
      </c>
      <c r="I1644" t="s">
        <v>18</v>
      </c>
      <c r="J1644" t="s">
        <v>53</v>
      </c>
    </row>
    <row r="1645" spans="1:10" hidden="1" x14ac:dyDescent="0.25">
      <c r="A1645" t="s">
        <v>554</v>
      </c>
      <c r="B1645" t="s">
        <v>11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s="2">
        <v>0</v>
      </c>
      <c r="H1645" s="2">
        <v>0</v>
      </c>
      <c r="I1645" t="s">
        <v>18</v>
      </c>
      <c r="J1645" t="s">
        <v>53</v>
      </c>
    </row>
    <row r="1646" spans="1:10" hidden="1" x14ac:dyDescent="0.25">
      <c r="A1646" t="s">
        <v>554</v>
      </c>
      <c r="B1646" t="s">
        <v>12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s="2">
        <v>0</v>
      </c>
      <c r="H1646" s="2">
        <v>0</v>
      </c>
      <c r="I1646" t="s">
        <v>18</v>
      </c>
      <c r="J1646" t="s">
        <v>53</v>
      </c>
    </row>
    <row r="1647" spans="1:10" hidden="1" x14ac:dyDescent="0.25">
      <c r="A1647" t="s">
        <v>554</v>
      </c>
      <c r="B1647" t="s">
        <v>13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s="2">
        <v>0</v>
      </c>
      <c r="H1647" s="2">
        <v>0</v>
      </c>
      <c r="I1647" t="s">
        <v>18</v>
      </c>
      <c r="J1647" t="s">
        <v>53</v>
      </c>
    </row>
    <row r="1648" spans="1:10" hidden="1" x14ac:dyDescent="0.25">
      <c r="A1648" t="s">
        <v>555</v>
      </c>
      <c r="B1648" t="s">
        <v>8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s="2">
        <v>0</v>
      </c>
      <c r="I1648" t="s">
        <v>48</v>
      </c>
      <c r="J1648" t="s">
        <v>49</v>
      </c>
    </row>
    <row r="1649" spans="1:10" hidden="1" x14ac:dyDescent="0.25">
      <c r="A1649" t="s">
        <v>555</v>
      </c>
      <c r="B1649" t="s">
        <v>11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s="2">
        <v>0</v>
      </c>
      <c r="I1649" t="s">
        <v>48</v>
      </c>
      <c r="J1649" t="s">
        <v>49</v>
      </c>
    </row>
    <row r="1650" spans="1:10" hidden="1" x14ac:dyDescent="0.25">
      <c r="A1650" t="s">
        <v>555</v>
      </c>
      <c r="B1650" t="s">
        <v>12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s="2">
        <v>0</v>
      </c>
      <c r="I1650" t="s">
        <v>48</v>
      </c>
      <c r="J1650" t="s">
        <v>49</v>
      </c>
    </row>
    <row r="1651" spans="1:10" hidden="1" x14ac:dyDescent="0.25">
      <c r="A1651" t="s">
        <v>555</v>
      </c>
      <c r="B1651" t="s">
        <v>13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s="2">
        <v>0</v>
      </c>
      <c r="I1651" t="s">
        <v>48</v>
      </c>
      <c r="J1651" t="s">
        <v>49</v>
      </c>
    </row>
    <row r="1652" spans="1:10" hidden="1" x14ac:dyDescent="0.25">
      <c r="A1652" t="s">
        <v>556</v>
      </c>
      <c r="B1652" t="s">
        <v>8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s="2">
        <v>0</v>
      </c>
      <c r="H1652" s="2">
        <v>185000000</v>
      </c>
      <c r="I1652" t="s">
        <v>15</v>
      </c>
      <c r="J1652" t="s">
        <v>129</v>
      </c>
    </row>
    <row r="1653" spans="1:10" hidden="1" x14ac:dyDescent="0.25">
      <c r="A1653" t="s">
        <v>556</v>
      </c>
      <c r="B1653" t="s">
        <v>11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s="2">
        <v>0</v>
      </c>
      <c r="H1653" s="2">
        <v>216000000</v>
      </c>
      <c r="I1653" t="s">
        <v>15</v>
      </c>
      <c r="J1653" t="s">
        <v>129</v>
      </c>
    </row>
    <row r="1654" spans="1:10" hidden="1" x14ac:dyDescent="0.25">
      <c r="A1654" t="s">
        <v>556</v>
      </c>
      <c r="B1654" t="s">
        <v>12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s="2">
        <v>0</v>
      </c>
      <c r="H1654" s="2">
        <v>233000000</v>
      </c>
      <c r="I1654" t="s">
        <v>15</v>
      </c>
      <c r="J1654" t="s">
        <v>129</v>
      </c>
    </row>
    <row r="1655" spans="1:10" hidden="1" x14ac:dyDescent="0.25">
      <c r="A1655" t="s">
        <v>556</v>
      </c>
      <c r="B1655" t="s">
        <v>13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s="2">
        <v>0</v>
      </c>
      <c r="H1655" s="2">
        <v>234000000</v>
      </c>
      <c r="I1655" t="s">
        <v>15</v>
      </c>
      <c r="J1655" t="s">
        <v>129</v>
      </c>
    </row>
    <row r="1656" spans="1:10" hidden="1" x14ac:dyDescent="0.25">
      <c r="A1656" t="s">
        <v>557</v>
      </c>
      <c r="B1656" t="s">
        <v>8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s="2">
        <v>0</v>
      </c>
      <c r="H1656" s="2">
        <v>373199000</v>
      </c>
      <c r="I1656" t="s">
        <v>15</v>
      </c>
      <c r="J1656" t="s">
        <v>558</v>
      </c>
    </row>
    <row r="1657" spans="1:10" hidden="1" x14ac:dyDescent="0.25">
      <c r="A1657" t="s">
        <v>557</v>
      </c>
      <c r="B1657" t="s">
        <v>11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s="2">
        <v>0</v>
      </c>
      <c r="H1657" s="2">
        <v>371051000</v>
      </c>
      <c r="I1657" t="s">
        <v>15</v>
      </c>
      <c r="J1657" t="s">
        <v>558</v>
      </c>
    </row>
    <row r="1658" spans="1:10" hidden="1" x14ac:dyDescent="0.25">
      <c r="A1658" t="s">
        <v>557</v>
      </c>
      <c r="B1658" t="s">
        <v>12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s="2">
        <v>0</v>
      </c>
      <c r="H1658" s="2">
        <v>314119000</v>
      </c>
      <c r="I1658" t="s">
        <v>15</v>
      </c>
      <c r="J1658" t="s">
        <v>558</v>
      </c>
    </row>
    <row r="1659" spans="1:10" hidden="1" x14ac:dyDescent="0.25">
      <c r="A1659" t="s">
        <v>557</v>
      </c>
      <c r="B1659" t="s">
        <v>13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s="2">
        <v>0</v>
      </c>
      <c r="H1659" s="2">
        <v>322629000</v>
      </c>
      <c r="I1659" t="s">
        <v>15</v>
      </c>
      <c r="J1659" t="s">
        <v>558</v>
      </c>
    </row>
    <row r="1660" spans="1:10" hidden="1" x14ac:dyDescent="0.25">
      <c r="A1660" t="s">
        <v>559</v>
      </c>
      <c r="B1660" t="s">
        <v>8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s="2">
        <v>0</v>
      </c>
      <c r="H1660" s="2">
        <v>513916000</v>
      </c>
      <c r="I1660" t="s">
        <v>79</v>
      </c>
      <c r="J1660" t="s">
        <v>80</v>
      </c>
    </row>
    <row r="1661" spans="1:10" hidden="1" x14ac:dyDescent="0.25">
      <c r="A1661" t="s">
        <v>559</v>
      </c>
      <c r="B1661" t="s">
        <v>11</v>
      </c>
      <c r="C1661" s="1">
        <v>41639</v>
      </c>
      <c r="D1661" s="2">
        <v>1998051000</v>
      </c>
      <c r="E1661" s="2">
        <v>406198000</v>
      </c>
      <c r="F1661" s="2">
        <v>72143000</v>
      </c>
      <c r="G1661" s="2">
        <v>0</v>
      </c>
      <c r="H1661" s="2">
        <v>615874000</v>
      </c>
      <c r="I1661" t="s">
        <v>79</v>
      </c>
      <c r="J1661" t="s">
        <v>80</v>
      </c>
    </row>
    <row r="1662" spans="1:10" hidden="1" x14ac:dyDescent="0.25">
      <c r="A1662" t="s">
        <v>559</v>
      </c>
      <c r="B1662" t="s">
        <v>12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s="2">
        <v>0</v>
      </c>
      <c r="H1662" s="2">
        <v>806021000</v>
      </c>
      <c r="I1662" t="s">
        <v>79</v>
      </c>
      <c r="J1662" t="s">
        <v>80</v>
      </c>
    </row>
    <row r="1663" spans="1:10" hidden="1" x14ac:dyDescent="0.25">
      <c r="A1663" t="s">
        <v>559</v>
      </c>
      <c r="B1663" t="s">
        <v>13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s="2">
        <v>0</v>
      </c>
      <c r="H1663" s="2">
        <v>778923000</v>
      </c>
      <c r="I1663" t="s">
        <v>79</v>
      </c>
      <c r="J1663" t="s">
        <v>80</v>
      </c>
    </row>
    <row r="1664" spans="1:10" hidden="1" x14ac:dyDescent="0.25">
      <c r="A1664" t="s">
        <v>560</v>
      </c>
      <c r="B1664" t="s">
        <v>8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s="2">
        <v>0</v>
      </c>
      <c r="H1664" s="2">
        <v>926053000</v>
      </c>
      <c r="I1664" t="s">
        <v>38</v>
      </c>
      <c r="J1664" t="s">
        <v>39</v>
      </c>
    </row>
    <row r="1665" spans="1:10" hidden="1" x14ac:dyDescent="0.25">
      <c r="A1665" t="s">
        <v>560</v>
      </c>
      <c r="B1665" t="s">
        <v>11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s="2">
        <v>0</v>
      </c>
      <c r="H1665" s="2">
        <v>977863000</v>
      </c>
      <c r="I1665" t="s">
        <v>38</v>
      </c>
      <c r="J1665" t="s">
        <v>39</v>
      </c>
    </row>
    <row r="1666" spans="1:10" hidden="1" x14ac:dyDescent="0.25">
      <c r="A1666" t="s">
        <v>560</v>
      </c>
      <c r="B1666" t="s">
        <v>12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s="2">
        <v>0</v>
      </c>
      <c r="H1666" s="2">
        <v>1019045000</v>
      </c>
      <c r="I1666" t="s">
        <v>38</v>
      </c>
      <c r="J1666" t="s">
        <v>39</v>
      </c>
    </row>
    <row r="1667" spans="1:10" hidden="1" x14ac:dyDescent="0.25">
      <c r="A1667" t="s">
        <v>560</v>
      </c>
      <c r="B1667" t="s">
        <v>13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s="2">
        <v>0</v>
      </c>
      <c r="H1667" s="2">
        <v>1124524000</v>
      </c>
      <c r="I1667" t="s">
        <v>38</v>
      </c>
      <c r="J1667" t="s">
        <v>39</v>
      </c>
    </row>
    <row r="1668" spans="1:10" hidden="1" x14ac:dyDescent="0.25">
      <c r="A1668" t="s">
        <v>561</v>
      </c>
      <c r="B1668" t="s">
        <v>8</v>
      </c>
      <c r="C1668" s="1">
        <v>41274</v>
      </c>
      <c r="D1668" s="2">
        <v>7232397000</v>
      </c>
      <c r="E1668" s="2">
        <v>5165169000</v>
      </c>
      <c r="F1668" s="2">
        <v>0</v>
      </c>
      <c r="G1668" s="2">
        <v>0</v>
      </c>
      <c r="H1668" s="2">
        <v>1173955000</v>
      </c>
      <c r="I1668" t="s">
        <v>43</v>
      </c>
      <c r="J1668" t="s">
        <v>46</v>
      </c>
    </row>
    <row r="1669" spans="1:10" hidden="1" x14ac:dyDescent="0.25">
      <c r="A1669" t="s">
        <v>561</v>
      </c>
      <c r="B1669" t="s">
        <v>11</v>
      </c>
      <c r="C1669" s="1">
        <v>41639</v>
      </c>
      <c r="D1669" s="2">
        <v>7541234000</v>
      </c>
      <c r="E1669" s="2">
        <v>5106489000</v>
      </c>
      <c r="F1669" s="2">
        <v>0</v>
      </c>
      <c r="G1669" s="2">
        <v>0</v>
      </c>
      <c r="H1669" s="2">
        <v>1213178000</v>
      </c>
      <c r="I1669" t="s">
        <v>43</v>
      </c>
      <c r="J1669" t="s">
        <v>46</v>
      </c>
    </row>
    <row r="1670" spans="1:10" hidden="1" x14ac:dyDescent="0.25">
      <c r="A1670" t="s">
        <v>561</v>
      </c>
      <c r="B1670" t="s">
        <v>12</v>
      </c>
      <c r="C1670" s="1">
        <v>42004</v>
      </c>
      <c r="D1670" s="2">
        <v>6602267000</v>
      </c>
      <c r="E1670" s="2">
        <v>4239474000</v>
      </c>
      <c r="F1670" s="2">
        <v>0</v>
      </c>
      <c r="G1670" s="2">
        <v>0</v>
      </c>
      <c r="H1670" s="2">
        <v>1341315000</v>
      </c>
      <c r="I1670" t="s">
        <v>43</v>
      </c>
      <c r="J1670" t="s">
        <v>46</v>
      </c>
    </row>
    <row r="1671" spans="1:10" hidden="1" x14ac:dyDescent="0.25">
      <c r="A1671" t="s">
        <v>561</v>
      </c>
      <c r="B1671" t="s">
        <v>13</v>
      </c>
      <c r="C1671" s="1">
        <v>42369</v>
      </c>
      <c r="D1671" s="2">
        <v>9308926000</v>
      </c>
      <c r="E1671" s="2">
        <v>6199645000</v>
      </c>
      <c r="F1671" s="2">
        <v>0</v>
      </c>
      <c r="G1671" s="2">
        <v>0</v>
      </c>
      <c r="H1671" s="2">
        <v>1966939000</v>
      </c>
      <c r="I1671" t="s">
        <v>43</v>
      </c>
      <c r="J1671" t="s">
        <v>46</v>
      </c>
    </row>
    <row r="1672" spans="1:10" hidden="1" x14ac:dyDescent="0.25">
      <c r="A1672" t="s">
        <v>562</v>
      </c>
      <c r="B1672" t="s">
        <v>8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18</v>
      </c>
      <c r="J1672" t="s">
        <v>30</v>
      </c>
    </row>
    <row r="1673" spans="1:10" hidden="1" x14ac:dyDescent="0.25">
      <c r="A1673" t="s">
        <v>562</v>
      </c>
      <c r="B1673" t="s">
        <v>11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18</v>
      </c>
      <c r="J1673" t="s">
        <v>30</v>
      </c>
    </row>
    <row r="1674" spans="1:10" hidden="1" x14ac:dyDescent="0.25">
      <c r="A1674" t="s">
        <v>562</v>
      </c>
      <c r="B1674" t="s">
        <v>12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18</v>
      </c>
      <c r="J1674" t="s">
        <v>30</v>
      </c>
    </row>
    <row r="1675" spans="1:10" hidden="1" x14ac:dyDescent="0.25">
      <c r="A1675" t="s">
        <v>562</v>
      </c>
      <c r="B1675" t="s">
        <v>13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18</v>
      </c>
      <c r="J1675" t="s">
        <v>30</v>
      </c>
    </row>
    <row r="1676" spans="1:10" hidden="1" x14ac:dyDescent="0.25">
      <c r="A1676" t="s">
        <v>563</v>
      </c>
      <c r="B1676" t="s">
        <v>8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s="2">
        <v>0</v>
      </c>
      <c r="H1676" s="2">
        <v>15888000000</v>
      </c>
      <c r="I1676" t="s">
        <v>79</v>
      </c>
      <c r="J1676" t="s">
        <v>140</v>
      </c>
    </row>
    <row r="1677" spans="1:10" hidden="1" x14ac:dyDescent="0.25">
      <c r="A1677" t="s">
        <v>563</v>
      </c>
      <c r="B1677" t="s">
        <v>11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s="2">
        <v>0</v>
      </c>
      <c r="H1677" s="2">
        <v>17182000000</v>
      </c>
      <c r="I1677" t="s">
        <v>79</v>
      </c>
      <c r="J1677" t="s">
        <v>140</v>
      </c>
    </row>
    <row r="1678" spans="1:10" hidden="1" x14ac:dyDescent="0.25">
      <c r="A1678" t="s">
        <v>563</v>
      </c>
      <c r="B1678" t="s">
        <v>12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s="2">
        <v>0</v>
      </c>
      <c r="H1678" s="2">
        <v>17297000000</v>
      </c>
      <c r="I1678" t="s">
        <v>79</v>
      </c>
      <c r="J1678" t="s">
        <v>140</v>
      </c>
    </row>
    <row r="1679" spans="1:10" hidden="1" x14ac:dyDescent="0.25">
      <c r="A1679" t="s">
        <v>563</v>
      </c>
      <c r="B1679" t="s">
        <v>13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s="2">
        <v>0</v>
      </c>
      <c r="H1679" s="2">
        <v>18048000000</v>
      </c>
      <c r="I1679" t="s">
        <v>79</v>
      </c>
      <c r="J1679" t="s">
        <v>140</v>
      </c>
    </row>
    <row r="1680" spans="1:10" hidden="1" x14ac:dyDescent="0.25">
      <c r="A1680" t="s">
        <v>564</v>
      </c>
      <c r="B1680" t="s">
        <v>8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s="2">
        <v>0</v>
      </c>
      <c r="H1680" s="2">
        <v>0</v>
      </c>
      <c r="I1680" t="s">
        <v>21</v>
      </c>
      <c r="J1680" t="s">
        <v>162</v>
      </c>
    </row>
    <row r="1681" spans="1:10" hidden="1" x14ac:dyDescent="0.25">
      <c r="A1681" t="s">
        <v>564</v>
      </c>
      <c r="B1681" t="s">
        <v>11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s="2">
        <v>0</v>
      </c>
      <c r="H1681" s="2">
        <v>0</v>
      </c>
      <c r="I1681" t="s">
        <v>21</v>
      </c>
      <c r="J1681" t="s">
        <v>162</v>
      </c>
    </row>
    <row r="1682" spans="1:10" hidden="1" x14ac:dyDescent="0.25">
      <c r="A1682" t="s">
        <v>564</v>
      </c>
      <c r="B1682" t="s">
        <v>12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s="2">
        <v>0</v>
      </c>
      <c r="H1682" s="2">
        <v>0</v>
      </c>
      <c r="I1682" t="s">
        <v>21</v>
      </c>
      <c r="J1682" t="s">
        <v>162</v>
      </c>
    </row>
    <row r="1683" spans="1:10" hidden="1" x14ac:dyDescent="0.25">
      <c r="A1683" t="s">
        <v>564</v>
      </c>
      <c r="B1683" t="s">
        <v>13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s="2">
        <v>0</v>
      </c>
      <c r="H1683" s="2">
        <v>0</v>
      </c>
      <c r="I1683" t="s">
        <v>21</v>
      </c>
      <c r="J1683" t="s">
        <v>162</v>
      </c>
    </row>
    <row r="1684" spans="1:10" hidden="1" x14ac:dyDescent="0.25">
      <c r="A1684" t="s">
        <v>565</v>
      </c>
      <c r="B1684" t="s">
        <v>8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18</v>
      </c>
      <c r="J1684" t="s">
        <v>172</v>
      </c>
    </row>
    <row r="1685" spans="1:10" hidden="1" x14ac:dyDescent="0.25">
      <c r="A1685" t="s">
        <v>565</v>
      </c>
      <c r="B1685" t="s">
        <v>11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18</v>
      </c>
      <c r="J1685" t="s">
        <v>172</v>
      </c>
    </row>
    <row r="1686" spans="1:10" hidden="1" x14ac:dyDescent="0.25">
      <c r="A1686" t="s">
        <v>565</v>
      </c>
      <c r="B1686" t="s">
        <v>12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18</v>
      </c>
      <c r="J1686" t="s">
        <v>172</v>
      </c>
    </row>
    <row r="1687" spans="1:10" hidden="1" x14ac:dyDescent="0.25">
      <c r="A1687" t="s">
        <v>565</v>
      </c>
      <c r="B1687" t="s">
        <v>13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18</v>
      </c>
      <c r="J1687" t="s">
        <v>172</v>
      </c>
    </row>
    <row r="1688" spans="1:10" hidden="1" x14ac:dyDescent="0.25">
      <c r="A1688" t="s">
        <v>566</v>
      </c>
      <c r="B1688" t="s">
        <v>8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s="2">
        <v>0</v>
      </c>
      <c r="I1688" t="s">
        <v>9</v>
      </c>
      <c r="J1688" t="s">
        <v>160</v>
      </c>
    </row>
    <row r="1689" spans="1:10" hidden="1" x14ac:dyDescent="0.25">
      <c r="A1689" t="s">
        <v>566</v>
      </c>
      <c r="B1689" t="s">
        <v>11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s="2">
        <v>0</v>
      </c>
      <c r="I1689" t="s">
        <v>9</v>
      </c>
      <c r="J1689" t="s">
        <v>160</v>
      </c>
    </row>
    <row r="1690" spans="1:10" hidden="1" x14ac:dyDescent="0.25">
      <c r="A1690" t="s">
        <v>566</v>
      </c>
      <c r="B1690" t="s">
        <v>12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s="2">
        <v>0</v>
      </c>
      <c r="I1690" t="s">
        <v>9</v>
      </c>
      <c r="J1690" t="s">
        <v>160</v>
      </c>
    </row>
    <row r="1691" spans="1:10" hidden="1" x14ac:dyDescent="0.25">
      <c r="A1691" t="s">
        <v>566</v>
      </c>
      <c r="B1691" t="s">
        <v>13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s="2">
        <v>0</v>
      </c>
      <c r="I1691" t="s">
        <v>9</v>
      </c>
      <c r="J1691" t="s">
        <v>160</v>
      </c>
    </row>
    <row r="1692" spans="1:10" hidden="1" x14ac:dyDescent="0.25">
      <c r="A1692" t="s">
        <v>567</v>
      </c>
      <c r="B1692" t="s">
        <v>8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18</v>
      </c>
      <c r="J1692" t="s">
        <v>53</v>
      </c>
    </row>
    <row r="1693" spans="1:10" hidden="1" x14ac:dyDescent="0.25">
      <c r="A1693" t="s">
        <v>567</v>
      </c>
      <c r="B1693" t="s">
        <v>11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18</v>
      </c>
      <c r="J1693" t="s">
        <v>53</v>
      </c>
    </row>
    <row r="1694" spans="1:10" hidden="1" x14ac:dyDescent="0.25">
      <c r="A1694" t="s">
        <v>567</v>
      </c>
      <c r="B1694" t="s">
        <v>12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18</v>
      </c>
      <c r="J1694" t="s">
        <v>53</v>
      </c>
    </row>
    <row r="1695" spans="1:10" hidden="1" x14ac:dyDescent="0.25">
      <c r="A1695" t="s">
        <v>567</v>
      </c>
      <c r="B1695" t="s">
        <v>13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18</v>
      </c>
      <c r="J1695" t="s">
        <v>53</v>
      </c>
    </row>
    <row r="1696" spans="1:10" hidden="1" x14ac:dyDescent="0.25">
      <c r="A1696" t="s">
        <v>568</v>
      </c>
      <c r="B1696" t="s">
        <v>8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s="2">
        <v>0</v>
      </c>
      <c r="H1696" s="2">
        <v>0</v>
      </c>
      <c r="I1696" t="s">
        <v>15</v>
      </c>
      <c r="J1696" t="s">
        <v>151</v>
      </c>
    </row>
    <row r="1697" spans="1:10" hidden="1" x14ac:dyDescent="0.25">
      <c r="A1697" t="s">
        <v>568</v>
      </c>
      <c r="B1697" t="s">
        <v>11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s="2">
        <v>0</v>
      </c>
      <c r="H1697" s="2">
        <v>0</v>
      </c>
      <c r="I1697" t="s">
        <v>15</v>
      </c>
      <c r="J1697" t="s">
        <v>151</v>
      </c>
    </row>
    <row r="1698" spans="1:10" hidden="1" x14ac:dyDescent="0.25">
      <c r="A1698" t="s">
        <v>568</v>
      </c>
      <c r="B1698" t="s">
        <v>12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s="2">
        <v>0</v>
      </c>
      <c r="H1698" s="2">
        <v>0</v>
      </c>
      <c r="I1698" t="s">
        <v>15</v>
      </c>
      <c r="J1698" t="s">
        <v>151</v>
      </c>
    </row>
    <row r="1699" spans="1:10" hidden="1" x14ac:dyDescent="0.25">
      <c r="A1699" t="s">
        <v>568</v>
      </c>
      <c r="B1699" t="s">
        <v>13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s="2">
        <v>0</v>
      </c>
      <c r="H1699" s="2">
        <v>0</v>
      </c>
      <c r="I1699" t="s">
        <v>15</v>
      </c>
      <c r="J1699" t="s">
        <v>151</v>
      </c>
    </row>
    <row r="1700" spans="1:10" hidden="1" x14ac:dyDescent="0.25">
      <c r="A1700" t="s">
        <v>569</v>
      </c>
      <c r="B1700" t="s">
        <v>8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s="2">
        <v>0</v>
      </c>
      <c r="I1700" t="s">
        <v>21</v>
      </c>
      <c r="J1700" t="s">
        <v>26</v>
      </c>
    </row>
    <row r="1701" spans="1:10" hidden="1" x14ac:dyDescent="0.25">
      <c r="A1701" t="s">
        <v>569</v>
      </c>
      <c r="B1701" t="s">
        <v>11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21</v>
      </c>
      <c r="J1701" t="s">
        <v>26</v>
      </c>
    </row>
    <row r="1702" spans="1:10" hidden="1" x14ac:dyDescent="0.25">
      <c r="A1702" t="s">
        <v>569</v>
      </c>
      <c r="B1702" t="s">
        <v>12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21</v>
      </c>
      <c r="J1702" t="s">
        <v>26</v>
      </c>
    </row>
    <row r="1703" spans="1:10" hidden="1" x14ac:dyDescent="0.25">
      <c r="A1703" t="s">
        <v>569</v>
      </c>
      <c r="B1703" t="s">
        <v>13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21</v>
      </c>
      <c r="J1703" t="s">
        <v>26</v>
      </c>
    </row>
    <row r="1704" spans="1:10" hidden="1" x14ac:dyDescent="0.25">
      <c r="A1704" t="s">
        <v>570</v>
      </c>
      <c r="B1704" t="s">
        <v>8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s="2">
        <v>0</v>
      </c>
      <c r="H1704" s="2">
        <v>31237000</v>
      </c>
      <c r="I1704" t="s">
        <v>43</v>
      </c>
      <c r="J1704" t="s">
        <v>136</v>
      </c>
    </row>
    <row r="1705" spans="1:10" hidden="1" x14ac:dyDescent="0.25">
      <c r="A1705" t="s">
        <v>570</v>
      </c>
      <c r="B1705" t="s">
        <v>11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s="2">
        <v>0</v>
      </c>
      <c r="H1705" s="2">
        <v>-72761000</v>
      </c>
      <c r="I1705" t="s">
        <v>43</v>
      </c>
      <c r="J1705" t="s">
        <v>136</v>
      </c>
    </row>
    <row r="1706" spans="1:10" hidden="1" x14ac:dyDescent="0.25">
      <c r="A1706" t="s">
        <v>570</v>
      </c>
      <c r="B1706" t="s">
        <v>12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s="2">
        <v>0</v>
      </c>
      <c r="H1706" s="2">
        <v>-87159000</v>
      </c>
      <c r="I1706" t="s">
        <v>43</v>
      </c>
      <c r="J1706" t="s">
        <v>136</v>
      </c>
    </row>
    <row r="1707" spans="1:10" hidden="1" x14ac:dyDescent="0.25">
      <c r="A1707" t="s">
        <v>570</v>
      </c>
      <c r="B1707" t="s">
        <v>13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s="2">
        <v>0</v>
      </c>
      <c r="H1707" s="2">
        <v>49282000</v>
      </c>
      <c r="I1707" t="s">
        <v>43</v>
      </c>
      <c r="J1707" t="s">
        <v>136</v>
      </c>
    </row>
    <row r="1708" spans="1:10" hidden="1" x14ac:dyDescent="0.25">
      <c r="A1708" t="s">
        <v>571</v>
      </c>
      <c r="B1708" t="s">
        <v>8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21</v>
      </c>
      <c r="J1708" t="s">
        <v>22</v>
      </c>
    </row>
    <row r="1709" spans="1:10" hidden="1" x14ac:dyDescent="0.25">
      <c r="A1709" t="s">
        <v>571</v>
      </c>
      <c r="B1709" t="s">
        <v>11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21</v>
      </c>
      <c r="J1709" t="s">
        <v>22</v>
      </c>
    </row>
    <row r="1710" spans="1:10" hidden="1" x14ac:dyDescent="0.25">
      <c r="A1710" t="s">
        <v>571</v>
      </c>
      <c r="B1710" t="s">
        <v>12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21</v>
      </c>
      <c r="J1710" t="s">
        <v>22</v>
      </c>
    </row>
    <row r="1711" spans="1:10" hidden="1" x14ac:dyDescent="0.25">
      <c r="A1711" t="s">
        <v>571</v>
      </c>
      <c r="B1711" t="s">
        <v>13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21</v>
      </c>
      <c r="J1711" t="s">
        <v>22</v>
      </c>
    </row>
  </sheetData>
  <autoFilter ref="I1:I1711" xr:uid="{D60768D0-55E8-412A-8ACA-0C95F0ADEE5C}">
    <filterColumn colId="0">
      <filters>
        <filter val="Telecommunications Servic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38B-721F-4631-9531-64BE7620AC10}">
  <dimension ref="A1:E19"/>
  <sheetViews>
    <sheetView workbookViewId="0">
      <selection activeCell="E19" sqref="E19"/>
    </sheetView>
  </sheetViews>
  <sheetFormatPr defaultColWidth="8.85546875" defaultRowHeight="15" x14ac:dyDescent="0.25"/>
  <cols>
    <col min="1" max="1" width="24" bestFit="1" customWidth="1"/>
    <col min="2" max="5" width="20" bestFit="1" customWidth="1"/>
  </cols>
  <sheetData>
    <row r="1" spans="1:5" x14ac:dyDescent="0.25">
      <c r="A1" s="38" t="s">
        <v>0</v>
      </c>
      <c r="B1" s="39" t="s">
        <v>177</v>
      </c>
    </row>
    <row r="2" spans="1:5" x14ac:dyDescent="0.25">
      <c r="A2" s="3"/>
      <c r="B2" s="3"/>
    </row>
    <row r="3" spans="1:5" x14ac:dyDescent="0.25">
      <c r="A3" s="3"/>
      <c r="B3" s="3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</row>
    <row r="7" spans="1:5" x14ac:dyDescent="0.25">
      <c r="A7" s="5" t="s">
        <v>575</v>
      </c>
      <c r="B7" s="5"/>
      <c r="C7" s="5"/>
      <c r="D7" s="5"/>
      <c r="E7" s="5"/>
    </row>
    <row r="8" spans="1:5" x14ac:dyDescent="0.25">
      <c r="A8" s="6" t="s">
        <v>581</v>
      </c>
      <c r="B8" s="4" t="s">
        <v>8</v>
      </c>
      <c r="C8" s="6" t="s">
        <v>11</v>
      </c>
      <c r="D8" s="6" t="s">
        <v>12</v>
      </c>
      <c r="E8" s="6" t="s">
        <v>13</v>
      </c>
    </row>
    <row r="9" spans="1:5" x14ac:dyDescent="0.25">
      <c r="A9" s="7" t="s">
        <v>576</v>
      </c>
      <c r="B9" s="8" cm="1">
        <f t="array" ref="B9">INDEX(Rev,MATCH(1,($B$1=Symb)*(B8=Year),0))</f>
        <v>18376000000</v>
      </c>
      <c r="C9" s="8" cm="1">
        <f t="array" ref="C9">INDEX(Rev,MATCH(1,($B$1=Symb)*(C8=Year),0))</f>
        <v>18095000000</v>
      </c>
      <c r="D9" s="8" cm="1">
        <f t="array" ref="D9">INDEX(Rev,MATCH(1,($B$1=Symb)*(D8=Year),0))</f>
        <v>18031000000</v>
      </c>
      <c r="E9" s="8" cm="1">
        <f t="array" ref="E9">INDEX(Rev,MATCH(1,($B$1=Symb)*(E8=Year),0))</f>
        <v>17900000000</v>
      </c>
    </row>
    <row r="10" spans="1:5" x14ac:dyDescent="0.25">
      <c r="A10" s="7" t="s">
        <v>572</v>
      </c>
      <c r="B10" s="8" cm="1">
        <f t="array" ref="B10">INDEX(CoSTOFGOOD,MATCH(1,($B$1=Symb)*(B8=Year),0))</f>
        <v>7639000000</v>
      </c>
      <c r="C10" s="8" cm="1">
        <f t="array" ref="C10">INDEX(CoSTOFGOOD,MATCH(1,($B$1=Symb)*(C8=Year),0))</f>
        <v>7507000000</v>
      </c>
      <c r="D10" s="8" cm="1">
        <f t="array" ref="D10">INDEX(CoSTOFGOOD,MATCH(1,($B$1=Symb)*(D8=Year),0))</f>
        <v>7846000000</v>
      </c>
      <c r="E10" s="8" cm="1">
        <f t="array" ref="E10">INDEX(CoSTOFGOOD,MATCH(1,($B$1=Symb)*(E8=Year),0))</f>
        <v>7778000000</v>
      </c>
    </row>
    <row r="11" spans="1:5" x14ac:dyDescent="0.25">
      <c r="A11" s="7" t="s">
        <v>577</v>
      </c>
      <c r="B11" s="9">
        <f>(B9-B10)</f>
        <v>10737000000</v>
      </c>
      <c r="C11" s="9">
        <f>(C9-C10)</f>
        <v>10588000000</v>
      </c>
      <c r="D11" s="9">
        <f>(D9-D10)</f>
        <v>10185000000</v>
      </c>
      <c r="E11" s="9">
        <f>(E9-E10)</f>
        <v>10122000000</v>
      </c>
    </row>
    <row r="12" spans="1:5" x14ac:dyDescent="0.25">
      <c r="A12" s="7" t="s">
        <v>573</v>
      </c>
      <c r="B12" s="8" cm="1">
        <f t="array" ref="B12">INDEX(sga_og,MATCH(1,($B$1=Symb)*(B8=Year),0))</f>
        <v>3244000000</v>
      </c>
      <c r="C12" s="8" cm="1">
        <f t="array" ref="C12">INDEX(sga_og,MATCH(1,($B$1=Symb)*(C8=Year),0))</f>
        <v>3502000000</v>
      </c>
      <c r="D12" s="8" cm="1">
        <f t="array" ref="D12">INDEX(sga_og,MATCH(1,($B$1=Symb)*(D8=Year),0))</f>
        <v>3347000000</v>
      </c>
      <c r="E12" s="8" cm="1">
        <f t="array" ref="E12">INDEX(sga_og,MATCH(1,($B$1=Symb)*(E8=Year),0))</f>
        <v>3328000000</v>
      </c>
    </row>
    <row r="13" spans="1:5" x14ac:dyDescent="0.25">
      <c r="A13" s="7" t="s">
        <v>578</v>
      </c>
      <c r="B13" s="8" cm="1">
        <f t="array" ref="B13">INDEX(ooi_og,MATCH(1,($B$1=Symb)*(B8=Year),0))</f>
        <v>4780000000</v>
      </c>
      <c r="C13" s="8" cm="1">
        <f t="array" ref="C13">INDEX(ooi_og,MATCH(1,($B$1=Symb)*(C8=Year),0))</f>
        <v>4541000000</v>
      </c>
      <c r="D13" s="8" cm="1">
        <f t="array" ref="D13">INDEX(ooi_og,MATCH(1,($B$1=Symb)*(D8=Year),0))</f>
        <v>4428000000</v>
      </c>
      <c r="E13" s="8" cm="1">
        <f t="array" ref="E13">INDEX(ooi_og,MATCH(1,($B$1=Symb)*(E8=Year),0))</f>
        <v>4189000000</v>
      </c>
    </row>
    <row r="14" spans="1:5" x14ac:dyDescent="0.25">
      <c r="A14" s="7" t="s">
        <v>574</v>
      </c>
      <c r="B14" s="7" cm="1">
        <f t="array" ref="B14">INDEX(Rd_og,MATCH(1,($B$1=Symb)*(B8=Year),0))</f>
        <v>0</v>
      </c>
      <c r="C14" s="7" cm="1">
        <f t="array" ref="C14">INDEX(Rd_og,MATCH(1,($B$1=Symb)*(C8=Year),0))</f>
        <v>0</v>
      </c>
      <c r="D14" s="7" cm="1">
        <f t="array" ref="D14">INDEX(Rd_og,MATCH(1,($B$1=Symb)*(D8=Year),0))</f>
        <v>0</v>
      </c>
      <c r="E14" s="7" cm="1">
        <f t="array" ref="E14">INDEX(Rd_og,MATCH(1,($B$1=Symb)*(E8=Year),0))</f>
        <v>0</v>
      </c>
    </row>
    <row r="15" spans="1:5" x14ac:dyDescent="0.25">
      <c r="A15" s="7" t="s">
        <v>579</v>
      </c>
      <c r="B15" s="9">
        <f>(B12+B13+B14)</f>
        <v>8024000000</v>
      </c>
      <c r="C15" s="9">
        <f>(C12+C13+C14)</f>
        <v>8043000000</v>
      </c>
      <c r="D15" s="9">
        <f>(D12+D13+D14)</f>
        <v>7775000000</v>
      </c>
      <c r="E15" s="9">
        <f>(E12+E13+E14)</f>
        <v>7517000000</v>
      </c>
    </row>
    <row r="16" spans="1:5" x14ac:dyDescent="0.25">
      <c r="A16" s="7" t="s">
        <v>580</v>
      </c>
      <c r="B16" s="9">
        <f>(B11-B15)</f>
        <v>2713000000</v>
      </c>
      <c r="C16" s="9">
        <f>(C11-C15)</f>
        <v>2545000000</v>
      </c>
      <c r="D16" s="9">
        <f>(D11-D15)</f>
        <v>2410000000</v>
      </c>
      <c r="E16" s="9">
        <f>(E11-E15)</f>
        <v>2605000000</v>
      </c>
    </row>
    <row r="17" spans="1:5" x14ac:dyDescent="0.25">
      <c r="A17" s="7" t="s">
        <v>592</v>
      </c>
      <c r="B17" s="7"/>
      <c r="C17" s="7">
        <f>(C9/B9)-1</f>
        <v>-1.5291684806269079E-2</v>
      </c>
      <c r="D17" s="7">
        <f>(D9/C9)-1</f>
        <v>-3.5368886432716184E-3</v>
      </c>
      <c r="E17" s="7">
        <f>(E9/D9)-1</f>
        <v>-7.2652653762963482E-3</v>
      </c>
    </row>
    <row r="18" spans="1:5" x14ac:dyDescent="0.25">
      <c r="A18" s="7" t="s">
        <v>593</v>
      </c>
      <c r="B18" s="7">
        <f>(B11/B9)</f>
        <v>0.58429473225946882</v>
      </c>
      <c r="C18" s="7">
        <f>(C11/C9)</f>
        <v>0.58513401492124895</v>
      </c>
      <c r="D18" s="7">
        <f>(D11/D9)</f>
        <v>0.56486051799678327</v>
      </c>
      <c r="E18" s="7">
        <f>(E11/E9)</f>
        <v>0.56547486033519556</v>
      </c>
    </row>
    <row r="19" spans="1:5" x14ac:dyDescent="0.25">
      <c r="A19" s="7" t="s">
        <v>594</v>
      </c>
      <c r="B19" s="7">
        <f>(B16/B9)</f>
        <v>0.14763822377013497</v>
      </c>
      <c r="C19" s="7">
        <f>(C16/C9)</f>
        <v>0.14064658745509809</v>
      </c>
      <c r="D19" s="7">
        <f>(D16/D9)</f>
        <v>0.1336586989074372</v>
      </c>
      <c r="E19" s="7">
        <f>(E16/E9)</f>
        <v>0.14553072625698324</v>
      </c>
    </row>
  </sheetData>
  <dataValidations count="2">
    <dataValidation type="list" allowBlank="1" showInputMessage="1" showErrorMessage="1" sqref="A8" xr:uid="{67B77CE5-8499-4013-878D-86D2DAAC7E61}">
      <formula1>$B$2:$B$5</formula1>
    </dataValidation>
    <dataValidation type="list" allowBlank="1" showInputMessage="1" showErrorMessage="1" sqref="B1" xr:uid="{79556F1D-8A68-44C3-9865-03E5067A898A}">
      <formula1>Symb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43F6-1BC0-4558-86C3-346C72505223}">
  <dimension ref="E3:M18"/>
  <sheetViews>
    <sheetView workbookViewId="0">
      <selection activeCell="E13" sqref="E13"/>
    </sheetView>
  </sheetViews>
  <sheetFormatPr defaultColWidth="8.85546875" defaultRowHeight="15" x14ac:dyDescent="0.25"/>
  <cols>
    <col min="1" max="1" width="13.42578125" bestFit="1" customWidth="1"/>
    <col min="2" max="2" width="21.85546875" bestFit="1" customWidth="1"/>
    <col min="3" max="3" width="29.140625" bestFit="1" customWidth="1"/>
    <col min="4" max="4" width="13.140625" bestFit="1" customWidth="1"/>
    <col min="5" max="5" width="17.7109375" bestFit="1" customWidth="1"/>
    <col min="6" max="6" width="20" bestFit="1" customWidth="1"/>
    <col min="7" max="7" width="23.7109375" bestFit="1" customWidth="1"/>
    <col min="8" max="8" width="29.140625" bestFit="1" customWidth="1"/>
    <col min="9" max="9" width="24.85546875" bestFit="1" customWidth="1"/>
    <col min="10" max="10" width="12.42578125" bestFit="1" customWidth="1"/>
    <col min="11" max="11" width="10.42578125" bestFit="1" customWidth="1"/>
    <col min="12" max="12" width="21.85546875" bestFit="1" customWidth="1"/>
    <col min="13" max="13" width="29.140625" bestFit="1" customWidth="1"/>
    <col min="14" max="14" width="13.140625" bestFit="1" customWidth="1"/>
    <col min="15" max="15" width="12.42578125" bestFit="1" customWidth="1"/>
    <col min="16" max="16" width="10.42578125" bestFit="1" customWidth="1"/>
    <col min="17" max="17" width="21.85546875" bestFit="1" customWidth="1"/>
    <col min="18" max="18" width="29.140625" bestFit="1" customWidth="1"/>
    <col min="19" max="19" width="13.140625" bestFit="1" customWidth="1"/>
    <col min="20" max="20" width="12.42578125" bestFit="1" customWidth="1"/>
    <col min="21" max="21" width="10.42578125" bestFit="1" customWidth="1"/>
    <col min="22" max="22" width="26.85546875" bestFit="1" customWidth="1"/>
    <col min="23" max="23" width="34.28515625" bestFit="1" customWidth="1"/>
    <col min="24" max="24" width="18.140625" bestFit="1" customWidth="1"/>
    <col min="25" max="25" width="17.42578125" bestFit="1" customWidth="1"/>
    <col min="26" max="26" width="15.42578125" bestFit="1" customWidth="1"/>
  </cols>
  <sheetData>
    <row r="3" spans="5:13" x14ac:dyDescent="0.25">
      <c r="E3" s="22" t="s">
        <v>621</v>
      </c>
      <c r="F3" s="46">
        <v>18063000000</v>
      </c>
      <c r="G3" s="37"/>
      <c r="H3" s="45"/>
      <c r="I3" s="45"/>
      <c r="K3" s="45"/>
      <c r="L3" s="45"/>
      <c r="M3" s="45"/>
    </row>
    <row r="4" spans="5:13" x14ac:dyDescent="0.25">
      <c r="E4" s="22" t="s">
        <v>622</v>
      </c>
      <c r="F4" s="46">
        <v>6576500000</v>
      </c>
      <c r="G4" s="37"/>
      <c r="H4" s="37"/>
      <c r="I4" s="37"/>
      <c r="K4" s="37"/>
      <c r="L4" s="37"/>
      <c r="M4" s="37"/>
    </row>
    <row r="5" spans="5:13" x14ac:dyDescent="0.25">
      <c r="E5" s="22" t="s">
        <v>612</v>
      </c>
      <c r="F5" s="24">
        <v>67111000000</v>
      </c>
    </row>
    <row r="6" spans="5:13" x14ac:dyDescent="0.25">
      <c r="G6" s="37"/>
      <c r="H6" s="37"/>
    </row>
    <row r="7" spans="5:13" x14ac:dyDescent="0.25">
      <c r="F7" s="22" t="s">
        <v>625</v>
      </c>
      <c r="G7" s="22" t="s">
        <v>616</v>
      </c>
      <c r="H7" s="22" t="s">
        <v>612</v>
      </c>
    </row>
    <row r="8" spans="5:13" x14ac:dyDescent="0.25">
      <c r="F8" s="24">
        <v>57537392650</v>
      </c>
      <c r="G8" s="24">
        <v>6923750000</v>
      </c>
      <c r="H8" s="24">
        <v>70190803313</v>
      </c>
    </row>
    <row r="9" spans="5:13" x14ac:dyDescent="0.25">
      <c r="F9" s="24" t="s">
        <v>624</v>
      </c>
      <c r="G9" s="22" t="s">
        <v>613</v>
      </c>
      <c r="H9" s="22" t="s">
        <v>614</v>
      </c>
    </row>
    <row r="10" spans="5:13" x14ac:dyDescent="0.25">
      <c r="F10" s="24">
        <v>142039000000</v>
      </c>
      <c r="G10" s="24">
        <v>1916000000</v>
      </c>
      <c r="H10" s="24">
        <v>142039000000</v>
      </c>
    </row>
    <row r="11" spans="5:13" x14ac:dyDescent="0.25">
      <c r="E11" s="45"/>
      <c r="F11" s="24" t="s">
        <v>620</v>
      </c>
      <c r="G11" s="22" t="s">
        <v>615</v>
      </c>
      <c r="H11" s="22" t="s">
        <v>618</v>
      </c>
    </row>
    <row r="12" spans="5:13" x14ac:dyDescent="0.25">
      <c r="F12" s="24">
        <v>18063000000</v>
      </c>
      <c r="G12" s="24">
        <v>6576500000</v>
      </c>
      <c r="H12" s="24">
        <v>67111000000</v>
      </c>
    </row>
    <row r="13" spans="5:13" x14ac:dyDescent="0.25">
      <c r="F13" s="22" t="s">
        <v>626</v>
      </c>
      <c r="G13" s="22" t="s">
        <v>617</v>
      </c>
      <c r="H13" s="22" t="s">
        <v>619</v>
      </c>
    </row>
    <row r="14" spans="5:13" x14ac:dyDescent="0.25">
      <c r="F14" s="24">
        <v>58621732753</v>
      </c>
      <c r="G14" s="24">
        <v>774315625.25</v>
      </c>
      <c r="H14" s="24">
        <v>59118022130.010002</v>
      </c>
    </row>
    <row r="15" spans="5:13" x14ac:dyDescent="0.25">
      <c r="E15" s="36"/>
      <c r="G15" s="37"/>
      <c r="H15" s="2"/>
    </row>
    <row r="18" spans="7:8" x14ac:dyDescent="0.25">
      <c r="G18" s="37"/>
      <c r="H18" s="3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448B-7C9B-419B-B2F3-27F73555B6E0}">
  <dimension ref="A1:I19"/>
  <sheetViews>
    <sheetView workbookViewId="0">
      <selection activeCell="B18" sqref="B18"/>
    </sheetView>
  </sheetViews>
  <sheetFormatPr defaultRowHeight="15" x14ac:dyDescent="0.25"/>
  <cols>
    <col min="1" max="1" width="13.28515625" bestFit="1" customWidth="1"/>
    <col min="2" max="2" width="27.42578125" bestFit="1" customWidth="1"/>
    <col min="3" max="4" width="23" bestFit="1" customWidth="1"/>
    <col min="5" max="5" width="14.5703125" bestFit="1" customWidth="1"/>
    <col min="6" max="6" width="23" bestFit="1" customWidth="1"/>
    <col min="8" max="8" width="21.5703125" bestFit="1" customWidth="1"/>
    <col min="9" max="9" width="1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4</v>
      </c>
      <c r="I1" t="s">
        <v>6</v>
      </c>
    </row>
    <row r="2" spans="1:9" x14ac:dyDescent="0.25">
      <c r="A2" t="s">
        <v>361</v>
      </c>
      <c r="B2" t="s">
        <v>8</v>
      </c>
      <c r="C2" s="1">
        <v>41274</v>
      </c>
      <c r="D2" s="2">
        <v>6376000000</v>
      </c>
      <c r="E2" s="2">
        <v>3851000000</v>
      </c>
      <c r="F2" s="2">
        <v>1201000000</v>
      </c>
      <c r="G2" s="2">
        <v>0</v>
      </c>
      <c r="H2" s="2">
        <v>749000000</v>
      </c>
      <c r="I2" t="s">
        <v>362</v>
      </c>
    </row>
    <row r="3" spans="1:9" x14ac:dyDescent="0.25">
      <c r="A3" t="s">
        <v>361</v>
      </c>
      <c r="B3" t="s">
        <v>11</v>
      </c>
      <c r="C3" s="1">
        <v>41639</v>
      </c>
      <c r="D3" s="2">
        <v>6313000000</v>
      </c>
      <c r="E3" s="2">
        <v>3685000000</v>
      </c>
      <c r="F3" s="2">
        <v>1162000000</v>
      </c>
      <c r="G3" s="2">
        <v>0</v>
      </c>
      <c r="H3" s="2">
        <v>800000000</v>
      </c>
      <c r="I3" t="s">
        <v>362</v>
      </c>
    </row>
    <row r="4" spans="1:9" x14ac:dyDescent="0.25">
      <c r="A4" t="s">
        <v>361</v>
      </c>
      <c r="B4" t="s">
        <v>12</v>
      </c>
      <c r="C4" s="1">
        <v>42004</v>
      </c>
      <c r="D4" s="2">
        <v>6777000000</v>
      </c>
      <c r="E4" s="2">
        <v>3775000000</v>
      </c>
      <c r="F4" s="2">
        <v>1181000000</v>
      </c>
      <c r="G4" s="2">
        <v>0</v>
      </c>
      <c r="H4" s="2">
        <v>808000000</v>
      </c>
      <c r="I4" t="s">
        <v>362</v>
      </c>
    </row>
    <row r="5" spans="1:9" x14ac:dyDescent="0.25">
      <c r="A5" t="s">
        <v>361</v>
      </c>
      <c r="B5" t="s">
        <v>13</v>
      </c>
      <c r="C5" s="1">
        <v>42369</v>
      </c>
      <c r="D5" s="2">
        <v>8229000000</v>
      </c>
      <c r="E5" s="2">
        <v>4265000000</v>
      </c>
      <c r="F5" s="2">
        <v>1467000000</v>
      </c>
      <c r="G5" s="2">
        <v>0</v>
      </c>
      <c r="H5" s="2">
        <v>1166000000</v>
      </c>
      <c r="I5" t="s">
        <v>362</v>
      </c>
    </row>
    <row r="9" spans="1:9" x14ac:dyDescent="0.25">
      <c r="A9" s="22"/>
      <c r="B9" s="22" t="s">
        <v>576</v>
      </c>
      <c r="C9" s="22" t="s">
        <v>604</v>
      </c>
      <c r="D9" s="22" t="s">
        <v>605</v>
      </c>
      <c r="E9" s="22" t="s">
        <v>606</v>
      </c>
      <c r="F9" s="22" t="s">
        <v>608</v>
      </c>
    </row>
    <row r="10" spans="1:9" x14ac:dyDescent="0.25">
      <c r="A10" s="22" t="s">
        <v>586</v>
      </c>
      <c r="B10" s="23">
        <f>AVERAGE(D2:D5)</f>
        <v>6923750000</v>
      </c>
      <c r="C10" s="23">
        <f>AVERAGE(E2:E5)</f>
        <v>3894000000</v>
      </c>
      <c r="D10" s="23">
        <f>AVERAGE(F2:F5)</f>
        <v>1252750000</v>
      </c>
      <c r="E10" s="22">
        <f>AVERAGE(G1:G5)</f>
        <v>0</v>
      </c>
      <c r="F10" s="23">
        <f>AVERAGE(H2:H5)</f>
        <v>880750000</v>
      </c>
      <c r="H10" s="43"/>
    </row>
    <row r="11" spans="1:9" x14ac:dyDescent="0.25">
      <c r="A11" s="22" t="s">
        <v>587</v>
      </c>
      <c r="B11" s="23">
        <f>MEDIAN(D2:D5)</f>
        <v>6576500000</v>
      </c>
      <c r="C11" s="23">
        <f>MEDIAN(E2:E5)</f>
        <v>3813000000</v>
      </c>
      <c r="D11" s="23">
        <f>MEDIAN(F2:F5)</f>
        <v>1191000000</v>
      </c>
      <c r="E11" s="23">
        <f>MEDIAN(G2:G5)</f>
        <v>0</v>
      </c>
      <c r="F11" s="23">
        <f>MEDIAN(H2:H5)</f>
        <v>804000000</v>
      </c>
    </row>
    <row r="12" spans="1:9" x14ac:dyDescent="0.25">
      <c r="A12" s="22" t="s">
        <v>588</v>
      </c>
      <c r="B12" s="23">
        <f>MIN(D2:D5)</f>
        <v>6313000000</v>
      </c>
      <c r="C12" s="23">
        <f>MIN(E2:E5)</f>
        <v>3685000000</v>
      </c>
      <c r="D12" s="23">
        <f>MIN(F2:F5)</f>
        <v>1162000000</v>
      </c>
      <c r="E12" s="23">
        <f>MIN(G2:G5)</f>
        <v>0</v>
      </c>
      <c r="F12" s="23">
        <f>MIN(H2:H5)</f>
        <v>749000000</v>
      </c>
    </row>
    <row r="13" spans="1:9" x14ac:dyDescent="0.25">
      <c r="A13" s="22" t="s">
        <v>589</v>
      </c>
      <c r="B13" s="23">
        <f>MAX(D2:D5)</f>
        <v>8229000000</v>
      </c>
      <c r="C13" s="23">
        <f>MAX(E2:E5)</f>
        <v>4265000000</v>
      </c>
      <c r="D13" s="23">
        <f>MAX(F2:F5)</f>
        <v>1467000000</v>
      </c>
      <c r="E13" s="23">
        <f>MAX(G2:G5)</f>
        <v>0</v>
      </c>
      <c r="F13" s="23">
        <f>MAX(H2:H5)</f>
        <v>1166000000</v>
      </c>
    </row>
    <row r="14" spans="1:9" x14ac:dyDescent="0.25">
      <c r="A14" s="22" t="s">
        <v>590</v>
      </c>
      <c r="B14" s="23">
        <f>B13-B12</f>
        <v>1916000000</v>
      </c>
      <c r="C14" s="23">
        <f>C13-C12</f>
        <v>580000000</v>
      </c>
      <c r="D14" s="23">
        <f>D13-D12</f>
        <v>305000000</v>
      </c>
      <c r="E14" s="23">
        <f>E13-E12</f>
        <v>0</v>
      </c>
      <c r="F14" s="23">
        <f>F13-F12</f>
        <v>417000000</v>
      </c>
      <c r="H14" s="43"/>
    </row>
    <row r="15" spans="1:9" x14ac:dyDescent="0.25">
      <c r="A15" s="22" t="s">
        <v>623</v>
      </c>
      <c r="B15" s="23">
        <f>_xlfn.VAR.P(D2:D5)</f>
        <v>5.9956468749999309E+17</v>
      </c>
      <c r="C15" s="23">
        <f>_xlfn.VAR.P(E2:E5)</f>
        <v>4.9333E+16</v>
      </c>
      <c r="D15" s="23">
        <f>_xlfn.VAR.P(F2:F5)</f>
        <v>1.54911875E+16</v>
      </c>
      <c r="E15" s="23">
        <f>_xlfn.VAR.P(G2:G5)</f>
        <v>0</v>
      </c>
      <c r="F15" s="23">
        <f>_xlfn.VAR.P(H2:H5)</f>
        <v>2.76346875E+16</v>
      </c>
      <c r="H15" s="43"/>
    </row>
    <row r="16" spans="1:9" x14ac:dyDescent="0.25">
      <c r="A16" s="22" t="s">
        <v>591</v>
      </c>
      <c r="B16" s="24">
        <f>SQRT(B15)</f>
        <v>774315625.24592841</v>
      </c>
      <c r="C16" s="24">
        <f>SQRT(C15)</f>
        <v>222110332.94288674</v>
      </c>
      <c r="D16" s="24">
        <f>SQRT(D15)</f>
        <v>124463599.09628196</v>
      </c>
      <c r="E16" s="22">
        <f>SQRT(E15)</f>
        <v>0</v>
      </c>
      <c r="F16" s="24">
        <f>SQRT(F15)</f>
        <v>166236841.58452964</v>
      </c>
    </row>
    <row r="17" spans="2:2" x14ac:dyDescent="0.25">
      <c r="B17" s="44"/>
    </row>
    <row r="18" spans="2:2" x14ac:dyDescent="0.25">
      <c r="B18" s="36"/>
    </row>
    <row r="19" spans="2:2" x14ac:dyDescent="0.25">
      <c r="B19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FBA3-9BE7-4D3E-9630-C31052AA2E62}">
  <dimension ref="A1:N31"/>
  <sheetViews>
    <sheetView topLeftCell="A12" workbookViewId="0">
      <selection activeCell="B28" sqref="B28"/>
    </sheetView>
  </sheetViews>
  <sheetFormatPr defaultColWidth="8.85546875" defaultRowHeight="15" x14ac:dyDescent="0.25"/>
  <cols>
    <col min="1" max="1" width="13.28515625" bestFit="1" customWidth="1"/>
    <col min="2" max="2" width="29.28515625" bestFit="1" customWidth="1"/>
    <col min="3" max="3" width="13.28515625" bestFit="1" customWidth="1"/>
    <col min="4" max="4" width="32.7109375" bestFit="1" customWidth="1"/>
    <col min="5" max="6" width="15.42578125" bestFit="1" customWidth="1"/>
    <col min="8" max="8" width="21.42578125" bestFit="1" customWidth="1"/>
    <col min="10" max="10" width="24" bestFit="1" customWidth="1"/>
    <col min="11" max="14" width="1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4</v>
      </c>
      <c r="J1" s="16" t="s">
        <v>575</v>
      </c>
      <c r="K1" s="17" t="s">
        <v>582</v>
      </c>
      <c r="L1" s="17" t="s">
        <v>583</v>
      </c>
      <c r="M1" s="17" t="s">
        <v>584</v>
      </c>
      <c r="N1" s="18" t="s">
        <v>585</v>
      </c>
    </row>
    <row r="2" spans="1:14" x14ac:dyDescent="0.25">
      <c r="A2" t="s">
        <v>177</v>
      </c>
      <c r="B2" t="s">
        <v>8</v>
      </c>
      <c r="C2" s="1">
        <v>41274</v>
      </c>
      <c r="D2" s="2">
        <v>18376000000</v>
      </c>
      <c r="E2" s="2">
        <v>7639000000</v>
      </c>
      <c r="F2" s="2">
        <v>3244000000</v>
      </c>
      <c r="G2" s="2">
        <v>0</v>
      </c>
      <c r="H2" s="2">
        <v>4780000000</v>
      </c>
      <c r="J2" s="10" t="s">
        <v>177</v>
      </c>
      <c r="K2" s="4" t="s">
        <v>8</v>
      </c>
      <c r="L2" s="6" t="s">
        <v>11</v>
      </c>
      <c r="M2" s="6" t="s">
        <v>12</v>
      </c>
      <c r="N2" s="12" t="s">
        <v>13</v>
      </c>
    </row>
    <row r="3" spans="1:14" x14ac:dyDescent="0.25">
      <c r="A3" t="s">
        <v>177</v>
      </c>
      <c r="B3" t="s">
        <v>11</v>
      </c>
      <c r="C3" s="1">
        <v>41639</v>
      </c>
      <c r="D3" s="2">
        <v>18095000000</v>
      </c>
      <c r="E3" s="2">
        <v>7507000000</v>
      </c>
      <c r="F3" s="2">
        <v>3502000000</v>
      </c>
      <c r="G3" s="2">
        <v>0</v>
      </c>
      <c r="H3" s="2">
        <v>4541000000</v>
      </c>
      <c r="J3" s="11" t="s">
        <v>576</v>
      </c>
      <c r="K3" s="8">
        <f t="array" ref="K3">INDEX(Total_rev,2)</f>
        <v>18376000000</v>
      </c>
      <c r="L3" s="8">
        <f t="array" ref="L3">INDEX(Total_rev,3)</f>
        <v>18095000000</v>
      </c>
      <c r="M3" s="8">
        <f t="array" ref="M3">INDEX(Total_rev,4)</f>
        <v>18031000000</v>
      </c>
      <c r="N3" s="13">
        <f t="array" ref="N3">INDEX(Total_rev,5)</f>
        <v>17900000000</v>
      </c>
    </row>
    <row r="4" spans="1:14" x14ac:dyDescent="0.25">
      <c r="A4" t="s">
        <v>177</v>
      </c>
      <c r="B4" t="s">
        <v>12</v>
      </c>
      <c r="C4" s="1">
        <v>42004</v>
      </c>
      <c r="D4" s="2">
        <v>18031000000</v>
      </c>
      <c r="E4" s="2">
        <v>7846000000</v>
      </c>
      <c r="F4" s="2">
        <v>3347000000</v>
      </c>
      <c r="G4" s="2">
        <v>0</v>
      </c>
      <c r="H4" s="2">
        <v>4428000000</v>
      </c>
      <c r="J4" s="11" t="s">
        <v>572</v>
      </c>
      <c r="K4" s="8">
        <f t="array" ref="K4">INDEX(COGs,2)</f>
        <v>7639000000</v>
      </c>
      <c r="L4" s="8">
        <f t="array" ref="L4">INDEX(COGs,3)</f>
        <v>7507000000</v>
      </c>
      <c r="M4" s="8">
        <f t="array" ref="M4">INDEX(COGs,4)</f>
        <v>7846000000</v>
      </c>
      <c r="N4" s="13">
        <f t="array" ref="N4">INDEX(COGs,5)</f>
        <v>7778000000</v>
      </c>
    </row>
    <row r="5" spans="1:14" x14ac:dyDescent="0.25">
      <c r="A5" t="s">
        <v>177</v>
      </c>
      <c r="B5" t="s">
        <v>13</v>
      </c>
      <c r="C5" s="1">
        <v>42369</v>
      </c>
      <c r="D5" s="2">
        <v>17900000000</v>
      </c>
      <c r="E5" s="2">
        <v>7778000000</v>
      </c>
      <c r="F5" s="2">
        <v>3328000000</v>
      </c>
      <c r="G5" s="2">
        <v>0</v>
      </c>
      <c r="H5" s="2">
        <v>4189000000</v>
      </c>
      <c r="J5" s="11" t="s">
        <v>577</v>
      </c>
      <c r="K5" s="9">
        <f>(K3-K4)</f>
        <v>10737000000</v>
      </c>
      <c r="L5" s="9">
        <f>(L3-L4)</f>
        <v>10588000000</v>
      </c>
      <c r="M5" s="9">
        <f>(M3-M4)</f>
        <v>10185000000</v>
      </c>
      <c r="N5" s="14">
        <f>(N3-N4)</f>
        <v>10122000000</v>
      </c>
    </row>
    <row r="6" spans="1:14" x14ac:dyDescent="0.25">
      <c r="A6" t="s">
        <v>263</v>
      </c>
      <c r="B6" t="s">
        <v>8</v>
      </c>
      <c r="C6" s="1">
        <v>41274</v>
      </c>
      <c r="D6" s="2">
        <v>5011853000</v>
      </c>
      <c r="E6" s="2">
        <v>0</v>
      </c>
      <c r="F6" s="2">
        <v>2676141000</v>
      </c>
      <c r="G6" s="2">
        <v>0</v>
      </c>
      <c r="H6" s="2">
        <v>1266807000</v>
      </c>
      <c r="J6" s="11" t="s">
        <v>573</v>
      </c>
      <c r="K6" s="8">
        <f>INDEX(SGAs,2)</f>
        <v>3244000000</v>
      </c>
      <c r="L6" s="8">
        <f>INDEX(SGAs,3)</f>
        <v>3502000000</v>
      </c>
      <c r="M6" s="8">
        <f>INDEX(SGAs,4)</f>
        <v>3347000000</v>
      </c>
      <c r="N6" s="13">
        <f>INDEX(SGAs,5)</f>
        <v>3328000000</v>
      </c>
    </row>
    <row r="7" spans="1:14" x14ac:dyDescent="0.25">
      <c r="A7" t="s">
        <v>263</v>
      </c>
      <c r="B7" t="s">
        <v>11</v>
      </c>
      <c r="C7" s="1">
        <v>41639</v>
      </c>
      <c r="D7" s="2">
        <v>4762000000</v>
      </c>
      <c r="E7" s="2">
        <v>0</v>
      </c>
      <c r="F7" s="2">
        <v>2616000000</v>
      </c>
      <c r="G7" s="2">
        <v>0</v>
      </c>
      <c r="H7" s="2">
        <v>1170000000</v>
      </c>
      <c r="J7" s="11" t="s">
        <v>578</v>
      </c>
      <c r="K7" s="8">
        <f>INDEX(Ooi,2)</f>
        <v>4780000000</v>
      </c>
      <c r="L7" s="8">
        <f>INDEX(Ooi,3)</f>
        <v>4541000000</v>
      </c>
      <c r="M7" s="8">
        <f>INDEX(Ooi,4)</f>
        <v>4428000000</v>
      </c>
      <c r="N7" s="13">
        <f>INDEX(Ooi,5)</f>
        <v>4189000000</v>
      </c>
    </row>
    <row r="8" spans="1:14" x14ac:dyDescent="0.25">
      <c r="A8" t="s">
        <v>263</v>
      </c>
      <c r="B8" t="s">
        <v>12</v>
      </c>
      <c r="C8" s="1">
        <v>42004</v>
      </c>
      <c r="D8" s="2">
        <v>4772000000</v>
      </c>
      <c r="E8" s="2">
        <v>0</v>
      </c>
      <c r="F8" s="2">
        <v>2671000000</v>
      </c>
      <c r="G8" s="2">
        <v>0</v>
      </c>
      <c r="H8" s="2">
        <v>1139000000</v>
      </c>
      <c r="J8" s="11" t="s">
        <v>574</v>
      </c>
      <c r="K8" s="7">
        <f>INDEX(RD,2)</f>
        <v>0</v>
      </c>
      <c r="L8" s="7">
        <f>INDEX(RD,3)</f>
        <v>0</v>
      </c>
      <c r="M8" s="7">
        <f>INDEX(RD,4)</f>
        <v>0</v>
      </c>
      <c r="N8" s="15">
        <f>INDEX(RD,5)</f>
        <v>0</v>
      </c>
    </row>
    <row r="9" spans="1:14" x14ac:dyDescent="0.25">
      <c r="A9" t="s">
        <v>263</v>
      </c>
      <c r="B9" t="s">
        <v>13</v>
      </c>
      <c r="C9" s="1">
        <v>42369</v>
      </c>
      <c r="D9" s="2">
        <v>5576000000</v>
      </c>
      <c r="E9" s="2">
        <v>0</v>
      </c>
      <c r="F9" s="2">
        <v>3275000000</v>
      </c>
      <c r="G9" s="2">
        <v>0</v>
      </c>
      <c r="H9" s="2">
        <v>1320000000</v>
      </c>
      <c r="J9" s="11" t="s">
        <v>579</v>
      </c>
      <c r="K9" s="9">
        <f>SUM(K6:K8)</f>
        <v>8024000000</v>
      </c>
      <c r="L9" s="9">
        <f>SUM(L6:L8)</f>
        <v>8043000000</v>
      </c>
      <c r="M9" s="9">
        <f>SUM(M6:M8)</f>
        <v>7775000000</v>
      </c>
      <c r="N9" s="14">
        <f>SUM(N6:N8)</f>
        <v>7517000000</v>
      </c>
    </row>
    <row r="10" spans="1:14" x14ac:dyDescent="0.25">
      <c r="A10" t="s">
        <v>361</v>
      </c>
      <c r="B10" t="s">
        <v>8</v>
      </c>
      <c r="C10" s="1">
        <v>41274</v>
      </c>
      <c r="D10" s="2">
        <v>6376000000</v>
      </c>
      <c r="E10" s="2">
        <v>3851000000</v>
      </c>
      <c r="F10" s="2">
        <v>1201000000</v>
      </c>
      <c r="G10" s="2">
        <v>0</v>
      </c>
      <c r="H10" s="2">
        <v>749000000</v>
      </c>
      <c r="J10" s="19" t="s">
        <v>580</v>
      </c>
      <c r="K10" s="20">
        <f>(K5-K9)</f>
        <v>2713000000</v>
      </c>
      <c r="L10" s="20">
        <f>(L5-L9)</f>
        <v>2545000000</v>
      </c>
      <c r="M10" s="20">
        <f>(M5-M9)</f>
        <v>2410000000</v>
      </c>
      <c r="N10" s="21">
        <f>(N5-N9)</f>
        <v>2605000000</v>
      </c>
    </row>
    <row r="11" spans="1:14" x14ac:dyDescent="0.25">
      <c r="A11" t="s">
        <v>361</v>
      </c>
      <c r="B11" t="s">
        <v>11</v>
      </c>
      <c r="C11" s="1">
        <v>41639</v>
      </c>
      <c r="D11" s="2">
        <v>6313000000</v>
      </c>
      <c r="E11" s="2">
        <v>3685000000</v>
      </c>
      <c r="F11" s="2">
        <v>1162000000</v>
      </c>
      <c r="G11" s="2">
        <v>0</v>
      </c>
      <c r="H11" s="2">
        <v>800000000</v>
      </c>
    </row>
    <row r="12" spans="1:14" x14ac:dyDescent="0.25">
      <c r="A12" t="s">
        <v>361</v>
      </c>
      <c r="B12" t="s">
        <v>12</v>
      </c>
      <c r="C12" s="1">
        <v>42004</v>
      </c>
      <c r="D12" s="2">
        <v>6777000000</v>
      </c>
      <c r="E12" s="2">
        <v>3775000000</v>
      </c>
      <c r="F12" s="2">
        <v>1181000000</v>
      </c>
      <c r="G12" s="2">
        <v>0</v>
      </c>
      <c r="H12" s="2">
        <v>808000000</v>
      </c>
    </row>
    <row r="13" spans="1:14" x14ac:dyDescent="0.25">
      <c r="A13" t="s">
        <v>361</v>
      </c>
      <c r="B13" t="s">
        <v>13</v>
      </c>
      <c r="C13" s="1">
        <v>42369</v>
      </c>
      <c r="D13" s="2">
        <v>8229000000</v>
      </c>
      <c r="E13" s="2">
        <v>4265000000</v>
      </c>
      <c r="F13" s="2">
        <v>1467000000</v>
      </c>
      <c r="G13" s="2">
        <v>0</v>
      </c>
      <c r="H13" s="2">
        <v>1166000000</v>
      </c>
    </row>
    <row r="14" spans="1:14" x14ac:dyDescent="0.25">
      <c r="A14" t="s">
        <v>496</v>
      </c>
      <c r="B14" t="s">
        <v>8</v>
      </c>
      <c r="C14" s="1">
        <v>41274</v>
      </c>
      <c r="D14" s="2">
        <v>127434000000</v>
      </c>
      <c r="E14" s="2">
        <v>55228000000</v>
      </c>
      <c r="F14" s="2">
        <v>41066000000</v>
      </c>
      <c r="G14" s="2">
        <v>0</v>
      </c>
      <c r="H14" s="2">
        <v>18143000000</v>
      </c>
    </row>
    <row r="15" spans="1:14" x14ac:dyDescent="0.25">
      <c r="A15" t="s">
        <v>496</v>
      </c>
      <c r="B15" t="s">
        <v>11</v>
      </c>
      <c r="C15" s="1">
        <v>41639</v>
      </c>
      <c r="D15" s="2">
        <v>128752000000</v>
      </c>
      <c r="E15" s="2">
        <v>51191000000</v>
      </c>
      <c r="F15" s="2">
        <v>28414000000</v>
      </c>
      <c r="G15" s="2">
        <v>0</v>
      </c>
      <c r="H15" s="2">
        <v>18395000000</v>
      </c>
    </row>
    <row r="16" spans="1:14" x14ac:dyDescent="0.25">
      <c r="A16" t="s">
        <v>496</v>
      </c>
      <c r="B16" t="s">
        <v>12</v>
      </c>
      <c r="C16" s="1">
        <v>42004</v>
      </c>
      <c r="D16" s="2">
        <v>132447000000</v>
      </c>
      <c r="E16" s="2">
        <v>60145000000</v>
      </c>
      <c r="F16" s="2">
        <v>41817000000</v>
      </c>
      <c r="G16" s="2">
        <v>0</v>
      </c>
      <c r="H16" s="2">
        <v>18273000000</v>
      </c>
    </row>
    <row r="17" spans="1:8" x14ac:dyDescent="0.25">
      <c r="A17" t="s">
        <v>496</v>
      </c>
      <c r="B17" t="s">
        <v>13</v>
      </c>
      <c r="C17" s="1">
        <v>42369</v>
      </c>
      <c r="D17" s="2">
        <v>146801000000</v>
      </c>
      <c r="E17" s="2">
        <v>67046000000</v>
      </c>
      <c r="F17" s="2">
        <v>32954000000</v>
      </c>
      <c r="G17" s="2">
        <v>0</v>
      </c>
      <c r="H17" s="2">
        <v>22016000000</v>
      </c>
    </row>
    <row r="18" spans="1:8" x14ac:dyDescent="0.25">
      <c r="A18" t="s">
        <v>542</v>
      </c>
      <c r="B18" t="s">
        <v>8</v>
      </c>
      <c r="C18" s="1">
        <v>41274</v>
      </c>
      <c r="D18" s="2">
        <v>115846000000</v>
      </c>
      <c r="E18" s="2">
        <v>46275000000</v>
      </c>
      <c r="F18" s="2">
        <v>39951000000</v>
      </c>
      <c r="G18" s="2">
        <v>0</v>
      </c>
      <c r="H18" s="2">
        <v>16460000000</v>
      </c>
    </row>
    <row r="19" spans="1:8" x14ac:dyDescent="0.25">
      <c r="A19" t="s">
        <v>542</v>
      </c>
      <c r="B19" t="s">
        <v>11</v>
      </c>
      <c r="C19" s="1">
        <v>41639</v>
      </c>
      <c r="D19" s="2">
        <v>120550000000</v>
      </c>
      <c r="E19" s="2">
        <v>44887000000</v>
      </c>
      <c r="F19" s="2">
        <v>27089000000</v>
      </c>
      <c r="G19" s="2">
        <v>0</v>
      </c>
      <c r="H19" s="2">
        <v>16606000000</v>
      </c>
    </row>
    <row r="20" spans="1:8" x14ac:dyDescent="0.25">
      <c r="A20" t="s">
        <v>542</v>
      </c>
      <c r="B20" t="s">
        <v>12</v>
      </c>
      <c r="C20" s="1">
        <v>42004</v>
      </c>
      <c r="D20" s="2">
        <v>127079000000</v>
      </c>
      <c r="E20" s="2">
        <v>49931000000</v>
      </c>
      <c r="F20" s="2">
        <v>41016000000</v>
      </c>
      <c r="G20" s="2">
        <v>0</v>
      </c>
      <c r="H20" s="2">
        <v>16533000000</v>
      </c>
    </row>
    <row r="21" spans="1:8" x14ac:dyDescent="0.25">
      <c r="A21" t="s">
        <v>542</v>
      </c>
      <c r="B21" t="s">
        <v>13</v>
      </c>
      <c r="C21" s="1">
        <v>42369</v>
      </c>
      <c r="D21" s="2">
        <v>131620000000</v>
      </c>
      <c r="E21" s="2">
        <v>52557000000</v>
      </c>
      <c r="F21" s="2">
        <v>29986000000</v>
      </c>
      <c r="G21" s="2">
        <v>0</v>
      </c>
      <c r="H21" s="2">
        <v>16017000000</v>
      </c>
    </row>
    <row r="25" spans="1:8" x14ac:dyDescent="0.25">
      <c r="A25" s="25" t="s">
        <v>586</v>
      </c>
      <c r="B25" s="26">
        <f>AVERAGE(D2:D21)</f>
        <v>57537392650</v>
      </c>
      <c r="D25" s="36"/>
    </row>
    <row r="26" spans="1:8" x14ac:dyDescent="0.25">
      <c r="A26" s="25" t="s">
        <v>587</v>
      </c>
      <c r="B26" s="27">
        <f>MEDIAN(D2:D21)</f>
        <v>18063000000</v>
      </c>
      <c r="D26" s="36"/>
    </row>
    <row r="27" spans="1:8" x14ac:dyDescent="0.25">
      <c r="A27" s="25" t="s">
        <v>588</v>
      </c>
      <c r="B27" s="27">
        <f>MIN(D2:D21)</f>
        <v>4762000000</v>
      </c>
    </row>
    <row r="28" spans="1:8" x14ac:dyDescent="0.25">
      <c r="A28" s="25" t="s">
        <v>589</v>
      </c>
      <c r="B28" s="27">
        <f>MAX(D2:D21)</f>
        <v>146801000000</v>
      </c>
    </row>
    <row r="29" spans="1:8" x14ac:dyDescent="0.25">
      <c r="A29" s="25" t="s">
        <v>590</v>
      </c>
      <c r="B29" s="27">
        <f>(B28-B27)</f>
        <v>142039000000</v>
      </c>
    </row>
    <row r="30" spans="1:8" x14ac:dyDescent="0.25">
      <c r="A30" s="25" t="s">
        <v>623</v>
      </c>
      <c r="B30" s="27">
        <f>_xlfn.VAR.P(D2:D21)</f>
        <v>3.4365075509644058E+21</v>
      </c>
    </row>
    <row r="31" spans="1:8" x14ac:dyDescent="0.25">
      <c r="A31" s="25" t="s">
        <v>591</v>
      </c>
      <c r="B31" s="28">
        <f>SQRT(B30)</f>
        <v>58621732753.002159</v>
      </c>
    </row>
  </sheetData>
  <dataValidations count="1">
    <dataValidation type="list" allowBlank="1" showInputMessage="1" showErrorMessage="1" sqref="J2" xr:uid="{BCE6E734-74E0-474A-823A-C7316AC27204}">
      <formula1>Ticker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08C-4DF9-44ED-A3AC-7ADAA10F364F}">
  <dimension ref="A1:I29"/>
  <sheetViews>
    <sheetView topLeftCell="A9" workbookViewId="0">
      <selection activeCell="B27" sqref="B27"/>
    </sheetView>
  </sheetViews>
  <sheetFormatPr defaultRowHeight="15" x14ac:dyDescent="0.25"/>
  <cols>
    <col min="1" max="1" width="13.28515625" bestFit="1" customWidth="1"/>
    <col min="2" max="2" width="32.7109375" bestFit="1" customWidth="1"/>
    <col min="3" max="4" width="27.7109375" bestFit="1" customWidth="1"/>
    <col min="5" max="5" width="15.5703125" bestFit="1" customWidth="1"/>
    <col min="6" max="6" width="26.7109375" bestFit="1" customWidth="1"/>
    <col min="8" max="8" width="21.5703125" bestFit="1" customWidth="1"/>
    <col min="9" max="9" width="3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4</v>
      </c>
      <c r="I1" t="s">
        <v>6</v>
      </c>
    </row>
    <row r="2" spans="1:9" x14ac:dyDescent="0.25">
      <c r="A2" t="s">
        <v>177</v>
      </c>
      <c r="B2" t="s">
        <v>8</v>
      </c>
      <c r="C2" s="1">
        <v>41274</v>
      </c>
      <c r="D2" s="2">
        <v>18376000000</v>
      </c>
      <c r="E2" s="2">
        <v>7639000000</v>
      </c>
      <c r="F2" s="2">
        <v>3244000000</v>
      </c>
      <c r="G2" s="2">
        <v>0</v>
      </c>
      <c r="H2" s="2">
        <v>4780000000</v>
      </c>
      <c r="I2" t="s">
        <v>179</v>
      </c>
    </row>
    <row r="3" spans="1:9" x14ac:dyDescent="0.25">
      <c r="A3" t="s">
        <v>177</v>
      </c>
      <c r="B3" t="s">
        <v>11</v>
      </c>
      <c r="C3" s="1">
        <v>41639</v>
      </c>
      <c r="D3" s="2">
        <v>18095000000</v>
      </c>
      <c r="E3" s="2">
        <v>7507000000</v>
      </c>
      <c r="F3" s="2">
        <v>3502000000</v>
      </c>
      <c r="G3" s="2">
        <v>0</v>
      </c>
      <c r="H3" s="2">
        <v>4541000000</v>
      </c>
      <c r="I3" t="s">
        <v>179</v>
      </c>
    </row>
    <row r="4" spans="1:9" x14ac:dyDescent="0.25">
      <c r="A4" t="s">
        <v>177</v>
      </c>
      <c r="B4" t="s">
        <v>12</v>
      </c>
      <c r="C4" s="1">
        <v>42004</v>
      </c>
      <c r="D4" s="2">
        <v>18031000000</v>
      </c>
      <c r="E4" s="2">
        <v>7846000000</v>
      </c>
      <c r="F4" s="2">
        <v>3347000000</v>
      </c>
      <c r="G4" s="2">
        <v>0</v>
      </c>
      <c r="H4" s="2">
        <v>4428000000</v>
      </c>
      <c r="I4" t="s">
        <v>179</v>
      </c>
    </row>
    <row r="5" spans="1:9" x14ac:dyDescent="0.25">
      <c r="A5" t="s">
        <v>177</v>
      </c>
      <c r="B5" t="s">
        <v>13</v>
      </c>
      <c r="C5" s="1">
        <v>42369</v>
      </c>
      <c r="D5" s="2">
        <v>17900000000</v>
      </c>
      <c r="E5" s="2">
        <v>7778000000</v>
      </c>
      <c r="F5" s="2">
        <v>3328000000</v>
      </c>
      <c r="G5" s="2">
        <v>0</v>
      </c>
      <c r="H5" s="2">
        <v>4189000000</v>
      </c>
      <c r="I5" t="s">
        <v>179</v>
      </c>
    </row>
    <row r="6" spans="1:9" x14ac:dyDescent="0.25">
      <c r="A6" t="s">
        <v>263</v>
      </c>
      <c r="B6" t="s">
        <v>8</v>
      </c>
      <c r="C6" s="1">
        <v>41274</v>
      </c>
      <c r="D6" s="2">
        <v>5011853000</v>
      </c>
      <c r="E6" s="2">
        <v>0</v>
      </c>
      <c r="F6" s="2">
        <v>2676141000</v>
      </c>
      <c r="G6" s="2">
        <v>0</v>
      </c>
      <c r="H6" s="2">
        <v>1266807000</v>
      </c>
      <c r="I6" t="s">
        <v>179</v>
      </c>
    </row>
    <row r="7" spans="1:9" x14ac:dyDescent="0.25">
      <c r="A7" t="s">
        <v>263</v>
      </c>
      <c r="B7" t="s">
        <v>11</v>
      </c>
      <c r="C7" s="1">
        <v>41639</v>
      </c>
      <c r="D7" s="2">
        <v>4762000000</v>
      </c>
      <c r="E7" s="2">
        <v>0</v>
      </c>
      <c r="F7" s="2">
        <v>2616000000</v>
      </c>
      <c r="G7" s="2">
        <v>0</v>
      </c>
      <c r="H7" s="2">
        <v>1170000000</v>
      </c>
      <c r="I7" t="s">
        <v>179</v>
      </c>
    </row>
    <row r="8" spans="1:9" x14ac:dyDescent="0.25">
      <c r="A8" t="s">
        <v>263</v>
      </c>
      <c r="B8" t="s">
        <v>12</v>
      </c>
      <c r="C8" s="1">
        <v>42004</v>
      </c>
      <c r="D8" s="2">
        <v>4772000000</v>
      </c>
      <c r="E8" s="2">
        <v>0</v>
      </c>
      <c r="F8" s="2">
        <v>2671000000</v>
      </c>
      <c r="G8" s="2">
        <v>0</v>
      </c>
      <c r="H8" s="2">
        <v>1139000000</v>
      </c>
      <c r="I8" t="s">
        <v>179</v>
      </c>
    </row>
    <row r="9" spans="1:9" x14ac:dyDescent="0.25">
      <c r="A9" t="s">
        <v>263</v>
      </c>
      <c r="B9" t="s">
        <v>13</v>
      </c>
      <c r="C9" s="1">
        <v>42369</v>
      </c>
      <c r="D9" s="2">
        <v>5576000000</v>
      </c>
      <c r="E9" s="2">
        <v>0</v>
      </c>
      <c r="F9" s="2">
        <v>3275000000</v>
      </c>
      <c r="G9" s="2">
        <v>0</v>
      </c>
      <c r="H9" s="2">
        <v>1320000000</v>
      </c>
      <c r="I9" t="s">
        <v>179</v>
      </c>
    </row>
    <row r="10" spans="1:9" x14ac:dyDescent="0.25">
      <c r="A10" t="s">
        <v>496</v>
      </c>
      <c r="B10" t="s">
        <v>8</v>
      </c>
      <c r="C10" s="1">
        <v>41274</v>
      </c>
      <c r="D10" s="2">
        <v>127434000000</v>
      </c>
      <c r="E10" s="2">
        <v>55228000000</v>
      </c>
      <c r="F10" s="2">
        <v>41066000000</v>
      </c>
      <c r="G10" s="2">
        <v>0</v>
      </c>
      <c r="H10" s="2">
        <v>18143000000</v>
      </c>
      <c r="I10" t="s">
        <v>179</v>
      </c>
    </row>
    <row r="11" spans="1:9" x14ac:dyDescent="0.25">
      <c r="A11" t="s">
        <v>496</v>
      </c>
      <c r="B11" t="s">
        <v>11</v>
      </c>
      <c r="C11" s="1">
        <v>41639</v>
      </c>
      <c r="D11" s="2">
        <v>128752000000</v>
      </c>
      <c r="E11" s="2">
        <v>51191000000</v>
      </c>
      <c r="F11" s="2">
        <v>28414000000</v>
      </c>
      <c r="G11" s="2">
        <v>0</v>
      </c>
      <c r="H11" s="2">
        <v>18395000000</v>
      </c>
      <c r="I11" t="s">
        <v>179</v>
      </c>
    </row>
    <row r="12" spans="1:9" x14ac:dyDescent="0.25">
      <c r="A12" t="s">
        <v>496</v>
      </c>
      <c r="B12" t="s">
        <v>12</v>
      </c>
      <c r="C12" s="1">
        <v>42004</v>
      </c>
      <c r="D12" s="2">
        <v>132447000000</v>
      </c>
      <c r="E12" s="2">
        <v>60145000000</v>
      </c>
      <c r="F12" s="2">
        <v>41817000000</v>
      </c>
      <c r="G12" s="2">
        <v>0</v>
      </c>
      <c r="H12" s="2">
        <v>18273000000</v>
      </c>
      <c r="I12" t="s">
        <v>179</v>
      </c>
    </row>
    <row r="13" spans="1:9" x14ac:dyDescent="0.25">
      <c r="A13" t="s">
        <v>496</v>
      </c>
      <c r="B13" t="s">
        <v>13</v>
      </c>
      <c r="C13" s="1">
        <v>42369</v>
      </c>
      <c r="D13" s="2">
        <v>146801000000</v>
      </c>
      <c r="E13" s="2">
        <v>67046000000</v>
      </c>
      <c r="F13" s="2">
        <v>32954000000</v>
      </c>
      <c r="G13" s="2">
        <v>0</v>
      </c>
      <c r="H13" s="2">
        <v>22016000000</v>
      </c>
      <c r="I13" t="s">
        <v>179</v>
      </c>
    </row>
    <row r="14" spans="1:9" x14ac:dyDescent="0.25">
      <c r="A14" t="s">
        <v>542</v>
      </c>
      <c r="B14" t="s">
        <v>8</v>
      </c>
      <c r="C14" s="1">
        <v>41274</v>
      </c>
      <c r="D14" s="2">
        <v>115846000000</v>
      </c>
      <c r="E14" s="2">
        <v>46275000000</v>
      </c>
      <c r="F14" s="2">
        <v>39951000000</v>
      </c>
      <c r="G14" s="2">
        <v>0</v>
      </c>
      <c r="H14" s="2">
        <v>16460000000</v>
      </c>
      <c r="I14" t="s">
        <v>179</v>
      </c>
    </row>
    <row r="15" spans="1:9" x14ac:dyDescent="0.25">
      <c r="A15" t="s">
        <v>542</v>
      </c>
      <c r="B15" t="s">
        <v>11</v>
      </c>
      <c r="C15" s="1">
        <v>41639</v>
      </c>
      <c r="D15" s="2">
        <v>120550000000</v>
      </c>
      <c r="E15" s="2">
        <v>44887000000</v>
      </c>
      <c r="F15" s="2">
        <v>27089000000</v>
      </c>
      <c r="G15" s="2">
        <v>0</v>
      </c>
      <c r="H15" s="2">
        <v>16606000000</v>
      </c>
      <c r="I15" t="s">
        <v>179</v>
      </c>
    </row>
    <row r="16" spans="1:9" x14ac:dyDescent="0.25">
      <c r="A16" t="s">
        <v>542</v>
      </c>
      <c r="B16" t="s">
        <v>12</v>
      </c>
      <c r="C16" s="1">
        <v>42004</v>
      </c>
      <c r="D16" s="2">
        <v>127079000000</v>
      </c>
      <c r="E16" s="2">
        <v>49931000000</v>
      </c>
      <c r="F16" s="2">
        <v>41016000000</v>
      </c>
      <c r="G16" s="2">
        <v>0</v>
      </c>
      <c r="H16" s="2">
        <v>16533000000</v>
      </c>
      <c r="I16" t="s">
        <v>179</v>
      </c>
    </row>
    <row r="17" spans="1:9" x14ac:dyDescent="0.25">
      <c r="A17" t="s">
        <v>542</v>
      </c>
      <c r="B17" t="s">
        <v>13</v>
      </c>
      <c r="C17" s="1">
        <v>42369</v>
      </c>
      <c r="D17" s="2">
        <v>131620000000</v>
      </c>
      <c r="E17" s="2">
        <v>52557000000</v>
      </c>
      <c r="F17" s="2">
        <v>29986000000</v>
      </c>
      <c r="G17" s="2">
        <v>0</v>
      </c>
      <c r="H17" s="2">
        <v>16017000000</v>
      </c>
      <c r="I17" t="s">
        <v>179</v>
      </c>
    </row>
    <row r="19" spans="1:9" x14ac:dyDescent="0.25">
      <c r="A19" s="22"/>
      <c r="B19" s="22" t="s">
        <v>576</v>
      </c>
      <c r="C19" s="22" t="s">
        <v>604</v>
      </c>
      <c r="D19" s="22" t="s">
        <v>605</v>
      </c>
      <c r="E19" s="22" t="s">
        <v>606</v>
      </c>
      <c r="F19" s="22" t="s">
        <v>607</v>
      </c>
      <c r="H19" s="43"/>
    </row>
    <row r="20" spans="1:9" x14ac:dyDescent="0.25">
      <c r="A20" s="22" t="s">
        <v>586</v>
      </c>
      <c r="B20" s="23">
        <f>AVERAGE(D2:D17)</f>
        <v>70190803312.5</v>
      </c>
      <c r="C20" s="23">
        <f>AVERAGE(E2:E17)</f>
        <v>28626875000</v>
      </c>
      <c r="D20" s="23">
        <f>AVERAGE(F2:F17)</f>
        <v>19184508812.5</v>
      </c>
      <c r="E20" s="23">
        <f>AVERAGE(G2:G17)</f>
        <v>0</v>
      </c>
      <c r="F20" s="23">
        <f>AVERAGE(H2:H17)</f>
        <v>10329800437.5</v>
      </c>
    </row>
    <row r="21" spans="1:9" x14ac:dyDescent="0.25">
      <c r="A21" s="22" t="s">
        <v>587</v>
      </c>
      <c r="B21" s="23">
        <f>MEDIAN(D2:D17)</f>
        <v>67111000000</v>
      </c>
      <c r="C21" s="23">
        <f>MEDIAN(E2:E17)</f>
        <v>26366500000</v>
      </c>
      <c r="D21" s="23">
        <f>MEDIAN(F2:F17)</f>
        <v>15295500000</v>
      </c>
      <c r="E21" s="23">
        <f>MEDIAN(G2:G17)</f>
        <v>0</v>
      </c>
      <c r="F21" s="23">
        <f>MEDIAN(H2:H17)</f>
        <v>10398500000</v>
      </c>
      <c r="H21" s="43"/>
    </row>
    <row r="22" spans="1:9" x14ac:dyDescent="0.25">
      <c r="A22" s="22" t="s">
        <v>588</v>
      </c>
      <c r="B22" s="23">
        <f>MIN(D2:D17)</f>
        <v>4762000000</v>
      </c>
      <c r="C22" s="23">
        <f>MIN(E2:E17)</f>
        <v>0</v>
      </c>
      <c r="D22" s="23">
        <f>MIN(F2:F17)</f>
        <v>2616000000</v>
      </c>
      <c r="E22" s="23">
        <f>MIN(G2:G17)</f>
        <v>0</v>
      </c>
      <c r="F22" s="23">
        <f>MIN(H2:H17)</f>
        <v>1139000000</v>
      </c>
    </row>
    <row r="23" spans="1:9" x14ac:dyDescent="0.25">
      <c r="A23" s="22" t="s">
        <v>589</v>
      </c>
      <c r="B23" s="23">
        <f>MAX(D2:D17)</f>
        <v>146801000000</v>
      </c>
      <c r="C23" s="23">
        <f>MAX(E2:E17)</f>
        <v>67046000000</v>
      </c>
      <c r="D23" s="23">
        <f>MAX(F2:F17)</f>
        <v>41817000000</v>
      </c>
      <c r="E23" s="23">
        <f>MAX(G2:G17)</f>
        <v>0</v>
      </c>
      <c r="F23" s="23">
        <f>MAX(H2:H17)</f>
        <v>22016000000</v>
      </c>
    </row>
    <row r="24" spans="1:9" x14ac:dyDescent="0.25">
      <c r="A24" s="22" t="s">
        <v>590</v>
      </c>
      <c r="B24" s="23">
        <f>B23-B22</f>
        <v>142039000000</v>
      </c>
      <c r="C24" s="23">
        <f>C23-C22</f>
        <v>67046000000</v>
      </c>
      <c r="D24" s="23">
        <f>D23-D22</f>
        <v>39201000000</v>
      </c>
      <c r="E24" s="23">
        <f>E23-E22</f>
        <v>0</v>
      </c>
      <c r="F24" s="23">
        <f>F23-F22</f>
        <v>20877000000</v>
      </c>
    </row>
    <row r="25" spans="1:9" x14ac:dyDescent="0.25">
      <c r="A25" s="22" t="s">
        <v>623</v>
      </c>
      <c r="B25" s="23">
        <f>_xlfn.VAR.P(D2:D17)</f>
        <v>3.4949405405642899E+21</v>
      </c>
      <c r="C25" s="23">
        <f>_xlfn.VAR.P(E2:E17)</f>
        <v>6.449748639843751E+20</v>
      </c>
      <c r="D25" s="23">
        <f>_xlfn.VAR.P(F2:F17)</f>
        <v>2.7674829141385229E+20</v>
      </c>
      <c r="E25" s="23">
        <f>_xlfn.VAR.P(G2:G17)</f>
        <v>0</v>
      </c>
      <c r="F25" s="23">
        <f>_xlfn.VAR.P(H2:H17)</f>
        <v>5.8880465419877892E+19</v>
      </c>
    </row>
    <row r="26" spans="1:9" x14ac:dyDescent="0.25">
      <c r="A26" s="22" t="s">
        <v>591</v>
      </c>
      <c r="B26" s="24">
        <f>SQRT(B25)</f>
        <v>59118022130.009476</v>
      </c>
      <c r="C26" s="24">
        <f>SQRT(C25)</f>
        <v>25396355328.754856</v>
      </c>
      <c r="D26" s="24">
        <f>SQRT(D25)</f>
        <v>16635753406.859945</v>
      </c>
      <c r="E26" s="22">
        <f>SQRT(E25)</f>
        <v>0</v>
      </c>
      <c r="F26" s="24">
        <f>SQRT(F25)</f>
        <v>7673360764.3507738</v>
      </c>
    </row>
    <row r="27" spans="1:9" x14ac:dyDescent="0.25">
      <c r="B27" s="36"/>
    </row>
    <row r="28" spans="1:9" x14ac:dyDescent="0.25">
      <c r="B28" s="36"/>
    </row>
    <row r="29" spans="1:9" x14ac:dyDescent="0.25">
      <c r="B29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E8F-2661-4AAF-9355-A049A2A6DB94}">
  <dimension ref="A1:G43"/>
  <sheetViews>
    <sheetView tabSelected="1" topLeftCell="A4" workbookViewId="0">
      <selection activeCell="C20" sqref="C20"/>
    </sheetView>
  </sheetViews>
  <sheetFormatPr defaultRowHeight="15" x14ac:dyDescent="0.25"/>
  <cols>
    <col min="1" max="1" width="24" bestFit="1" customWidth="1"/>
    <col min="2" max="2" width="21.140625" bestFit="1" customWidth="1"/>
    <col min="3" max="3" width="20.42578125" bestFit="1" customWidth="1"/>
    <col min="4" max="7" width="19" bestFit="1" customWidth="1"/>
  </cols>
  <sheetData>
    <row r="1" spans="1:7" x14ac:dyDescent="0.25">
      <c r="A1" s="3" t="s">
        <v>177</v>
      </c>
      <c r="B1" s="35" t="s">
        <v>177</v>
      </c>
    </row>
    <row r="2" spans="1:7" x14ac:dyDescent="0.25">
      <c r="A2" s="3" t="s">
        <v>263</v>
      </c>
    </row>
    <row r="3" spans="1:7" x14ac:dyDescent="0.25">
      <c r="A3" s="3" t="s">
        <v>361</v>
      </c>
    </row>
    <row r="4" spans="1:7" x14ac:dyDescent="0.25">
      <c r="A4" s="3" t="s">
        <v>496</v>
      </c>
    </row>
    <row r="5" spans="1:7" x14ac:dyDescent="0.25">
      <c r="A5" s="3" t="s">
        <v>542</v>
      </c>
    </row>
    <row r="7" spans="1:7" x14ac:dyDescent="0.25">
      <c r="A7" s="34" t="s">
        <v>599</v>
      </c>
    </row>
    <row r="10" spans="1:7" x14ac:dyDescent="0.25">
      <c r="A10" s="5" t="s">
        <v>575</v>
      </c>
      <c r="B10" s="5"/>
      <c r="C10" s="5"/>
      <c r="D10" s="5"/>
      <c r="E10" s="5"/>
      <c r="F10" s="5"/>
      <c r="G10" s="5"/>
    </row>
    <row r="11" spans="1:7" x14ac:dyDescent="0.25">
      <c r="A11" s="6" t="s">
        <v>581</v>
      </c>
      <c r="B11" s="4" t="s">
        <v>8</v>
      </c>
      <c r="C11" s="6" t="s">
        <v>11</v>
      </c>
      <c r="D11" s="6" t="s">
        <v>12</v>
      </c>
      <c r="E11" s="6" t="s">
        <v>13</v>
      </c>
      <c r="F11" s="6" t="s">
        <v>595</v>
      </c>
      <c r="G11" s="6" t="s">
        <v>596</v>
      </c>
    </row>
    <row r="12" spans="1:7" x14ac:dyDescent="0.25">
      <c r="A12" s="7" t="s">
        <v>576</v>
      </c>
      <c r="B12" s="8" cm="1">
        <f t="array" ref="B12">INDEX(Rev,MATCH(1,($B$1=Symb)*(B11=Year),0))</f>
        <v>18376000000</v>
      </c>
      <c r="C12" s="8" cm="1">
        <f t="array" ref="C12">INDEX(Rev,MATCH(1,($B$1=Symb)*(C11=Year),0))</f>
        <v>18095000000</v>
      </c>
      <c r="D12" s="8" cm="1">
        <f t="array" ref="D12">INDEX(Rev,MATCH(1,($B$1=Symb)*(D11=Year),0))</f>
        <v>18031000000</v>
      </c>
      <c r="E12" s="8" cm="1">
        <f t="array" ref="E12">INDEX(Rev,MATCH(1,($B$1=Symb)*(E11=Year),0))</f>
        <v>17900000000</v>
      </c>
      <c r="F12" s="9">
        <f ca="1">E12*(1+F20)</f>
        <v>17744306761.672504</v>
      </c>
      <c r="G12" s="9">
        <f ca="1">F12*1+G20</f>
        <v>17744306761.673805</v>
      </c>
    </row>
    <row r="13" spans="1:7" x14ac:dyDescent="0.25">
      <c r="A13" s="7" t="s">
        <v>572</v>
      </c>
      <c r="B13" s="8" cm="1">
        <f t="array" ref="B13">INDEX(CoSTOFGOOD,MATCH(1,($B$1=Symb)*(B11=Year),0))</f>
        <v>7639000000</v>
      </c>
      <c r="C13" s="8" cm="1">
        <f t="array" ref="C13">INDEX(CoSTOFGOOD,MATCH(1,($B$1=Symb)*(C11=Year),0))</f>
        <v>7507000000</v>
      </c>
      <c r="D13" s="8" cm="1">
        <f t="array" ref="D13">INDEX(CoSTOFGOOD,MATCH(1,($B$1=Symb)*(D11=Year),0))</f>
        <v>7846000000</v>
      </c>
      <c r="E13" s="8" cm="1">
        <f t="array" ref="E13">INDEX(CoSTOFGOOD,MATCH(1,($B$1=Symb)*(E11=Year),0))</f>
        <v>7778000000</v>
      </c>
      <c r="F13" s="7"/>
      <c r="G13" s="7"/>
    </row>
    <row r="14" spans="1:7" x14ac:dyDescent="0.25">
      <c r="A14" s="7" t="s">
        <v>577</v>
      </c>
      <c r="B14" s="9">
        <f>(B12-B13)</f>
        <v>10737000000</v>
      </c>
      <c r="C14" s="9">
        <f>(C12-C13)</f>
        <v>10588000000</v>
      </c>
      <c r="D14" s="9">
        <f>(D12-D13)</f>
        <v>10185000000</v>
      </c>
      <c r="E14" s="9">
        <f>(E12-E13)</f>
        <v>10122000000</v>
      </c>
      <c r="F14" s="9">
        <f ca="1">F12*F21</f>
        <v>-154339026.9050976</v>
      </c>
      <c r="G14" s="9">
        <f ca="1">G12*G21</f>
        <v>23104040.711629149</v>
      </c>
    </row>
    <row r="15" spans="1:7" x14ac:dyDescent="0.25">
      <c r="A15" s="7" t="s">
        <v>573</v>
      </c>
      <c r="B15" s="8" cm="1">
        <f t="array" ref="B15">INDEX(sga_og,MATCH(1,($B$1=Symb)*(B11=Year),0))</f>
        <v>3244000000</v>
      </c>
      <c r="C15" s="8" cm="1">
        <f t="array" ref="C15">INDEX(sga_og,MATCH(1,($B$1=Symb)*(C11=Year),0))</f>
        <v>3502000000</v>
      </c>
      <c r="D15" s="8" cm="1">
        <f t="array" ref="D15">INDEX(sga_og,MATCH(1,($B$1=Symb)*(D11=Year),0))</f>
        <v>3347000000</v>
      </c>
      <c r="E15" s="8" cm="1">
        <f t="array" ref="E15">INDEX(sga_og,MATCH(1,($B$1=Symb)*(E11=Year),0))</f>
        <v>3328000000</v>
      </c>
      <c r="F15" s="7"/>
      <c r="G15" s="7"/>
    </row>
    <row r="16" spans="1:7" x14ac:dyDescent="0.25">
      <c r="A16" s="7" t="s">
        <v>578</v>
      </c>
      <c r="B16" s="8" cm="1">
        <f t="array" ref="B16">INDEX(ooi_og,MATCH(1,($B$1=Symb)*(B11=Year),0))</f>
        <v>4780000000</v>
      </c>
      <c r="C16" s="8" cm="1">
        <f t="array" ref="C16">INDEX(ooi_og,MATCH(1,($B$1=Symb)*(C11=Year),0))</f>
        <v>4541000000</v>
      </c>
      <c r="D16" s="8" cm="1">
        <f t="array" ref="D16">INDEX(ooi_og,MATCH(1,($B$1=Symb)*(D11=Year),0))</f>
        <v>4428000000</v>
      </c>
      <c r="E16" s="8" cm="1">
        <f t="array" ref="E16">INDEX(ooi_og,MATCH(1,($B$1=Symb)*(E11=Year),0))</f>
        <v>4189000000</v>
      </c>
      <c r="F16" s="7"/>
      <c r="G16" s="7"/>
    </row>
    <row r="17" spans="1:7" x14ac:dyDescent="0.25">
      <c r="A17" s="7" t="s">
        <v>574</v>
      </c>
      <c r="B17" s="7" cm="1">
        <f t="array" ref="B17">INDEX(Rd_og,MATCH(1,($B$1=Symb)*(B11=Year),0))</f>
        <v>0</v>
      </c>
      <c r="C17" s="7" cm="1">
        <f t="array" ref="C17">INDEX(Rd_og,MATCH(1,($B$1=Symb)*(C11=Year),0))</f>
        <v>0</v>
      </c>
      <c r="D17" s="7" cm="1">
        <f t="array" ref="D17">INDEX(Rd_og,MATCH(1,($B$1=Symb)*(D11=Year),0))</f>
        <v>0</v>
      </c>
      <c r="E17" s="7" cm="1">
        <f t="array" ref="E17">INDEX(Rd_og,MATCH(1,($B$1=Symb)*(E11=Year),0))</f>
        <v>0</v>
      </c>
      <c r="F17" s="7"/>
      <c r="G17" s="7"/>
    </row>
    <row r="18" spans="1:7" x14ac:dyDescent="0.25">
      <c r="A18" s="7" t="s">
        <v>579</v>
      </c>
      <c r="B18" s="9">
        <f>(B15+B16+B17)</f>
        <v>8024000000</v>
      </c>
      <c r="C18" s="9">
        <f>(C15+C16+C17)</f>
        <v>8043000000</v>
      </c>
      <c r="D18" s="9">
        <f>(D15+D16+D17)</f>
        <v>7775000000</v>
      </c>
      <c r="E18" s="9">
        <f>(E15+E16+E17)</f>
        <v>7517000000</v>
      </c>
      <c r="F18" s="7"/>
      <c r="G18" s="7"/>
    </row>
    <row r="19" spans="1:7" x14ac:dyDescent="0.25">
      <c r="A19" s="7" t="s">
        <v>580</v>
      </c>
      <c r="B19" s="9">
        <f>(B14-B18)</f>
        <v>2713000000</v>
      </c>
      <c r="C19" s="9">
        <f>(C14-C18)</f>
        <v>2545000000</v>
      </c>
      <c r="D19" s="9">
        <f>(D14-D18)</f>
        <v>2410000000</v>
      </c>
      <c r="E19" s="9">
        <f>(E14-E18)</f>
        <v>2605000000</v>
      </c>
      <c r="F19" s="9">
        <f ca="1">F12*F22</f>
        <v>10201930030.646698</v>
      </c>
      <c r="G19" s="9">
        <f ca="1">G12*G22</f>
        <v>10379373098.264185</v>
      </c>
    </row>
    <row r="20" spans="1:7" x14ac:dyDescent="0.25">
      <c r="A20" s="40" t="s">
        <v>592</v>
      </c>
      <c r="B20" s="40"/>
      <c r="C20" s="40">
        <f>(C12/B12)-1</f>
        <v>-1.5291684806269079E-2</v>
      </c>
      <c r="D20" s="40">
        <f>(D12/C12)-1</f>
        <v>-3.5368886432716184E-3</v>
      </c>
      <c r="E20" s="40">
        <f>(E12/D12)-1</f>
        <v>-7.2652653762963482E-3</v>
      </c>
      <c r="F20" s="40">
        <f ca="1">OFFSET($B$32,MATCH($A$7,$A$33:$A$35,0),0)</f>
        <v>-8.6979462752790147E-3</v>
      </c>
      <c r="G20" s="40">
        <f ca="1">OFFSET($C$32,MATCH($A$7,$A$33:$A$35,0),0)</f>
        <v>1.3020537247209855E-3</v>
      </c>
    </row>
    <row r="21" spans="1:7" x14ac:dyDescent="0.25">
      <c r="A21" s="40" t="s">
        <v>593</v>
      </c>
      <c r="B21" s="40">
        <f>(B14/B12)</f>
        <v>0.58429473225946882</v>
      </c>
      <c r="C21" s="40">
        <f>(C14/C12)</f>
        <v>0.58513401492124895</v>
      </c>
      <c r="D21" s="40">
        <f>(D14/D12)</f>
        <v>0.56486051799678327</v>
      </c>
      <c r="E21" s="40">
        <f>(E14/E12)</f>
        <v>0.56547486033519556</v>
      </c>
      <c r="F21" s="40">
        <f ca="1">OFFSET($B$36,MATCH($A$7,$A$37:$A$39,0),0)</f>
        <v>-8.6979462752790147E-3</v>
      </c>
      <c r="G21" s="40">
        <f ca="1">OFFSET($C$36,MATCH($A$7,$A$37:$A$39,0),0)</f>
        <v>1.3020537247209855E-3</v>
      </c>
    </row>
    <row r="22" spans="1:7" x14ac:dyDescent="0.25">
      <c r="A22" s="40" t="s">
        <v>594</v>
      </c>
      <c r="B22" s="40">
        <f>(B19/B12)</f>
        <v>0.14763822377013497</v>
      </c>
      <c r="C22" s="40">
        <f>(C19/C12)</f>
        <v>0.14064658745509809</v>
      </c>
      <c r="D22" s="40">
        <f>(D19/D12)</f>
        <v>0.1336586989074372</v>
      </c>
      <c r="E22" s="40">
        <f>(E19/E12)</f>
        <v>0.14553072625698324</v>
      </c>
      <c r="F22" s="40">
        <f ca="1">OFFSET($B$40,MATCH($A$7,$A$41:$A$43,0),0)</f>
        <v>0.57494103137817409</v>
      </c>
      <c r="G22" s="40">
        <f ca="1">OFFSET($C$40,MATCH($A$7,$A$41:$A$43,0),0)</f>
        <v>0.5849410313781741</v>
      </c>
    </row>
    <row r="25" spans="1:7" x14ac:dyDescent="0.25">
      <c r="E25" s="41" t="s">
        <v>610</v>
      </c>
      <c r="F25" s="41" t="s">
        <v>595</v>
      </c>
      <c r="G25" s="41" t="s">
        <v>596</v>
      </c>
    </row>
    <row r="26" spans="1:7" x14ac:dyDescent="0.25">
      <c r="E26" s="41" t="s">
        <v>599</v>
      </c>
      <c r="F26" s="41">
        <f>AVERAGE(C20:E20)</f>
        <v>-8.6979462752790147E-3</v>
      </c>
      <c r="G26" s="41">
        <f ca="1">AVERAGE(C20:F20)</f>
        <v>-8.6979462752790147E-3</v>
      </c>
    </row>
    <row r="27" spans="1:7" x14ac:dyDescent="0.25">
      <c r="E27" s="41" t="s">
        <v>609</v>
      </c>
      <c r="F27" s="41">
        <f>STDEV(C20:E20)+F26</f>
        <v>-2.6910136864166014E-3</v>
      </c>
      <c r="G27" s="41">
        <f ca="1">STDEV(C20:F20)+G26</f>
        <v>-3.7933063546095186E-3</v>
      </c>
    </row>
    <row r="28" spans="1:7" x14ac:dyDescent="0.25">
      <c r="E28" s="41" t="s">
        <v>600</v>
      </c>
      <c r="F28" s="41">
        <f>STDEV(C20:E20)-F26</f>
        <v>1.4704878864141428E-2</v>
      </c>
      <c r="G28" s="41">
        <f ca="1">STDEV(C20:F20)-G26</f>
        <v>1.3602586195948511E-2</v>
      </c>
    </row>
    <row r="29" spans="1:7" x14ac:dyDescent="0.25">
      <c r="E29" s="42" t="s">
        <v>611</v>
      </c>
      <c r="F29" s="41"/>
      <c r="G29" s="41"/>
    </row>
    <row r="30" spans="1:7" x14ac:dyDescent="0.25">
      <c r="A30" s="29"/>
      <c r="B30" s="30" t="s">
        <v>597</v>
      </c>
      <c r="C30" s="29"/>
      <c r="E30" s="42" t="s">
        <v>599</v>
      </c>
      <c r="F30" s="41">
        <f>AVERAGE(B21:E21)</f>
        <v>0.57494103137817409</v>
      </c>
      <c r="G30" s="41">
        <f ca="1">AVERAGE(B21:F21)</f>
        <v>0.45821323584748341</v>
      </c>
    </row>
    <row r="31" spans="1:7" x14ac:dyDescent="0.25">
      <c r="A31" s="29"/>
      <c r="B31" s="30" t="s">
        <v>595</v>
      </c>
      <c r="C31" s="30" t="s">
        <v>596</v>
      </c>
      <c r="E31" s="42" t="s">
        <v>609</v>
      </c>
      <c r="F31" s="41">
        <f ca="1">STDEV(B21:E21)+F21</f>
        <v>2.5953227810136623E-3</v>
      </c>
      <c r="G31" s="41">
        <f ca="1">STDEV(B21:F21)+G21</f>
        <v>0.26249651134539298</v>
      </c>
    </row>
    <row r="32" spans="1:7" x14ac:dyDescent="0.25">
      <c r="A32" s="31" t="s">
        <v>601</v>
      </c>
      <c r="B32" s="31"/>
      <c r="C32" s="31"/>
      <c r="E32" s="42" t="s">
        <v>600</v>
      </c>
      <c r="F32" s="41">
        <f ca="1">STDEV(B21:E21)-F21</f>
        <v>1.9991215331571693E-2</v>
      </c>
      <c r="G32" s="41">
        <f ca="1">STDEV(B21:F21)-G21</f>
        <v>0.25989240389595103</v>
      </c>
    </row>
    <row r="33" spans="1:3" x14ac:dyDescent="0.25">
      <c r="A33" s="31" t="s">
        <v>598</v>
      </c>
      <c r="B33" s="32">
        <f>B34+0.01</f>
        <v>1.3020537247209855E-3</v>
      </c>
      <c r="C33" s="32">
        <f>C34+0.01</f>
        <v>1.1302053724720986E-2</v>
      </c>
    </row>
    <row r="34" spans="1:3" x14ac:dyDescent="0.25">
      <c r="A34" s="31" t="s">
        <v>599</v>
      </c>
      <c r="B34" s="33">
        <f>AVERAGE(C20:E20)</f>
        <v>-8.6979462752790147E-3</v>
      </c>
      <c r="C34" s="32">
        <f>B34+0.01</f>
        <v>1.3020537247209855E-3</v>
      </c>
    </row>
    <row r="35" spans="1:3" x14ac:dyDescent="0.25">
      <c r="A35" s="31" t="s">
        <v>600</v>
      </c>
      <c r="B35" s="32">
        <f>B34-0.01</f>
        <v>-1.8697946275279015E-2</v>
      </c>
      <c r="C35" s="32">
        <f>C34-0.01</f>
        <v>-8.6979462752790147E-3</v>
      </c>
    </row>
    <row r="36" spans="1:3" x14ac:dyDescent="0.25">
      <c r="A36" s="31" t="s">
        <v>602</v>
      </c>
      <c r="B36" s="31"/>
      <c r="C36" s="31"/>
    </row>
    <row r="37" spans="1:3" x14ac:dyDescent="0.25">
      <c r="A37" s="31" t="s">
        <v>598</v>
      </c>
      <c r="B37" s="31">
        <f>B38+0.01</f>
        <v>1.3020537247209855E-3</v>
      </c>
      <c r="C37" s="31">
        <f>C38+0.01</f>
        <v>1.1302053724720986E-2</v>
      </c>
    </row>
    <row r="38" spans="1:3" x14ac:dyDescent="0.25">
      <c r="A38" s="31" t="s">
        <v>599</v>
      </c>
      <c r="B38" s="31">
        <f>AVERAGE(B20:E20)</f>
        <v>-8.6979462752790147E-3</v>
      </c>
      <c r="C38" s="31">
        <f>B38+0.01</f>
        <v>1.3020537247209855E-3</v>
      </c>
    </row>
    <row r="39" spans="1:3" x14ac:dyDescent="0.25">
      <c r="A39" s="31" t="s">
        <v>600</v>
      </c>
      <c r="B39" s="31">
        <f>B38-0.01</f>
        <v>-1.8697946275279015E-2</v>
      </c>
      <c r="C39" s="31">
        <f>C38-0.01</f>
        <v>-8.6979462752790147E-3</v>
      </c>
    </row>
    <row r="40" spans="1:3" x14ac:dyDescent="0.25">
      <c r="A40" s="31" t="s">
        <v>603</v>
      </c>
      <c r="B40" s="31"/>
      <c r="C40" s="31"/>
    </row>
    <row r="41" spans="1:3" x14ac:dyDescent="0.25">
      <c r="A41" s="31" t="s">
        <v>598</v>
      </c>
      <c r="B41" s="31">
        <f>B42+0.01</f>
        <v>0.5849410313781741</v>
      </c>
      <c r="C41" s="31">
        <f>C42+0.01</f>
        <v>0.59494103137817411</v>
      </c>
    </row>
    <row r="42" spans="1:3" x14ac:dyDescent="0.25">
      <c r="A42" s="31" t="s">
        <v>599</v>
      </c>
      <c r="B42" s="31">
        <f>AVERAGE(B21:E21)</f>
        <v>0.57494103137817409</v>
      </c>
      <c r="C42" s="31">
        <f>B42+0.01</f>
        <v>0.5849410313781741</v>
      </c>
    </row>
    <row r="43" spans="1:3" x14ac:dyDescent="0.25">
      <c r="A43" s="31" t="s">
        <v>600</v>
      </c>
      <c r="B43" s="31">
        <f>B42-0.01</f>
        <v>0.56494103137817409</v>
      </c>
      <c r="C43" s="31">
        <f>C42-0.01</f>
        <v>0.57494103137817409</v>
      </c>
    </row>
  </sheetData>
  <dataValidations count="3">
    <dataValidation type="list" allowBlank="1" showInputMessage="1" showErrorMessage="1" sqref="B1" xr:uid="{F277F82D-4CB5-4F30-8873-AE210B94F2D6}">
      <formula1>$A$1:$A$5</formula1>
    </dataValidation>
    <dataValidation type="list" allowBlank="1" showInputMessage="1" showErrorMessage="1" sqref="A11" xr:uid="{512AA0BE-F38C-45F7-9082-CAC8C5B25B9C}">
      <formula1>$B$2:$B$5</formula1>
    </dataValidation>
    <dataValidation type="list" allowBlank="1" showInputMessage="1" showErrorMessage="1" sqref="A7" xr:uid="{D759D8B1-CED7-4CCB-8103-D8195189E12C}">
      <formula1>$A$33:$A$35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projectdata-nyse</vt:lpstr>
      <vt:lpstr>PL_stmnt</vt:lpstr>
      <vt:lpstr>Charts</vt:lpstr>
      <vt:lpstr>AltCSum</vt:lpstr>
      <vt:lpstr>tele_summary</vt:lpstr>
      <vt:lpstr>intgsum</vt:lpstr>
      <vt:lpstr>Tele_scenarios</vt:lpstr>
      <vt:lpstr>COGs</vt:lpstr>
      <vt:lpstr>CoSTOFGOOD</vt:lpstr>
      <vt:lpstr>Income_stmt</vt:lpstr>
      <vt:lpstr>Ooi</vt:lpstr>
      <vt:lpstr>ooi_og</vt:lpstr>
      <vt:lpstr>Period_end</vt:lpstr>
      <vt:lpstr>RD</vt:lpstr>
      <vt:lpstr>Rd_og</vt:lpstr>
      <vt:lpstr>Rev</vt:lpstr>
      <vt:lpstr>Rev_og</vt:lpstr>
      <vt:lpstr>sga_og</vt:lpstr>
      <vt:lpstr>SGAs</vt:lpstr>
      <vt:lpstr>Symb</vt:lpstr>
      <vt:lpstr>Ticker</vt:lpstr>
      <vt:lpstr>Total_rev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Long</dc:creator>
  <cp:lastModifiedBy>Lauren Long</cp:lastModifiedBy>
  <dcterms:created xsi:type="dcterms:W3CDTF">2024-05-28T14:47:05Z</dcterms:created>
  <dcterms:modified xsi:type="dcterms:W3CDTF">2024-06-09T18:58:24Z</dcterms:modified>
</cp:coreProperties>
</file>