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andjames\Documents\Covid models\"/>
    </mc:Choice>
  </mc:AlternateContent>
  <bookViews>
    <workbookView xWindow="0" yWindow="0" windowWidth="28800" windowHeight="12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" i="1" l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<sst xmlns="http://schemas.openxmlformats.org/spreadsheetml/2006/main" count="9" uniqueCount="9">
  <si>
    <t>No waning</t>
  </si>
  <si>
    <t>Slow waning</t>
  </si>
  <si>
    <t>Mid waning</t>
  </si>
  <si>
    <t>Fast waning</t>
  </si>
  <si>
    <t>Booster A</t>
  </si>
  <si>
    <t>Booster AB</t>
  </si>
  <si>
    <t>Booster ABC</t>
  </si>
  <si>
    <t>Booster A + BC slow</t>
  </si>
  <si>
    <t>data shows thousands of hospital admissions per week, for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</si>
</sst>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167" fontId="0" fillId="2" borderId="0" xfId="0" applyNumberFormat="1" applyFill="1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3"/>
  <sheetViews>
    <sheetView tabSelected="1" workbookViewId="0">
      <selection activeCell="J18" sqref="J18"/>
    </sheetView>
  </sheetViews>
  <sheetFormatPr defaultRowHeight="15" x14ac:dyDescent="0.25"/>
  <cols>
    <col min="2" max="2" width="18.5703125" bestFit="1" customWidth="1"/>
  </cols>
  <sheetData>
    <row r="2" spans="1:59" x14ac:dyDescent="0.25">
      <c r="C2" s="2">
        <v>44347</v>
      </c>
      <c r="D2" s="2">
        <v>44354</v>
      </c>
      <c r="E2" s="2">
        <v>44361</v>
      </c>
      <c r="F2" s="2">
        <v>44368</v>
      </c>
      <c r="G2" s="2">
        <v>44375</v>
      </c>
      <c r="H2" s="2">
        <v>44382</v>
      </c>
      <c r="I2" s="2">
        <v>44389</v>
      </c>
      <c r="J2" s="2">
        <v>44396</v>
      </c>
      <c r="K2" s="2">
        <v>44403</v>
      </c>
      <c r="L2" s="2">
        <v>44410</v>
      </c>
      <c r="M2" s="2">
        <v>44417</v>
      </c>
      <c r="N2" s="2">
        <v>44424</v>
      </c>
      <c r="O2" s="2">
        <v>44431</v>
      </c>
      <c r="P2" s="2">
        <v>44438</v>
      </c>
      <c r="Q2" s="1">
        <v>44445</v>
      </c>
      <c r="R2" s="1">
        <v>44452</v>
      </c>
      <c r="S2" s="1">
        <v>44459</v>
      </c>
      <c r="T2" s="1">
        <v>44466</v>
      </c>
      <c r="U2" s="1">
        <v>44473</v>
      </c>
      <c r="V2" s="1">
        <v>44480</v>
      </c>
      <c r="W2" s="1">
        <v>44487</v>
      </c>
      <c r="X2" s="1">
        <v>44494</v>
      </c>
      <c r="Y2" s="1">
        <v>44501</v>
      </c>
      <c r="Z2" s="1">
        <v>44508</v>
      </c>
      <c r="AA2" s="1">
        <v>44515</v>
      </c>
      <c r="AB2" s="1">
        <v>44522</v>
      </c>
      <c r="AC2" s="1">
        <v>44529</v>
      </c>
      <c r="AD2" s="1">
        <v>44536</v>
      </c>
      <c r="AE2" s="1">
        <v>44543</v>
      </c>
      <c r="AF2" s="1">
        <v>44550</v>
      </c>
      <c r="AG2" s="1">
        <v>44557</v>
      </c>
      <c r="AH2" s="1">
        <v>44564</v>
      </c>
      <c r="AI2" s="1">
        <v>44571</v>
      </c>
      <c r="AJ2" s="1">
        <v>44578</v>
      </c>
      <c r="AK2" s="1">
        <v>44585</v>
      </c>
      <c r="AL2" s="1">
        <v>44592</v>
      </c>
      <c r="AM2" s="1">
        <v>44599</v>
      </c>
      <c r="AN2" s="1">
        <v>44606</v>
      </c>
      <c r="AO2" s="1">
        <v>44613</v>
      </c>
      <c r="AP2" s="1">
        <v>44620</v>
      </c>
      <c r="AQ2" s="1">
        <v>44627</v>
      </c>
      <c r="AR2" s="1">
        <v>44634</v>
      </c>
      <c r="AS2" s="1">
        <v>44641</v>
      </c>
      <c r="AT2" s="1">
        <v>44648</v>
      </c>
      <c r="AU2" s="1">
        <v>44655</v>
      </c>
      <c r="AV2" s="1">
        <v>44662</v>
      </c>
      <c r="AW2" s="1">
        <v>44669</v>
      </c>
      <c r="AX2" s="1">
        <v>44676</v>
      </c>
      <c r="AY2" s="1">
        <v>44683</v>
      </c>
      <c r="AZ2" s="1">
        <v>44690</v>
      </c>
      <c r="BA2" s="1">
        <v>44697</v>
      </c>
      <c r="BB2" s="1">
        <v>44704</v>
      </c>
      <c r="BC2" s="1">
        <v>44711</v>
      </c>
      <c r="BD2" s="1">
        <v>44718</v>
      </c>
      <c r="BE2" s="1">
        <v>44725</v>
      </c>
      <c r="BF2" s="1">
        <v>44732</v>
      </c>
      <c r="BG2" s="1">
        <v>44739</v>
      </c>
    </row>
    <row r="3" spans="1:59" x14ac:dyDescent="0.25">
      <c r="A3">
        <v>1</v>
      </c>
      <c r="B3" t="s">
        <v>0</v>
      </c>
      <c r="C3" s="3">
        <v>0.3846888927529134</v>
      </c>
      <c r="D3" s="3">
        <v>0.67017673825038782</v>
      </c>
      <c r="E3" s="3">
        <v>1.0196778329070109</v>
      </c>
      <c r="F3" s="3">
        <v>1.3568131870199627</v>
      </c>
      <c r="G3" s="3">
        <v>2.0348132606007967</v>
      </c>
      <c r="H3" s="3">
        <v>3.5748592822718823</v>
      </c>
      <c r="I3" s="3">
        <v>5.010126971090286</v>
      </c>
      <c r="J3" s="3">
        <v>7.3366863425454172</v>
      </c>
      <c r="K3" s="3">
        <v>7.0606566858193833</v>
      </c>
      <c r="L3" s="3">
        <v>4.6634969006987719</v>
      </c>
      <c r="M3" s="3">
        <v>4.7680716067640088</v>
      </c>
      <c r="N3" s="3">
        <v>5.0936085555435504</v>
      </c>
      <c r="O3" s="3">
        <v>5.5217740927839252</v>
      </c>
      <c r="P3" s="3">
        <v>5.5118768878818072</v>
      </c>
      <c r="Q3" s="4">
        <v>5.0772076627526008</v>
      </c>
      <c r="R3" s="4">
        <v>4.3786485211508994</v>
      </c>
      <c r="S3" s="4">
        <v>4.9369257156867699</v>
      </c>
      <c r="T3" s="4">
        <v>5.2529575049299249</v>
      </c>
      <c r="U3" s="4">
        <v>5.3269142888941294</v>
      </c>
      <c r="V3" s="4">
        <v>4.7406249861165524</v>
      </c>
      <c r="W3" s="4">
        <v>4.2117970313076247</v>
      </c>
      <c r="X3" s="4">
        <v>3.5369354049096189</v>
      </c>
      <c r="Y3" s="4">
        <v>2.8353744964222369</v>
      </c>
      <c r="Z3" s="4">
        <v>1.8074560312317511</v>
      </c>
      <c r="AA3" s="4">
        <v>1.437761452533995</v>
      </c>
      <c r="AB3" s="4">
        <v>1.1204867777867002</v>
      </c>
      <c r="AC3" s="4">
        <v>0.85889359846680891</v>
      </c>
      <c r="AD3" s="4">
        <v>0.64985525515500486</v>
      </c>
      <c r="AE3" s="4">
        <v>0.48678040906959841</v>
      </c>
      <c r="AF3" s="4">
        <v>0.40886924302891731</v>
      </c>
      <c r="AG3" s="4">
        <v>0.34146881514821747</v>
      </c>
      <c r="AH3" s="4">
        <v>0.28379532869611468</v>
      </c>
      <c r="AI3" s="4">
        <v>0.23489944834467422</v>
      </c>
      <c r="AJ3" s="4">
        <v>0.20533864492379938</v>
      </c>
      <c r="AK3" s="4">
        <v>0.17898931466588608</v>
      </c>
      <c r="AL3" s="4">
        <v>0.15563222657364356</v>
      </c>
      <c r="AM3" s="4">
        <v>0.13502786572913228</v>
      </c>
      <c r="AN3" s="4">
        <v>0.11692852342863404</v>
      </c>
      <c r="AO3" s="4">
        <v>9.5389994024049948E-2</v>
      </c>
      <c r="AP3" s="4">
        <v>6.4301082636391491E-2</v>
      </c>
      <c r="AQ3" s="4">
        <v>5.2320413437752344E-2</v>
      </c>
      <c r="AR3" s="4">
        <v>4.2539110418182771E-2</v>
      </c>
      <c r="AS3" s="4">
        <v>3.0590417162749496E-2</v>
      </c>
      <c r="AT3" s="4">
        <v>2.1986629387507225E-2</v>
      </c>
      <c r="AU3" s="4">
        <v>1.5796919686855239E-2</v>
      </c>
      <c r="AV3" s="4">
        <v>9.3891924257109537E-3</v>
      </c>
      <c r="AW3" s="4">
        <v>5.2314656096633825E-3</v>
      </c>
      <c r="AX3" s="4">
        <v>2.9145484955672794E-3</v>
      </c>
      <c r="AY3" s="4">
        <v>1.9621748926949741E-3</v>
      </c>
      <c r="AZ3" s="4">
        <v>1.3209621595590697E-3</v>
      </c>
      <c r="BA3" s="4">
        <v>8.3173494126522005E-4</v>
      </c>
      <c r="BB3" s="4">
        <v>5.2368862390169487E-4</v>
      </c>
      <c r="BC3" s="4">
        <v>3.297291467450006E-4</v>
      </c>
      <c r="BD3" s="4">
        <v>2.0760558517416854E-4</v>
      </c>
      <c r="BE3" s="4">
        <v>1.081621150157712E-4</v>
      </c>
      <c r="BF3" s="4">
        <v>5.9087776504306389E-5</v>
      </c>
      <c r="BG3" s="4">
        <v>3.227896734776914E-5</v>
      </c>
    </row>
    <row r="4" spans="1:59" x14ac:dyDescent="0.25">
      <c r="A4">
        <v>6</v>
      </c>
      <c r="B4" t="s">
        <v>1</v>
      </c>
      <c r="C4" s="3">
        <f>0.317908386425552*(1.5/1.6)</f>
        <v>0.29803911227395463</v>
      </c>
      <c r="D4" s="3">
        <f>0.790116350181425*(1.5/1.6)</f>
        <v>0.74073407829508597</v>
      </c>
      <c r="E4" s="3">
        <f>1.17874969394453*(1.5/1.6)</f>
        <v>1.105077838072998</v>
      </c>
      <c r="F4" s="3">
        <f>1.54560961643077*(1.5/1.6)</f>
        <v>1.4490090154038422</v>
      </c>
      <c r="G4" s="3">
        <f>2.30278030793891*(1.5/1.6)</f>
        <v>2.1588565386927301</v>
      </c>
      <c r="H4" s="3">
        <f>4.02254052125125*(1.5/1.6)</f>
        <v>3.7711317386730454</v>
      </c>
      <c r="I4" s="3">
        <f>5.60114647050997*(1.5/1.6)</f>
        <v>5.2510748161031016</v>
      </c>
      <c r="J4" s="3">
        <f>8.14752609281578*(1.5/1.6)</f>
        <v>7.638305712014791</v>
      </c>
      <c r="K4" s="3">
        <f>7.7833539666304*(1.5/1.6)</f>
        <v>7.296894343715997</v>
      </c>
      <c r="L4" s="3">
        <f>5.099547291025*(1.5/1.6)</f>
        <v>4.7808255853359336</v>
      </c>
      <c r="M4" s="3">
        <f>5.17468296458909*(1.5/1.6)</f>
        <v>4.8512652793022735</v>
      </c>
      <c r="N4" s="3">
        <f>5.49364990142207*(1.5/1.6)</f>
        <v>5.1502967825831911</v>
      </c>
      <c r="O4" s="3">
        <f>5.92014733256043*(1.5/1.6)</f>
        <v>5.5501381242754055</v>
      </c>
      <c r="P4" s="3">
        <f>5.99864666389742*(1.5/1.6)</f>
        <v>5.6237312474038266</v>
      </c>
      <c r="Q4" s="4">
        <f>5.67428562304001*(1.5/1.6)</f>
        <v>5.3196427716000123</v>
      </c>
      <c r="R4" s="4">
        <f>5.06672181738655*(1.5/1.6)</f>
        <v>4.7500517037998868</v>
      </c>
      <c r="S4" s="4">
        <f>5.96367369617588*(1.5/1.6)</f>
        <v>5.5909440901648866</v>
      </c>
      <c r="T4" s="4">
        <f>6.68455592157087*(1.5/1.6)</f>
        <v>6.2667711764726866</v>
      </c>
      <c r="U4" s="4">
        <f>7.22238473766802*(1.5/1.6)</f>
        <v>6.7709856915637694</v>
      </c>
      <c r="V4" s="4">
        <f>6.37360346652313*(1.5/1.6)</f>
        <v>5.9752532498654327</v>
      </c>
      <c r="W4" s="4">
        <f>5.69999524204148*(1.5/1.6)</f>
        <v>5.3437455394138889</v>
      </c>
      <c r="X4" s="4">
        <f>4.93215167541847*(1.5/1.6)</f>
        <v>4.6238921957048129</v>
      </c>
      <c r="Y4" s="4">
        <f>4.19622857646573*(1.5/1.6)</f>
        <v>3.9339642904366259</v>
      </c>
      <c r="Z4" s="4">
        <f>2.9364448480702*(1.5/1.6)</f>
        <v>2.7529170450658125</v>
      </c>
      <c r="AA4" s="4">
        <f>2.66063964880321*(1.5/1.6)</f>
        <v>2.4943496707530075</v>
      </c>
      <c r="AB4" s="4">
        <f>2.465929726119*(1.5/1.6)</f>
        <v>2.311809118236567</v>
      </c>
      <c r="AC4" s="4">
        <f>2.34542555531507*(1.5/1.6)</f>
        <v>2.1988364581078752</v>
      </c>
      <c r="AD4" s="4">
        <f>2.29379054133791*(1.5/1.6)</f>
        <v>2.1504286325042896</v>
      </c>
      <c r="AE4" s="4">
        <f>2.30847565237789*(1.5/1.6)</f>
        <v>2.164195924104273</v>
      </c>
      <c r="AF4" s="4">
        <f>2.70082622401315*(1.5/1.6)</f>
        <v>2.5320245850123251</v>
      </c>
      <c r="AG4" s="4">
        <f>3.24738351029995*(1.5/1.6)</f>
        <v>3.0444220409062059</v>
      </c>
      <c r="AH4" s="4">
        <f>3.98790980435616*(1.5/1.6)</f>
        <v>3.7386654415838962</v>
      </c>
      <c r="AI4" s="4">
        <f>4.96190204549676*(1.5/1.6)</f>
        <v>4.6517831676532149</v>
      </c>
      <c r="AJ4" s="4">
        <f>6.56049159275361*(1.5/1.6)</f>
        <v>6.1504608682065065</v>
      </c>
      <c r="AK4" s="4">
        <f>8.5826801162222*(1.5/1.6)</f>
        <v>8.0462626089583118</v>
      </c>
      <c r="AL4" s="4">
        <f>10.8703051571167*(1.5/1.6)</f>
        <v>10.190911084796939</v>
      </c>
      <c r="AM4" s="4">
        <f>12.9565713979835*(1.5/1.6)</f>
        <v>12.146785685609535</v>
      </c>
      <c r="AN4" s="4">
        <f>14.0457708986706*(1.5/1.6)</f>
        <v>13.167910217503692</v>
      </c>
      <c r="AO4" s="4">
        <f>12.6175124240325*(1.5/1.6)</f>
        <v>11.828917897530475</v>
      </c>
      <c r="AP4" s="4">
        <f>8.03683806802299*(1.5/1.6)</f>
        <v>7.5345356887715571</v>
      </c>
      <c r="AQ4" s="4">
        <f>5.38343986211061*(1.5/1.6)</f>
        <v>5.0469748707286959</v>
      </c>
      <c r="AR4" s="4">
        <f>3.38701956745178*(1.5/1.6)</f>
        <v>3.175330844486048</v>
      </c>
      <c r="AS4" s="4">
        <f>1.85816865380849*(1.5/1.6)</f>
        <v>1.7420331129454616</v>
      </c>
      <c r="AT4" s="4">
        <f>1.0416700252432*(1.5/1.6)</f>
        <v>0.97656564866550088</v>
      </c>
      <c r="AU4" s="4">
        <f>0.612775970503475*(1.5/1.6)</f>
        <v>0.57447747234700763</v>
      </c>
      <c r="AV4" s="4">
        <f>0.316888781017492*(1.5/1.6)</f>
        <v>0.29708323220389832</v>
      </c>
      <c r="AW4" s="4">
        <f>0.163995057464368*(1.5/1.6)</f>
        <v>0.15374536637284497</v>
      </c>
      <c r="AX4" s="4">
        <f>0.0907589504253379*(1.5/1.6)</f>
        <v>8.5086516023754305E-2</v>
      </c>
      <c r="AY4" s="4">
        <f>0.0648741932947369*(1.5/1.6)</f>
        <v>6.0819556213815844E-2</v>
      </c>
      <c r="AZ4" s="4">
        <f>0.0494705721555858*(1.5/1.6)</f>
        <v>4.6378661395861678E-2</v>
      </c>
      <c r="BA4" s="4">
        <f>0.0375512956671535*(1.5/1.6)</f>
        <v>3.5204339687956387E-2</v>
      </c>
      <c r="BB4" s="4">
        <f>0.0302635819001581*(1.5/1.6)</f>
        <v>2.837210803139821E-2</v>
      </c>
      <c r="BC4" s="4">
        <f>0.0258374045248049*(1.5/1.6)</f>
        <v>2.4222566742004594E-2</v>
      </c>
      <c r="BD4" s="4">
        <f>0.0233166725858693*(1.5/1.6)</f>
        <v>2.1859380549252495E-2</v>
      </c>
      <c r="BE4" s="4">
        <f>0.0183667582467525*(1.5/1.6)</f>
        <v>1.721883585633046E-2</v>
      </c>
      <c r="BF4" s="4">
        <f>0.0159709043660963*(1.5/1.6)</f>
        <v>1.4972722843215285E-2</v>
      </c>
      <c r="BG4" s="4">
        <f>0.0145944618295555*(1.5/1.6)</f>
        <v>1.3682307965208272E-2</v>
      </c>
    </row>
    <row r="5" spans="1:59" x14ac:dyDescent="0.25">
      <c r="A5">
        <v>7</v>
      </c>
      <c r="B5" t="s">
        <v>2</v>
      </c>
      <c r="C5" s="3">
        <v>0.25226737662941406</v>
      </c>
      <c r="D5" s="3">
        <v>0.67031423236930943</v>
      </c>
      <c r="E5" s="3">
        <v>0.97385667321060709</v>
      </c>
      <c r="F5" s="3">
        <v>1.2624767355812561</v>
      </c>
      <c r="G5" s="3">
        <v>1.8956084468945562</v>
      </c>
      <c r="H5" s="3">
        <v>3.3548907651866013</v>
      </c>
      <c r="I5" s="3">
        <v>4.7335006176761123</v>
      </c>
      <c r="J5" s="3">
        <v>6.985085200968375</v>
      </c>
      <c r="K5" s="3">
        <v>6.7779648843840574</v>
      </c>
      <c r="L5" s="3">
        <v>4.5122515693783916</v>
      </c>
      <c r="M5" s="3">
        <v>4.6577511894218695</v>
      </c>
      <c r="N5" s="3">
        <v>5.0400407181494913</v>
      </c>
      <c r="O5" s="3">
        <v>5.5376936677528805</v>
      </c>
      <c r="P5" s="3">
        <v>5.7031403719951692</v>
      </c>
      <c r="Q5" s="4">
        <v>5.5854097318424145</v>
      </c>
      <c r="R5" s="4">
        <v>5.2617212083776712</v>
      </c>
      <c r="S5" s="4">
        <v>6.6191354036893069</v>
      </c>
      <c r="T5" s="4">
        <v>8.0543747392888978</v>
      </c>
      <c r="U5" s="4">
        <v>9.6025109313187613</v>
      </c>
      <c r="V5" s="4">
        <v>9.3354808750002718</v>
      </c>
      <c r="W5" s="4">
        <v>9.2338778851443593</v>
      </c>
      <c r="X5" s="4">
        <v>8.8132448056011601</v>
      </c>
      <c r="Y5" s="4">
        <v>8.1952509803954516</v>
      </c>
      <c r="Z5" s="4">
        <v>6.2126250262284497</v>
      </c>
      <c r="AA5" s="4">
        <v>5.9723101320015823</v>
      </c>
      <c r="AB5" s="4">
        <v>5.8143787525157222</v>
      </c>
      <c r="AC5" s="4">
        <v>5.7507206440123788</v>
      </c>
      <c r="AD5" s="4">
        <v>5.7896722734986952</v>
      </c>
      <c r="AE5" s="4">
        <v>5.9379832260181251</v>
      </c>
      <c r="AF5" s="4">
        <v>7.0074561767297192</v>
      </c>
      <c r="AG5" s="4">
        <v>8.4080089314789799</v>
      </c>
      <c r="AH5" s="4">
        <v>10.147544795554323</v>
      </c>
      <c r="AI5" s="4">
        <v>12.152625692581632</v>
      </c>
      <c r="AJ5" s="4">
        <v>15.053781804715996</v>
      </c>
      <c r="AK5" s="4">
        <v>17.857151935571739</v>
      </c>
      <c r="AL5" s="4">
        <v>19.715476617795083</v>
      </c>
      <c r="AM5" s="4">
        <v>19.679005584094323</v>
      </c>
      <c r="AN5" s="4">
        <v>17.379149732423734</v>
      </c>
      <c r="AO5" s="4">
        <v>12.781859564212377</v>
      </c>
      <c r="AP5" s="4">
        <v>7.0705719384785857</v>
      </c>
      <c r="AQ5" s="4">
        <v>4.4948409229690807</v>
      </c>
      <c r="AR5" s="4">
        <v>2.9281629048054625</v>
      </c>
      <c r="AS5" s="4">
        <v>1.7824499513392207</v>
      </c>
      <c r="AT5" s="4">
        <v>1.1635027339466488</v>
      </c>
      <c r="AU5" s="4">
        <v>0.82170696174010305</v>
      </c>
      <c r="AV5" s="4">
        <v>0.52328688015452185</v>
      </c>
      <c r="AW5" s="4">
        <v>0.33844670813777866</v>
      </c>
      <c r="AX5" s="4">
        <v>0.23674796943116341</v>
      </c>
      <c r="AY5" s="4">
        <v>0.2148373929384102</v>
      </c>
      <c r="AZ5" s="4">
        <v>0.20967768501336087</v>
      </c>
      <c r="BA5" s="4">
        <v>0.20514136621408499</v>
      </c>
      <c r="BB5" s="4">
        <v>0.21439617776151612</v>
      </c>
      <c r="BC5" s="4">
        <v>0.23862329131548579</v>
      </c>
      <c r="BD5" s="4">
        <v>0.28201472348305878</v>
      </c>
      <c r="BE5" s="4">
        <v>0.29349652300730722</v>
      </c>
      <c r="BF5" s="4">
        <v>0.33653027332887675</v>
      </c>
      <c r="BG5" s="4">
        <v>0.40654951263297129</v>
      </c>
    </row>
    <row r="6" spans="1:59" x14ac:dyDescent="0.25">
      <c r="A6">
        <v>8</v>
      </c>
      <c r="B6" t="s">
        <v>3</v>
      </c>
      <c r="C6" s="3">
        <v>0.23900708945532315</v>
      </c>
      <c r="D6" s="3">
        <v>0.5873866166744488</v>
      </c>
      <c r="E6" s="3">
        <v>0.86608618906335788</v>
      </c>
      <c r="F6" s="3">
        <v>1.1394102884353501</v>
      </c>
      <c r="G6" s="3">
        <v>1.7354638934284836</v>
      </c>
      <c r="H6" s="3">
        <v>3.1158377245668696</v>
      </c>
      <c r="I6" s="3">
        <v>4.4643796823542266</v>
      </c>
      <c r="J6" s="3">
        <v>6.6933388225151225</v>
      </c>
      <c r="K6" s="3">
        <v>6.5953523233801006</v>
      </c>
      <c r="L6" s="3">
        <v>4.4604935562275445</v>
      </c>
      <c r="M6" s="3">
        <v>4.678311309750141</v>
      </c>
      <c r="N6" s="3">
        <v>5.1338480619656828</v>
      </c>
      <c r="O6" s="3">
        <v>5.7166703205402198</v>
      </c>
      <c r="P6" s="3">
        <v>5.6115855539597419</v>
      </c>
      <c r="Q6" s="4">
        <v>5.3138709505165425</v>
      </c>
      <c r="R6" s="4">
        <v>4.9275493194741076</v>
      </c>
      <c r="S6" s="4">
        <v>6.5651247203604743</v>
      </c>
      <c r="T6" s="4">
        <v>8.6334425079508179</v>
      </c>
      <c r="U6" s="4">
        <v>11.393426466738569</v>
      </c>
      <c r="V6" s="4">
        <v>12.425497990261679</v>
      </c>
      <c r="W6" s="4">
        <v>13.985841781898266</v>
      </c>
      <c r="X6" s="4">
        <v>15.224128779946263</v>
      </c>
      <c r="Y6" s="4">
        <v>15.945476859756027</v>
      </c>
      <c r="Z6" s="4">
        <v>12.55415372273098</v>
      </c>
      <c r="AA6" s="4">
        <v>12.693911980864465</v>
      </c>
      <c r="AB6" s="4">
        <v>12.596869007145649</v>
      </c>
      <c r="AC6" s="4">
        <v>12.278183262622637</v>
      </c>
      <c r="AD6" s="4">
        <v>11.787074520956436</v>
      </c>
      <c r="AE6" s="4">
        <v>11.195852266568851</v>
      </c>
      <c r="AF6" s="4">
        <v>11.958409681210265</v>
      </c>
      <c r="AG6" s="4">
        <v>12.792179999202054</v>
      </c>
      <c r="AH6" s="4">
        <v>13.631000987352937</v>
      </c>
      <c r="AI6" s="4">
        <v>14.384490071122794</v>
      </c>
      <c r="AJ6" s="4">
        <v>15.840713476852748</v>
      </c>
      <c r="AK6" s="4">
        <v>17.094174729175066</v>
      </c>
      <c r="AL6" s="4">
        <v>17.887636661991248</v>
      </c>
      <c r="AM6" s="4">
        <v>17.991767710963845</v>
      </c>
      <c r="AN6" s="4">
        <v>17.30716606243746</v>
      </c>
      <c r="AO6" s="4">
        <v>15.034640848060667</v>
      </c>
      <c r="AP6" s="4">
        <v>9.9274347323659686</v>
      </c>
      <c r="AQ6" s="4">
        <v>8.1823145764208043</v>
      </c>
      <c r="AR6" s="4">
        <v>6.929295010668441</v>
      </c>
      <c r="AS6" s="4">
        <v>5.409799044476542</v>
      </c>
      <c r="AT6" s="4">
        <v>4.4372345174326533</v>
      </c>
      <c r="AU6" s="4">
        <v>3.8598748909044795</v>
      </c>
      <c r="AV6" s="4">
        <v>2.819963957055116</v>
      </c>
      <c r="AW6" s="4">
        <v>2.0597046454184533</v>
      </c>
      <c r="AX6" s="4">
        <v>1.6100879127867083</v>
      </c>
      <c r="AY6" s="4">
        <v>1.7107300027858356</v>
      </c>
      <c r="AZ6" s="4">
        <v>1.9463743821526589</v>
      </c>
      <c r="BA6" s="4">
        <v>2.2089497860253156</v>
      </c>
      <c r="BB6" s="4">
        <v>2.66182750048586</v>
      </c>
      <c r="BC6" s="4">
        <v>3.3914315517057854</v>
      </c>
      <c r="BD6" s="4">
        <v>4.546792170549744</v>
      </c>
      <c r="BE6" s="4">
        <v>5.0284327062234278</v>
      </c>
      <c r="BF6" s="4">
        <v>6.3558756162683094</v>
      </c>
      <c r="BG6" s="4">
        <v>8.3143024319054746</v>
      </c>
    </row>
    <row r="7" spans="1:59" x14ac:dyDescent="0.25">
      <c r="A7">
        <v>13</v>
      </c>
      <c r="B7" t="s">
        <v>4</v>
      </c>
      <c r="C7" s="5">
        <v>0.25226737662941406</v>
      </c>
      <c r="D7" s="5">
        <v>0.67031423236930932</v>
      </c>
      <c r="E7" s="5">
        <v>0.97385667321060709</v>
      </c>
      <c r="F7" s="5">
        <v>1.2624767355812561</v>
      </c>
      <c r="G7" s="5">
        <v>1.8956084468945562</v>
      </c>
      <c r="H7" s="5">
        <v>3.3548907651866013</v>
      </c>
      <c r="I7" s="5">
        <v>4.7335006176761123</v>
      </c>
      <c r="J7" s="5">
        <v>6.985085200968375</v>
      </c>
      <c r="K7" s="5">
        <v>6.7779648843840574</v>
      </c>
      <c r="L7" s="5">
        <v>4.5122515693783916</v>
      </c>
      <c r="M7" s="5">
        <v>4.6577511894218695</v>
      </c>
      <c r="N7" s="5">
        <v>5.0400407181494913</v>
      </c>
      <c r="O7" s="5">
        <v>5.5376936677528805</v>
      </c>
      <c r="P7" s="5">
        <v>5.7031403719951692</v>
      </c>
      <c r="Q7" s="6">
        <v>5.5854097318424145</v>
      </c>
      <c r="R7" s="6">
        <v>5.2617212083776712</v>
      </c>
      <c r="S7" s="6">
        <v>6.7945524943838702</v>
      </c>
      <c r="T7" s="6">
        <v>7.4078583419420303</v>
      </c>
      <c r="U7" s="6">
        <v>6.8747417983972046</v>
      </c>
      <c r="V7" s="6">
        <v>5.9999714235059729</v>
      </c>
      <c r="W7" s="6">
        <v>5.3420324900647644</v>
      </c>
      <c r="X7" s="6">
        <v>4.6927212128478217</v>
      </c>
      <c r="Y7" s="6">
        <v>4.1679060835261916</v>
      </c>
      <c r="Z7" s="6">
        <v>3.1409879230615108</v>
      </c>
      <c r="AA7" s="6">
        <v>3.1190080545465451</v>
      </c>
      <c r="AB7" s="6">
        <v>3.2252272623810248</v>
      </c>
      <c r="AC7" s="6">
        <v>3.4689258323978103</v>
      </c>
      <c r="AD7" s="6">
        <v>3.8699864647498297</v>
      </c>
      <c r="AE7" s="6">
        <v>4.4588133214617214</v>
      </c>
      <c r="AF7" s="6">
        <v>5.9590962333655852</v>
      </c>
      <c r="AG7" s="6">
        <v>8.1118792771505674</v>
      </c>
      <c r="AH7" s="6">
        <v>11.042787138920987</v>
      </c>
      <c r="AI7" s="6">
        <v>14.656595640319257</v>
      </c>
      <c r="AJ7" s="6">
        <v>19.417640921439649</v>
      </c>
      <c r="AK7" s="6">
        <v>23.179316263861939</v>
      </c>
      <c r="AL7" s="6">
        <v>23.386510336205319</v>
      </c>
      <c r="AM7" s="6">
        <v>18.743025119575535</v>
      </c>
      <c r="AN7" s="6">
        <v>11.670734852443449</v>
      </c>
      <c r="AO7" s="6">
        <v>5.6501284129182192</v>
      </c>
      <c r="AP7" s="6">
        <v>2.1124116168106242</v>
      </c>
      <c r="AQ7" s="6">
        <v>0.98446209249439365</v>
      </c>
      <c r="AR7" s="6">
        <v>0.50505686954138296</v>
      </c>
      <c r="AS7" s="6">
        <v>0.25565011162116674</v>
      </c>
      <c r="AT7" s="6">
        <v>0.14428409011294444</v>
      </c>
      <c r="AU7" s="6">
        <v>9.045522582166636E-2</v>
      </c>
      <c r="AV7" s="6">
        <v>5.2102327941499452E-2</v>
      </c>
      <c r="AW7" s="6">
        <v>3.0911680269102404E-2</v>
      </c>
      <c r="AX7" s="6">
        <v>2.0040421444489781E-2</v>
      </c>
      <c r="AY7" s="6">
        <v>1.6987298463054131E-2</v>
      </c>
      <c r="AZ7" s="6">
        <v>1.5584725600544389E-2</v>
      </c>
      <c r="BA7" s="6">
        <v>1.4412409299987369E-2</v>
      </c>
      <c r="BB7" s="6">
        <v>1.4308724455297961E-2</v>
      </c>
      <c r="BC7" s="6">
        <v>1.5196899074687173E-2</v>
      </c>
      <c r="BD7" s="6">
        <v>1.7210267344547871E-2</v>
      </c>
      <c r="BE7" s="6">
        <v>1.7231518687039895E-2</v>
      </c>
      <c r="BF7" s="6">
        <v>1.9083414370830921E-2</v>
      </c>
      <c r="BG7" s="6">
        <v>2.2349235129855909E-2</v>
      </c>
    </row>
    <row r="8" spans="1:59" x14ac:dyDescent="0.25">
      <c r="A8">
        <v>16</v>
      </c>
      <c r="B8" t="s">
        <v>5</v>
      </c>
      <c r="C8" s="5">
        <v>0.25229867244985799</v>
      </c>
      <c r="D8" s="5">
        <v>0.67026623268291163</v>
      </c>
      <c r="E8" s="5">
        <v>0.97358683689134673</v>
      </c>
      <c r="F8" s="5">
        <v>1.2619042820326487</v>
      </c>
      <c r="G8" s="5">
        <v>1.8945787429333671</v>
      </c>
      <c r="H8" s="5">
        <v>3.3527953457598736</v>
      </c>
      <c r="I8" s="5">
        <v>4.730194229202862</v>
      </c>
      <c r="J8" s="5">
        <v>6.9797438497850255</v>
      </c>
      <c r="K8" s="5">
        <v>6.7723752069087766</v>
      </c>
      <c r="L8" s="5">
        <v>4.508290005420557</v>
      </c>
      <c r="M8" s="5">
        <v>4.653456440577612</v>
      </c>
      <c r="N8" s="5">
        <v>5.0352374872024592</v>
      </c>
      <c r="O8" s="5">
        <v>5.5322736263039118</v>
      </c>
      <c r="P8" s="5">
        <v>5.6903537556865107</v>
      </c>
      <c r="Q8" s="6">
        <v>5.5658317696395319</v>
      </c>
      <c r="R8" s="6">
        <v>5.2370957894143872</v>
      </c>
      <c r="S8" s="6">
        <v>6.7559818383233301</v>
      </c>
      <c r="T8" s="6">
        <v>7.3593028256917163</v>
      </c>
      <c r="U8" s="6">
        <v>6.825464184535516</v>
      </c>
      <c r="V8" s="6">
        <v>5.9563172482788582</v>
      </c>
      <c r="W8" s="6">
        <v>5.3055622364072104</v>
      </c>
      <c r="X8" s="6">
        <v>4.627439181204692</v>
      </c>
      <c r="Y8" s="6">
        <v>3.8530877549307951</v>
      </c>
      <c r="Z8" s="6">
        <v>2.5386980460389239</v>
      </c>
      <c r="AA8" s="6">
        <v>2.0950803009269574</v>
      </c>
      <c r="AB8" s="6">
        <v>1.7465223772633531</v>
      </c>
      <c r="AC8" s="6">
        <v>1.5489542623205697</v>
      </c>
      <c r="AD8" s="6">
        <v>1.4665713883987868</v>
      </c>
      <c r="AE8" s="6">
        <v>1.4816951086475456</v>
      </c>
      <c r="AF8" s="6">
        <v>1.8010003074031586</v>
      </c>
      <c r="AG8" s="6">
        <v>2.3230057652853229</v>
      </c>
      <c r="AH8" s="6">
        <v>3.1567511464573665</v>
      </c>
      <c r="AI8" s="6">
        <v>4.4781254168112374</v>
      </c>
      <c r="AJ8" s="6">
        <v>6.9416426487876119</v>
      </c>
      <c r="AK8" s="6">
        <v>10.903382344328861</v>
      </c>
      <c r="AL8" s="6">
        <v>16.832857875388747</v>
      </c>
      <c r="AM8" s="6">
        <v>24.333222889544352</v>
      </c>
      <c r="AN8" s="6">
        <v>30.519920509137489</v>
      </c>
      <c r="AO8" s="6">
        <v>28.056320336936015</v>
      </c>
      <c r="AP8" s="6">
        <v>14.691282873496062</v>
      </c>
      <c r="AQ8" s="6">
        <v>6.2384144545567368</v>
      </c>
      <c r="AR8" s="6">
        <v>2.2579994752419936</v>
      </c>
      <c r="AS8" s="6">
        <v>0.7397438785308984</v>
      </c>
      <c r="AT8" s="6">
        <v>0.26942436212281584</v>
      </c>
      <c r="AU8" s="6">
        <v>0.11161582864438221</v>
      </c>
      <c r="AV8" s="6">
        <v>4.369227052238657E-2</v>
      </c>
      <c r="AW8" s="6">
        <v>1.8094394203211451E-2</v>
      </c>
      <c r="AX8" s="6">
        <v>8.3896608644270163E-3</v>
      </c>
      <c r="AY8" s="6">
        <v>5.1975385564795714E-3</v>
      </c>
      <c r="AZ8" s="6">
        <v>3.5531912068447547E-3</v>
      </c>
      <c r="BA8" s="6">
        <v>2.4914112218678819E-3</v>
      </c>
      <c r="BB8" s="6">
        <v>1.9050091609916491E-3</v>
      </c>
      <c r="BC8" s="6">
        <v>1.5804883118132756E-3</v>
      </c>
      <c r="BD8" s="6">
        <v>1.416312952409185E-3</v>
      </c>
      <c r="BE8" s="6">
        <v>1.1353811260861909E-3</v>
      </c>
      <c r="BF8" s="6">
        <v>1.0176789300121668E-3</v>
      </c>
      <c r="BG8" s="6">
        <v>9.742422702913911E-4</v>
      </c>
    </row>
    <row r="9" spans="1:59" x14ac:dyDescent="0.25">
      <c r="A9">
        <v>19</v>
      </c>
      <c r="B9" t="s">
        <v>6</v>
      </c>
      <c r="C9" s="5">
        <v>0.25229867244985799</v>
      </c>
      <c r="D9" s="5">
        <v>0.67026623268291163</v>
      </c>
      <c r="E9" s="5">
        <v>0.97358683689134673</v>
      </c>
      <c r="F9" s="5">
        <v>1.2619042820326487</v>
      </c>
      <c r="G9" s="5">
        <v>1.8945787429333671</v>
      </c>
      <c r="H9" s="5">
        <v>3.3527953457598736</v>
      </c>
      <c r="I9" s="5">
        <v>4.730194229202862</v>
      </c>
      <c r="J9" s="5">
        <v>6.9797438497850255</v>
      </c>
      <c r="K9" s="5">
        <v>6.7723752069087766</v>
      </c>
      <c r="L9" s="5">
        <v>4.508290005420557</v>
      </c>
      <c r="M9" s="5">
        <v>4.653456440577612</v>
      </c>
      <c r="N9" s="5">
        <v>5.0352374872024592</v>
      </c>
      <c r="O9" s="5">
        <v>5.5322736263039118</v>
      </c>
      <c r="P9" s="5">
        <v>5.6903537556865107</v>
      </c>
      <c r="Q9" s="6">
        <v>5.5658317696395319</v>
      </c>
      <c r="R9" s="6">
        <v>5.2370957894143872</v>
      </c>
      <c r="S9" s="6">
        <v>6.7559818383233301</v>
      </c>
      <c r="T9" s="6">
        <v>7.3593028256917163</v>
      </c>
      <c r="U9" s="6">
        <v>6.825464184535516</v>
      </c>
      <c r="V9" s="6">
        <v>5.9563172482788582</v>
      </c>
      <c r="W9" s="6">
        <v>5.3055622364072104</v>
      </c>
      <c r="X9" s="6">
        <v>4.627439181204692</v>
      </c>
      <c r="Y9" s="6">
        <v>3.8530877549307951</v>
      </c>
      <c r="Z9" s="6">
        <v>2.5386980460389239</v>
      </c>
      <c r="AA9" s="6">
        <v>2.0950803009269574</v>
      </c>
      <c r="AB9" s="6">
        <v>1.8125831420395713</v>
      </c>
      <c r="AC9" s="6">
        <v>1.4800065003074496</v>
      </c>
      <c r="AD9" s="6">
        <v>1.1645440094146038</v>
      </c>
      <c r="AE9" s="6">
        <v>0.90225159185658321</v>
      </c>
      <c r="AF9" s="6">
        <v>0.77964654163389679</v>
      </c>
      <c r="AG9" s="6">
        <v>0.73653200742442526</v>
      </c>
      <c r="AH9" s="6">
        <v>0.75779188466716196</v>
      </c>
      <c r="AI9" s="6">
        <v>0.8452500542575504</v>
      </c>
      <c r="AJ9" s="6">
        <v>1.0777794253412993</v>
      </c>
      <c r="AK9" s="6">
        <v>1.4746010173837572</v>
      </c>
      <c r="AL9" s="6">
        <v>2.1507109084792533</v>
      </c>
      <c r="AM9" s="6">
        <v>3.3180561716649919</v>
      </c>
      <c r="AN9" s="6">
        <v>5.3604884185173969</v>
      </c>
      <c r="AO9" s="6">
        <v>8.4352029853857609</v>
      </c>
      <c r="AP9" s="6">
        <v>11.142085511399456</v>
      </c>
      <c r="AQ9" s="6">
        <v>17.30762705453914</v>
      </c>
      <c r="AR9" s="6">
        <v>25.580711063028438</v>
      </c>
      <c r="AS9" s="6">
        <v>29.833381849664281</v>
      </c>
      <c r="AT9" s="6">
        <v>28.164717760800571</v>
      </c>
      <c r="AU9" s="6">
        <v>20.078579514289089</v>
      </c>
      <c r="AV9" s="6">
        <v>8.9325387752460728</v>
      </c>
      <c r="AW9" s="6">
        <v>3.0891382901830449</v>
      </c>
      <c r="AX9" s="6">
        <v>1.0549919236132623</v>
      </c>
      <c r="AY9" s="6">
        <v>0.46972373612416435</v>
      </c>
      <c r="AZ9" s="6">
        <v>0.23275951621184041</v>
      </c>
      <c r="BA9" s="6">
        <v>0.12022410222505171</v>
      </c>
      <c r="BB9" s="6">
        <v>6.8926995384962844E-2</v>
      </c>
      <c r="BC9" s="6">
        <v>4.3626259779026601E-2</v>
      </c>
      <c r="BD9" s="6">
        <v>3.0311418590559479E-2</v>
      </c>
      <c r="BE9" s="6">
        <v>1.9122295851694365E-2</v>
      </c>
      <c r="BF9" s="6">
        <v>1.367322520467789E-2</v>
      </c>
      <c r="BG9" s="6">
        <v>1.0573216672324991E-2</v>
      </c>
    </row>
    <row r="10" spans="1:59" x14ac:dyDescent="0.25">
      <c r="A10">
        <v>42</v>
      </c>
      <c r="B10" t="s">
        <v>7</v>
      </c>
      <c r="C10" s="5">
        <v>0.25229867244985799</v>
      </c>
      <c r="D10" s="5">
        <v>0.67026623268291163</v>
      </c>
      <c r="E10" s="5">
        <v>0.97358683689134673</v>
      </c>
      <c r="F10" s="5">
        <v>1.2619042820326487</v>
      </c>
      <c r="G10" s="5">
        <v>1.8945787429333671</v>
      </c>
      <c r="H10" s="5">
        <v>3.3527953457598736</v>
      </c>
      <c r="I10" s="5">
        <v>4.730194229202862</v>
      </c>
      <c r="J10" s="5">
        <v>6.9797438497850255</v>
      </c>
      <c r="K10" s="5">
        <v>6.7723752069087766</v>
      </c>
      <c r="L10" s="5">
        <v>4.508290005420557</v>
      </c>
      <c r="M10" s="5">
        <v>4.653456440577612</v>
      </c>
      <c r="N10" s="5">
        <v>5.0352374872024592</v>
      </c>
      <c r="O10" s="5">
        <v>5.5322736263039118</v>
      </c>
      <c r="P10" s="5">
        <v>5.6903537556865107</v>
      </c>
      <c r="Q10" s="6">
        <v>5.5658317696395319</v>
      </c>
      <c r="R10" s="6">
        <v>5.2370957894143872</v>
      </c>
      <c r="S10" s="6">
        <v>6.7484049563451052</v>
      </c>
      <c r="T10" s="6">
        <v>7.4158659146902925</v>
      </c>
      <c r="U10" s="6">
        <v>6.9073505623568963</v>
      </c>
      <c r="V10" s="6">
        <v>6.0535370896857374</v>
      </c>
      <c r="W10" s="6">
        <v>5.4113846594491939</v>
      </c>
      <c r="X10" s="6">
        <v>4.738047279430722</v>
      </c>
      <c r="Y10" s="6">
        <v>4.1243821673378873</v>
      </c>
      <c r="Z10" s="6">
        <v>2.9684049610813519</v>
      </c>
      <c r="AA10" s="6">
        <v>2.7524240231533912</v>
      </c>
      <c r="AB10" s="6">
        <v>2.6098408022453241</v>
      </c>
      <c r="AC10" s="6">
        <v>2.538968736971277</v>
      </c>
      <c r="AD10" s="6">
        <v>2.5390901315053127</v>
      </c>
      <c r="AE10" s="6">
        <v>2.611982713998962</v>
      </c>
      <c r="AF10" s="6">
        <v>3.1216842872802597</v>
      </c>
      <c r="AG10" s="6">
        <v>3.8302164742329148</v>
      </c>
      <c r="AH10" s="6">
        <v>4.7891313331409968</v>
      </c>
      <c r="AI10" s="6">
        <v>6.0499908247980594</v>
      </c>
      <c r="AJ10" s="6">
        <v>8.1791850371778381</v>
      </c>
      <c r="AK10" s="6">
        <v>10.544805724171155</v>
      </c>
      <c r="AL10" s="6">
        <v>12.634053349488124</v>
      </c>
      <c r="AM10" s="6">
        <v>13.649479407069366</v>
      </c>
      <c r="AN10" s="6">
        <v>12.920555332969455</v>
      </c>
      <c r="AO10" s="6">
        <v>9.9519222416572024</v>
      </c>
      <c r="AP10" s="6">
        <v>5.5510401617140968</v>
      </c>
      <c r="AQ10" s="6">
        <v>3.4033100827367084</v>
      </c>
      <c r="AR10" s="6">
        <v>2.0561748978117427</v>
      </c>
      <c r="AS10" s="6">
        <v>1.1247400232469127</v>
      </c>
      <c r="AT10" s="6">
        <v>0.6432785753488991</v>
      </c>
      <c r="AU10" s="6">
        <v>0.38969510291980308</v>
      </c>
      <c r="AV10" s="6">
        <v>0.20698826859163727</v>
      </c>
      <c r="AW10" s="6">
        <v>0.11390763305185345</v>
      </c>
      <c r="AX10" s="6">
        <v>6.9093508232541845E-2</v>
      </c>
      <c r="AY10" s="6">
        <v>5.5264755310006922E-2</v>
      </c>
      <c r="AZ10" s="6">
        <v>4.8223661277036416E-2</v>
      </c>
      <c r="BA10" s="6">
        <v>4.272208922895885E-2</v>
      </c>
      <c r="BB10" s="6">
        <v>4.0896312966769717E-2</v>
      </c>
      <c r="BC10" s="6">
        <v>4.212568192040967E-2</v>
      </c>
      <c r="BD10" s="6">
        <v>4.6513885537344299E-2</v>
      </c>
      <c r="BE10" s="6">
        <v>4.562379918129586E-2</v>
      </c>
      <c r="BF10" s="6">
        <v>4.9712074240906914E-2</v>
      </c>
      <c r="BG10" s="6">
        <v>5.7504491756467192E-2</v>
      </c>
    </row>
    <row r="13" spans="1:59" x14ac:dyDescent="0.25">
      <c r="B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nicandjames</dc:creator>
  <cp:lastModifiedBy>nicandjames</cp:lastModifiedBy>
  <dcterms:created xsi:type="dcterms:W3CDTF">2021-09-07T13:15:26Z</dcterms:created>
  <dcterms:modified xsi:type="dcterms:W3CDTF">2021-09-07T13:21:45Z</dcterms:modified>
</cp:coreProperties>
</file>