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tz\Juno Services Dropbox\Local_Authorities\aa_gen2_models\jcass\inputs\"/>
    </mc:Choice>
  </mc:AlternateContent>
  <xr:revisionPtr revIDLastSave="0" documentId="13_ncr:1_{F9E90649-F04A-4825-94A8-000888247BDC}" xr6:coauthVersionLast="47" xr6:coauthVersionMax="47" xr10:uidLastSave="{00000000-0000-0000-0000-000000000000}"/>
  <bookViews>
    <workbookView xWindow="25695" yWindow="0" windowWidth="26010" windowHeight="20985" tabRatio="703" firstSheet="1" activeTab="10" xr2:uid="{27171E8A-BCB5-410F-90EA-A1BD5FCA1E75}"/>
  </bookViews>
  <sheets>
    <sheet name="raw_headers" sheetId="15" r:id="rId1"/>
    <sheet name="parameters" sheetId="1" r:id="rId2"/>
    <sheet name="treatments" sheetId="5" r:id="rId3"/>
    <sheet name="bca_strategies" sheetId="22" r:id="rId4"/>
    <sheet name="mcda_treatments" sheetId="24" r:id="rId5"/>
    <sheet name="mcda_setup" sheetId="20" r:id="rId6"/>
    <sheet name="lookups" sheetId="2" r:id="rId7"/>
    <sheet name="lists" sheetId="17" r:id="rId8"/>
    <sheet name="helpers" sheetId="16" r:id="rId9"/>
    <sheet name="surf_exp_life" sheetId="19" r:id="rId10"/>
    <sheet name="network_functions" sheetId="25" r:id="rId11"/>
  </sheets>
  <definedNames>
    <definedName name="_xlnm._FilterDatabase" localSheetId="6" hidden="1">lookups!$A$1:$D$42</definedName>
    <definedName name="_xlnm._FilterDatabase" localSheetId="0" hidden="1">raw_headers!$A$1:$B$58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2" l="1"/>
  <c r="I29" i="22"/>
  <c r="I31" i="22"/>
  <c r="I28" i="22"/>
  <c r="I30" i="22"/>
  <c r="I27" i="22"/>
  <c r="I20" i="22"/>
  <c r="I21" i="22"/>
  <c r="I24" i="22"/>
  <c r="I22" i="22"/>
  <c r="I25" i="22"/>
  <c r="I23" i="22"/>
  <c r="I26" i="22"/>
  <c r="I19" i="22"/>
  <c r="I8" i="22"/>
  <c r="I9" i="22"/>
  <c r="I10" i="22"/>
  <c r="I11" i="22"/>
  <c r="I12" i="22"/>
  <c r="I13" i="22"/>
  <c r="I14" i="22"/>
  <c r="I15" i="22"/>
  <c r="I16" i="22"/>
  <c r="I17" i="22"/>
  <c r="I18" i="22"/>
  <c r="I7" i="22"/>
  <c r="I4" i="22"/>
  <c r="I5" i="22"/>
  <c r="I6" i="22"/>
  <c r="I3" i="22"/>
  <c r="K6" i="19" l="1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5" i="19"/>
  <c r="E15" i="5"/>
  <c r="E14" i="5"/>
  <c r="E7" i="5"/>
  <c r="E6" i="5"/>
  <c r="E13" i="5"/>
  <c r="E9" i="5" s="1"/>
  <c r="E12" i="5"/>
  <c r="E8" i="5" s="1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5" i="19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4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E18" i="5" l="1"/>
  <c r="E17" i="5"/>
  <c r="E16" i="5"/>
  <c r="E31" i="16"/>
  <c r="E32" i="16"/>
  <c r="E33" i="16"/>
  <c r="E34" i="16"/>
  <c r="E35" i="16"/>
  <c r="E30" i="16"/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Fritz Jooste</author>
  </authors>
  <commentList>
    <comment ref="B7" authorId="0" shapeId="0" xr:uid="{ED9F6020-D1C1-4E76-B074-BB4942A68D66}">
      <text>
        <r>
          <rPr>
            <b/>
            <sz val="9"/>
            <color indexed="81"/>
            <rFont val="Tahoma"/>
            <family val="2"/>
          </rPr>
          <t>Fritz Jooste:</t>
        </r>
        <r>
          <rPr>
            <sz val="9"/>
            <color indexed="81"/>
            <rFont val="Tahoma"/>
            <family val="2"/>
          </rPr>
          <t xml:space="preserve">
Dean:
Suggested sting arrangement = [Urban/Rura]&amp;[pave_use]&amp;"_"&amp;Function&amp;"_"&amp;Material
Can be discussed later. There are merits of different aggangements. Fritz, more important to just get the additional pave_use field into the arrangement. The particular order of the string can be discussed another time.</t>
        </r>
      </text>
    </comment>
  </commentList>
</comments>
</file>

<file path=xl/sharedStrings.xml><?xml version="1.0" encoding="utf-8"?>
<sst xmlns="http://schemas.openxmlformats.org/spreadsheetml/2006/main" count="1166" uniqueCount="396">
  <si>
    <t>text</t>
  </si>
  <si>
    <t>number</t>
  </si>
  <si>
    <t>Seal</t>
  </si>
  <si>
    <t>AC</t>
  </si>
  <si>
    <t>Rehab</t>
  </si>
  <si>
    <t>parameter_name</t>
  </si>
  <si>
    <t>data_type</t>
  </si>
  <si>
    <t>minimum</t>
  </si>
  <si>
    <t>maximum</t>
  </si>
  <si>
    <t>treatment_name</t>
  </si>
  <si>
    <t>category</t>
  </si>
  <si>
    <t>description</t>
  </si>
  <si>
    <t>unit_rate</t>
  </si>
  <si>
    <t>comment</t>
  </si>
  <si>
    <t>column_name</t>
  </si>
  <si>
    <t>area_m2</t>
  </si>
  <si>
    <t>lane</t>
  </si>
  <si>
    <t>R</t>
  </si>
  <si>
    <t>2CHIP</t>
  </si>
  <si>
    <t>SurfType</t>
  </si>
  <si>
    <t>SurfMatrial</t>
  </si>
  <si>
    <t>1CHIP</t>
  </si>
  <si>
    <t>AC10</t>
  </si>
  <si>
    <t>AC15</t>
  </si>
  <si>
    <t>AC16</t>
  </si>
  <si>
    <t>DG10</t>
  </si>
  <si>
    <t>DG7</t>
  </si>
  <si>
    <t>INBLK</t>
  </si>
  <si>
    <t>OGEM</t>
  </si>
  <si>
    <t>OGPA</t>
  </si>
  <si>
    <t>RACK</t>
  </si>
  <si>
    <t>SDWCH</t>
  </si>
  <si>
    <t>SLRY</t>
  </si>
  <si>
    <t>SMA</t>
  </si>
  <si>
    <t>TEXT</t>
  </si>
  <si>
    <t>VFILL</t>
  </si>
  <si>
    <t>SurfFunction</t>
  </si>
  <si>
    <t>adt_growth_rate_perc</t>
  </si>
  <si>
    <t>heavy_growth_rate_perc</t>
  </si>
  <si>
    <t>score_rank</t>
  </si>
  <si>
    <t>n_deficits</t>
  </si>
  <si>
    <t>surf_layer_no</t>
  </si>
  <si>
    <t>surf_class</t>
  </si>
  <si>
    <t>Low Volume</t>
  </si>
  <si>
    <t>Access</t>
  </si>
  <si>
    <t>Secondary Collector</t>
  </si>
  <si>
    <t>Primary Collector</t>
  </si>
  <si>
    <t>Arterial</t>
  </si>
  <si>
    <t>Regional</t>
  </si>
  <si>
    <t>ONRC</t>
  </si>
  <si>
    <t>Value</t>
  </si>
  <si>
    <t>ChipSeal</t>
  </si>
  <si>
    <t>ThinAC</t>
  </si>
  <si>
    <t>surfMaterial</t>
  </si>
  <si>
    <t>surfFunction</t>
  </si>
  <si>
    <t>Index</t>
  </si>
  <si>
    <t>Expected Seal Life (Randon Forest)</t>
  </si>
  <si>
    <t>Seal Life from RAMM</t>
  </si>
  <si>
    <t>PreSeal_Rep</t>
  </si>
  <si>
    <t>Preseals</t>
  </si>
  <si>
    <t>list_name</t>
  </si>
  <si>
    <t>list_values</t>
  </si>
  <si>
    <t>source_type</t>
  </si>
  <si>
    <t>key</t>
  </si>
  <si>
    <t>weight</t>
  </si>
  <si>
    <t>obj_type</t>
  </si>
  <si>
    <t>raw_data</t>
  </si>
  <si>
    <t>onrc_weight</t>
  </si>
  <si>
    <t>model_param</t>
  </si>
  <si>
    <t>lookup_set_name</t>
  </si>
  <si>
    <t>setting_key</t>
  </si>
  <si>
    <t>setting_value</t>
  </si>
  <si>
    <t>traffic</t>
  </si>
  <si>
    <t>par_is_rehab_route</t>
  </si>
  <si>
    <t>par_surf_mat</t>
  </si>
  <si>
    <t>par_surf_class</t>
  </si>
  <si>
    <t>par_surf_func</t>
  </si>
  <si>
    <t>par_surf_age</t>
  </si>
  <si>
    <t>par_surf_thick</t>
  </si>
  <si>
    <t>par_surf_exp_life</t>
  </si>
  <si>
    <t>par_surf_life_ach</t>
  </si>
  <si>
    <t>par_adt</t>
  </si>
  <si>
    <t>par_heavy</t>
  </si>
  <si>
    <t>par_naasra</t>
  </si>
  <si>
    <t>par_rut</t>
  </si>
  <si>
    <t>par_pdi</t>
  </si>
  <si>
    <t>par_sdi</t>
  </si>
  <si>
    <t>length</t>
  </si>
  <si>
    <t>adt</t>
  </si>
  <si>
    <t>heavy_perc</t>
  </si>
  <si>
    <t>onrc</t>
  </si>
  <si>
    <t>road_use</t>
  </si>
  <si>
    <t>T</t>
  </si>
  <si>
    <t>par_surf_layers</t>
  </si>
  <si>
    <t>par_obj</t>
  </si>
  <si>
    <t>par_pav_age</t>
  </si>
  <si>
    <t>area_name</t>
  </si>
  <si>
    <t>section_id</t>
  </si>
  <si>
    <t>section_name</t>
  </si>
  <si>
    <t>loc_from</t>
  </si>
  <si>
    <t>loc_to</t>
  </si>
  <si>
    <t>all</t>
  </si>
  <si>
    <t>defects_reason</t>
  </si>
  <si>
    <t>naasra_85</t>
  </si>
  <si>
    <t>surf_thick</t>
  </si>
  <si>
    <t>surf_material</t>
  </si>
  <si>
    <t>surf_function</t>
  </si>
  <si>
    <t>surf_width</t>
  </si>
  <si>
    <t>rut_lwpmean_85</t>
  </si>
  <si>
    <t>rut_rwpmean_85</t>
  </si>
  <si>
    <t>pave_type</t>
  </si>
  <si>
    <t>NoData</t>
  </si>
  <si>
    <t>no_of_bus_routes</t>
  </si>
  <si>
    <t>no_of_lanes</t>
  </si>
  <si>
    <t>urban_rural</t>
  </si>
  <si>
    <t>U</t>
  </si>
  <si>
    <t>nzta_hierarchy</t>
  </si>
  <si>
    <t>LOCAL</t>
  </si>
  <si>
    <t>onf_street_category</t>
  </si>
  <si>
    <t>fwd_d0_85</t>
  </si>
  <si>
    <t>fwd_sci_85</t>
  </si>
  <si>
    <t>onf_movement_rank</t>
  </si>
  <si>
    <t>M5</t>
  </si>
  <si>
    <t>onf_freight</t>
  </si>
  <si>
    <t>F8</t>
  </si>
  <si>
    <t>pct_poth</t>
  </si>
  <si>
    <t>pct_flush</t>
  </si>
  <si>
    <t>pct_allig</t>
  </si>
  <si>
    <t>pct_lt_crax</t>
  </si>
  <si>
    <t>pct_shove</t>
  </si>
  <si>
    <t>pct_rut</t>
  </si>
  <si>
    <t>pct_scabb</t>
  </si>
  <si>
    <t>Example</t>
  </si>
  <si>
    <t>historical_growth_rate_perc</t>
  </si>
  <si>
    <t>Assumed historical traffic growth to discount traffic to surface age zero for calibration</t>
  </si>
  <si>
    <t>Maintenance</t>
  </si>
  <si>
    <t>BlockPave</t>
  </si>
  <si>
    <t>ConcreteRep</t>
  </si>
  <si>
    <t>Concrete</t>
  </si>
  <si>
    <t>decimals</t>
  </si>
  <si>
    <t>surf_life_exp</t>
  </si>
  <si>
    <t>More decimals so we can analyse increments</t>
  </si>
  <si>
    <t>Assume treating 10% of area</t>
  </si>
  <si>
    <t>National</t>
  </si>
  <si>
    <t>Traffic growth rate as a percent (e.g. 2.0 for 2%)</t>
  </si>
  <si>
    <t>Heavy growth rate as a percent (e.g. 2.0 for 2%)</t>
  </si>
  <si>
    <t>is_rehab_route</t>
  </si>
  <si>
    <t>is_roundabout</t>
  </si>
  <si>
    <t>msd_remlife_lwp</t>
  </si>
  <si>
    <t>msd_remlife_rwp</t>
  </si>
  <si>
    <t>maint_pa_count</t>
  </si>
  <si>
    <t>maint_su_count</t>
  </si>
  <si>
    <t>struc_deficit</t>
  </si>
  <si>
    <t>par_ac_ok</t>
  </si>
  <si>
    <t>Zero or One flag to indicate if a AC can be placed (based on FWD Ymax or SCI)</t>
  </si>
  <si>
    <t>par_struc_remlife</t>
  </si>
  <si>
    <t>Remaining life (in years) estimate, or -1 if not available (typically from MSD or FWD estimates)</t>
  </si>
  <si>
    <t>road_class</t>
  </si>
  <si>
    <t>next_surf</t>
  </si>
  <si>
    <t>Resurfacing</t>
  </si>
  <si>
    <t>Not a mandatory model setup sheet!</t>
  </si>
  <si>
    <t>Function</t>
  </si>
  <si>
    <t>Material</t>
  </si>
  <si>
    <t>Uran/Rural</t>
  </si>
  <si>
    <t>Observations</t>
  </si>
  <si>
    <t>Mean-Lookup</t>
  </si>
  <si>
    <t>Median-Lookup</t>
  </si>
  <si>
    <t>Mean-RF-Model</t>
  </si>
  <si>
    <t>Median-RF-Model</t>
  </si>
  <si>
    <t>Key</t>
  </si>
  <si>
    <t>Adopted</t>
  </si>
  <si>
    <t>Seal Life - see sheet 'surf_exp_life' - using mean from Random Forest Model</t>
  </si>
  <si>
    <t>Default Surface Life for Material combinations not handled above</t>
  </si>
  <si>
    <t>ThinAC_SR</t>
  </si>
  <si>
    <t>Chipseal surfacing with minimal repairs</t>
  </si>
  <si>
    <t>Thin AC overlay/inlay with minimal repairs</t>
  </si>
  <si>
    <t>AC overlay/inlay with structural repairs</t>
  </si>
  <si>
    <t>Block paving repairs</t>
  </si>
  <si>
    <t>Concrete paving repairs</t>
  </si>
  <si>
    <t>comments</t>
  </si>
  <si>
    <t>RehabAC_UL</t>
  </si>
  <si>
    <t>Rehab on AC - Urban, Light Intensity</t>
  </si>
  <si>
    <t>Low Volume and Access</t>
  </si>
  <si>
    <t>RehabCS_UL</t>
  </si>
  <si>
    <t>Rehab on Chipseal - Urban, Light Intensity</t>
  </si>
  <si>
    <t>RehabAC_RL</t>
  </si>
  <si>
    <t>Rehab on AC - Rural, Light Intensity</t>
  </si>
  <si>
    <t>RehabCS_RL</t>
  </si>
  <si>
    <t>Rehab on Chipseal - Rural, Light Intensity</t>
  </si>
  <si>
    <t>RehabAC_UM</t>
  </si>
  <si>
    <t>Rehab on AC - Urban, Medium Intensity</t>
  </si>
  <si>
    <t>Secondary Collectors</t>
  </si>
  <si>
    <t>RehabCS_UM</t>
  </si>
  <si>
    <t>Rehab on Chipseal - Urban, Medium Intensity</t>
  </si>
  <si>
    <t>RehabAC_RM</t>
  </si>
  <si>
    <t>Rehab on AC - Rural, Medium Intensity</t>
  </si>
  <si>
    <t>RehabCS_RM</t>
  </si>
  <si>
    <t>Rehab on Chipseal - Rural, Medium Intensity</t>
  </si>
  <si>
    <t>RehabAC_UH</t>
  </si>
  <si>
    <t>Rehab on AC - Urban, Heavy Intensity</t>
  </si>
  <si>
    <t>Primary Collectors and Arterials</t>
  </si>
  <si>
    <t>RehabCS_UH</t>
  </si>
  <si>
    <t>Rehab on Chipseal - Urban, Heavy Intensity</t>
  </si>
  <si>
    <t>RehabAC_RH</t>
  </si>
  <si>
    <t>Rehab on AC - Rural, Heavy Intensity</t>
  </si>
  <si>
    <t>RehabCS_RH</t>
  </si>
  <si>
    <t>Rehab on Chipseal - Rural, Heavy Intensity</t>
  </si>
  <si>
    <t>Assume 10% area treated with intensity of RehabCS_RM</t>
  </si>
  <si>
    <t>low_vol_roads</t>
  </si>
  <si>
    <t>Roads for triggering Low intensity rehab</t>
  </si>
  <si>
    <t>med_vol_roads</t>
  </si>
  <si>
    <t>Roads for triggering Medium intensity rehab</t>
  </si>
  <si>
    <t>high_vol_roads</t>
  </si>
  <si>
    <t>Roads for triggering High intensity rehab</t>
  </si>
  <si>
    <t>can_treat</t>
  </si>
  <si>
    <t>pave_use</t>
  </si>
  <si>
    <t>ac_undefined</t>
  </si>
  <si>
    <t>seal_undefined</t>
  </si>
  <si>
    <t>block_undefined</t>
  </si>
  <si>
    <t>concrete_undefined</t>
  </si>
  <si>
    <t>include_pave_use</t>
  </si>
  <si>
    <t>[Urban/Rura]&amp;[pave_use]&amp;"_"&amp;Function&amp;"_"&amp;Material</t>
  </si>
  <si>
    <t>R_1_1CHIP</t>
  </si>
  <si>
    <t>U_1_1CHIP</t>
  </si>
  <si>
    <t>R_2_1CHIP</t>
  </si>
  <si>
    <t>U_2_1CHIP</t>
  </si>
  <si>
    <t>R_R_1CHIP</t>
  </si>
  <si>
    <t>U_R_1CHIP</t>
  </si>
  <si>
    <t>R_1_2CHIP</t>
  </si>
  <si>
    <t>U_1_2CHIP</t>
  </si>
  <si>
    <t>R_2_2CHIP</t>
  </si>
  <si>
    <t>U_2_2CHIP</t>
  </si>
  <si>
    <t>R_R_2CHIP</t>
  </si>
  <si>
    <t>U_R_2CHIP</t>
  </si>
  <si>
    <t>U_2_AC</t>
  </si>
  <si>
    <t>R_R_AC</t>
  </si>
  <si>
    <t>U_R_AC</t>
  </si>
  <si>
    <t>U_R_OGPA</t>
  </si>
  <si>
    <t>R_1_RACK</t>
  </si>
  <si>
    <t>U_1_RACK</t>
  </si>
  <si>
    <t>R_2_RACK</t>
  </si>
  <si>
    <t>U_2_RACK</t>
  </si>
  <si>
    <t>R_R_RACK</t>
  </si>
  <si>
    <t>U_R_RACK</t>
  </si>
  <si>
    <t>U_R_SLRY</t>
  </si>
  <si>
    <t>R_2_SMA</t>
  </si>
  <si>
    <t>U_2_SMA</t>
  </si>
  <si>
    <t>R_R_SMA</t>
  </si>
  <si>
    <t>U_R_SMA</t>
  </si>
  <si>
    <t>R_2_VFILL</t>
  </si>
  <si>
    <t>U_2_VFILL</t>
  </si>
  <si>
    <t>R_R_VFILL</t>
  </si>
  <si>
    <t>U_R_VFILL</t>
  </si>
  <si>
    <t>Flag to indicate if surface life lookup includes pave_use. If FALSE, then pave_use is omitted from the lookup key</t>
  </si>
  <si>
    <t>objective</t>
  </si>
  <si>
    <t>flag to indicate whether objective should be scaled by length</t>
  </si>
  <si>
    <t>scale_obj_by_length</t>
  </si>
  <si>
    <t>Surface remaining life, in years</t>
  </si>
  <si>
    <t>Percentage of the Expected Life we are currently at. E.g. 100 means we are now at Expected Life</t>
  </si>
  <si>
    <t>Expected surfacing life</t>
  </si>
  <si>
    <t>Surfacing Age, in years</t>
  </si>
  <si>
    <t>Number of surfacing layers</t>
  </si>
  <si>
    <t>Total Surfacing Thickness</t>
  </si>
  <si>
    <t>Surface function code</t>
  </si>
  <si>
    <t>Surface class, i.e. "seal" , "ac", "block" or "concrete"</t>
  </si>
  <si>
    <t>Surface Material name</t>
  </si>
  <si>
    <t>Pavement age, in years</t>
  </si>
  <si>
    <t>Average Daily Traffic</t>
  </si>
  <si>
    <t>Percentage heavy vehicles (ranges from 0 to 100)</t>
  </si>
  <si>
    <t>surf_life_expected</t>
  </si>
  <si>
    <t>surf_date</t>
  </si>
  <si>
    <t>pave_date</t>
  </si>
  <si>
    <t>cond_survey_date</t>
  </si>
  <si>
    <t>roughsegment_date</t>
  </si>
  <si>
    <t>hsd_date</t>
  </si>
  <si>
    <t>HEENANS ROAD_0_id_265</t>
  </si>
  <si>
    <t>HEENANS ROAD</t>
  </si>
  <si>
    <t>Edge Break = 100 |</t>
  </si>
  <si>
    <t>Rural Roads</t>
  </si>
  <si>
    <t>seal</t>
  </si>
  <si>
    <t>maint_pa_qty</t>
  </si>
  <si>
    <t>maint_pa_pctlast</t>
  </si>
  <si>
    <t>maint_su_qty</t>
  </si>
  <si>
    <t>maint_su_pctlast</t>
  </si>
  <si>
    <t>unknown</t>
  </si>
  <si>
    <t>authority</t>
  </si>
  <si>
    <t>Ashburton DC</t>
  </si>
  <si>
    <t>par_surf_remain_life</t>
  </si>
  <si>
    <t>U_4_2CHIP</t>
  </si>
  <si>
    <t>par_flushing_aadi</t>
  </si>
  <si>
    <t>par_flushing_init</t>
  </si>
  <si>
    <t>par_flushing_t100</t>
  </si>
  <si>
    <t>par_scabbing_aadi</t>
  </si>
  <si>
    <t>par_scabbing_init</t>
  </si>
  <si>
    <t>par_scabbing_t100</t>
  </si>
  <si>
    <t>par_lt_cracks_aadi</t>
  </si>
  <si>
    <t>par_lt_cracks_init</t>
  </si>
  <si>
    <t>par_lt_cracks_t100</t>
  </si>
  <si>
    <t>par_mesh_cracks_aadi</t>
  </si>
  <si>
    <t>par_mesh_cracks_init</t>
  </si>
  <si>
    <t>par_mesh_cracks_t100</t>
  </si>
  <si>
    <t>par_shove_aadi</t>
  </si>
  <si>
    <t>par_shove_init</t>
  </si>
  <si>
    <t>par_shove_t100</t>
  </si>
  <si>
    <t>par_poth_aadi</t>
  </si>
  <si>
    <t>par_poth_init</t>
  </si>
  <si>
    <t>par_poth_t100</t>
  </si>
  <si>
    <t>trigger_function</t>
  </si>
  <si>
    <t>first_treatment</t>
  </si>
  <si>
    <t>treat2_name</t>
  </si>
  <si>
    <t>treat2_wait_period</t>
  </si>
  <si>
    <t>treat3_name</t>
  </si>
  <si>
    <t>treat3_wait_period</t>
  </si>
  <si>
    <t>treat3_force</t>
  </si>
  <si>
    <t>treat2_force</t>
  </si>
  <si>
    <t>treat4_name</t>
  </si>
  <si>
    <t>treat4_wait_period</t>
  </si>
  <si>
    <t>treat4_force</t>
  </si>
  <si>
    <t>SecondCoat</t>
  </si>
  <si>
    <t>f_trigg_seal</t>
  </si>
  <si>
    <t>f_trigg_ac</t>
  </si>
  <si>
    <t>f_trigg_rehab_ul_ac</t>
  </si>
  <si>
    <t>f_trigg_rehab_um_ac</t>
  </si>
  <si>
    <t>f_trigg_rehab_uh_ac</t>
  </si>
  <si>
    <t>f_trigg_rehab_rl_ac</t>
  </si>
  <si>
    <t>f_trigg_rehab_rm_ac</t>
  </si>
  <si>
    <t>f_trigg_rehab_rh_ac</t>
  </si>
  <si>
    <t>f_trigg_rehab_ul_cs</t>
  </si>
  <si>
    <t>f_trigg_rehab_um_cs</t>
  </si>
  <si>
    <t>f_trigg_rehab_uh_cs</t>
  </si>
  <si>
    <t>f_trigg_rehab_rl_cs</t>
  </si>
  <si>
    <t>f_trigg_rehab_rm_cs</t>
  </si>
  <si>
    <t>f_trigg_rehab_rh_cs</t>
  </si>
  <si>
    <t>f_trigg_second_coat</t>
  </si>
  <si>
    <t>L</t>
  </si>
  <si>
    <t>quantity_function</t>
  </si>
  <si>
    <t>f_treatment_quantity</t>
  </si>
  <si>
    <t>reason_function</t>
  </si>
  <si>
    <t>comment_function</t>
  </si>
  <si>
    <t>f_treatment_reason</t>
  </si>
  <si>
    <t>f_treatment_comment</t>
  </si>
  <si>
    <t>force</t>
  </si>
  <si>
    <t>road_vol_class</t>
  </si>
  <si>
    <t>M</t>
  </si>
  <si>
    <t>H</t>
  </si>
  <si>
    <t>Default</t>
  </si>
  <si>
    <t>f_trigg_seal_UL</t>
  </si>
  <si>
    <t>f_trigg_seal_UM</t>
  </si>
  <si>
    <t>f_trigg_seal_UH</t>
  </si>
  <si>
    <t>f_trigg_seal_RL</t>
  </si>
  <si>
    <t>f_trigg_seal_RM</t>
  </si>
  <si>
    <t>f_trigg_seal_RH</t>
  </si>
  <si>
    <t>Routine maintenance</t>
  </si>
  <si>
    <t>Dummy unit rate since cost is pre-calculated and used as Quantity</t>
  </si>
  <si>
    <t>f_maint_qty</t>
  </si>
  <si>
    <t>RMaint</t>
  </si>
  <si>
    <t>f_maint_trigg</t>
  </si>
  <si>
    <t>U_ac</t>
  </si>
  <si>
    <t>R_ac</t>
  </si>
  <si>
    <t>U_seal</t>
  </si>
  <si>
    <t>R_seal</t>
  </si>
  <si>
    <t>U_concrete</t>
  </si>
  <si>
    <t>U_block</t>
  </si>
  <si>
    <t>reset_perc_improv_facts_naasra</t>
  </si>
  <si>
    <t>reset_perc_improv_facts_rut</t>
  </si>
  <si>
    <t>reset_exceed_thresh_naasra</t>
  </si>
  <si>
    <t>reset_exceed_thresh_rut</t>
  </si>
  <si>
    <t>treat_classes</t>
  </si>
  <si>
    <t>ac</t>
  </si>
  <si>
    <t>block</t>
  </si>
  <si>
    <t>concrete</t>
  </si>
  <si>
    <t>rehab_resets_rut</t>
  </si>
  <si>
    <t>rehab_resets_naasra</t>
  </si>
  <si>
    <t>par_flushing_pct</t>
  </si>
  <si>
    <t>par_scabbing_pct</t>
  </si>
  <si>
    <t>par_lt_cracks_pct</t>
  </si>
  <si>
    <t>par_mesh_cracks_pct</t>
  </si>
  <si>
    <t>par_shoving_pct</t>
  </si>
  <si>
    <t>par_potholes_pct</t>
  </si>
  <si>
    <t>par_shove_proba</t>
  </si>
  <si>
    <t>par_poth_proba</t>
  </si>
  <si>
    <t>par_maint_cost</t>
  </si>
  <si>
    <t>budget_category</t>
  </si>
  <si>
    <t>function_type</t>
  </si>
  <si>
    <t>input_parameter</t>
  </si>
  <si>
    <t>output_parameter</t>
  </si>
  <si>
    <t>suitability_function</t>
  </si>
  <si>
    <t>fb_tss_secondcoat</t>
  </si>
  <si>
    <t>f_rehab_score</t>
  </si>
  <si>
    <t>fb_tss_routmaint</t>
  </si>
  <si>
    <t>f_pdi_score_seal</t>
  </si>
  <si>
    <t>treatment</t>
  </si>
  <si>
    <t>treatment_suitability_score</t>
  </si>
  <si>
    <t>mcda_ranking</t>
  </si>
  <si>
    <t>treatment_cost</t>
  </si>
  <si>
    <t>Obective is scaled by area, so allow a high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</si>
</sst>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5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Lucida Console"/>
      <family val="3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164" fontId="0" fillId="14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4" fontId="9" fillId="3" borderId="1" xfId="2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4" fontId="9" fillId="2" borderId="1" xfId="2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4" fontId="9" fillId="13" borderId="1" xfId="2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/>
    <xf numFmtId="44" fontId="9" fillId="9" borderId="1" xfId="2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5" borderId="1" xfId="0" applyFont="1" applyFill="1" applyBorder="1"/>
    <xf numFmtId="44" fontId="9" fillId="15" borderId="1" xfId="2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16" borderId="1" xfId="0" applyFont="1" applyFill="1" applyBorder="1"/>
    <xf numFmtId="44" fontId="9" fillId="16" borderId="1" xfId="2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4" fontId="9" fillId="0" borderId="1" xfId="2" applyFont="1" applyBorder="1" applyAlignment="1">
      <alignment horizontal="center"/>
    </xf>
    <xf numFmtId="0" fontId="0" fillId="9" borderId="1" xfId="0" applyFill="1" applyBorder="1"/>
    <xf numFmtId="0" fontId="7" fillId="9" borderId="1" xfId="0" applyFont="1" applyFill="1" applyBorder="1"/>
    <xf numFmtId="0" fontId="0" fillId="15" borderId="1" xfId="0" applyFill="1" applyBorder="1"/>
    <xf numFmtId="0" fontId="7" fillId="15" borderId="1" xfId="0" applyFont="1" applyFill="1" applyBorder="1"/>
    <xf numFmtId="0" fontId="0" fillId="16" borderId="1" xfId="0" applyFill="1" applyBorder="1"/>
    <xf numFmtId="0" fontId="7" fillId="16" borderId="1" xfId="0" applyFont="1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2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3" fontId="1" fillId="17" borderId="1" xfId="0" applyNumberFormat="1" applyFon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3" borderId="4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" xfId="0" applyFill="1" applyBorder="1"/>
    <xf numFmtId="0" fontId="0" fillId="7" borderId="6" xfId="0" applyFill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3" fontId="1" fillId="14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3" borderId="1" xfId="0" applyFill="1" applyBorder="1"/>
    <xf numFmtId="0" fontId="0" fillId="3" borderId="6" xfId="0" applyFill="1" applyBorder="1"/>
    <xf numFmtId="0" fontId="0" fillId="11" borderId="1" xfId="0" applyFill="1" applyBorder="1"/>
    <xf numFmtId="0" fontId="0" fillId="11" borderId="6" xfId="0" applyFill="1" applyBorder="1"/>
    <xf numFmtId="0" fontId="0" fillId="12" borderId="1" xfId="0" applyFill="1" applyBorder="1"/>
    <xf numFmtId="0" fontId="0" fillId="12" borderId="6" xfId="0" applyFill="1" applyBorder="1"/>
    <xf numFmtId="0" fontId="12" fillId="3" borderId="1" xfId="0" applyFont="1" applyFill="1" applyBorder="1"/>
    <xf numFmtId="0" fontId="13" fillId="1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8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12" fillId="9" borderId="1" xfId="0" applyFont="1" applyFill="1" applyBorder="1"/>
    <xf numFmtId="0" fontId="9" fillId="9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7" fillId="1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44" fontId="0" fillId="0" borderId="0" xfId="0" applyNumberFormat="1"/>
    <xf numFmtId="0" fontId="8" fillId="12" borderId="1" xfId="0" applyFont="1" applyFill="1" applyBorder="1" applyAlignment="1">
      <alignment horizontal="center"/>
    </xf>
    <xf numFmtId="0" fontId="0" fillId="19" borderId="6" xfId="0" applyFill="1" applyBorder="1"/>
    <xf numFmtId="0" fontId="0" fillId="19" borderId="1" xfId="0" applyFill="1" applyBorder="1"/>
    <xf numFmtId="0" fontId="8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4" fillId="0" borderId="0" xfId="0" applyFont="1" applyAlignment="1">
      <alignment vertic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left"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left" wrapText="1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9" fillId="1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3" xr:uid="{3037BF34-D33A-4208-A18B-FE6E2885FCD1}"/>
    <cellStyle name="Normal 3" xfId="1" xr:uid="{7CCD96B2-B8A5-4A7C-B1D9-6706A58C9623}"/>
  </cellStyles>
  <dxfs count="0"/>
  <tableStyles count="0" defaultTableStyle="TableStyleMedium2" defaultPivotStyle="PivotStyleLight16"/>
  <colors>
    <mruColors>
      <color rgb="FFFFE7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4308-2A6B-43C8-9F9C-14CA55019C8E}">
  <dimension ref="A1:C65"/>
  <sheetViews>
    <sheetView topLeftCell="A4" workbookViewId="0">
      <selection activeCell="K37" sqref="K37"/>
    </sheetView>
  </sheetViews>
  <sheetFormatPr defaultRowHeight="12" x14ac:dyDescent="0.2"/>
  <cols>
    <col min="1" max="1" width="32" bestFit="1" customWidth="1" collapsed="1"/>
    <col min="2" max="2" width="15.33203125" customWidth="1" collapsed="1"/>
    <col min="3" max="3" width="24.33203125" style="20" customWidth="1" collapsed="1"/>
  </cols>
  <sheetData>
    <row r="1" spans="1:3" x14ac:dyDescent="0.2">
      <c r="A1" s="1" t="s">
        <v>14</v>
      </c>
      <c r="B1" s="1" t="s">
        <v>6</v>
      </c>
      <c r="C1" s="1" t="s">
        <v>132</v>
      </c>
    </row>
    <row r="2" spans="1:3" x14ac:dyDescent="0.2">
      <c r="A2" s="16" t="s">
        <v>96</v>
      </c>
      <c r="B2" s="2" t="s">
        <v>0</v>
      </c>
      <c r="C2" s="2" t="s">
        <v>275</v>
      </c>
    </row>
    <row r="3" spans="1:3" x14ac:dyDescent="0.2">
      <c r="A3" s="16" t="s">
        <v>97</v>
      </c>
      <c r="B3" s="2" t="s">
        <v>1</v>
      </c>
      <c r="C3" s="2">
        <v>265</v>
      </c>
    </row>
    <row r="4" spans="1:3" x14ac:dyDescent="0.2">
      <c r="A4" s="16" t="s">
        <v>98</v>
      </c>
      <c r="B4" s="2" t="s">
        <v>0</v>
      </c>
      <c r="C4" s="2" t="s">
        <v>276</v>
      </c>
    </row>
    <row r="5" spans="1:3" x14ac:dyDescent="0.2">
      <c r="A5" s="16" t="s">
        <v>99</v>
      </c>
      <c r="B5" s="2" t="s">
        <v>1</v>
      </c>
      <c r="C5" s="2">
        <v>0</v>
      </c>
    </row>
    <row r="6" spans="1:3" x14ac:dyDescent="0.2">
      <c r="A6" s="16" t="s">
        <v>100</v>
      </c>
      <c r="B6" s="2" t="s">
        <v>1</v>
      </c>
      <c r="C6" s="2">
        <v>30</v>
      </c>
    </row>
    <row r="7" spans="1:3" x14ac:dyDescent="0.2">
      <c r="A7" s="16" t="s">
        <v>16</v>
      </c>
      <c r="B7" s="2" t="s">
        <v>0</v>
      </c>
      <c r="C7" s="2" t="s">
        <v>101</v>
      </c>
    </row>
    <row r="8" spans="1:3" x14ac:dyDescent="0.2">
      <c r="A8" s="16" t="s">
        <v>87</v>
      </c>
      <c r="B8" s="2" t="s">
        <v>1</v>
      </c>
      <c r="C8" s="2">
        <v>30</v>
      </c>
    </row>
    <row r="9" spans="1:3" x14ac:dyDescent="0.2">
      <c r="A9" s="16" t="s">
        <v>39</v>
      </c>
      <c r="B9" s="2" t="s">
        <v>1</v>
      </c>
      <c r="C9" s="2">
        <v>14.41570881</v>
      </c>
    </row>
    <row r="10" spans="1:3" x14ac:dyDescent="0.2">
      <c r="A10" s="16" t="s">
        <v>102</v>
      </c>
      <c r="B10" s="2" t="s">
        <v>0</v>
      </c>
      <c r="C10" s="2" t="s">
        <v>277</v>
      </c>
    </row>
    <row r="11" spans="1:3" x14ac:dyDescent="0.2">
      <c r="A11" s="16" t="s">
        <v>40</v>
      </c>
      <c r="B11" s="2" t="s">
        <v>1</v>
      </c>
      <c r="C11" s="2">
        <v>1</v>
      </c>
    </row>
    <row r="12" spans="1:3" x14ac:dyDescent="0.2">
      <c r="A12" s="16" t="s">
        <v>103</v>
      </c>
      <c r="B12" s="2" t="s">
        <v>1</v>
      </c>
      <c r="C12" s="2">
        <v>75</v>
      </c>
    </row>
    <row r="13" spans="1:3" x14ac:dyDescent="0.2">
      <c r="A13" s="16" t="s">
        <v>104</v>
      </c>
      <c r="B13" s="2" t="s">
        <v>1</v>
      </c>
      <c r="C13" s="2">
        <v>11</v>
      </c>
    </row>
    <row r="14" spans="1:3" x14ac:dyDescent="0.2">
      <c r="A14" s="16" t="s">
        <v>41</v>
      </c>
      <c r="B14" s="2" t="s">
        <v>1</v>
      </c>
      <c r="C14" s="2">
        <v>1</v>
      </c>
    </row>
    <row r="15" spans="1:3" x14ac:dyDescent="0.2">
      <c r="A15" s="16" t="s">
        <v>105</v>
      </c>
      <c r="B15" s="2" t="s">
        <v>0</v>
      </c>
      <c r="C15" s="2" t="s">
        <v>18</v>
      </c>
    </row>
    <row r="16" spans="1:3" x14ac:dyDescent="0.2">
      <c r="A16" s="16" t="s">
        <v>106</v>
      </c>
      <c r="B16" s="2" t="s">
        <v>0</v>
      </c>
      <c r="C16" s="2" t="s">
        <v>17</v>
      </c>
    </row>
    <row r="17" spans="1:3" x14ac:dyDescent="0.2">
      <c r="A17" s="16" t="s">
        <v>107</v>
      </c>
      <c r="B17" s="2" t="s">
        <v>1</v>
      </c>
      <c r="C17" s="2">
        <v>6</v>
      </c>
    </row>
    <row r="18" spans="1:3" x14ac:dyDescent="0.2">
      <c r="A18" s="16" t="s">
        <v>108</v>
      </c>
      <c r="B18" s="2" t="s">
        <v>1</v>
      </c>
      <c r="C18" s="2">
        <v>6</v>
      </c>
    </row>
    <row r="19" spans="1:3" x14ac:dyDescent="0.2">
      <c r="A19" s="16" t="s">
        <v>109</v>
      </c>
      <c r="B19" s="2" t="s">
        <v>1</v>
      </c>
      <c r="C19" s="2">
        <v>3.15</v>
      </c>
    </row>
    <row r="20" spans="1:3" x14ac:dyDescent="0.2">
      <c r="A20" s="16" t="s">
        <v>90</v>
      </c>
      <c r="B20" s="2" t="s">
        <v>0</v>
      </c>
      <c r="C20" s="2" t="s">
        <v>43</v>
      </c>
    </row>
    <row r="21" spans="1:3" x14ac:dyDescent="0.2">
      <c r="A21" s="16" t="s">
        <v>110</v>
      </c>
      <c r="B21" s="2" t="s">
        <v>0</v>
      </c>
      <c r="C21" s="2" t="s">
        <v>92</v>
      </c>
    </row>
    <row r="22" spans="1:3" x14ac:dyDescent="0.2">
      <c r="A22" s="16" t="s">
        <v>91</v>
      </c>
      <c r="B22" s="2" t="s">
        <v>0</v>
      </c>
      <c r="C22" s="2" t="s">
        <v>111</v>
      </c>
    </row>
    <row r="23" spans="1:3" x14ac:dyDescent="0.2">
      <c r="A23" s="16" t="s">
        <v>112</v>
      </c>
      <c r="B23" s="2" t="s">
        <v>1</v>
      </c>
      <c r="C23" s="2">
        <v>0</v>
      </c>
    </row>
    <row r="24" spans="1:3" x14ac:dyDescent="0.2">
      <c r="A24" s="16" t="s">
        <v>113</v>
      </c>
      <c r="B24" s="2" t="s">
        <v>1</v>
      </c>
      <c r="C24" s="2">
        <v>2</v>
      </c>
    </row>
    <row r="25" spans="1:3" x14ac:dyDescent="0.2">
      <c r="A25" s="16" t="s">
        <v>114</v>
      </c>
      <c r="B25" s="2" t="s">
        <v>0</v>
      </c>
      <c r="C25" s="2" t="s">
        <v>17</v>
      </c>
    </row>
    <row r="26" spans="1:3" x14ac:dyDescent="0.2">
      <c r="A26" s="16" t="s">
        <v>116</v>
      </c>
      <c r="B26" s="2" t="s">
        <v>0</v>
      </c>
      <c r="C26" s="2" t="s">
        <v>117</v>
      </c>
    </row>
    <row r="27" spans="1:3" x14ac:dyDescent="0.2">
      <c r="A27" s="16" t="s">
        <v>88</v>
      </c>
      <c r="B27" s="2" t="s">
        <v>1</v>
      </c>
      <c r="C27" s="2">
        <v>10</v>
      </c>
    </row>
    <row r="28" spans="1:3" x14ac:dyDescent="0.2">
      <c r="A28" s="16" t="s">
        <v>89</v>
      </c>
      <c r="B28" s="2" t="s">
        <v>1</v>
      </c>
      <c r="C28" s="2">
        <v>4</v>
      </c>
    </row>
    <row r="29" spans="1:3" x14ac:dyDescent="0.2">
      <c r="A29" s="16" t="s">
        <v>118</v>
      </c>
      <c r="B29" s="2" t="s">
        <v>0</v>
      </c>
      <c r="C29" s="2" t="s">
        <v>278</v>
      </c>
    </row>
    <row r="30" spans="1:3" x14ac:dyDescent="0.2">
      <c r="A30" s="16" t="s">
        <v>119</v>
      </c>
      <c r="B30" s="2" t="s">
        <v>1</v>
      </c>
      <c r="C30" s="2">
        <v>-1</v>
      </c>
    </row>
    <row r="31" spans="1:3" x14ac:dyDescent="0.2">
      <c r="A31" s="16" t="s">
        <v>120</v>
      </c>
      <c r="B31" s="2" t="s">
        <v>1</v>
      </c>
      <c r="C31" s="2">
        <v>-1</v>
      </c>
    </row>
    <row r="32" spans="1:3" x14ac:dyDescent="0.2">
      <c r="A32" s="16" t="s">
        <v>121</v>
      </c>
      <c r="B32" s="2" t="s">
        <v>0</v>
      </c>
      <c r="C32" s="2" t="s">
        <v>122</v>
      </c>
    </row>
    <row r="33" spans="1:3" x14ac:dyDescent="0.2">
      <c r="A33" s="16" t="s">
        <v>123</v>
      </c>
      <c r="B33" s="2" t="s">
        <v>0</v>
      </c>
      <c r="C33" s="2" t="s">
        <v>124</v>
      </c>
    </row>
    <row r="34" spans="1:3" x14ac:dyDescent="0.2">
      <c r="A34" s="16" t="s">
        <v>42</v>
      </c>
      <c r="B34" s="2" t="s">
        <v>0</v>
      </c>
      <c r="C34" s="2" t="s">
        <v>279</v>
      </c>
    </row>
    <row r="35" spans="1:3" x14ac:dyDescent="0.2">
      <c r="A35" s="16" t="s">
        <v>15</v>
      </c>
      <c r="B35" s="2" t="s">
        <v>1</v>
      </c>
      <c r="C35" s="2">
        <v>180</v>
      </c>
    </row>
    <row r="36" spans="1:3" x14ac:dyDescent="0.2">
      <c r="A36" s="16" t="s">
        <v>125</v>
      </c>
      <c r="B36" s="2" t="s">
        <v>1</v>
      </c>
      <c r="C36" s="2">
        <v>0</v>
      </c>
    </row>
    <row r="37" spans="1:3" x14ac:dyDescent="0.2">
      <c r="A37" s="16" t="s">
        <v>126</v>
      </c>
      <c r="B37" s="2" t="s">
        <v>1</v>
      </c>
      <c r="C37" s="2">
        <v>0</v>
      </c>
    </row>
    <row r="38" spans="1:3" x14ac:dyDescent="0.2">
      <c r="A38" s="16" t="s">
        <v>127</v>
      </c>
      <c r="B38" s="2" t="s">
        <v>1</v>
      </c>
      <c r="C38" s="2">
        <v>0</v>
      </c>
    </row>
    <row r="39" spans="1:3" x14ac:dyDescent="0.2">
      <c r="A39" s="16" t="s">
        <v>128</v>
      </c>
      <c r="B39" s="2" t="s">
        <v>1</v>
      </c>
      <c r="C39" s="2">
        <v>0</v>
      </c>
    </row>
    <row r="40" spans="1:3" x14ac:dyDescent="0.2">
      <c r="A40" s="16" t="s">
        <v>129</v>
      </c>
      <c r="B40" s="2" t="s">
        <v>1</v>
      </c>
      <c r="C40" s="2">
        <v>0</v>
      </c>
    </row>
    <row r="41" spans="1:3" x14ac:dyDescent="0.2">
      <c r="A41" s="16" t="s">
        <v>130</v>
      </c>
      <c r="B41" s="2" t="s">
        <v>1</v>
      </c>
      <c r="C41" s="2">
        <v>0</v>
      </c>
    </row>
    <row r="42" spans="1:3" x14ac:dyDescent="0.2">
      <c r="A42" s="16" t="s">
        <v>131</v>
      </c>
      <c r="B42" s="2" t="s">
        <v>1</v>
      </c>
      <c r="C42" s="2">
        <v>0</v>
      </c>
    </row>
    <row r="43" spans="1:3" x14ac:dyDescent="0.2">
      <c r="A43" s="16" t="s">
        <v>280</v>
      </c>
      <c r="B43" s="2" t="s">
        <v>1</v>
      </c>
      <c r="C43" s="2">
        <v>0</v>
      </c>
    </row>
    <row r="44" spans="1:3" x14ac:dyDescent="0.2">
      <c r="A44" s="16" t="s">
        <v>281</v>
      </c>
      <c r="B44" s="2" t="s">
        <v>1</v>
      </c>
      <c r="C44" s="2">
        <v>0</v>
      </c>
    </row>
    <row r="45" spans="1:3" x14ac:dyDescent="0.2">
      <c r="A45" s="16" t="s">
        <v>282</v>
      </c>
      <c r="B45" s="2" t="s">
        <v>1</v>
      </c>
      <c r="C45" s="2">
        <v>0</v>
      </c>
    </row>
    <row r="46" spans="1:3" x14ac:dyDescent="0.2">
      <c r="A46" s="16" t="s">
        <v>283</v>
      </c>
      <c r="B46" s="2" t="s">
        <v>1</v>
      </c>
      <c r="C46" s="2">
        <v>0</v>
      </c>
    </row>
    <row r="47" spans="1:3" x14ac:dyDescent="0.2">
      <c r="A47" s="16" t="s">
        <v>67</v>
      </c>
      <c r="B47" s="2" t="s">
        <v>1</v>
      </c>
      <c r="C47" s="2">
        <v>20</v>
      </c>
    </row>
    <row r="48" spans="1:3" x14ac:dyDescent="0.2">
      <c r="A48" s="16" t="s">
        <v>147</v>
      </c>
      <c r="B48" s="2" t="s">
        <v>0</v>
      </c>
      <c r="C48" s="2" t="b">
        <v>0</v>
      </c>
    </row>
    <row r="49" spans="1:3" x14ac:dyDescent="0.2">
      <c r="A49" s="16" t="s">
        <v>146</v>
      </c>
      <c r="B49" s="2" t="s">
        <v>0</v>
      </c>
      <c r="C49" s="2" t="b">
        <v>0</v>
      </c>
    </row>
    <row r="50" spans="1:3" x14ac:dyDescent="0.2">
      <c r="A50" s="16" t="s">
        <v>215</v>
      </c>
      <c r="B50" s="2" t="s">
        <v>0</v>
      </c>
      <c r="C50" s="2">
        <v>1</v>
      </c>
    </row>
    <row r="51" spans="1:3" x14ac:dyDescent="0.2">
      <c r="A51" s="16" t="s">
        <v>157</v>
      </c>
      <c r="B51" s="2" t="s">
        <v>0</v>
      </c>
      <c r="C51" s="2" t="s">
        <v>284</v>
      </c>
    </row>
    <row r="52" spans="1:3" x14ac:dyDescent="0.2">
      <c r="A52" s="16" t="s">
        <v>158</v>
      </c>
      <c r="B52" s="2" t="s">
        <v>0</v>
      </c>
      <c r="C52" s="2" t="s">
        <v>279</v>
      </c>
    </row>
    <row r="53" spans="1:3" x14ac:dyDescent="0.2">
      <c r="A53" s="16" t="s">
        <v>151</v>
      </c>
      <c r="B53" s="2" t="s">
        <v>1</v>
      </c>
      <c r="C53" s="2">
        <v>0</v>
      </c>
    </row>
    <row r="54" spans="1:3" x14ac:dyDescent="0.2">
      <c r="A54" s="16" t="s">
        <v>150</v>
      </c>
      <c r="B54" s="2" t="s">
        <v>1</v>
      </c>
      <c r="C54" s="2">
        <v>0</v>
      </c>
    </row>
    <row r="55" spans="1:3" x14ac:dyDescent="0.2">
      <c r="A55" s="16" t="s">
        <v>148</v>
      </c>
      <c r="B55" s="2" t="s">
        <v>1</v>
      </c>
      <c r="C55" s="2">
        <v>-1</v>
      </c>
    </row>
    <row r="56" spans="1:3" x14ac:dyDescent="0.2">
      <c r="A56" s="16" t="s">
        <v>149</v>
      </c>
      <c r="B56" s="2" t="s">
        <v>1</v>
      </c>
      <c r="C56" s="2">
        <v>-1</v>
      </c>
    </row>
    <row r="57" spans="1:3" x14ac:dyDescent="0.2">
      <c r="A57" s="16" t="s">
        <v>152</v>
      </c>
      <c r="B57" s="2" t="s">
        <v>1</v>
      </c>
      <c r="C57" s="2">
        <v>-1</v>
      </c>
    </row>
    <row r="58" spans="1:3" x14ac:dyDescent="0.2">
      <c r="A58" s="16" t="s">
        <v>214</v>
      </c>
      <c r="B58" s="2" t="s">
        <v>0</v>
      </c>
      <c r="C58" s="2" t="b">
        <v>1</v>
      </c>
    </row>
    <row r="59" spans="1:3" x14ac:dyDescent="0.2">
      <c r="A59" s="16" t="s">
        <v>285</v>
      </c>
      <c r="B59" s="2" t="s">
        <v>0</v>
      </c>
      <c r="C59" s="2" t="s">
        <v>286</v>
      </c>
    </row>
    <row r="60" spans="1:3" x14ac:dyDescent="0.2">
      <c r="A60" s="16" t="s">
        <v>269</v>
      </c>
      <c r="B60" s="2" t="s">
        <v>1</v>
      </c>
      <c r="C60" s="2">
        <v>12</v>
      </c>
    </row>
    <row r="61" spans="1:3" x14ac:dyDescent="0.2">
      <c r="A61" s="16" t="s">
        <v>270</v>
      </c>
      <c r="B61" s="2" t="s">
        <v>0</v>
      </c>
      <c r="C61" s="2">
        <v>44786</v>
      </c>
    </row>
    <row r="62" spans="1:3" x14ac:dyDescent="0.2">
      <c r="A62" s="16" t="s">
        <v>271</v>
      </c>
      <c r="B62" s="2" t="s">
        <v>0</v>
      </c>
      <c r="C62" s="2">
        <v>20643</v>
      </c>
    </row>
    <row r="63" spans="1:3" x14ac:dyDescent="0.2">
      <c r="A63" s="16" t="s">
        <v>272</v>
      </c>
      <c r="B63" s="2" t="s">
        <v>0</v>
      </c>
      <c r="C63" s="2">
        <v>45206</v>
      </c>
    </row>
    <row r="64" spans="1:3" x14ac:dyDescent="0.2">
      <c r="A64" s="16" t="s">
        <v>273</v>
      </c>
      <c r="B64" s="2" t="s">
        <v>0</v>
      </c>
      <c r="C64" s="2">
        <v>44702</v>
      </c>
    </row>
    <row r="65" spans="1:3" x14ac:dyDescent="0.2">
      <c r="A65" s="16" t="s">
        <v>274</v>
      </c>
      <c r="B65" s="2" t="s">
        <v>0</v>
      </c>
      <c r="C65" s="2">
        <v>43716</v>
      </c>
    </row>
  </sheetData>
  <autoFilter ref="A1:B47" xr:uid="{F2534308-2A6B-43C8-9F9C-14CA55019C8E}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5426-32B2-4A18-9FF1-6B433AF498AD}">
  <dimension ref="B2:O35"/>
  <sheetViews>
    <sheetView workbookViewId="0">
      <selection activeCell="K5" sqref="K5:K35"/>
    </sheetView>
  </sheetViews>
  <sheetFormatPr defaultRowHeight="12" x14ac:dyDescent="0.2"/>
  <cols>
    <col min="3" max="3" width="9" bestFit="1" customWidth="1" collapsed="1"/>
    <col min="4" max="4" width="11.1640625" bestFit="1" customWidth="1" collapsed="1"/>
    <col min="5" max="5" width="13.33203125" bestFit="1" customWidth="1" collapsed="1"/>
    <col min="6" max="6" width="13.6640625" bestFit="1" customWidth="1" collapsed="1"/>
    <col min="7" max="7" width="15.5" bestFit="1" customWidth="1" collapsed="1"/>
    <col min="8" max="8" width="15.83203125" bestFit="1" customWidth="1" collapsed="1"/>
    <col min="9" max="9" width="17.83203125" bestFit="1" customWidth="1" collapsed="1"/>
    <col min="10" max="10" width="15.33203125" customWidth="1" collapsed="1"/>
    <col min="11" max="11" width="15.1640625" bestFit="1" customWidth="1" collapsed="1"/>
  </cols>
  <sheetData>
    <row r="2" spans="2:15" x14ac:dyDescent="0.2">
      <c r="B2" t="s">
        <v>160</v>
      </c>
    </row>
    <row r="4" spans="2:15" x14ac:dyDescent="0.2">
      <c r="B4" s="20" t="s">
        <v>161</v>
      </c>
      <c r="C4" s="20" t="s">
        <v>162</v>
      </c>
      <c r="D4" s="20" t="s">
        <v>163</v>
      </c>
      <c r="E4" s="20" t="s">
        <v>164</v>
      </c>
      <c r="F4" s="20" t="s">
        <v>165</v>
      </c>
      <c r="G4" s="20" t="s">
        <v>166</v>
      </c>
      <c r="H4" s="20" t="s">
        <v>167</v>
      </c>
      <c r="I4" s="20" t="s">
        <v>168</v>
      </c>
      <c r="J4" s="73"/>
      <c r="K4" s="20" t="s">
        <v>169</v>
      </c>
      <c r="L4" s="20" t="s">
        <v>170</v>
      </c>
    </row>
    <row r="5" spans="2:15" x14ac:dyDescent="0.2">
      <c r="B5" s="20">
        <v>1</v>
      </c>
      <c r="C5" s="20" t="s">
        <v>21</v>
      </c>
      <c r="D5" s="20" t="s">
        <v>17</v>
      </c>
      <c r="E5" s="20">
        <v>34</v>
      </c>
      <c r="F5" s="23">
        <v>6.9433506462133101</v>
      </c>
      <c r="G5" s="23">
        <v>2.0780287474332599</v>
      </c>
      <c r="H5" s="24">
        <v>7.2539927830390702</v>
      </c>
      <c r="I5" s="23">
        <v>6.6037214841181804</v>
      </c>
      <c r="K5" t="str">
        <f>D5&amp;"_"&amp;B5&amp;"_"&amp;C5</f>
        <v>R_1_1CHIP</v>
      </c>
      <c r="L5" s="25">
        <f>H5</f>
        <v>7.2539927830390702</v>
      </c>
      <c r="O5" t="s">
        <v>221</v>
      </c>
    </row>
    <row r="6" spans="2:15" x14ac:dyDescent="0.2">
      <c r="B6" s="20">
        <v>1</v>
      </c>
      <c r="C6" s="20" t="s">
        <v>21</v>
      </c>
      <c r="D6" s="20" t="s">
        <v>115</v>
      </c>
      <c r="E6" s="20">
        <v>121</v>
      </c>
      <c r="F6" s="23">
        <v>4.6297735616384097</v>
      </c>
      <c r="G6" s="23">
        <v>1.1964407939767301</v>
      </c>
      <c r="H6" s="24">
        <v>7.2449193947015997</v>
      </c>
      <c r="I6" s="23">
        <v>7.1788957290779702</v>
      </c>
      <c r="K6" t="str">
        <f t="shared" ref="K6:K35" si="0">D6&amp;"_"&amp;B6&amp;"_"&amp;C6</f>
        <v>U_1_1CHIP</v>
      </c>
      <c r="L6" s="25">
        <f t="shared" ref="L6:L35" si="1">H6</f>
        <v>7.2449193947015997</v>
      </c>
    </row>
    <row r="7" spans="2:15" x14ac:dyDescent="0.2">
      <c r="B7" s="20">
        <v>2</v>
      </c>
      <c r="C7" s="20" t="s">
        <v>21</v>
      </c>
      <c r="D7" s="20" t="s">
        <v>17</v>
      </c>
      <c r="E7" s="20">
        <v>39</v>
      </c>
      <c r="F7" s="23">
        <v>10.2571122694326</v>
      </c>
      <c r="G7" s="23">
        <v>10.715947980835001</v>
      </c>
      <c r="H7" s="24">
        <v>11.237409323763</v>
      </c>
      <c r="I7" s="23">
        <v>11.3961990438033</v>
      </c>
      <c r="K7" t="str">
        <f t="shared" si="0"/>
        <v>R_2_1CHIP</v>
      </c>
      <c r="L7" s="25">
        <f t="shared" si="1"/>
        <v>11.237409323763</v>
      </c>
    </row>
    <row r="8" spans="2:15" x14ac:dyDescent="0.2">
      <c r="B8" s="20">
        <v>2</v>
      </c>
      <c r="C8" s="20" t="s">
        <v>21</v>
      </c>
      <c r="D8" s="20" t="s">
        <v>115</v>
      </c>
      <c r="E8" s="20">
        <v>705</v>
      </c>
      <c r="F8" s="23">
        <v>15.9374682647172</v>
      </c>
      <c r="G8" s="23">
        <v>16.2628336755647</v>
      </c>
      <c r="H8" s="24">
        <v>14.9282209757384</v>
      </c>
      <c r="I8" s="23">
        <v>14.965274230233399</v>
      </c>
      <c r="K8" t="str">
        <f t="shared" si="0"/>
        <v>U_2_1CHIP</v>
      </c>
      <c r="L8" s="25">
        <f t="shared" si="1"/>
        <v>14.9282209757384</v>
      </c>
    </row>
    <row r="9" spans="2:15" x14ac:dyDescent="0.2">
      <c r="B9" s="20" t="s">
        <v>17</v>
      </c>
      <c r="C9" s="20" t="s">
        <v>21</v>
      </c>
      <c r="D9" s="20" t="s">
        <v>17</v>
      </c>
      <c r="E9" s="20">
        <v>47</v>
      </c>
      <c r="F9" s="23">
        <v>12.6884820947471</v>
      </c>
      <c r="G9" s="23">
        <v>12.6680355920602</v>
      </c>
      <c r="H9" s="24">
        <v>11.722137936485399</v>
      </c>
      <c r="I9" s="23">
        <v>11.635805021440699</v>
      </c>
      <c r="K9" t="str">
        <f t="shared" si="0"/>
        <v>R_R_1CHIP</v>
      </c>
      <c r="L9" s="25">
        <f t="shared" si="1"/>
        <v>11.722137936485399</v>
      </c>
    </row>
    <row r="10" spans="2:15" x14ac:dyDescent="0.2">
      <c r="B10" s="20" t="s">
        <v>17</v>
      </c>
      <c r="C10" s="20" t="s">
        <v>21</v>
      </c>
      <c r="D10" s="20" t="s">
        <v>115</v>
      </c>
      <c r="E10" s="20">
        <v>601</v>
      </c>
      <c r="F10" s="23">
        <v>14.0641253853662</v>
      </c>
      <c r="G10" s="23">
        <v>14.590006844627</v>
      </c>
      <c r="H10" s="24">
        <v>13.753242216113399</v>
      </c>
      <c r="I10" s="23">
        <v>13.9588268492043</v>
      </c>
      <c r="K10" t="str">
        <f t="shared" si="0"/>
        <v>U_R_1CHIP</v>
      </c>
      <c r="L10" s="25">
        <f t="shared" si="1"/>
        <v>13.753242216113399</v>
      </c>
    </row>
    <row r="11" spans="2:15" x14ac:dyDescent="0.2">
      <c r="B11" s="20">
        <v>1</v>
      </c>
      <c r="C11" s="20" t="s">
        <v>18</v>
      </c>
      <c r="D11" s="20" t="s">
        <v>17</v>
      </c>
      <c r="E11" s="20">
        <v>30</v>
      </c>
      <c r="F11" s="23">
        <v>2.2843714350901201</v>
      </c>
      <c r="G11" s="23">
        <v>1.2402464065708401</v>
      </c>
      <c r="H11" s="24">
        <v>4.0289679461741699</v>
      </c>
      <c r="I11" s="23">
        <v>3.6052777893486398</v>
      </c>
      <c r="K11" t="str">
        <f t="shared" si="0"/>
        <v>R_1_2CHIP</v>
      </c>
      <c r="L11" s="25">
        <f t="shared" si="1"/>
        <v>4.0289679461741699</v>
      </c>
    </row>
    <row r="12" spans="2:15" x14ac:dyDescent="0.2">
      <c r="B12" s="20">
        <v>1</v>
      </c>
      <c r="C12" s="20" t="s">
        <v>18</v>
      </c>
      <c r="D12" s="20" t="s">
        <v>115</v>
      </c>
      <c r="E12" s="20">
        <v>81</v>
      </c>
      <c r="F12" s="23">
        <v>2.5118597949992001</v>
      </c>
      <c r="G12" s="23">
        <v>1.93018480492813</v>
      </c>
      <c r="H12" s="24">
        <v>5.39058857475273</v>
      </c>
      <c r="I12" s="23">
        <v>5.4725187743719603</v>
      </c>
      <c r="K12" t="str">
        <f t="shared" si="0"/>
        <v>U_1_2CHIP</v>
      </c>
      <c r="L12" s="25">
        <f t="shared" si="1"/>
        <v>5.39058857475273</v>
      </c>
    </row>
    <row r="13" spans="2:15" x14ac:dyDescent="0.2">
      <c r="B13" s="20">
        <v>2</v>
      </c>
      <c r="C13" s="20" t="s">
        <v>18</v>
      </c>
      <c r="D13" s="20" t="s">
        <v>17</v>
      </c>
      <c r="E13" s="20">
        <v>1</v>
      </c>
      <c r="F13" s="23">
        <v>12.260095824777499</v>
      </c>
      <c r="G13" s="23">
        <v>12.260095824777499</v>
      </c>
      <c r="H13" s="24">
        <v>9.5676708653642208</v>
      </c>
      <c r="I13" s="23">
        <v>9.5676708653642208</v>
      </c>
      <c r="K13" t="str">
        <f t="shared" si="0"/>
        <v>R_2_2CHIP</v>
      </c>
      <c r="L13" s="25">
        <f t="shared" si="1"/>
        <v>9.5676708653642208</v>
      </c>
    </row>
    <row r="14" spans="2:15" x14ac:dyDescent="0.2">
      <c r="B14" s="20">
        <v>2</v>
      </c>
      <c r="C14" s="20" t="s">
        <v>18</v>
      </c>
      <c r="D14" s="20" t="s">
        <v>115</v>
      </c>
      <c r="E14" s="20">
        <v>10</v>
      </c>
      <c r="F14" s="23">
        <v>9.8710472279260806</v>
      </c>
      <c r="G14" s="23">
        <v>10.1574264202601</v>
      </c>
      <c r="H14" s="24">
        <v>12.5809603035165</v>
      </c>
      <c r="I14" s="23">
        <v>12.488799931811901</v>
      </c>
      <c r="K14" t="str">
        <f t="shared" si="0"/>
        <v>U_2_2CHIP</v>
      </c>
      <c r="L14" s="25">
        <f t="shared" si="1"/>
        <v>12.5809603035165</v>
      </c>
    </row>
    <row r="15" spans="2:15" x14ac:dyDescent="0.2">
      <c r="B15" s="20" t="s">
        <v>17</v>
      </c>
      <c r="C15" s="20" t="s">
        <v>18</v>
      </c>
      <c r="D15" s="20" t="s">
        <v>17</v>
      </c>
      <c r="E15" s="20">
        <v>8</v>
      </c>
      <c r="F15" s="23">
        <v>11.876454483230701</v>
      </c>
      <c r="G15" s="23">
        <v>10.9555099247091</v>
      </c>
      <c r="H15" s="24">
        <v>10.297682404023</v>
      </c>
      <c r="I15" s="23">
        <v>10.337447343776899</v>
      </c>
      <c r="K15" t="str">
        <f t="shared" si="0"/>
        <v>R_R_2CHIP</v>
      </c>
      <c r="L15" s="25">
        <f t="shared" si="1"/>
        <v>10.297682404023</v>
      </c>
    </row>
    <row r="16" spans="2:15" x14ac:dyDescent="0.2">
      <c r="B16" s="20" t="s">
        <v>17</v>
      </c>
      <c r="C16" s="20" t="s">
        <v>18</v>
      </c>
      <c r="D16" s="20" t="s">
        <v>115</v>
      </c>
      <c r="E16" s="20">
        <v>136</v>
      </c>
      <c r="F16" s="23">
        <v>9.2870918387888999</v>
      </c>
      <c r="G16" s="23">
        <v>9.1581108829568798</v>
      </c>
      <c r="H16" s="24">
        <v>10.9153796598381</v>
      </c>
      <c r="I16" s="23">
        <v>10.5967906153132</v>
      </c>
      <c r="K16" t="str">
        <f t="shared" si="0"/>
        <v>U_R_2CHIP</v>
      </c>
      <c r="L16" s="25">
        <f t="shared" si="1"/>
        <v>10.9153796598381</v>
      </c>
    </row>
    <row r="17" spans="2:12" x14ac:dyDescent="0.2">
      <c r="B17" s="20">
        <v>2</v>
      </c>
      <c r="C17" s="20" t="s">
        <v>3</v>
      </c>
      <c r="D17" s="20" t="s">
        <v>115</v>
      </c>
      <c r="E17" s="20">
        <v>186</v>
      </c>
      <c r="F17" s="23">
        <v>18.8626732316207</v>
      </c>
      <c r="G17" s="23">
        <v>21.034907597535899</v>
      </c>
      <c r="H17" s="24">
        <v>15.475076584640099</v>
      </c>
      <c r="I17" s="23">
        <v>15.3125941771805</v>
      </c>
      <c r="K17" t="str">
        <f t="shared" si="0"/>
        <v>U_2_AC</v>
      </c>
      <c r="L17" s="25">
        <f t="shared" si="1"/>
        <v>15.475076584640099</v>
      </c>
    </row>
    <row r="18" spans="2:12" x14ac:dyDescent="0.2">
      <c r="B18" s="20" t="s">
        <v>17</v>
      </c>
      <c r="C18" s="20" t="s">
        <v>3</v>
      </c>
      <c r="D18" s="20" t="s">
        <v>17</v>
      </c>
      <c r="E18" s="20">
        <v>1</v>
      </c>
      <c r="F18" s="23">
        <v>14.546201232032899</v>
      </c>
      <c r="G18" s="23">
        <v>14.546201232032899</v>
      </c>
      <c r="H18" s="24">
        <v>10.127253159433099</v>
      </c>
      <c r="I18" s="23">
        <v>10.127253159433099</v>
      </c>
      <c r="K18" t="str">
        <f t="shared" si="0"/>
        <v>R_R_AC</v>
      </c>
      <c r="L18" s="25">
        <f t="shared" si="1"/>
        <v>10.127253159433099</v>
      </c>
    </row>
    <row r="19" spans="2:12" x14ac:dyDescent="0.2">
      <c r="B19" s="20" t="s">
        <v>17</v>
      </c>
      <c r="C19" s="20" t="s">
        <v>3</v>
      </c>
      <c r="D19" s="20" t="s">
        <v>115</v>
      </c>
      <c r="E19" s="20">
        <v>455</v>
      </c>
      <c r="F19" s="23">
        <v>12.608308324119401</v>
      </c>
      <c r="G19" s="23">
        <v>12.709103353867199</v>
      </c>
      <c r="H19" s="24">
        <v>12.5916872997645</v>
      </c>
      <c r="I19" s="23">
        <v>12.574367413322699</v>
      </c>
      <c r="K19" t="str">
        <f t="shared" si="0"/>
        <v>U_R_AC</v>
      </c>
      <c r="L19" s="25">
        <f t="shared" si="1"/>
        <v>12.5916872997645</v>
      </c>
    </row>
    <row r="20" spans="2:12" x14ac:dyDescent="0.2">
      <c r="B20" s="20" t="s">
        <v>17</v>
      </c>
      <c r="C20" s="20" t="s">
        <v>29</v>
      </c>
      <c r="D20" s="20" t="s">
        <v>115</v>
      </c>
      <c r="E20" s="20">
        <v>23</v>
      </c>
      <c r="F20" s="23">
        <v>7.8525131684670999</v>
      </c>
      <c r="G20" s="23">
        <v>7.7097878165639999</v>
      </c>
      <c r="H20" s="24">
        <v>9.5567684229600705</v>
      </c>
      <c r="I20" s="23">
        <v>9.4258280643530306</v>
      </c>
      <c r="K20" t="str">
        <f t="shared" si="0"/>
        <v>U_R_OGPA</v>
      </c>
      <c r="L20" s="25">
        <f t="shared" si="1"/>
        <v>9.5567684229600705</v>
      </c>
    </row>
    <row r="21" spans="2:12" x14ac:dyDescent="0.2">
      <c r="B21" s="20">
        <v>1</v>
      </c>
      <c r="C21" s="20" t="s">
        <v>30</v>
      </c>
      <c r="D21" s="20" t="s">
        <v>17</v>
      </c>
      <c r="E21" s="20">
        <v>4</v>
      </c>
      <c r="F21" s="23">
        <v>1.4414784394250499</v>
      </c>
      <c r="G21" s="23">
        <v>0.78302532511978096</v>
      </c>
      <c r="H21" s="24">
        <v>4.3215669765408098</v>
      </c>
      <c r="I21" s="23">
        <v>4.3327519779712196</v>
      </c>
      <c r="K21" t="str">
        <f t="shared" si="0"/>
        <v>R_1_RACK</v>
      </c>
      <c r="L21" s="25">
        <f t="shared" si="1"/>
        <v>4.3215669765408098</v>
      </c>
    </row>
    <row r="22" spans="2:12" x14ac:dyDescent="0.2">
      <c r="B22" s="20">
        <v>1</v>
      </c>
      <c r="C22" s="20" t="s">
        <v>30</v>
      </c>
      <c r="D22" s="20" t="s">
        <v>115</v>
      </c>
      <c r="E22" s="20">
        <v>1</v>
      </c>
      <c r="F22" s="23">
        <v>0.44079397672826798</v>
      </c>
      <c r="G22" s="23">
        <v>0.44079397672826798</v>
      </c>
      <c r="H22" s="24">
        <v>4.8677892698620102</v>
      </c>
      <c r="I22" s="23">
        <v>4.8677892698620102</v>
      </c>
      <c r="K22" t="str">
        <f t="shared" si="0"/>
        <v>U_1_RACK</v>
      </c>
      <c r="L22" s="25">
        <f t="shared" si="1"/>
        <v>4.8677892698620102</v>
      </c>
    </row>
    <row r="23" spans="2:12" x14ac:dyDescent="0.2">
      <c r="B23" s="20">
        <v>2</v>
      </c>
      <c r="C23" s="20" t="s">
        <v>30</v>
      </c>
      <c r="D23" s="20" t="s">
        <v>17</v>
      </c>
      <c r="E23" s="20">
        <v>4</v>
      </c>
      <c r="F23" s="23">
        <v>7.7467488021902797</v>
      </c>
      <c r="G23" s="23">
        <v>7.5975359342915798</v>
      </c>
      <c r="H23" s="24">
        <v>8.8236325254763699</v>
      </c>
      <c r="I23" s="23">
        <v>8.6897272458370498</v>
      </c>
      <c r="K23" t="str">
        <f t="shared" si="0"/>
        <v>R_2_RACK</v>
      </c>
      <c r="L23" s="25">
        <f t="shared" si="1"/>
        <v>8.8236325254763699</v>
      </c>
    </row>
    <row r="24" spans="2:12" x14ac:dyDescent="0.2">
      <c r="B24" s="20">
        <v>2</v>
      </c>
      <c r="C24" s="20" t="s">
        <v>30</v>
      </c>
      <c r="D24" s="20" t="s">
        <v>115</v>
      </c>
      <c r="E24" s="20">
        <v>20</v>
      </c>
      <c r="F24" s="23">
        <v>12.8442162902122</v>
      </c>
      <c r="G24" s="23">
        <v>13.245722108145101</v>
      </c>
      <c r="H24" s="24">
        <v>11.5749221546656</v>
      </c>
      <c r="I24" s="23">
        <v>11.500652243915001</v>
      </c>
      <c r="K24" t="str">
        <f t="shared" si="0"/>
        <v>U_2_RACK</v>
      </c>
      <c r="L24" s="25">
        <f t="shared" si="1"/>
        <v>11.5749221546656</v>
      </c>
    </row>
    <row r="25" spans="2:12" x14ac:dyDescent="0.2">
      <c r="B25" s="20" t="s">
        <v>17</v>
      </c>
      <c r="C25" s="20" t="s">
        <v>30</v>
      </c>
      <c r="D25" s="20" t="s">
        <v>17</v>
      </c>
      <c r="E25" s="20">
        <v>28</v>
      </c>
      <c r="F25" s="23">
        <v>10.213650141781599</v>
      </c>
      <c r="G25" s="23">
        <v>11.5099247091034</v>
      </c>
      <c r="H25" s="24">
        <v>9.5770484115838794</v>
      </c>
      <c r="I25" s="23">
        <v>9.3285254566323097</v>
      </c>
      <c r="K25" t="str">
        <f t="shared" si="0"/>
        <v>R_R_RACK</v>
      </c>
      <c r="L25" s="25">
        <f t="shared" si="1"/>
        <v>9.5770484115838794</v>
      </c>
    </row>
    <row r="26" spans="2:12" x14ac:dyDescent="0.2">
      <c r="B26" s="20" t="s">
        <v>17</v>
      </c>
      <c r="C26" s="20" t="s">
        <v>30</v>
      </c>
      <c r="D26" s="20" t="s">
        <v>115</v>
      </c>
      <c r="E26" s="20">
        <v>205</v>
      </c>
      <c r="F26" s="23">
        <v>10.493607786180499</v>
      </c>
      <c r="G26" s="23">
        <v>9.9520876112251901</v>
      </c>
      <c r="H26" s="24">
        <v>10.883505859086</v>
      </c>
      <c r="I26" s="23">
        <v>11.207181121876999</v>
      </c>
      <c r="K26" t="str">
        <f t="shared" si="0"/>
        <v>U_R_RACK</v>
      </c>
      <c r="L26" s="25">
        <f t="shared" si="1"/>
        <v>10.883505859086</v>
      </c>
    </row>
    <row r="27" spans="2:12" x14ac:dyDescent="0.2">
      <c r="B27" s="20" t="s">
        <v>17</v>
      </c>
      <c r="C27" s="20" t="s">
        <v>32</v>
      </c>
      <c r="D27" s="20" t="s">
        <v>115</v>
      </c>
      <c r="E27" s="20">
        <v>160</v>
      </c>
      <c r="F27" s="23">
        <v>7.1373887748117699</v>
      </c>
      <c r="G27" s="23">
        <v>6.2231348391512702</v>
      </c>
      <c r="H27" s="24">
        <v>10.5118986019133</v>
      </c>
      <c r="I27" s="23">
        <v>10.750447424430099</v>
      </c>
      <c r="K27" t="str">
        <f t="shared" si="0"/>
        <v>U_R_SLRY</v>
      </c>
      <c r="L27" s="25">
        <f t="shared" si="1"/>
        <v>10.5118986019133</v>
      </c>
    </row>
    <row r="28" spans="2:12" x14ac:dyDescent="0.2">
      <c r="B28" s="20">
        <v>2</v>
      </c>
      <c r="C28" s="20" t="s">
        <v>33</v>
      </c>
      <c r="D28" s="20" t="s">
        <v>17</v>
      </c>
      <c r="E28" s="20">
        <v>2</v>
      </c>
      <c r="F28" s="23">
        <v>12.0739219712526</v>
      </c>
      <c r="G28" s="23">
        <v>12.0739219712526</v>
      </c>
      <c r="H28" s="24">
        <v>9.5192978463916607</v>
      </c>
      <c r="I28" s="23">
        <v>9.5192978463916607</v>
      </c>
      <c r="K28" t="str">
        <f t="shared" si="0"/>
        <v>R_2_SMA</v>
      </c>
      <c r="L28" s="25">
        <f t="shared" si="1"/>
        <v>9.5192978463916607</v>
      </c>
    </row>
    <row r="29" spans="2:12" x14ac:dyDescent="0.2">
      <c r="B29" s="20">
        <v>2</v>
      </c>
      <c r="C29" s="20" t="s">
        <v>33</v>
      </c>
      <c r="D29" s="20" t="s">
        <v>115</v>
      </c>
      <c r="E29" s="20">
        <v>13</v>
      </c>
      <c r="F29" s="23">
        <v>10.341073026904599</v>
      </c>
      <c r="G29" s="23">
        <v>9.5906913073237501</v>
      </c>
      <c r="H29" s="24">
        <v>11.0054422023995</v>
      </c>
      <c r="I29" s="23">
        <v>10.9099719137294</v>
      </c>
      <c r="K29" t="str">
        <f t="shared" si="0"/>
        <v>U_2_SMA</v>
      </c>
      <c r="L29" s="25">
        <f t="shared" si="1"/>
        <v>11.0054422023995</v>
      </c>
    </row>
    <row r="30" spans="2:12" x14ac:dyDescent="0.2">
      <c r="B30" s="20" t="s">
        <v>17</v>
      </c>
      <c r="C30" s="20" t="s">
        <v>33</v>
      </c>
      <c r="D30" s="20" t="s">
        <v>17</v>
      </c>
      <c r="E30" s="20">
        <v>1</v>
      </c>
      <c r="F30" s="23">
        <v>5.5633127994524303</v>
      </c>
      <c r="G30" s="23">
        <v>5.5633127994524303</v>
      </c>
      <c r="H30" s="24">
        <v>8.0908639801713598</v>
      </c>
      <c r="I30" s="23">
        <v>8.0908639801713598</v>
      </c>
      <c r="K30" t="str">
        <f t="shared" si="0"/>
        <v>R_R_SMA</v>
      </c>
      <c r="L30" s="25">
        <f t="shared" si="1"/>
        <v>8.0908639801713598</v>
      </c>
    </row>
    <row r="31" spans="2:12" x14ac:dyDescent="0.2">
      <c r="B31" s="20" t="s">
        <v>17</v>
      </c>
      <c r="C31" s="20" t="s">
        <v>33</v>
      </c>
      <c r="D31" s="20" t="s">
        <v>115</v>
      </c>
      <c r="E31" s="20">
        <v>14</v>
      </c>
      <c r="F31" s="23">
        <v>10.694045174537999</v>
      </c>
      <c r="G31" s="23">
        <v>9.8507871321012992</v>
      </c>
      <c r="H31" s="24">
        <v>10.0227395123083</v>
      </c>
      <c r="I31" s="23">
        <v>9.7509510267645307</v>
      </c>
      <c r="K31" t="str">
        <f t="shared" si="0"/>
        <v>U_R_SMA</v>
      </c>
      <c r="L31" s="25">
        <f t="shared" si="1"/>
        <v>10.0227395123083</v>
      </c>
    </row>
    <row r="32" spans="2:12" x14ac:dyDescent="0.2">
      <c r="B32" s="20">
        <v>2</v>
      </c>
      <c r="C32" s="20" t="s">
        <v>35</v>
      </c>
      <c r="D32" s="20" t="s">
        <v>17</v>
      </c>
      <c r="E32" s="20">
        <v>8</v>
      </c>
      <c r="F32" s="23">
        <v>8.6122518822724192</v>
      </c>
      <c r="G32" s="23">
        <v>7.8425735797399003</v>
      </c>
      <c r="H32" s="24">
        <v>9.1357711707995701</v>
      </c>
      <c r="I32" s="23">
        <v>8.79439569750547</v>
      </c>
      <c r="K32" t="str">
        <f t="shared" si="0"/>
        <v>R_2_VFILL</v>
      </c>
      <c r="L32" s="25">
        <f t="shared" si="1"/>
        <v>9.1357711707995701</v>
      </c>
    </row>
    <row r="33" spans="2:12" x14ac:dyDescent="0.2">
      <c r="B33" s="20">
        <v>2</v>
      </c>
      <c r="C33" s="20" t="s">
        <v>35</v>
      </c>
      <c r="D33" s="20" t="s">
        <v>115</v>
      </c>
      <c r="E33" s="20">
        <v>42</v>
      </c>
      <c r="F33" s="23">
        <v>9.0154167074084892</v>
      </c>
      <c r="G33" s="23">
        <v>7.4154688569473004</v>
      </c>
      <c r="H33" s="24">
        <v>11.288927102204999</v>
      </c>
      <c r="I33" s="23">
        <v>11.359746934997199</v>
      </c>
      <c r="K33" t="str">
        <f t="shared" si="0"/>
        <v>U_2_VFILL</v>
      </c>
      <c r="L33" s="25">
        <f t="shared" si="1"/>
        <v>11.288927102204999</v>
      </c>
    </row>
    <row r="34" spans="2:12" x14ac:dyDescent="0.2">
      <c r="B34" s="20" t="s">
        <v>17</v>
      </c>
      <c r="C34" s="20" t="s">
        <v>35</v>
      </c>
      <c r="D34" s="20" t="s">
        <v>17</v>
      </c>
      <c r="E34" s="20">
        <v>27</v>
      </c>
      <c r="F34" s="23">
        <v>7.6858569726468398</v>
      </c>
      <c r="G34" s="23">
        <v>6.9267624914442196</v>
      </c>
      <c r="H34" s="24">
        <v>9.2925091405594493</v>
      </c>
      <c r="I34" s="23">
        <v>9.1384283292431796</v>
      </c>
      <c r="K34" t="str">
        <f t="shared" si="0"/>
        <v>R_R_VFILL</v>
      </c>
      <c r="L34" s="25">
        <f t="shared" si="1"/>
        <v>9.2925091405594493</v>
      </c>
    </row>
    <row r="35" spans="2:12" x14ac:dyDescent="0.2">
      <c r="B35" s="20" t="s">
        <v>17</v>
      </c>
      <c r="C35" s="20" t="s">
        <v>35</v>
      </c>
      <c r="D35" s="20" t="s">
        <v>115</v>
      </c>
      <c r="E35" s="20">
        <v>515</v>
      </c>
      <c r="F35" s="23">
        <v>11.8676581407867</v>
      </c>
      <c r="G35" s="23">
        <v>12.766598220397</v>
      </c>
      <c r="H35" s="24">
        <v>11.732181824957699</v>
      </c>
      <c r="I35" s="23">
        <v>11.820329283994401</v>
      </c>
      <c r="K35" t="str">
        <f t="shared" si="0"/>
        <v>U_R_VFILL</v>
      </c>
      <c r="L35" s="25">
        <f t="shared" si="1"/>
        <v>11.732181824957699</v>
      </c>
    </row>
  </sheetData>
  <sortState xmlns:xlrd2="http://schemas.microsoft.com/office/spreadsheetml/2017/richdata2" ref="B5:I35">
    <sortCondition ref="C5:C35"/>
    <sortCondition ref="B5:B35"/>
    <sortCondition ref="D5:D3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9696-F582-41F4-9279-CF4E4B0E5141}">
  <dimension ref="A1:C1"/>
  <sheetViews>
    <sheetView tabSelected="1" workbookViewId="0">
      <selection activeCell="H55" sqref="H55"/>
    </sheetView>
  </sheetViews>
  <sheetFormatPr defaultRowHeight="12" x14ac:dyDescent="0.2"/>
  <cols>
    <col min="1" max="1" width="19.6640625" customWidth="1"/>
    <col min="2" max="2" width="20.5" bestFit="1" customWidth="1"/>
    <col min="3" max="3" width="18.6640625" bestFit="1" customWidth="1"/>
  </cols>
  <sheetData>
    <row r="1" spans="1:3" ht="12.75" x14ac:dyDescent="0.2">
      <c r="A1" s="37" t="s">
        <v>384</v>
      </c>
      <c r="B1" s="37" t="s">
        <v>383</v>
      </c>
      <c r="C1" s="37" t="s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1F37-ABAF-4B1A-A63E-1257E2507EAF}">
  <sheetPr>
    <pageSetUpPr fitToPage="1"/>
  </sheetPr>
  <dimension ref="A1:F48"/>
  <sheetViews>
    <sheetView workbookViewId="0">
      <selection activeCell="M33" sqref="M33"/>
    </sheetView>
  </sheetViews>
  <sheetFormatPr defaultRowHeight="12" x14ac:dyDescent="0.2"/>
  <cols>
    <col min="1" max="1" width="23" bestFit="1" customWidth="1" collapsed="1"/>
    <col min="2" max="2" width="12.6640625" bestFit="1" customWidth="1" collapsed="1"/>
    <col min="4" max="4" width="12.6640625" bestFit="1" customWidth="1" collapsed="1"/>
    <col min="5" max="5" width="12.6640625" customWidth="1" collapsed="1"/>
    <col min="6" max="6" width="97.5" bestFit="1" customWidth="1" collapsed="1"/>
  </cols>
  <sheetData>
    <row r="1" spans="1:6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139</v>
      </c>
      <c r="F1" s="1" t="s">
        <v>13</v>
      </c>
    </row>
    <row r="2" spans="1:6" x14ac:dyDescent="0.2">
      <c r="A2" s="3" t="s">
        <v>73</v>
      </c>
      <c r="B2" s="4" t="s">
        <v>1</v>
      </c>
      <c r="C2" s="4">
        <v>0</v>
      </c>
      <c r="D2" s="5">
        <v>1</v>
      </c>
      <c r="E2" s="5">
        <v>0</v>
      </c>
      <c r="F2" s="19"/>
    </row>
    <row r="3" spans="1:6" x14ac:dyDescent="0.2">
      <c r="A3" s="3" t="s">
        <v>153</v>
      </c>
      <c r="B3" s="4" t="s">
        <v>1</v>
      </c>
      <c r="C3" s="4">
        <v>0</v>
      </c>
      <c r="D3" s="5">
        <v>1</v>
      </c>
      <c r="E3" s="5">
        <v>0</v>
      </c>
      <c r="F3" s="19" t="s">
        <v>154</v>
      </c>
    </row>
    <row r="4" spans="1:6" x14ac:dyDescent="0.2">
      <c r="A4" s="87" t="s">
        <v>155</v>
      </c>
      <c r="B4" s="88" t="s">
        <v>1</v>
      </c>
      <c r="C4" s="88">
        <v>-1</v>
      </c>
      <c r="D4" s="89">
        <v>100</v>
      </c>
      <c r="E4" s="89"/>
      <c r="F4" s="90" t="s">
        <v>156</v>
      </c>
    </row>
    <row r="5" spans="1:6" x14ac:dyDescent="0.2">
      <c r="A5" s="87" t="s">
        <v>95</v>
      </c>
      <c r="B5" s="88" t="s">
        <v>1</v>
      </c>
      <c r="C5" s="88">
        <v>0</v>
      </c>
      <c r="D5" s="89">
        <v>100</v>
      </c>
      <c r="E5" s="89">
        <v>2</v>
      </c>
      <c r="F5" s="90" t="s">
        <v>266</v>
      </c>
    </row>
    <row r="6" spans="1:6" x14ac:dyDescent="0.2">
      <c r="A6" s="79" t="s">
        <v>74</v>
      </c>
      <c r="B6" s="80" t="s">
        <v>0</v>
      </c>
      <c r="C6" s="80"/>
      <c r="D6" s="81"/>
      <c r="E6" s="81"/>
      <c r="F6" s="82" t="s">
        <v>265</v>
      </c>
    </row>
    <row r="7" spans="1:6" x14ac:dyDescent="0.2">
      <c r="A7" s="79" t="s">
        <v>75</v>
      </c>
      <c r="B7" s="80" t="s">
        <v>0</v>
      </c>
      <c r="C7" s="80"/>
      <c r="D7" s="81"/>
      <c r="E7" s="81"/>
      <c r="F7" s="82" t="s">
        <v>264</v>
      </c>
    </row>
    <row r="8" spans="1:6" x14ac:dyDescent="0.2">
      <c r="A8" s="79" t="s">
        <v>76</v>
      </c>
      <c r="B8" s="80" t="s">
        <v>0</v>
      </c>
      <c r="C8" s="80"/>
      <c r="D8" s="81"/>
      <c r="E8" s="81"/>
      <c r="F8" s="82" t="s">
        <v>263</v>
      </c>
    </row>
    <row r="9" spans="1:6" x14ac:dyDescent="0.2">
      <c r="A9" s="79" t="s">
        <v>78</v>
      </c>
      <c r="B9" s="80" t="s">
        <v>1</v>
      </c>
      <c r="C9" s="80">
        <v>0</v>
      </c>
      <c r="D9" s="81">
        <v>500</v>
      </c>
      <c r="E9" s="81">
        <v>0</v>
      </c>
      <c r="F9" s="82" t="s">
        <v>262</v>
      </c>
    </row>
    <row r="10" spans="1:6" x14ac:dyDescent="0.2">
      <c r="A10" s="79" t="s">
        <v>93</v>
      </c>
      <c r="B10" s="80" t="s">
        <v>1</v>
      </c>
      <c r="C10" s="80">
        <v>0</v>
      </c>
      <c r="D10" s="81">
        <v>500</v>
      </c>
      <c r="E10" s="81">
        <v>0</v>
      </c>
      <c r="F10" s="82" t="s">
        <v>261</v>
      </c>
    </row>
    <row r="11" spans="1:6" x14ac:dyDescent="0.2">
      <c r="A11" s="79" t="s">
        <v>77</v>
      </c>
      <c r="B11" s="80" t="s">
        <v>1</v>
      </c>
      <c r="C11" s="80">
        <v>0</v>
      </c>
      <c r="D11" s="81">
        <v>100</v>
      </c>
      <c r="E11" s="81">
        <v>2</v>
      </c>
      <c r="F11" s="82" t="s">
        <v>260</v>
      </c>
    </row>
    <row r="12" spans="1:6" x14ac:dyDescent="0.2">
      <c r="A12" s="79" t="s">
        <v>79</v>
      </c>
      <c r="B12" s="80" t="s">
        <v>1</v>
      </c>
      <c r="C12" s="80">
        <v>0</v>
      </c>
      <c r="D12" s="81">
        <v>50</v>
      </c>
      <c r="E12" s="81">
        <v>2</v>
      </c>
      <c r="F12" s="82" t="s">
        <v>259</v>
      </c>
    </row>
    <row r="13" spans="1:6" x14ac:dyDescent="0.2">
      <c r="A13" s="79" t="s">
        <v>80</v>
      </c>
      <c r="B13" s="80" t="s">
        <v>1</v>
      </c>
      <c r="C13" s="80">
        <v>0</v>
      </c>
      <c r="D13" s="81">
        <v>500</v>
      </c>
      <c r="E13" s="81">
        <v>2</v>
      </c>
      <c r="F13" s="82" t="s">
        <v>258</v>
      </c>
    </row>
    <row r="14" spans="1:6" x14ac:dyDescent="0.2">
      <c r="A14" s="79" t="s">
        <v>287</v>
      </c>
      <c r="B14" s="80" t="s">
        <v>1</v>
      </c>
      <c r="C14" s="80">
        <v>-50</v>
      </c>
      <c r="D14" s="81">
        <v>50</v>
      </c>
      <c r="E14" s="81">
        <v>1</v>
      </c>
      <c r="F14" s="82" t="s">
        <v>257</v>
      </c>
    </row>
    <row r="15" spans="1:6" x14ac:dyDescent="0.2">
      <c r="A15" s="91" t="s">
        <v>81</v>
      </c>
      <c r="B15" s="92" t="s">
        <v>1</v>
      </c>
      <c r="C15" s="92">
        <v>0</v>
      </c>
      <c r="D15" s="93">
        <v>100000</v>
      </c>
      <c r="E15" s="93">
        <v>1</v>
      </c>
      <c r="F15" s="94" t="s">
        <v>267</v>
      </c>
    </row>
    <row r="16" spans="1:6" x14ac:dyDescent="0.2">
      <c r="A16" s="91" t="s">
        <v>82</v>
      </c>
      <c r="B16" s="92" t="s">
        <v>1</v>
      </c>
      <c r="C16" s="92">
        <v>0</v>
      </c>
      <c r="D16" s="93">
        <v>50000</v>
      </c>
      <c r="E16" s="93">
        <v>1</v>
      </c>
      <c r="F16" s="94" t="s">
        <v>268</v>
      </c>
    </row>
    <row r="17" spans="1:6" x14ac:dyDescent="0.2">
      <c r="A17" s="105" t="s">
        <v>289</v>
      </c>
      <c r="B17" s="76" t="s">
        <v>1</v>
      </c>
      <c r="C17" s="76">
        <v>0</v>
      </c>
      <c r="D17" s="77">
        <v>30</v>
      </c>
      <c r="E17" s="77">
        <v>2</v>
      </c>
      <c r="F17" s="78"/>
    </row>
    <row r="18" spans="1:6" x14ac:dyDescent="0.2">
      <c r="A18" s="105" t="s">
        <v>290</v>
      </c>
      <c r="B18" s="76" t="s">
        <v>1</v>
      </c>
      <c r="C18" s="76">
        <v>0</v>
      </c>
      <c r="D18" s="77">
        <v>30</v>
      </c>
      <c r="E18" s="77">
        <v>2</v>
      </c>
      <c r="F18" s="78"/>
    </row>
    <row r="19" spans="1:6" x14ac:dyDescent="0.2">
      <c r="A19" s="105" t="s">
        <v>291</v>
      </c>
      <c r="B19" s="76" t="s">
        <v>1</v>
      </c>
      <c r="C19" s="76">
        <v>0</v>
      </c>
      <c r="D19" s="77">
        <v>200</v>
      </c>
      <c r="E19" s="77">
        <v>2</v>
      </c>
      <c r="F19" s="78"/>
    </row>
    <row r="20" spans="1:6" x14ac:dyDescent="0.2">
      <c r="A20" s="106" t="s">
        <v>373</v>
      </c>
      <c r="B20" s="107" t="s">
        <v>1</v>
      </c>
      <c r="C20" s="107">
        <v>0</v>
      </c>
      <c r="D20" s="108">
        <v>500</v>
      </c>
      <c r="E20" s="108">
        <v>2</v>
      </c>
      <c r="F20" s="109"/>
    </row>
    <row r="21" spans="1:6" x14ac:dyDescent="0.2">
      <c r="A21" s="105" t="s">
        <v>292</v>
      </c>
      <c r="B21" s="76" t="s">
        <v>1</v>
      </c>
      <c r="C21" s="76">
        <v>0</v>
      </c>
      <c r="D21" s="77">
        <v>30</v>
      </c>
      <c r="E21" s="77">
        <v>2</v>
      </c>
      <c r="F21" s="78"/>
    </row>
    <row r="22" spans="1:6" x14ac:dyDescent="0.2">
      <c r="A22" s="105" t="s">
        <v>293</v>
      </c>
      <c r="B22" s="76" t="s">
        <v>1</v>
      </c>
      <c r="C22" s="76">
        <v>0</v>
      </c>
      <c r="D22" s="77">
        <v>30</v>
      </c>
      <c r="E22" s="77">
        <v>2</v>
      </c>
      <c r="F22" s="78"/>
    </row>
    <row r="23" spans="1:6" x14ac:dyDescent="0.2">
      <c r="A23" s="105" t="s">
        <v>294</v>
      </c>
      <c r="B23" s="76" t="s">
        <v>1</v>
      </c>
      <c r="C23" s="76">
        <v>0</v>
      </c>
      <c r="D23" s="77">
        <v>200</v>
      </c>
      <c r="E23" s="77">
        <v>2</v>
      </c>
      <c r="F23" s="78"/>
    </row>
    <row r="24" spans="1:6" x14ac:dyDescent="0.2">
      <c r="A24" s="106" t="s">
        <v>374</v>
      </c>
      <c r="B24" s="107" t="s">
        <v>1</v>
      </c>
      <c r="C24" s="107">
        <v>0</v>
      </c>
      <c r="D24" s="108">
        <v>500</v>
      </c>
      <c r="E24" s="108">
        <v>2</v>
      </c>
      <c r="F24" s="109"/>
    </row>
    <row r="25" spans="1:6" x14ac:dyDescent="0.2">
      <c r="A25" s="105" t="s">
        <v>295</v>
      </c>
      <c r="B25" s="76" t="s">
        <v>1</v>
      </c>
      <c r="C25" s="76">
        <v>0</v>
      </c>
      <c r="D25" s="77">
        <v>30</v>
      </c>
      <c r="E25" s="77">
        <v>2</v>
      </c>
      <c r="F25" s="78"/>
    </row>
    <row r="26" spans="1:6" x14ac:dyDescent="0.2">
      <c r="A26" s="105" t="s">
        <v>296</v>
      </c>
      <c r="B26" s="76" t="s">
        <v>1</v>
      </c>
      <c r="C26" s="76">
        <v>0</v>
      </c>
      <c r="D26" s="77">
        <v>30</v>
      </c>
      <c r="E26" s="77">
        <v>2</v>
      </c>
      <c r="F26" s="78"/>
    </row>
    <row r="27" spans="1:6" x14ac:dyDescent="0.2">
      <c r="A27" s="105" t="s">
        <v>297</v>
      </c>
      <c r="B27" s="76" t="s">
        <v>1</v>
      </c>
      <c r="C27" s="76">
        <v>0</v>
      </c>
      <c r="D27" s="77">
        <v>200</v>
      </c>
      <c r="E27" s="77">
        <v>2</v>
      </c>
      <c r="F27" s="78"/>
    </row>
    <row r="28" spans="1:6" x14ac:dyDescent="0.2">
      <c r="A28" s="106" t="s">
        <v>375</v>
      </c>
      <c r="B28" s="107" t="s">
        <v>1</v>
      </c>
      <c r="C28" s="107">
        <v>0</v>
      </c>
      <c r="D28" s="108">
        <v>500</v>
      </c>
      <c r="E28" s="108">
        <v>2</v>
      </c>
      <c r="F28" s="109"/>
    </row>
    <row r="29" spans="1:6" x14ac:dyDescent="0.2">
      <c r="A29" s="105" t="s">
        <v>298</v>
      </c>
      <c r="B29" s="76" t="s">
        <v>1</v>
      </c>
      <c r="C29" s="76">
        <v>0</v>
      </c>
      <c r="D29" s="77">
        <v>30</v>
      </c>
      <c r="E29" s="77">
        <v>2</v>
      </c>
      <c r="F29" s="78"/>
    </row>
    <row r="30" spans="1:6" x14ac:dyDescent="0.2">
      <c r="A30" s="105" t="s">
        <v>299</v>
      </c>
      <c r="B30" s="76" t="s">
        <v>1</v>
      </c>
      <c r="C30" s="76">
        <v>0</v>
      </c>
      <c r="D30" s="77">
        <v>30</v>
      </c>
      <c r="E30" s="77">
        <v>2</v>
      </c>
      <c r="F30" s="78"/>
    </row>
    <row r="31" spans="1:6" x14ac:dyDescent="0.2">
      <c r="A31" s="105" t="s">
        <v>300</v>
      </c>
      <c r="B31" s="76" t="s">
        <v>1</v>
      </c>
      <c r="C31" s="76">
        <v>0</v>
      </c>
      <c r="D31" s="77">
        <v>200</v>
      </c>
      <c r="E31" s="77">
        <v>2</v>
      </c>
      <c r="F31" s="78"/>
    </row>
    <row r="32" spans="1:6" x14ac:dyDescent="0.2">
      <c r="A32" s="106" t="s">
        <v>376</v>
      </c>
      <c r="B32" s="107" t="s">
        <v>1</v>
      </c>
      <c r="C32" s="107">
        <v>0</v>
      </c>
      <c r="D32" s="108">
        <v>500</v>
      </c>
      <c r="E32" s="108">
        <v>2</v>
      </c>
      <c r="F32" s="109"/>
    </row>
    <row r="33" spans="1:6" x14ac:dyDescent="0.2">
      <c r="A33" s="105" t="s">
        <v>379</v>
      </c>
      <c r="B33" s="76" t="s">
        <v>1</v>
      </c>
      <c r="C33" s="76">
        <v>0</v>
      </c>
      <c r="D33" s="77">
        <v>1</v>
      </c>
      <c r="E33" s="77">
        <v>2</v>
      </c>
      <c r="F33" s="78"/>
    </row>
    <row r="34" spans="1:6" x14ac:dyDescent="0.2">
      <c r="A34" s="105" t="s">
        <v>301</v>
      </c>
      <c r="B34" s="76" t="s">
        <v>1</v>
      </c>
      <c r="C34" s="76">
        <v>0</v>
      </c>
      <c r="D34" s="77">
        <v>30</v>
      </c>
      <c r="E34" s="77">
        <v>2</v>
      </c>
      <c r="F34" s="78"/>
    </row>
    <row r="35" spans="1:6" x14ac:dyDescent="0.2">
      <c r="A35" s="105" t="s">
        <v>302</v>
      </c>
      <c r="B35" s="76" t="s">
        <v>1</v>
      </c>
      <c r="C35" s="76">
        <v>0</v>
      </c>
      <c r="D35" s="77">
        <v>30</v>
      </c>
      <c r="E35" s="77">
        <v>2</v>
      </c>
      <c r="F35" s="78"/>
    </row>
    <row r="36" spans="1:6" x14ac:dyDescent="0.2">
      <c r="A36" s="105" t="s">
        <v>303</v>
      </c>
      <c r="B36" s="76" t="s">
        <v>1</v>
      </c>
      <c r="C36" s="76">
        <v>0</v>
      </c>
      <c r="D36" s="77">
        <v>200</v>
      </c>
      <c r="E36" s="77">
        <v>2</v>
      </c>
      <c r="F36" s="78"/>
    </row>
    <row r="37" spans="1:6" x14ac:dyDescent="0.2">
      <c r="A37" s="106" t="s">
        <v>377</v>
      </c>
      <c r="B37" s="107" t="s">
        <v>1</v>
      </c>
      <c r="C37" s="107">
        <v>0</v>
      </c>
      <c r="D37" s="108">
        <v>500</v>
      </c>
      <c r="E37" s="108">
        <v>2</v>
      </c>
      <c r="F37" s="109"/>
    </row>
    <row r="38" spans="1:6" x14ac:dyDescent="0.2">
      <c r="A38" s="105" t="s">
        <v>380</v>
      </c>
      <c r="B38" s="76" t="s">
        <v>1</v>
      </c>
      <c r="C38" s="76">
        <v>0</v>
      </c>
      <c r="D38" s="77">
        <v>1</v>
      </c>
      <c r="E38" s="77">
        <v>2</v>
      </c>
      <c r="F38" s="78"/>
    </row>
    <row r="39" spans="1:6" x14ac:dyDescent="0.2">
      <c r="A39" s="105" t="s">
        <v>304</v>
      </c>
      <c r="B39" s="76" t="s">
        <v>1</v>
      </c>
      <c r="C39" s="76">
        <v>0</v>
      </c>
      <c r="D39" s="77">
        <v>30</v>
      </c>
      <c r="E39" s="77">
        <v>2</v>
      </c>
      <c r="F39" s="78"/>
    </row>
    <row r="40" spans="1:6" x14ac:dyDescent="0.2">
      <c r="A40" s="105" t="s">
        <v>305</v>
      </c>
      <c r="B40" s="76" t="s">
        <v>1</v>
      </c>
      <c r="C40" s="76">
        <v>0</v>
      </c>
      <c r="D40" s="77">
        <v>2</v>
      </c>
      <c r="E40" s="77">
        <v>2</v>
      </c>
      <c r="F40" s="78"/>
    </row>
    <row r="41" spans="1:6" x14ac:dyDescent="0.2">
      <c r="A41" s="105" t="s">
        <v>306</v>
      </c>
      <c r="B41" s="76" t="s">
        <v>1</v>
      </c>
      <c r="C41" s="76">
        <v>0</v>
      </c>
      <c r="D41" s="77">
        <v>200</v>
      </c>
      <c r="E41" s="77">
        <v>2</v>
      </c>
      <c r="F41" s="78"/>
    </row>
    <row r="42" spans="1:6" x14ac:dyDescent="0.2">
      <c r="A42" s="106" t="s">
        <v>378</v>
      </c>
      <c r="B42" s="107" t="s">
        <v>1</v>
      </c>
      <c r="C42" s="107">
        <v>0</v>
      </c>
      <c r="D42" s="108">
        <v>500</v>
      </c>
      <c r="E42" s="108">
        <v>2</v>
      </c>
      <c r="F42" s="109"/>
    </row>
    <row r="43" spans="1:6" x14ac:dyDescent="0.2">
      <c r="A43" s="83" t="s">
        <v>84</v>
      </c>
      <c r="B43" s="84" t="s">
        <v>1</v>
      </c>
      <c r="C43" s="84">
        <v>2</v>
      </c>
      <c r="D43" s="85">
        <v>30</v>
      </c>
      <c r="E43" s="85">
        <v>3</v>
      </c>
      <c r="F43" s="86" t="s">
        <v>141</v>
      </c>
    </row>
    <row r="44" spans="1:6" ht="11.25" customHeight="1" x14ac:dyDescent="0.2">
      <c r="A44" s="83" t="s">
        <v>83</v>
      </c>
      <c r="B44" s="84" t="s">
        <v>1</v>
      </c>
      <c r="C44" s="84">
        <v>50</v>
      </c>
      <c r="D44" s="85">
        <v>500</v>
      </c>
      <c r="E44" s="85">
        <v>2</v>
      </c>
      <c r="F44" s="86" t="s">
        <v>141</v>
      </c>
    </row>
    <row r="45" spans="1:6" x14ac:dyDescent="0.2">
      <c r="A45" s="3" t="s">
        <v>85</v>
      </c>
      <c r="B45" s="4" t="s">
        <v>1</v>
      </c>
      <c r="C45" s="4">
        <v>0</v>
      </c>
      <c r="D45" s="5">
        <v>100</v>
      </c>
      <c r="E45" s="5">
        <v>5</v>
      </c>
      <c r="F45" s="19"/>
    </row>
    <row r="46" spans="1:6" x14ac:dyDescent="0.2">
      <c r="A46" s="3" t="s">
        <v>86</v>
      </c>
      <c r="B46" s="4" t="s">
        <v>1</v>
      </c>
      <c r="C46" s="4">
        <v>0</v>
      </c>
      <c r="D46" s="5">
        <v>100</v>
      </c>
      <c r="E46" s="5">
        <v>5</v>
      </c>
      <c r="F46" s="19"/>
    </row>
    <row r="47" spans="1:6" x14ac:dyDescent="0.2">
      <c r="A47" s="3" t="s">
        <v>94</v>
      </c>
      <c r="B47" s="4" t="s">
        <v>1</v>
      </c>
      <c r="C47" s="4">
        <v>0</v>
      </c>
      <c r="D47" s="5">
        <v>9999999</v>
      </c>
      <c r="E47" s="5">
        <v>5</v>
      </c>
      <c r="F47" s="19" t="s">
        <v>395</v>
      </c>
    </row>
    <row r="48" spans="1:6" x14ac:dyDescent="0.2">
      <c r="A48" s="3" t="s">
        <v>381</v>
      </c>
      <c r="B48" s="4" t="s">
        <v>1</v>
      </c>
      <c r="C48" s="4">
        <v>0</v>
      </c>
      <c r="D48" s="5">
        <v>99000000</v>
      </c>
      <c r="E48" s="5">
        <v>0</v>
      </c>
      <c r="F48" s="19"/>
    </row>
  </sheetData>
  <phoneticPr fontId="5" type="noConversion"/>
  <pageMargins left="0.7" right="0.7" top="0.75" bottom="0.75" header="0.3" footer="0.3"/>
  <pageSetup paperSize="9" scale="9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CB66-19FF-45F2-A0CC-F4BC7EAEF07C}">
  <dimension ref="A1:I21"/>
  <sheetViews>
    <sheetView workbookViewId="0">
      <selection sqref="A1:F21"/>
    </sheetView>
  </sheetViews>
  <sheetFormatPr defaultRowHeight="12" x14ac:dyDescent="0.2"/>
  <cols>
    <col min="1" max="1" width="30.1640625" bestFit="1" customWidth="1" collapsed="1"/>
    <col min="2" max="2" width="15.6640625" customWidth="1" collapsed="1"/>
    <col min="3" max="3" width="19.1640625" customWidth="1"/>
    <col min="4" max="4" width="43.83203125" bestFit="1" customWidth="1" collapsed="1"/>
    <col min="5" max="5" width="12.33203125" customWidth="1" collapsed="1"/>
    <col min="6" max="6" width="64.1640625" bestFit="1" customWidth="1" collapsed="1"/>
    <col min="8" max="8" width="11.5" bestFit="1" customWidth="1"/>
    <col min="9" max="9" width="10.5" bestFit="1" customWidth="1" collapsed="1"/>
  </cols>
  <sheetData>
    <row r="1" spans="1:8" ht="12.75" x14ac:dyDescent="0.2">
      <c r="A1" s="37" t="s">
        <v>9</v>
      </c>
      <c r="B1" s="37" t="s">
        <v>10</v>
      </c>
      <c r="C1" s="37" t="s">
        <v>382</v>
      </c>
      <c r="D1" s="37" t="s">
        <v>11</v>
      </c>
      <c r="E1" s="37" t="s">
        <v>12</v>
      </c>
      <c r="F1" s="37" t="s">
        <v>179</v>
      </c>
    </row>
    <row r="2" spans="1:8" ht="12.75" x14ac:dyDescent="0.2">
      <c r="A2" s="38" t="s">
        <v>51</v>
      </c>
      <c r="B2" s="39" t="s">
        <v>159</v>
      </c>
      <c r="C2" s="39" t="s">
        <v>159</v>
      </c>
      <c r="D2" s="40" t="s">
        <v>174</v>
      </c>
      <c r="E2" s="41">
        <v>10</v>
      </c>
      <c r="F2" s="40"/>
      <c r="H2" s="134"/>
    </row>
    <row r="3" spans="1:8" ht="12.75" x14ac:dyDescent="0.2">
      <c r="A3" s="38" t="s">
        <v>318</v>
      </c>
      <c r="B3" s="39" t="s">
        <v>159</v>
      </c>
      <c r="C3" s="39" t="s">
        <v>159</v>
      </c>
      <c r="D3" s="40" t="s">
        <v>174</v>
      </c>
      <c r="E3" s="41">
        <v>11</v>
      </c>
      <c r="F3" s="40"/>
      <c r="H3" s="134"/>
    </row>
    <row r="4" spans="1:8" ht="12.75" x14ac:dyDescent="0.2">
      <c r="A4" s="37" t="s">
        <v>52</v>
      </c>
      <c r="B4" s="42" t="s">
        <v>159</v>
      </c>
      <c r="C4" s="42" t="s">
        <v>159</v>
      </c>
      <c r="D4" s="43" t="s">
        <v>175</v>
      </c>
      <c r="E4" s="44">
        <v>50</v>
      </c>
      <c r="F4" s="43"/>
      <c r="H4" s="134"/>
    </row>
    <row r="5" spans="1:8" ht="12.75" x14ac:dyDescent="0.2">
      <c r="A5" s="45" t="s">
        <v>173</v>
      </c>
      <c r="B5" s="46" t="s">
        <v>159</v>
      </c>
      <c r="C5" s="46" t="s">
        <v>159</v>
      </c>
      <c r="D5" s="47" t="s">
        <v>176</v>
      </c>
      <c r="E5" s="48">
        <v>150</v>
      </c>
      <c r="F5" s="47"/>
      <c r="H5" s="134"/>
    </row>
    <row r="6" spans="1:8" ht="12.75" x14ac:dyDescent="0.2">
      <c r="A6" s="49" t="s">
        <v>180</v>
      </c>
      <c r="B6" s="50" t="s">
        <v>4</v>
      </c>
      <c r="C6" s="50" t="s">
        <v>4</v>
      </c>
      <c r="D6" s="51" t="s">
        <v>181</v>
      </c>
      <c r="E6" s="52">
        <f>E10*0.9</f>
        <v>270</v>
      </c>
      <c r="F6" s="51" t="s">
        <v>182</v>
      </c>
      <c r="H6" s="134"/>
    </row>
    <row r="7" spans="1:8" ht="12.75" x14ac:dyDescent="0.2">
      <c r="A7" s="49" t="s">
        <v>183</v>
      </c>
      <c r="B7" s="50" t="s">
        <v>4</v>
      </c>
      <c r="C7" s="50" t="s">
        <v>4</v>
      </c>
      <c r="D7" s="51" t="s">
        <v>184</v>
      </c>
      <c r="E7" s="52">
        <f t="shared" ref="E7:E9" si="0">E11*0.9</f>
        <v>180</v>
      </c>
      <c r="F7" s="51" t="s">
        <v>182</v>
      </c>
      <c r="H7" s="134"/>
    </row>
    <row r="8" spans="1:8" ht="12.75" x14ac:dyDescent="0.2">
      <c r="A8" s="49" t="s">
        <v>185</v>
      </c>
      <c r="B8" s="50" t="s">
        <v>4</v>
      </c>
      <c r="C8" s="50" t="s">
        <v>4</v>
      </c>
      <c r="D8" s="51" t="s">
        <v>186</v>
      </c>
      <c r="E8" s="52">
        <f t="shared" si="0"/>
        <v>243</v>
      </c>
      <c r="F8" s="51" t="s">
        <v>182</v>
      </c>
      <c r="H8" s="134"/>
    </row>
    <row r="9" spans="1:8" ht="12.75" x14ac:dyDescent="0.2">
      <c r="A9" s="49" t="s">
        <v>187</v>
      </c>
      <c r="B9" s="50" t="s">
        <v>4</v>
      </c>
      <c r="C9" s="50" t="s">
        <v>4</v>
      </c>
      <c r="D9" s="51" t="s">
        <v>188</v>
      </c>
      <c r="E9" s="52">
        <f t="shared" si="0"/>
        <v>162</v>
      </c>
      <c r="F9" s="51" t="s">
        <v>182</v>
      </c>
      <c r="H9" s="134"/>
    </row>
    <row r="10" spans="1:8" ht="12.75" x14ac:dyDescent="0.2">
      <c r="A10" s="53" t="s">
        <v>189</v>
      </c>
      <c r="B10" s="54" t="s">
        <v>4</v>
      </c>
      <c r="C10" s="54" t="s">
        <v>4</v>
      </c>
      <c r="D10" s="55" t="s">
        <v>190</v>
      </c>
      <c r="E10" s="56">
        <v>300</v>
      </c>
      <c r="F10" s="55" t="s">
        <v>191</v>
      </c>
      <c r="H10" s="134"/>
    </row>
    <row r="11" spans="1:8" ht="12.75" x14ac:dyDescent="0.2">
      <c r="A11" s="53" t="s">
        <v>192</v>
      </c>
      <c r="B11" s="54" t="s">
        <v>4</v>
      </c>
      <c r="C11" s="54" t="s">
        <v>4</v>
      </c>
      <c r="D11" s="55" t="s">
        <v>193</v>
      </c>
      <c r="E11" s="56">
        <v>200</v>
      </c>
      <c r="F11" s="55" t="s">
        <v>191</v>
      </c>
      <c r="H11" s="134"/>
    </row>
    <row r="12" spans="1:8" ht="12.75" x14ac:dyDescent="0.2">
      <c r="A12" s="53" t="s">
        <v>194</v>
      </c>
      <c r="B12" s="54" t="s">
        <v>4</v>
      </c>
      <c r="C12" s="54" t="s">
        <v>4</v>
      </c>
      <c r="D12" s="55" t="s">
        <v>195</v>
      </c>
      <c r="E12" s="56">
        <f>E10*0.9</f>
        <v>270</v>
      </c>
      <c r="F12" s="55" t="s">
        <v>191</v>
      </c>
      <c r="H12" s="134"/>
    </row>
    <row r="13" spans="1:8" ht="12.75" x14ac:dyDescent="0.2">
      <c r="A13" s="53" t="s">
        <v>196</v>
      </c>
      <c r="B13" s="54" t="s">
        <v>4</v>
      </c>
      <c r="C13" s="54" t="s">
        <v>4</v>
      </c>
      <c r="D13" s="55" t="s">
        <v>197</v>
      </c>
      <c r="E13" s="56">
        <f>E11*0.9</f>
        <v>180</v>
      </c>
      <c r="F13" s="55" t="s">
        <v>191</v>
      </c>
      <c r="H13" s="134"/>
    </row>
    <row r="14" spans="1:8" ht="12.75" x14ac:dyDescent="0.2">
      <c r="A14" s="57" t="s">
        <v>198</v>
      </c>
      <c r="B14" s="58" t="s">
        <v>4</v>
      </c>
      <c r="C14" s="58" t="s">
        <v>4</v>
      </c>
      <c r="D14" s="59" t="s">
        <v>199</v>
      </c>
      <c r="E14" s="60">
        <f>E10*1.1</f>
        <v>330</v>
      </c>
      <c r="F14" s="59" t="s">
        <v>200</v>
      </c>
      <c r="H14" s="134"/>
    </row>
    <row r="15" spans="1:8" ht="12.75" x14ac:dyDescent="0.2">
      <c r="A15" s="57" t="s">
        <v>201</v>
      </c>
      <c r="B15" s="58" t="s">
        <v>4</v>
      </c>
      <c r="C15" s="58" t="s">
        <v>4</v>
      </c>
      <c r="D15" s="59" t="s">
        <v>202</v>
      </c>
      <c r="E15" s="60">
        <f t="shared" ref="E15:E17" si="1">E11*1.1</f>
        <v>220.00000000000003</v>
      </c>
      <c r="F15" s="59" t="s">
        <v>200</v>
      </c>
      <c r="H15" s="134"/>
    </row>
    <row r="16" spans="1:8" ht="12.75" x14ac:dyDescent="0.2">
      <c r="A16" s="57" t="s">
        <v>203</v>
      </c>
      <c r="B16" s="58" t="s">
        <v>4</v>
      </c>
      <c r="C16" s="58" t="s">
        <v>4</v>
      </c>
      <c r="D16" s="59" t="s">
        <v>204</v>
      </c>
      <c r="E16" s="60">
        <f t="shared" si="1"/>
        <v>297</v>
      </c>
      <c r="F16" s="59" t="s">
        <v>200</v>
      </c>
      <c r="H16" s="134"/>
    </row>
    <row r="17" spans="1:8" ht="12.75" x14ac:dyDescent="0.2">
      <c r="A17" s="57" t="s">
        <v>205</v>
      </c>
      <c r="B17" s="58" t="s">
        <v>4</v>
      </c>
      <c r="C17" s="58" t="s">
        <v>4</v>
      </c>
      <c r="D17" s="59" t="s">
        <v>206</v>
      </c>
      <c r="E17" s="60">
        <f t="shared" si="1"/>
        <v>198.00000000000003</v>
      </c>
      <c r="F17" s="59" t="s">
        <v>200</v>
      </c>
      <c r="H17" s="134"/>
    </row>
    <row r="18" spans="1:8" ht="12.75" x14ac:dyDescent="0.2">
      <c r="A18" s="61" t="s">
        <v>58</v>
      </c>
      <c r="B18" s="62" t="s">
        <v>59</v>
      </c>
      <c r="C18" s="62" t="s">
        <v>59</v>
      </c>
      <c r="D18" s="63" t="s">
        <v>142</v>
      </c>
      <c r="E18" s="64">
        <f>E13*0.1</f>
        <v>18</v>
      </c>
      <c r="F18" s="63" t="s">
        <v>207</v>
      </c>
      <c r="H18" s="134"/>
    </row>
    <row r="19" spans="1:8" ht="12.75" x14ac:dyDescent="0.2">
      <c r="A19" s="61" t="s">
        <v>355</v>
      </c>
      <c r="B19" s="62" t="s">
        <v>135</v>
      </c>
      <c r="C19" s="62" t="s">
        <v>135</v>
      </c>
      <c r="D19" s="63" t="s">
        <v>352</v>
      </c>
      <c r="E19" s="64">
        <v>50</v>
      </c>
      <c r="F19" s="63" t="s">
        <v>353</v>
      </c>
      <c r="H19" s="134"/>
    </row>
    <row r="20" spans="1:8" ht="12.75" x14ac:dyDescent="0.2">
      <c r="A20" s="61" t="s">
        <v>136</v>
      </c>
      <c r="B20" s="62" t="s">
        <v>136</v>
      </c>
      <c r="C20" s="62" t="s">
        <v>136</v>
      </c>
      <c r="D20" s="63" t="s">
        <v>177</v>
      </c>
      <c r="E20" s="64">
        <v>0</v>
      </c>
      <c r="F20" s="63"/>
      <c r="H20" s="134"/>
    </row>
    <row r="21" spans="1:8" ht="12.75" x14ac:dyDescent="0.2">
      <c r="A21" s="61" t="s">
        <v>137</v>
      </c>
      <c r="B21" s="62" t="s">
        <v>138</v>
      </c>
      <c r="C21" s="62" t="s">
        <v>138</v>
      </c>
      <c r="D21" s="63" t="s">
        <v>178</v>
      </c>
      <c r="E21" s="64">
        <v>0</v>
      </c>
      <c r="F21" s="63"/>
      <c r="H21" s="13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D406-551D-4754-AA1E-F30903D2849E}">
  <dimension ref="A1:O33"/>
  <sheetViews>
    <sheetView topLeftCell="C1" workbookViewId="0">
      <selection activeCell="F53" sqref="F53"/>
    </sheetView>
  </sheetViews>
  <sheetFormatPr defaultRowHeight="12" x14ac:dyDescent="0.2"/>
  <cols>
    <col min="1" max="1" width="22.33203125" bestFit="1" customWidth="1"/>
    <col min="2" max="2" width="24" bestFit="1" customWidth="1"/>
    <col min="3" max="4" width="22.5" customWidth="1"/>
    <col min="5" max="5" width="14.5" bestFit="1" customWidth="1"/>
    <col min="6" max="6" width="21.33203125" bestFit="1" customWidth="1"/>
    <col min="7" max="7" width="14" bestFit="1" customWidth="1"/>
    <col min="8" max="8" width="14.5" bestFit="1" customWidth="1"/>
    <col min="9" max="9" width="21.33203125" bestFit="1" customWidth="1"/>
    <col min="10" max="10" width="14" bestFit="1" customWidth="1"/>
    <col min="11" max="11" width="14.5" bestFit="1" customWidth="1"/>
    <col min="12" max="12" width="21.33203125" bestFit="1" customWidth="1"/>
    <col min="13" max="13" width="14" bestFit="1" customWidth="1"/>
    <col min="14" max="15" width="20.6640625" bestFit="1" customWidth="1"/>
  </cols>
  <sheetData>
    <row r="1" spans="1:15" ht="15" x14ac:dyDescent="0.25">
      <c r="A1" s="116" t="s">
        <v>307</v>
      </c>
      <c r="B1" s="120" t="s">
        <v>335</v>
      </c>
      <c r="C1" s="117" t="s">
        <v>308</v>
      </c>
      <c r="D1" s="117" t="s">
        <v>341</v>
      </c>
      <c r="E1" s="118" t="s">
        <v>309</v>
      </c>
      <c r="F1" s="118" t="s">
        <v>310</v>
      </c>
      <c r="G1" s="118" t="s">
        <v>314</v>
      </c>
      <c r="H1" s="120" t="s">
        <v>311</v>
      </c>
      <c r="I1" s="120" t="s">
        <v>312</v>
      </c>
      <c r="J1" s="120" t="s">
        <v>313</v>
      </c>
      <c r="K1" s="119" t="s">
        <v>315</v>
      </c>
      <c r="L1" s="119" t="s">
        <v>316</v>
      </c>
      <c r="M1" s="119" t="s">
        <v>317</v>
      </c>
      <c r="N1" s="120" t="s">
        <v>337</v>
      </c>
      <c r="O1" s="120" t="s">
        <v>338</v>
      </c>
    </row>
    <row r="2" spans="1:15" ht="15" x14ac:dyDescent="0.25">
      <c r="A2" s="127" t="s">
        <v>333</v>
      </c>
      <c r="B2" s="128" t="s">
        <v>336</v>
      </c>
      <c r="C2" s="49" t="s">
        <v>318</v>
      </c>
      <c r="D2" s="118" t="b">
        <v>1</v>
      </c>
      <c r="E2" s="118"/>
      <c r="F2" s="118"/>
      <c r="G2" s="118"/>
      <c r="H2" s="118"/>
      <c r="I2" s="118"/>
      <c r="J2" s="118"/>
      <c r="K2" s="118"/>
      <c r="L2" s="118"/>
      <c r="M2" s="118"/>
      <c r="N2" s="128" t="s">
        <v>339</v>
      </c>
      <c r="O2" s="128" t="s">
        <v>340</v>
      </c>
    </row>
    <row r="3" spans="1:15" ht="12.75" x14ac:dyDescent="0.2">
      <c r="A3" s="113" t="s">
        <v>319</v>
      </c>
      <c r="B3" s="112" t="s">
        <v>336</v>
      </c>
      <c r="C3" s="126" t="s">
        <v>51</v>
      </c>
      <c r="D3" s="112" t="b">
        <v>0</v>
      </c>
      <c r="E3" s="126" t="s">
        <v>51</v>
      </c>
      <c r="F3" s="100">
        <v>6</v>
      </c>
      <c r="G3" s="112" t="b">
        <v>0</v>
      </c>
      <c r="H3" s="126" t="s">
        <v>51</v>
      </c>
      <c r="I3" s="100">
        <f>F3+6</f>
        <v>12</v>
      </c>
      <c r="J3" s="112" t="b">
        <v>0</v>
      </c>
      <c r="K3" s="112"/>
      <c r="L3" s="112"/>
      <c r="M3" s="112"/>
      <c r="N3" s="112" t="s">
        <v>339</v>
      </c>
      <c r="O3" s="112" t="s">
        <v>340</v>
      </c>
    </row>
    <row r="4" spans="1:15" ht="12.75" x14ac:dyDescent="0.2">
      <c r="A4" s="113" t="s">
        <v>319</v>
      </c>
      <c r="B4" s="112" t="s">
        <v>336</v>
      </c>
      <c r="C4" s="126" t="s">
        <v>51</v>
      </c>
      <c r="D4" s="112" t="b">
        <v>0</v>
      </c>
      <c r="E4" s="126" t="s">
        <v>51</v>
      </c>
      <c r="F4" s="100">
        <v>8</v>
      </c>
      <c r="G4" s="112" t="b">
        <v>0</v>
      </c>
      <c r="H4" s="126" t="s">
        <v>51</v>
      </c>
      <c r="I4" s="100">
        <f t="shared" ref="I4:I6" si="0">F4+6</f>
        <v>14</v>
      </c>
      <c r="J4" s="112" t="b">
        <v>0</v>
      </c>
      <c r="K4" s="112"/>
      <c r="L4" s="112"/>
      <c r="M4" s="112"/>
      <c r="N4" s="112" t="s">
        <v>339</v>
      </c>
      <c r="O4" s="112" t="s">
        <v>340</v>
      </c>
    </row>
    <row r="5" spans="1:15" ht="12.75" x14ac:dyDescent="0.2">
      <c r="A5" s="113" t="s">
        <v>319</v>
      </c>
      <c r="B5" s="112" t="s">
        <v>336</v>
      </c>
      <c r="C5" s="126" t="s">
        <v>51</v>
      </c>
      <c r="D5" s="112" t="b">
        <v>0</v>
      </c>
      <c r="E5" s="126" t="s">
        <v>51</v>
      </c>
      <c r="F5" s="100">
        <v>10</v>
      </c>
      <c r="G5" s="112" t="b">
        <v>0</v>
      </c>
      <c r="H5" s="126" t="s">
        <v>51</v>
      </c>
      <c r="I5" s="100">
        <f t="shared" si="0"/>
        <v>16</v>
      </c>
      <c r="J5" s="112" t="b">
        <v>0</v>
      </c>
      <c r="K5" s="112"/>
      <c r="L5" s="112"/>
      <c r="M5" s="112"/>
      <c r="N5" s="112" t="s">
        <v>339</v>
      </c>
      <c r="O5" s="112" t="s">
        <v>340</v>
      </c>
    </row>
    <row r="6" spans="1:15" ht="12.75" x14ac:dyDescent="0.2">
      <c r="A6" s="113" t="s">
        <v>319</v>
      </c>
      <c r="B6" s="112" t="s">
        <v>336</v>
      </c>
      <c r="C6" s="126" t="s">
        <v>51</v>
      </c>
      <c r="D6" s="112" t="b">
        <v>0</v>
      </c>
      <c r="E6" s="126" t="s">
        <v>51</v>
      </c>
      <c r="F6" s="100">
        <v>12</v>
      </c>
      <c r="G6" s="112" t="b">
        <v>0</v>
      </c>
      <c r="H6" s="126" t="s">
        <v>51</v>
      </c>
      <c r="I6" s="100">
        <f t="shared" si="0"/>
        <v>18</v>
      </c>
      <c r="J6" s="112" t="b">
        <v>0</v>
      </c>
      <c r="K6" s="112"/>
      <c r="L6" s="112"/>
      <c r="M6" s="112"/>
      <c r="N6" s="112" t="s">
        <v>339</v>
      </c>
      <c r="O6" s="112" t="s">
        <v>340</v>
      </c>
    </row>
    <row r="7" spans="1:15" ht="12.75" x14ac:dyDescent="0.2">
      <c r="A7" s="115" t="s">
        <v>346</v>
      </c>
      <c r="B7" s="114" t="s">
        <v>336</v>
      </c>
      <c r="C7" s="135" t="s">
        <v>51</v>
      </c>
      <c r="D7" s="114" t="b">
        <v>0</v>
      </c>
      <c r="E7" s="135" t="s">
        <v>183</v>
      </c>
      <c r="F7" s="101">
        <v>8</v>
      </c>
      <c r="G7" s="114" t="b">
        <v>0</v>
      </c>
      <c r="H7" s="135" t="s">
        <v>318</v>
      </c>
      <c r="I7" s="101">
        <f>F7+1</f>
        <v>9</v>
      </c>
      <c r="J7" s="114" t="b">
        <v>0</v>
      </c>
      <c r="K7" s="114"/>
      <c r="L7" s="114"/>
      <c r="M7" s="114"/>
      <c r="N7" s="114" t="s">
        <v>339</v>
      </c>
      <c r="O7" s="114" t="s">
        <v>340</v>
      </c>
    </row>
    <row r="8" spans="1:15" ht="12.75" x14ac:dyDescent="0.2">
      <c r="A8" s="115" t="s">
        <v>349</v>
      </c>
      <c r="B8" s="114" t="s">
        <v>336</v>
      </c>
      <c r="C8" s="135" t="s">
        <v>51</v>
      </c>
      <c r="D8" s="114" t="b">
        <v>0</v>
      </c>
      <c r="E8" s="135" t="s">
        <v>187</v>
      </c>
      <c r="F8" s="101">
        <v>8</v>
      </c>
      <c r="G8" s="114" t="b">
        <v>0</v>
      </c>
      <c r="H8" s="135" t="s">
        <v>318</v>
      </c>
      <c r="I8" s="101">
        <f t="shared" ref="I8:I18" si="1">F8+1</f>
        <v>9</v>
      </c>
      <c r="J8" s="114" t="b">
        <v>0</v>
      </c>
      <c r="K8" s="114"/>
      <c r="L8" s="114"/>
      <c r="M8" s="114"/>
      <c r="N8" s="114" t="s">
        <v>339</v>
      </c>
      <c r="O8" s="114" t="s">
        <v>340</v>
      </c>
    </row>
    <row r="9" spans="1:15" ht="12.75" x14ac:dyDescent="0.2">
      <c r="A9" s="115" t="s">
        <v>347</v>
      </c>
      <c r="B9" s="114" t="s">
        <v>336</v>
      </c>
      <c r="C9" s="135" t="s">
        <v>51</v>
      </c>
      <c r="D9" s="114" t="b">
        <v>0</v>
      </c>
      <c r="E9" s="135" t="s">
        <v>192</v>
      </c>
      <c r="F9" s="101">
        <v>8</v>
      </c>
      <c r="G9" s="114" t="b">
        <v>0</v>
      </c>
      <c r="H9" s="135" t="s">
        <v>318</v>
      </c>
      <c r="I9" s="101">
        <f t="shared" si="1"/>
        <v>9</v>
      </c>
      <c r="J9" s="114" t="b">
        <v>0</v>
      </c>
      <c r="K9" s="114"/>
      <c r="L9" s="114"/>
      <c r="M9" s="114"/>
      <c r="N9" s="114" t="s">
        <v>339</v>
      </c>
      <c r="O9" s="114" t="s">
        <v>340</v>
      </c>
    </row>
    <row r="10" spans="1:15" ht="12.75" x14ac:dyDescent="0.2">
      <c r="A10" s="115" t="s">
        <v>350</v>
      </c>
      <c r="B10" s="114" t="s">
        <v>336</v>
      </c>
      <c r="C10" s="135" t="s">
        <v>51</v>
      </c>
      <c r="D10" s="114" t="b">
        <v>0</v>
      </c>
      <c r="E10" s="135" t="s">
        <v>196</v>
      </c>
      <c r="F10" s="101">
        <v>8</v>
      </c>
      <c r="G10" s="114" t="b">
        <v>0</v>
      </c>
      <c r="H10" s="135" t="s">
        <v>318</v>
      </c>
      <c r="I10" s="101">
        <f t="shared" si="1"/>
        <v>9</v>
      </c>
      <c r="J10" s="114" t="b">
        <v>0</v>
      </c>
      <c r="K10" s="114"/>
      <c r="L10" s="114"/>
      <c r="M10" s="114"/>
      <c r="N10" s="114" t="s">
        <v>339</v>
      </c>
      <c r="O10" s="114" t="s">
        <v>340</v>
      </c>
    </row>
    <row r="11" spans="1:15" ht="12.75" x14ac:dyDescent="0.2">
      <c r="A11" s="115" t="s">
        <v>348</v>
      </c>
      <c r="B11" s="114" t="s">
        <v>336</v>
      </c>
      <c r="C11" s="135" t="s">
        <v>51</v>
      </c>
      <c r="D11" s="114" t="b">
        <v>0</v>
      </c>
      <c r="E11" s="135" t="s">
        <v>201</v>
      </c>
      <c r="F11" s="101">
        <v>8</v>
      </c>
      <c r="G11" s="114" t="b">
        <v>0</v>
      </c>
      <c r="H11" s="135" t="s">
        <v>318</v>
      </c>
      <c r="I11" s="101">
        <f t="shared" si="1"/>
        <v>9</v>
      </c>
      <c r="J11" s="114" t="b">
        <v>0</v>
      </c>
      <c r="K11" s="114"/>
      <c r="L11" s="114"/>
      <c r="M11" s="114"/>
      <c r="N11" s="114" t="s">
        <v>339</v>
      </c>
      <c r="O11" s="114" t="s">
        <v>340</v>
      </c>
    </row>
    <row r="12" spans="1:15" ht="12.75" x14ac:dyDescent="0.2">
      <c r="A12" s="115" t="s">
        <v>351</v>
      </c>
      <c r="B12" s="114" t="s">
        <v>336</v>
      </c>
      <c r="C12" s="135" t="s">
        <v>51</v>
      </c>
      <c r="D12" s="114" t="b">
        <v>0</v>
      </c>
      <c r="E12" s="135" t="s">
        <v>205</v>
      </c>
      <c r="F12" s="101">
        <v>8</v>
      </c>
      <c r="G12" s="114" t="b">
        <v>0</v>
      </c>
      <c r="H12" s="135" t="s">
        <v>318</v>
      </c>
      <c r="I12" s="101">
        <f t="shared" si="1"/>
        <v>9</v>
      </c>
      <c r="J12" s="114" t="b">
        <v>0</v>
      </c>
      <c r="K12" s="114"/>
      <c r="L12" s="114"/>
      <c r="M12" s="114"/>
      <c r="N12" s="114" t="s">
        <v>339</v>
      </c>
      <c r="O12" s="114" t="s">
        <v>340</v>
      </c>
    </row>
    <row r="13" spans="1:15" ht="12.75" x14ac:dyDescent="0.2">
      <c r="A13" s="136" t="s">
        <v>346</v>
      </c>
      <c r="B13" s="137" t="s">
        <v>336</v>
      </c>
      <c r="C13" s="138" t="s">
        <v>51</v>
      </c>
      <c r="D13" s="137" t="b">
        <v>0</v>
      </c>
      <c r="E13" s="138" t="s">
        <v>183</v>
      </c>
      <c r="F13" s="139">
        <v>12</v>
      </c>
      <c r="G13" s="137" t="b">
        <v>0</v>
      </c>
      <c r="H13" s="138" t="s">
        <v>318</v>
      </c>
      <c r="I13" s="139">
        <f t="shared" si="1"/>
        <v>13</v>
      </c>
      <c r="J13" s="137" t="b">
        <v>0</v>
      </c>
      <c r="K13" s="137"/>
      <c r="L13" s="137"/>
      <c r="M13" s="137"/>
      <c r="N13" s="137" t="s">
        <v>339</v>
      </c>
      <c r="O13" s="137" t="s">
        <v>340</v>
      </c>
    </row>
    <row r="14" spans="1:15" ht="12.75" x14ac:dyDescent="0.2">
      <c r="A14" s="136" t="s">
        <v>349</v>
      </c>
      <c r="B14" s="137" t="s">
        <v>336</v>
      </c>
      <c r="C14" s="138" t="s">
        <v>51</v>
      </c>
      <c r="D14" s="137" t="b">
        <v>0</v>
      </c>
      <c r="E14" s="138" t="s">
        <v>187</v>
      </c>
      <c r="F14" s="139">
        <v>12</v>
      </c>
      <c r="G14" s="137" t="b">
        <v>0</v>
      </c>
      <c r="H14" s="138" t="s">
        <v>318</v>
      </c>
      <c r="I14" s="139">
        <f t="shared" si="1"/>
        <v>13</v>
      </c>
      <c r="J14" s="137" t="b">
        <v>0</v>
      </c>
      <c r="K14" s="137"/>
      <c r="L14" s="137"/>
      <c r="M14" s="137"/>
      <c r="N14" s="137" t="s">
        <v>339</v>
      </c>
      <c r="O14" s="137" t="s">
        <v>340</v>
      </c>
    </row>
    <row r="15" spans="1:15" ht="12.75" x14ac:dyDescent="0.2">
      <c r="A15" s="136" t="s">
        <v>347</v>
      </c>
      <c r="B15" s="137" t="s">
        <v>336</v>
      </c>
      <c r="C15" s="138" t="s">
        <v>51</v>
      </c>
      <c r="D15" s="137" t="b">
        <v>0</v>
      </c>
      <c r="E15" s="138" t="s">
        <v>192</v>
      </c>
      <c r="F15" s="139">
        <v>12</v>
      </c>
      <c r="G15" s="137" t="b">
        <v>0</v>
      </c>
      <c r="H15" s="138" t="s">
        <v>318</v>
      </c>
      <c r="I15" s="139">
        <f t="shared" si="1"/>
        <v>13</v>
      </c>
      <c r="J15" s="137" t="b">
        <v>0</v>
      </c>
      <c r="K15" s="137"/>
      <c r="L15" s="137"/>
      <c r="M15" s="137"/>
      <c r="N15" s="137" t="s">
        <v>339</v>
      </c>
      <c r="O15" s="137" t="s">
        <v>340</v>
      </c>
    </row>
    <row r="16" spans="1:15" ht="12.75" x14ac:dyDescent="0.2">
      <c r="A16" s="136" t="s">
        <v>350</v>
      </c>
      <c r="B16" s="137" t="s">
        <v>336</v>
      </c>
      <c r="C16" s="138" t="s">
        <v>51</v>
      </c>
      <c r="D16" s="137" t="b">
        <v>0</v>
      </c>
      <c r="E16" s="138" t="s">
        <v>196</v>
      </c>
      <c r="F16" s="139">
        <v>12</v>
      </c>
      <c r="G16" s="137" t="b">
        <v>0</v>
      </c>
      <c r="H16" s="138" t="s">
        <v>318</v>
      </c>
      <c r="I16" s="139">
        <f t="shared" si="1"/>
        <v>13</v>
      </c>
      <c r="J16" s="137" t="b">
        <v>0</v>
      </c>
      <c r="K16" s="137"/>
      <c r="L16" s="137"/>
      <c r="M16" s="137"/>
      <c r="N16" s="137" t="s">
        <v>339</v>
      </c>
      <c r="O16" s="137" t="s">
        <v>340</v>
      </c>
    </row>
    <row r="17" spans="1:15" ht="12.75" x14ac:dyDescent="0.2">
      <c r="A17" s="136" t="s">
        <v>348</v>
      </c>
      <c r="B17" s="137" t="s">
        <v>336</v>
      </c>
      <c r="C17" s="138" t="s">
        <v>51</v>
      </c>
      <c r="D17" s="137" t="b">
        <v>0</v>
      </c>
      <c r="E17" s="138" t="s">
        <v>201</v>
      </c>
      <c r="F17" s="139">
        <v>12</v>
      </c>
      <c r="G17" s="137" t="b">
        <v>0</v>
      </c>
      <c r="H17" s="138" t="s">
        <v>318</v>
      </c>
      <c r="I17" s="139">
        <f t="shared" si="1"/>
        <v>13</v>
      </c>
      <c r="J17" s="137" t="b">
        <v>0</v>
      </c>
      <c r="K17" s="137"/>
      <c r="L17" s="137"/>
      <c r="M17" s="137"/>
      <c r="N17" s="137" t="s">
        <v>339</v>
      </c>
      <c r="O17" s="137" t="s">
        <v>340</v>
      </c>
    </row>
    <row r="18" spans="1:15" ht="12.75" x14ac:dyDescent="0.2">
      <c r="A18" s="136" t="s">
        <v>351</v>
      </c>
      <c r="B18" s="137" t="s">
        <v>336</v>
      </c>
      <c r="C18" s="138" t="s">
        <v>51</v>
      </c>
      <c r="D18" s="137" t="b">
        <v>0</v>
      </c>
      <c r="E18" s="138" t="s">
        <v>205</v>
      </c>
      <c r="F18" s="139">
        <v>12</v>
      </c>
      <c r="G18" s="137" t="b">
        <v>0</v>
      </c>
      <c r="H18" s="138" t="s">
        <v>318</v>
      </c>
      <c r="I18" s="139">
        <f t="shared" si="1"/>
        <v>13</v>
      </c>
      <c r="J18" s="137" t="b">
        <v>0</v>
      </c>
      <c r="K18" s="137"/>
      <c r="L18" s="137"/>
      <c r="M18" s="137"/>
      <c r="N18" s="137" t="s">
        <v>339</v>
      </c>
      <c r="O18" s="137" t="s">
        <v>340</v>
      </c>
    </row>
    <row r="19" spans="1:15" ht="12.75" x14ac:dyDescent="0.2">
      <c r="A19" s="122" t="s">
        <v>320</v>
      </c>
      <c r="B19" s="123" t="s">
        <v>336</v>
      </c>
      <c r="C19" s="124" t="s">
        <v>52</v>
      </c>
      <c r="D19" s="123" t="b">
        <v>0</v>
      </c>
      <c r="E19" s="124" t="s">
        <v>52</v>
      </c>
      <c r="F19" s="125">
        <v>8</v>
      </c>
      <c r="G19" s="123" t="b">
        <v>0</v>
      </c>
      <c r="H19" s="124" t="s">
        <v>52</v>
      </c>
      <c r="I19" s="125">
        <f>F19+8</f>
        <v>16</v>
      </c>
      <c r="J19" s="123" t="b">
        <v>0</v>
      </c>
      <c r="K19" s="123"/>
      <c r="L19" s="123"/>
      <c r="M19" s="123"/>
      <c r="N19" s="123" t="s">
        <v>339</v>
      </c>
      <c r="O19" s="123" t="s">
        <v>340</v>
      </c>
    </row>
    <row r="20" spans="1:15" ht="12.75" x14ac:dyDescent="0.2">
      <c r="A20" s="122" t="s">
        <v>320</v>
      </c>
      <c r="B20" s="123" t="s">
        <v>336</v>
      </c>
      <c r="C20" s="124" t="s">
        <v>173</v>
      </c>
      <c r="D20" s="123" t="b">
        <v>0</v>
      </c>
      <c r="E20" s="124" t="s">
        <v>173</v>
      </c>
      <c r="F20" s="125">
        <v>8</v>
      </c>
      <c r="G20" s="123" t="b">
        <v>0</v>
      </c>
      <c r="H20" s="124" t="s">
        <v>173</v>
      </c>
      <c r="I20" s="125">
        <f t="shared" ref="I20" si="2">F20+8</f>
        <v>16</v>
      </c>
      <c r="J20" s="123" t="b">
        <v>0</v>
      </c>
      <c r="K20" s="123"/>
      <c r="L20" s="123"/>
      <c r="M20" s="123"/>
      <c r="N20" s="123" t="s">
        <v>339</v>
      </c>
      <c r="O20" s="123" t="s">
        <v>340</v>
      </c>
    </row>
    <row r="21" spans="1:15" ht="12.75" x14ac:dyDescent="0.2">
      <c r="A21" s="103" t="s">
        <v>321</v>
      </c>
      <c r="B21" s="102" t="s">
        <v>336</v>
      </c>
      <c r="C21" s="121" t="s">
        <v>180</v>
      </c>
      <c r="D21" s="102" t="b">
        <v>0</v>
      </c>
      <c r="E21" s="121" t="s">
        <v>52</v>
      </c>
      <c r="F21" s="104">
        <v>8</v>
      </c>
      <c r="G21" s="102" t="b">
        <v>0</v>
      </c>
      <c r="H21" s="121" t="s">
        <v>52</v>
      </c>
      <c r="I21" s="104">
        <f t="shared" ref="I21:I26" si="3">F21+8</f>
        <v>16</v>
      </c>
      <c r="J21" s="102" t="b">
        <v>0</v>
      </c>
      <c r="K21" s="102"/>
      <c r="L21" s="102"/>
      <c r="M21" s="102"/>
      <c r="N21" s="102" t="s">
        <v>339</v>
      </c>
      <c r="O21" s="102" t="s">
        <v>340</v>
      </c>
    </row>
    <row r="22" spans="1:15" ht="12.75" x14ac:dyDescent="0.2">
      <c r="A22" s="103" t="s">
        <v>322</v>
      </c>
      <c r="B22" s="102" t="s">
        <v>336</v>
      </c>
      <c r="C22" s="121" t="s">
        <v>189</v>
      </c>
      <c r="D22" s="102" t="b">
        <v>0</v>
      </c>
      <c r="E22" s="121" t="s">
        <v>52</v>
      </c>
      <c r="F22" s="104">
        <v>8</v>
      </c>
      <c r="G22" s="102" t="b">
        <v>0</v>
      </c>
      <c r="H22" s="121" t="s">
        <v>52</v>
      </c>
      <c r="I22" s="104">
        <f t="shared" si="3"/>
        <v>16</v>
      </c>
      <c r="J22" s="102" t="b">
        <v>0</v>
      </c>
      <c r="K22" s="102"/>
      <c r="L22" s="102"/>
      <c r="M22" s="102"/>
      <c r="N22" s="102" t="s">
        <v>339</v>
      </c>
      <c r="O22" s="102" t="s">
        <v>340</v>
      </c>
    </row>
    <row r="23" spans="1:15" ht="12.75" x14ac:dyDescent="0.2">
      <c r="A23" s="103" t="s">
        <v>323</v>
      </c>
      <c r="B23" s="102" t="s">
        <v>336</v>
      </c>
      <c r="C23" s="121" t="s">
        <v>198</v>
      </c>
      <c r="D23" s="102" t="b">
        <v>0</v>
      </c>
      <c r="E23" s="121" t="s">
        <v>52</v>
      </c>
      <c r="F23" s="104">
        <v>8</v>
      </c>
      <c r="G23" s="102" t="b">
        <v>0</v>
      </c>
      <c r="H23" s="121" t="s">
        <v>52</v>
      </c>
      <c r="I23" s="104">
        <f t="shared" si="3"/>
        <v>16</v>
      </c>
      <c r="J23" s="102" t="b">
        <v>0</v>
      </c>
      <c r="K23" s="102"/>
      <c r="L23" s="102"/>
      <c r="M23" s="102"/>
      <c r="N23" s="102" t="s">
        <v>339</v>
      </c>
      <c r="O23" s="102" t="s">
        <v>340</v>
      </c>
    </row>
    <row r="24" spans="1:15" ht="12.75" x14ac:dyDescent="0.2">
      <c r="A24" s="111" t="s">
        <v>324</v>
      </c>
      <c r="B24" s="110" t="s">
        <v>336</v>
      </c>
      <c r="C24" s="38" t="s">
        <v>185</v>
      </c>
      <c r="D24" s="110" t="b">
        <v>0</v>
      </c>
      <c r="E24" s="38" t="s">
        <v>52</v>
      </c>
      <c r="F24" s="105">
        <v>8</v>
      </c>
      <c r="G24" s="110" t="b">
        <v>0</v>
      </c>
      <c r="H24" s="38" t="s">
        <v>52</v>
      </c>
      <c r="I24" s="105">
        <f t="shared" si="3"/>
        <v>16</v>
      </c>
      <c r="J24" s="110" t="b">
        <v>0</v>
      </c>
      <c r="K24" s="110"/>
      <c r="L24" s="110"/>
      <c r="M24" s="110"/>
      <c r="N24" s="110" t="s">
        <v>339</v>
      </c>
      <c r="O24" s="110" t="s">
        <v>340</v>
      </c>
    </row>
    <row r="25" spans="1:15" ht="12.75" x14ac:dyDescent="0.2">
      <c r="A25" s="111" t="s">
        <v>325</v>
      </c>
      <c r="B25" s="110" t="s">
        <v>336</v>
      </c>
      <c r="C25" s="38" t="s">
        <v>194</v>
      </c>
      <c r="D25" s="110" t="b">
        <v>0</v>
      </c>
      <c r="E25" s="38" t="s">
        <v>52</v>
      </c>
      <c r="F25" s="105">
        <v>8</v>
      </c>
      <c r="G25" s="110" t="b">
        <v>0</v>
      </c>
      <c r="H25" s="38" t="s">
        <v>52</v>
      </c>
      <c r="I25" s="105">
        <f t="shared" si="3"/>
        <v>16</v>
      </c>
      <c r="J25" s="110" t="b">
        <v>0</v>
      </c>
      <c r="K25" s="110"/>
      <c r="L25" s="110"/>
      <c r="M25" s="110"/>
      <c r="N25" s="110" t="s">
        <v>339</v>
      </c>
      <c r="O25" s="110" t="s">
        <v>340</v>
      </c>
    </row>
    <row r="26" spans="1:15" ht="12.75" x14ac:dyDescent="0.2">
      <c r="A26" s="111" t="s">
        <v>326</v>
      </c>
      <c r="B26" s="110" t="s">
        <v>336</v>
      </c>
      <c r="C26" s="38" t="s">
        <v>203</v>
      </c>
      <c r="D26" s="110" t="b">
        <v>0</v>
      </c>
      <c r="E26" s="38" t="s">
        <v>52</v>
      </c>
      <c r="F26" s="105">
        <v>8</v>
      </c>
      <c r="G26" s="110" t="b">
        <v>0</v>
      </c>
      <c r="H26" s="38" t="s">
        <v>52</v>
      </c>
      <c r="I26" s="105">
        <f t="shared" si="3"/>
        <v>16</v>
      </c>
      <c r="J26" s="110" t="b">
        <v>0</v>
      </c>
      <c r="K26" s="110"/>
      <c r="L26" s="110"/>
      <c r="M26" s="110"/>
      <c r="N26" s="110" t="s">
        <v>339</v>
      </c>
      <c r="O26" s="110" t="s">
        <v>340</v>
      </c>
    </row>
    <row r="27" spans="1:15" ht="12.75" x14ac:dyDescent="0.2">
      <c r="A27" s="103" t="s">
        <v>327</v>
      </c>
      <c r="B27" s="102" t="s">
        <v>336</v>
      </c>
      <c r="C27" s="121" t="s">
        <v>183</v>
      </c>
      <c r="D27" s="102" t="b">
        <v>0</v>
      </c>
      <c r="E27" s="121" t="s">
        <v>318</v>
      </c>
      <c r="F27" s="104">
        <v>1</v>
      </c>
      <c r="G27" s="102" t="b">
        <v>1</v>
      </c>
      <c r="H27" s="121" t="s">
        <v>51</v>
      </c>
      <c r="I27" s="104">
        <f t="shared" ref="I27:I32" si="4">F27+10</f>
        <v>11</v>
      </c>
      <c r="J27" s="102" t="b">
        <v>0</v>
      </c>
      <c r="K27" s="102"/>
      <c r="L27" s="102"/>
      <c r="M27" s="102"/>
      <c r="N27" s="102" t="s">
        <v>339</v>
      </c>
      <c r="O27" s="102" t="s">
        <v>340</v>
      </c>
    </row>
    <row r="28" spans="1:15" ht="12.75" x14ac:dyDescent="0.2">
      <c r="A28" s="103" t="s">
        <v>328</v>
      </c>
      <c r="B28" s="102" t="s">
        <v>336</v>
      </c>
      <c r="C28" s="121" t="s">
        <v>192</v>
      </c>
      <c r="D28" s="102" t="b">
        <v>0</v>
      </c>
      <c r="E28" s="121" t="s">
        <v>318</v>
      </c>
      <c r="F28" s="104">
        <v>1</v>
      </c>
      <c r="G28" s="102" t="b">
        <v>1</v>
      </c>
      <c r="H28" s="121" t="s">
        <v>51</v>
      </c>
      <c r="I28" s="104">
        <f t="shared" si="4"/>
        <v>11</v>
      </c>
      <c r="J28" s="102" t="b">
        <v>0</v>
      </c>
      <c r="K28" s="102"/>
      <c r="L28" s="102"/>
      <c r="M28" s="102"/>
      <c r="N28" s="102" t="s">
        <v>339</v>
      </c>
      <c r="O28" s="102" t="s">
        <v>340</v>
      </c>
    </row>
    <row r="29" spans="1:15" ht="12.75" x14ac:dyDescent="0.2">
      <c r="A29" s="103" t="s">
        <v>329</v>
      </c>
      <c r="B29" s="102" t="s">
        <v>336</v>
      </c>
      <c r="C29" s="121" t="s">
        <v>201</v>
      </c>
      <c r="D29" s="102" t="b">
        <v>0</v>
      </c>
      <c r="E29" s="121" t="s">
        <v>318</v>
      </c>
      <c r="F29" s="104">
        <v>1</v>
      </c>
      <c r="G29" s="102" t="b">
        <v>1</v>
      </c>
      <c r="H29" s="121" t="s">
        <v>51</v>
      </c>
      <c r="I29" s="104">
        <f t="shared" si="4"/>
        <v>11</v>
      </c>
      <c r="J29" s="102" t="b">
        <v>0</v>
      </c>
      <c r="K29" s="102"/>
      <c r="L29" s="102"/>
      <c r="M29" s="102"/>
      <c r="N29" s="102" t="s">
        <v>339</v>
      </c>
      <c r="O29" s="102" t="s">
        <v>340</v>
      </c>
    </row>
    <row r="30" spans="1:15" ht="12.75" x14ac:dyDescent="0.2">
      <c r="A30" s="111" t="s">
        <v>330</v>
      </c>
      <c r="B30" s="110" t="s">
        <v>336</v>
      </c>
      <c r="C30" s="38" t="s">
        <v>187</v>
      </c>
      <c r="D30" s="110" t="b">
        <v>0</v>
      </c>
      <c r="E30" s="38" t="s">
        <v>318</v>
      </c>
      <c r="F30" s="105">
        <v>1</v>
      </c>
      <c r="G30" s="110" t="b">
        <v>1</v>
      </c>
      <c r="H30" s="38" t="s">
        <v>51</v>
      </c>
      <c r="I30" s="105">
        <f t="shared" si="4"/>
        <v>11</v>
      </c>
      <c r="J30" s="110" t="b">
        <v>0</v>
      </c>
      <c r="K30" s="110"/>
      <c r="L30" s="110"/>
      <c r="M30" s="110"/>
      <c r="N30" s="110" t="s">
        <v>339</v>
      </c>
      <c r="O30" s="110" t="s">
        <v>340</v>
      </c>
    </row>
    <row r="31" spans="1:15" ht="12.75" x14ac:dyDescent="0.2">
      <c r="A31" s="111" t="s">
        <v>331</v>
      </c>
      <c r="B31" s="110" t="s">
        <v>336</v>
      </c>
      <c r="C31" s="38" t="s">
        <v>196</v>
      </c>
      <c r="D31" s="110" t="b">
        <v>0</v>
      </c>
      <c r="E31" s="38" t="s">
        <v>318</v>
      </c>
      <c r="F31" s="105">
        <v>1</v>
      </c>
      <c r="G31" s="110" t="b">
        <v>1</v>
      </c>
      <c r="H31" s="38" t="s">
        <v>51</v>
      </c>
      <c r="I31" s="105">
        <f t="shared" si="4"/>
        <v>11</v>
      </c>
      <c r="J31" s="110" t="b">
        <v>0</v>
      </c>
      <c r="K31" s="110"/>
      <c r="L31" s="110"/>
      <c r="M31" s="110"/>
      <c r="N31" s="110" t="s">
        <v>339</v>
      </c>
      <c r="O31" s="110" t="s">
        <v>340</v>
      </c>
    </row>
    <row r="32" spans="1:15" ht="12.75" x14ac:dyDescent="0.2">
      <c r="A32" s="111" t="s">
        <v>332</v>
      </c>
      <c r="B32" s="110" t="s">
        <v>336</v>
      </c>
      <c r="C32" s="38" t="s">
        <v>205</v>
      </c>
      <c r="D32" s="110" t="b">
        <v>0</v>
      </c>
      <c r="E32" s="38" t="s">
        <v>318</v>
      </c>
      <c r="F32" s="105">
        <v>1</v>
      </c>
      <c r="G32" s="110" t="b">
        <v>1</v>
      </c>
      <c r="H32" s="38" t="s">
        <v>51</v>
      </c>
      <c r="I32" s="105">
        <f t="shared" si="4"/>
        <v>11</v>
      </c>
      <c r="J32" s="110" t="b">
        <v>0</v>
      </c>
      <c r="K32" s="110"/>
      <c r="L32" s="110"/>
      <c r="M32" s="110"/>
      <c r="N32" s="110" t="s">
        <v>339</v>
      </c>
      <c r="O32" s="110" t="s">
        <v>340</v>
      </c>
    </row>
    <row r="33" spans="1:15" ht="12.75" x14ac:dyDescent="0.2">
      <c r="A33" s="140" t="s">
        <v>356</v>
      </c>
      <c r="B33" s="141" t="s">
        <v>354</v>
      </c>
      <c r="C33" s="37" t="s">
        <v>355</v>
      </c>
      <c r="D33" s="141" t="b">
        <v>0</v>
      </c>
      <c r="E33" s="37"/>
      <c r="F33" s="142"/>
      <c r="G33" s="141"/>
      <c r="H33" s="37"/>
      <c r="I33" s="142"/>
      <c r="J33" s="141"/>
      <c r="K33" s="141"/>
      <c r="L33" s="141"/>
      <c r="M33" s="141"/>
      <c r="N33" s="141" t="s">
        <v>339</v>
      </c>
      <c r="O33" s="141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9FE1-A769-48BD-9BD2-AB21FDC5A206}">
  <dimension ref="A1:G17"/>
  <sheetViews>
    <sheetView workbookViewId="0">
      <selection activeCell="E39" sqref="E39"/>
    </sheetView>
  </sheetViews>
  <sheetFormatPr defaultRowHeight="12" x14ac:dyDescent="0.2"/>
  <cols>
    <col min="1" max="1" width="22.33203125" bestFit="1" customWidth="1"/>
    <col min="2" max="2" width="20.6640625" bestFit="1" customWidth="1"/>
    <col min="3" max="3" width="21.83203125" bestFit="1" customWidth="1"/>
    <col min="4" max="4" width="17.1640625" bestFit="1" customWidth="1"/>
    <col min="5" max="5" width="17.1640625" customWidth="1"/>
    <col min="6" max="6" width="19.5" bestFit="1" customWidth="1"/>
    <col min="7" max="7" width="21.6640625" bestFit="1" customWidth="1"/>
  </cols>
  <sheetData>
    <row r="1" spans="1:7" ht="15" x14ac:dyDescent="0.25">
      <c r="A1" s="116" t="s">
        <v>307</v>
      </c>
      <c r="B1" s="120" t="s">
        <v>335</v>
      </c>
      <c r="C1" s="120" t="s">
        <v>386</v>
      </c>
      <c r="D1" s="117" t="s">
        <v>391</v>
      </c>
      <c r="E1" s="117" t="s">
        <v>341</v>
      </c>
      <c r="F1" s="120" t="s">
        <v>337</v>
      </c>
      <c r="G1" s="120" t="s">
        <v>338</v>
      </c>
    </row>
    <row r="2" spans="1:7" ht="15" x14ac:dyDescent="0.25">
      <c r="A2" s="127" t="s">
        <v>333</v>
      </c>
      <c r="B2" s="128" t="s">
        <v>336</v>
      </c>
      <c r="C2" s="128" t="s">
        <v>387</v>
      </c>
      <c r="D2" s="49" t="s">
        <v>318</v>
      </c>
      <c r="E2" s="50" t="b">
        <v>1</v>
      </c>
      <c r="F2" s="128" t="s">
        <v>339</v>
      </c>
      <c r="G2" s="128" t="s">
        <v>340</v>
      </c>
    </row>
    <row r="3" spans="1:7" ht="12.75" x14ac:dyDescent="0.2">
      <c r="A3" s="113" t="s">
        <v>319</v>
      </c>
      <c r="B3" s="112" t="s">
        <v>336</v>
      </c>
      <c r="C3" s="112" t="s">
        <v>390</v>
      </c>
      <c r="D3" s="126" t="s">
        <v>51</v>
      </c>
      <c r="E3" s="160" t="b">
        <v>0</v>
      </c>
      <c r="F3" s="112" t="s">
        <v>339</v>
      </c>
      <c r="G3" s="112" t="s">
        <v>340</v>
      </c>
    </row>
    <row r="4" spans="1:7" ht="12.75" x14ac:dyDescent="0.2">
      <c r="A4" s="122" t="s">
        <v>320</v>
      </c>
      <c r="B4" s="123" t="s">
        <v>336</v>
      </c>
      <c r="C4" s="123" t="s">
        <v>390</v>
      </c>
      <c r="D4" s="124" t="s">
        <v>52</v>
      </c>
      <c r="E4" s="161" t="b">
        <v>0</v>
      </c>
      <c r="F4" s="123" t="s">
        <v>339</v>
      </c>
      <c r="G4" s="123" t="s">
        <v>340</v>
      </c>
    </row>
    <row r="5" spans="1:7" ht="12.75" x14ac:dyDescent="0.2">
      <c r="A5" s="103" t="s">
        <v>321</v>
      </c>
      <c r="B5" s="102" t="s">
        <v>336</v>
      </c>
      <c r="C5" s="102" t="s">
        <v>388</v>
      </c>
      <c r="D5" s="121" t="s">
        <v>180</v>
      </c>
      <c r="E5" s="162" t="b">
        <v>0</v>
      </c>
      <c r="F5" s="102" t="s">
        <v>339</v>
      </c>
      <c r="G5" s="102" t="s">
        <v>340</v>
      </c>
    </row>
    <row r="6" spans="1:7" ht="12.75" x14ac:dyDescent="0.2">
      <c r="A6" s="103" t="s">
        <v>322</v>
      </c>
      <c r="B6" s="102" t="s">
        <v>336</v>
      </c>
      <c r="C6" s="102" t="s">
        <v>388</v>
      </c>
      <c r="D6" s="121" t="s">
        <v>189</v>
      </c>
      <c r="E6" s="162" t="b">
        <v>0</v>
      </c>
      <c r="F6" s="102" t="s">
        <v>339</v>
      </c>
      <c r="G6" s="102" t="s">
        <v>340</v>
      </c>
    </row>
    <row r="7" spans="1:7" ht="12.75" x14ac:dyDescent="0.2">
      <c r="A7" s="103" t="s">
        <v>323</v>
      </c>
      <c r="B7" s="102" t="s">
        <v>336</v>
      </c>
      <c r="C7" s="102" t="s">
        <v>388</v>
      </c>
      <c r="D7" s="121" t="s">
        <v>198</v>
      </c>
      <c r="E7" s="162" t="b">
        <v>0</v>
      </c>
      <c r="F7" s="102" t="s">
        <v>339</v>
      </c>
      <c r="G7" s="102" t="s">
        <v>340</v>
      </c>
    </row>
    <row r="8" spans="1:7" ht="12.75" x14ac:dyDescent="0.2">
      <c r="A8" s="111" t="s">
        <v>324</v>
      </c>
      <c r="B8" s="110" t="s">
        <v>336</v>
      </c>
      <c r="C8" s="110" t="s">
        <v>388</v>
      </c>
      <c r="D8" s="38" t="s">
        <v>185</v>
      </c>
      <c r="E8" s="39" t="b">
        <v>0</v>
      </c>
      <c r="F8" s="110" t="s">
        <v>339</v>
      </c>
      <c r="G8" s="110" t="s">
        <v>340</v>
      </c>
    </row>
    <row r="9" spans="1:7" ht="12.75" x14ac:dyDescent="0.2">
      <c r="A9" s="111" t="s">
        <v>325</v>
      </c>
      <c r="B9" s="110" t="s">
        <v>336</v>
      </c>
      <c r="C9" s="110" t="s">
        <v>388</v>
      </c>
      <c r="D9" s="38" t="s">
        <v>194</v>
      </c>
      <c r="E9" s="39" t="b">
        <v>0</v>
      </c>
      <c r="F9" s="110" t="s">
        <v>339</v>
      </c>
      <c r="G9" s="110" t="s">
        <v>340</v>
      </c>
    </row>
    <row r="10" spans="1:7" ht="12.75" x14ac:dyDescent="0.2">
      <c r="A10" s="111" t="s">
        <v>326</v>
      </c>
      <c r="B10" s="110" t="s">
        <v>336</v>
      </c>
      <c r="C10" s="110" t="s">
        <v>388</v>
      </c>
      <c r="D10" s="38" t="s">
        <v>203</v>
      </c>
      <c r="E10" s="39" t="b">
        <v>0</v>
      </c>
      <c r="F10" s="110" t="s">
        <v>339</v>
      </c>
      <c r="G10" s="110" t="s">
        <v>340</v>
      </c>
    </row>
    <row r="11" spans="1:7" ht="12.75" x14ac:dyDescent="0.2">
      <c r="A11" s="103" t="s">
        <v>327</v>
      </c>
      <c r="B11" s="102" t="s">
        <v>336</v>
      </c>
      <c r="C11" s="102" t="s">
        <v>388</v>
      </c>
      <c r="D11" s="121" t="s">
        <v>183</v>
      </c>
      <c r="E11" s="162" t="b">
        <v>0</v>
      </c>
      <c r="F11" s="102" t="s">
        <v>339</v>
      </c>
      <c r="G11" s="102" t="s">
        <v>340</v>
      </c>
    </row>
    <row r="12" spans="1:7" ht="12.75" x14ac:dyDescent="0.2">
      <c r="A12" s="103" t="s">
        <v>328</v>
      </c>
      <c r="B12" s="102" t="s">
        <v>336</v>
      </c>
      <c r="C12" s="102" t="s">
        <v>388</v>
      </c>
      <c r="D12" s="121" t="s">
        <v>192</v>
      </c>
      <c r="E12" s="162" t="b">
        <v>0</v>
      </c>
      <c r="F12" s="102" t="s">
        <v>339</v>
      </c>
      <c r="G12" s="102" t="s">
        <v>340</v>
      </c>
    </row>
    <row r="13" spans="1:7" ht="12.75" x14ac:dyDescent="0.2">
      <c r="A13" s="103" t="s">
        <v>329</v>
      </c>
      <c r="B13" s="102" t="s">
        <v>336</v>
      </c>
      <c r="C13" s="102" t="s">
        <v>388</v>
      </c>
      <c r="D13" s="121" t="s">
        <v>201</v>
      </c>
      <c r="E13" s="162" t="b">
        <v>0</v>
      </c>
      <c r="F13" s="102" t="s">
        <v>339</v>
      </c>
      <c r="G13" s="102" t="s">
        <v>340</v>
      </c>
    </row>
    <row r="14" spans="1:7" ht="12.75" x14ac:dyDescent="0.2">
      <c r="A14" s="111" t="s">
        <v>330</v>
      </c>
      <c r="B14" s="110" t="s">
        <v>336</v>
      </c>
      <c r="C14" s="110" t="s">
        <v>388</v>
      </c>
      <c r="D14" s="38" t="s">
        <v>187</v>
      </c>
      <c r="E14" s="39" t="b">
        <v>0</v>
      </c>
      <c r="F14" s="110" t="s">
        <v>339</v>
      </c>
      <c r="G14" s="110" t="s">
        <v>340</v>
      </c>
    </row>
    <row r="15" spans="1:7" ht="12.75" x14ac:dyDescent="0.2">
      <c r="A15" s="111" t="s">
        <v>331</v>
      </c>
      <c r="B15" s="110" t="s">
        <v>336</v>
      </c>
      <c r="C15" s="110" t="s">
        <v>388</v>
      </c>
      <c r="D15" s="38" t="s">
        <v>196</v>
      </c>
      <c r="E15" s="39" t="b">
        <v>0</v>
      </c>
      <c r="F15" s="110" t="s">
        <v>339</v>
      </c>
      <c r="G15" s="110" t="s">
        <v>340</v>
      </c>
    </row>
    <row r="16" spans="1:7" ht="12.75" x14ac:dyDescent="0.2">
      <c r="A16" s="111" t="s">
        <v>332</v>
      </c>
      <c r="B16" s="110" t="s">
        <v>336</v>
      </c>
      <c r="C16" s="110" t="s">
        <v>388</v>
      </c>
      <c r="D16" s="38" t="s">
        <v>205</v>
      </c>
      <c r="E16" s="39" t="b">
        <v>0</v>
      </c>
      <c r="F16" s="110" t="s">
        <v>339</v>
      </c>
      <c r="G16" s="110" t="s">
        <v>340</v>
      </c>
    </row>
    <row r="17" spans="1:7" ht="12.75" x14ac:dyDescent="0.2">
      <c r="A17" s="140" t="s">
        <v>356</v>
      </c>
      <c r="B17" s="141" t="s">
        <v>354</v>
      </c>
      <c r="C17" s="141" t="s">
        <v>389</v>
      </c>
      <c r="D17" s="37" t="s">
        <v>355</v>
      </c>
      <c r="E17" s="42" t="b">
        <v>0</v>
      </c>
      <c r="F17" s="141" t="s">
        <v>339</v>
      </c>
      <c r="G17" s="141" t="s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7C2C-31ED-4534-87CC-A571384210DB}">
  <dimension ref="A1:D6"/>
  <sheetViews>
    <sheetView workbookViewId="0">
      <selection activeCell="P14" sqref="P14"/>
    </sheetView>
  </sheetViews>
  <sheetFormatPr defaultRowHeight="12" x14ac:dyDescent="0.2"/>
  <cols>
    <col min="1" max="2" width="27" bestFit="1" customWidth="1" collapsed="1"/>
  </cols>
  <sheetData>
    <row r="1" spans="1:4" x14ac:dyDescent="0.2">
      <c r="A1" s="3" t="s">
        <v>62</v>
      </c>
      <c r="B1" s="3" t="s">
        <v>63</v>
      </c>
      <c r="C1" s="3" t="s">
        <v>64</v>
      </c>
      <c r="D1" s="3" t="s">
        <v>65</v>
      </c>
    </row>
    <row r="2" spans="1:4" x14ac:dyDescent="0.2">
      <c r="A2" s="105" t="s">
        <v>393</v>
      </c>
      <c r="B2" s="105" t="s">
        <v>392</v>
      </c>
      <c r="C2" s="105">
        <v>0.7</v>
      </c>
      <c r="D2" s="105">
        <v>1</v>
      </c>
    </row>
    <row r="3" spans="1:4" x14ac:dyDescent="0.2">
      <c r="A3" s="105" t="s">
        <v>393</v>
      </c>
      <c r="B3" s="105" t="s">
        <v>394</v>
      </c>
      <c r="C3" s="105">
        <v>0.2</v>
      </c>
      <c r="D3" s="105">
        <v>-1</v>
      </c>
    </row>
    <row r="4" spans="1:4" x14ac:dyDescent="0.2">
      <c r="A4" s="2" t="s">
        <v>66</v>
      </c>
      <c r="B4" s="2" t="s">
        <v>67</v>
      </c>
      <c r="C4" s="2">
        <v>0.06</v>
      </c>
      <c r="D4" s="2">
        <v>1</v>
      </c>
    </row>
    <row r="5" spans="1:4" x14ac:dyDescent="0.2">
      <c r="A5" s="2" t="s">
        <v>68</v>
      </c>
      <c r="B5" s="2" t="s">
        <v>85</v>
      </c>
      <c r="C5" s="2">
        <v>0.02</v>
      </c>
      <c r="D5" s="2">
        <v>1</v>
      </c>
    </row>
    <row r="6" spans="1:4" x14ac:dyDescent="0.2">
      <c r="A6" s="2" t="s">
        <v>68</v>
      </c>
      <c r="B6" s="2" t="s">
        <v>86</v>
      </c>
      <c r="C6" s="2">
        <v>0.02</v>
      </c>
      <c r="D6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84D1-96FE-4996-B8DE-C83E0AF7B92D}">
  <dimension ref="A1:N105"/>
  <sheetViews>
    <sheetView topLeftCell="A70" zoomScaleNormal="100" workbookViewId="0">
      <selection activeCell="C115" sqref="C115"/>
    </sheetView>
  </sheetViews>
  <sheetFormatPr defaultRowHeight="12" x14ac:dyDescent="0.2"/>
  <cols>
    <col min="1" max="1" width="40.1640625" style="99" customWidth="1" collapsed="1"/>
    <col min="2" max="2" width="35.83203125" style="22" customWidth="1" collapsed="1"/>
    <col min="3" max="3" width="42.33203125" style="22" customWidth="1" collapsed="1"/>
    <col min="4" max="4" width="73" style="22" bestFit="1" customWidth="1" collapsed="1"/>
    <col min="14" max="14" width="11.5" bestFit="1" customWidth="1" collapsed="1"/>
  </cols>
  <sheetData>
    <row r="1" spans="1:8" ht="18.75" customHeight="1" x14ac:dyDescent="0.2">
      <c r="A1" s="35" t="s">
        <v>69</v>
      </c>
      <c r="B1" s="35" t="s">
        <v>70</v>
      </c>
      <c r="C1" s="36" t="s">
        <v>71</v>
      </c>
      <c r="D1" s="36" t="s">
        <v>13</v>
      </c>
    </row>
    <row r="2" spans="1:8" x14ac:dyDescent="0.2">
      <c r="A2" s="95" t="s">
        <v>254</v>
      </c>
      <c r="B2" s="33" t="s">
        <v>256</v>
      </c>
      <c r="C2" s="74" t="b">
        <v>1</v>
      </c>
      <c r="D2" s="75" t="s">
        <v>255</v>
      </c>
    </row>
    <row r="3" spans="1:8" x14ac:dyDescent="0.2">
      <c r="A3" s="96" t="s">
        <v>72</v>
      </c>
      <c r="B3" s="32" t="s">
        <v>37</v>
      </c>
      <c r="C3" s="34">
        <v>2</v>
      </c>
      <c r="D3" s="21" t="s">
        <v>144</v>
      </c>
    </row>
    <row r="4" spans="1:8" x14ac:dyDescent="0.2">
      <c r="A4" s="96" t="s">
        <v>72</v>
      </c>
      <c r="B4" s="32" t="s">
        <v>38</v>
      </c>
      <c r="C4" s="34">
        <v>2</v>
      </c>
      <c r="D4" s="21" t="s">
        <v>145</v>
      </c>
    </row>
    <row r="5" spans="1:8" ht="24" x14ac:dyDescent="0.2">
      <c r="A5" s="96" t="s">
        <v>72</v>
      </c>
      <c r="B5" s="32" t="s">
        <v>133</v>
      </c>
      <c r="C5" s="34">
        <v>2</v>
      </c>
      <c r="D5" s="21" t="s">
        <v>134</v>
      </c>
    </row>
    <row r="6" spans="1:8" ht="24" x14ac:dyDescent="0.2">
      <c r="A6" s="72" t="s">
        <v>140</v>
      </c>
      <c r="B6" s="26" t="s">
        <v>220</v>
      </c>
      <c r="C6" s="27" t="b">
        <v>0</v>
      </c>
      <c r="D6" s="72" t="s">
        <v>253</v>
      </c>
      <c r="H6" s="20"/>
    </row>
    <row r="7" spans="1:8" x14ac:dyDescent="0.2">
      <c r="A7" s="72" t="s">
        <v>140</v>
      </c>
      <c r="B7" s="26" t="s">
        <v>222</v>
      </c>
      <c r="C7" s="27">
        <v>7.2539927830390702</v>
      </c>
      <c r="D7" s="165" t="s">
        <v>171</v>
      </c>
    </row>
    <row r="8" spans="1:8" x14ac:dyDescent="0.2">
      <c r="A8" s="72" t="s">
        <v>140</v>
      </c>
      <c r="B8" s="26" t="s">
        <v>223</v>
      </c>
      <c r="C8" s="27">
        <v>7.2449193947015997</v>
      </c>
      <c r="D8" s="166"/>
    </row>
    <row r="9" spans="1:8" x14ac:dyDescent="0.2">
      <c r="A9" s="72" t="s">
        <v>140</v>
      </c>
      <c r="B9" s="26" t="s">
        <v>224</v>
      </c>
      <c r="C9" s="27">
        <v>11.237409323763</v>
      </c>
      <c r="D9" s="166"/>
    </row>
    <row r="10" spans="1:8" x14ac:dyDescent="0.2">
      <c r="A10" s="72" t="s">
        <v>140</v>
      </c>
      <c r="B10" s="26" t="s">
        <v>225</v>
      </c>
      <c r="C10" s="27">
        <v>14.9282209757384</v>
      </c>
      <c r="D10" s="166"/>
    </row>
    <row r="11" spans="1:8" x14ac:dyDescent="0.2">
      <c r="A11" s="72" t="s">
        <v>140</v>
      </c>
      <c r="B11" s="26" t="s">
        <v>226</v>
      </c>
      <c r="C11" s="27">
        <v>11.722137936485399</v>
      </c>
      <c r="D11" s="166"/>
    </row>
    <row r="12" spans="1:8" x14ac:dyDescent="0.2">
      <c r="A12" s="72" t="s">
        <v>140</v>
      </c>
      <c r="B12" s="26" t="s">
        <v>227</v>
      </c>
      <c r="C12" s="27">
        <v>13.753242216113399</v>
      </c>
      <c r="D12" s="166"/>
    </row>
    <row r="13" spans="1:8" x14ac:dyDescent="0.2">
      <c r="A13" s="72" t="s">
        <v>140</v>
      </c>
      <c r="B13" s="26" t="s">
        <v>228</v>
      </c>
      <c r="C13" s="27">
        <v>4.0289679461741699</v>
      </c>
      <c r="D13" s="166"/>
    </row>
    <row r="14" spans="1:8" x14ac:dyDescent="0.2">
      <c r="A14" s="72" t="s">
        <v>140</v>
      </c>
      <c r="B14" s="26" t="s">
        <v>229</v>
      </c>
      <c r="C14" s="27">
        <v>5.39058857475273</v>
      </c>
      <c r="D14" s="166"/>
    </row>
    <row r="15" spans="1:8" x14ac:dyDescent="0.2">
      <c r="A15" s="72" t="s">
        <v>140</v>
      </c>
      <c r="B15" s="26" t="s">
        <v>230</v>
      </c>
      <c r="C15" s="27">
        <v>9.5676708653642208</v>
      </c>
      <c r="D15" s="166"/>
    </row>
    <row r="16" spans="1:8" x14ac:dyDescent="0.2">
      <c r="A16" s="72" t="s">
        <v>140</v>
      </c>
      <c r="B16" s="26" t="s">
        <v>231</v>
      </c>
      <c r="C16" s="27">
        <v>12.5809603035165</v>
      </c>
      <c r="D16" s="166"/>
    </row>
    <row r="17" spans="1:4" x14ac:dyDescent="0.2">
      <c r="A17" s="72" t="s">
        <v>140</v>
      </c>
      <c r="B17" s="26" t="s">
        <v>288</v>
      </c>
      <c r="C17" s="27">
        <v>12.5809603035165</v>
      </c>
      <c r="D17" s="166"/>
    </row>
    <row r="18" spans="1:4" x14ac:dyDescent="0.2">
      <c r="A18" s="72" t="s">
        <v>140</v>
      </c>
      <c r="B18" s="26" t="s">
        <v>232</v>
      </c>
      <c r="C18" s="27">
        <v>10.297682404023</v>
      </c>
      <c r="D18" s="166"/>
    </row>
    <row r="19" spans="1:4" x14ac:dyDescent="0.2">
      <c r="A19" s="72" t="s">
        <v>140</v>
      </c>
      <c r="B19" s="26" t="s">
        <v>233</v>
      </c>
      <c r="C19" s="27">
        <v>10.9153796598381</v>
      </c>
      <c r="D19" s="166"/>
    </row>
    <row r="20" spans="1:4" x14ac:dyDescent="0.2">
      <c r="A20" s="72" t="s">
        <v>140</v>
      </c>
      <c r="B20" s="26" t="s">
        <v>234</v>
      </c>
      <c r="C20" s="27">
        <v>15.475076584640099</v>
      </c>
      <c r="D20" s="166"/>
    </row>
    <row r="21" spans="1:4" x14ac:dyDescent="0.2">
      <c r="A21" s="72" t="s">
        <v>140</v>
      </c>
      <c r="B21" s="26" t="s">
        <v>235</v>
      </c>
      <c r="C21" s="27">
        <v>10.127253159433099</v>
      </c>
      <c r="D21" s="166"/>
    </row>
    <row r="22" spans="1:4" x14ac:dyDescent="0.2">
      <c r="A22" s="72" t="s">
        <v>140</v>
      </c>
      <c r="B22" s="26" t="s">
        <v>236</v>
      </c>
      <c r="C22" s="27">
        <v>12.5916872997645</v>
      </c>
      <c r="D22" s="166"/>
    </row>
    <row r="23" spans="1:4" x14ac:dyDescent="0.2">
      <c r="A23" s="72" t="s">
        <v>140</v>
      </c>
      <c r="B23" s="26" t="s">
        <v>237</v>
      </c>
      <c r="C23" s="27">
        <v>9.5567684229600705</v>
      </c>
      <c r="D23" s="166"/>
    </row>
    <row r="24" spans="1:4" x14ac:dyDescent="0.2">
      <c r="A24" s="72" t="s">
        <v>140</v>
      </c>
      <c r="B24" s="26" t="s">
        <v>238</v>
      </c>
      <c r="C24" s="27">
        <v>4.3215669765408098</v>
      </c>
      <c r="D24" s="166"/>
    </row>
    <row r="25" spans="1:4" x14ac:dyDescent="0.2">
      <c r="A25" s="72" t="s">
        <v>140</v>
      </c>
      <c r="B25" s="26" t="s">
        <v>239</v>
      </c>
      <c r="C25" s="27">
        <v>4.8677892698620102</v>
      </c>
      <c r="D25" s="166"/>
    </row>
    <row r="26" spans="1:4" x14ac:dyDescent="0.2">
      <c r="A26" s="72" t="s">
        <v>140</v>
      </c>
      <c r="B26" s="26" t="s">
        <v>240</v>
      </c>
      <c r="C26" s="27">
        <v>8.8236325254763699</v>
      </c>
      <c r="D26" s="166"/>
    </row>
    <row r="27" spans="1:4" x14ac:dyDescent="0.2">
      <c r="A27" s="72" t="s">
        <v>140</v>
      </c>
      <c r="B27" s="26" t="s">
        <v>241</v>
      </c>
      <c r="C27" s="27">
        <v>11.5749221546656</v>
      </c>
      <c r="D27" s="166"/>
    </row>
    <row r="28" spans="1:4" x14ac:dyDescent="0.2">
      <c r="A28" s="72" t="s">
        <v>140</v>
      </c>
      <c r="B28" s="26" t="s">
        <v>242</v>
      </c>
      <c r="C28" s="27">
        <v>9.5770484115838794</v>
      </c>
      <c r="D28" s="166"/>
    </row>
    <row r="29" spans="1:4" x14ac:dyDescent="0.2">
      <c r="A29" s="72" t="s">
        <v>140</v>
      </c>
      <c r="B29" s="26" t="s">
        <v>243</v>
      </c>
      <c r="C29" s="27">
        <v>10.883505859086</v>
      </c>
      <c r="D29" s="166"/>
    </row>
    <row r="30" spans="1:4" x14ac:dyDescent="0.2">
      <c r="A30" s="72" t="s">
        <v>140</v>
      </c>
      <c r="B30" s="26" t="s">
        <v>244</v>
      </c>
      <c r="C30" s="27">
        <v>10.5118986019133</v>
      </c>
      <c r="D30" s="166"/>
    </row>
    <row r="31" spans="1:4" x14ac:dyDescent="0.2">
      <c r="A31" s="72" t="s">
        <v>140</v>
      </c>
      <c r="B31" s="26" t="s">
        <v>245</v>
      </c>
      <c r="C31" s="27">
        <v>9.5192978463916607</v>
      </c>
      <c r="D31" s="166"/>
    </row>
    <row r="32" spans="1:4" x14ac:dyDescent="0.2">
      <c r="A32" s="72" t="s">
        <v>140</v>
      </c>
      <c r="B32" s="26" t="s">
        <v>246</v>
      </c>
      <c r="C32" s="27">
        <v>11.0054422023995</v>
      </c>
      <c r="D32" s="166"/>
    </row>
    <row r="33" spans="1:4" x14ac:dyDescent="0.2">
      <c r="A33" s="72" t="s">
        <v>140</v>
      </c>
      <c r="B33" s="26" t="s">
        <v>247</v>
      </c>
      <c r="C33" s="27">
        <v>8.0908639801713598</v>
      </c>
      <c r="D33" s="166"/>
    </row>
    <row r="34" spans="1:4" x14ac:dyDescent="0.2">
      <c r="A34" s="72" t="s">
        <v>140</v>
      </c>
      <c r="B34" s="26" t="s">
        <v>248</v>
      </c>
      <c r="C34" s="27">
        <v>10.0227395123083</v>
      </c>
      <c r="D34" s="166"/>
    </row>
    <row r="35" spans="1:4" x14ac:dyDescent="0.2">
      <c r="A35" s="72" t="s">
        <v>140</v>
      </c>
      <c r="B35" s="26" t="s">
        <v>249</v>
      </c>
      <c r="C35" s="27">
        <v>9.1357711707995701</v>
      </c>
      <c r="D35" s="166"/>
    </row>
    <row r="36" spans="1:4" x14ac:dyDescent="0.2">
      <c r="A36" s="72" t="s">
        <v>140</v>
      </c>
      <c r="B36" s="26" t="s">
        <v>250</v>
      </c>
      <c r="C36" s="27">
        <v>11.288927102204999</v>
      </c>
      <c r="D36" s="166"/>
    </row>
    <row r="37" spans="1:4" x14ac:dyDescent="0.2">
      <c r="A37" s="97" t="s">
        <v>140</v>
      </c>
      <c r="B37" s="28" t="s">
        <v>251</v>
      </c>
      <c r="C37" s="29">
        <v>9.2925091405594493</v>
      </c>
      <c r="D37" s="167"/>
    </row>
    <row r="38" spans="1:4" x14ac:dyDescent="0.2">
      <c r="A38" s="97" t="s">
        <v>140</v>
      </c>
      <c r="B38" s="28" t="s">
        <v>252</v>
      </c>
      <c r="C38" s="29">
        <v>11.732181824957699</v>
      </c>
      <c r="D38" s="71"/>
    </row>
    <row r="39" spans="1:4" x14ac:dyDescent="0.2">
      <c r="A39" s="98" t="s">
        <v>140</v>
      </c>
      <c r="B39" s="30" t="s">
        <v>216</v>
      </c>
      <c r="C39" s="31">
        <v>10</v>
      </c>
      <c r="D39" s="163" t="s">
        <v>172</v>
      </c>
    </row>
    <row r="40" spans="1:4" x14ac:dyDescent="0.2">
      <c r="A40" s="98" t="s">
        <v>140</v>
      </c>
      <c r="B40" s="30" t="s">
        <v>217</v>
      </c>
      <c r="C40" s="31">
        <v>10</v>
      </c>
      <c r="D40" s="164"/>
    </row>
    <row r="41" spans="1:4" x14ac:dyDescent="0.2">
      <c r="A41" s="98" t="s">
        <v>140</v>
      </c>
      <c r="B41" s="30" t="s">
        <v>218</v>
      </c>
      <c r="C41" s="31">
        <v>25</v>
      </c>
      <c r="D41" s="163" t="s">
        <v>172</v>
      </c>
    </row>
    <row r="42" spans="1:4" x14ac:dyDescent="0.2">
      <c r="A42" s="98" t="s">
        <v>140</v>
      </c>
      <c r="B42" s="30" t="s">
        <v>219</v>
      </c>
      <c r="C42" s="31">
        <v>30</v>
      </c>
      <c r="D42" s="164"/>
    </row>
    <row r="43" spans="1:4" x14ac:dyDescent="0.2">
      <c r="A43" s="19" t="s">
        <v>342</v>
      </c>
      <c r="B43" s="129" t="s">
        <v>43</v>
      </c>
      <c r="C43" s="2" t="s">
        <v>334</v>
      </c>
      <c r="D43" s="2"/>
    </row>
    <row r="44" spans="1:4" x14ac:dyDescent="0.2">
      <c r="A44" s="19" t="s">
        <v>342</v>
      </c>
      <c r="B44" s="129" t="s">
        <v>44</v>
      </c>
      <c r="C44" s="2" t="s">
        <v>334</v>
      </c>
      <c r="D44" s="2"/>
    </row>
    <row r="45" spans="1:4" x14ac:dyDescent="0.2">
      <c r="A45" s="19" t="s">
        <v>342</v>
      </c>
      <c r="B45" s="130" t="s">
        <v>45</v>
      </c>
      <c r="C45" s="2" t="s">
        <v>343</v>
      </c>
      <c r="D45" s="2"/>
    </row>
    <row r="46" spans="1:4" x14ac:dyDescent="0.2">
      <c r="A46" s="19" t="s">
        <v>342</v>
      </c>
      <c r="B46" s="131" t="s">
        <v>46</v>
      </c>
      <c r="C46" s="2" t="s">
        <v>344</v>
      </c>
      <c r="D46" s="2"/>
    </row>
    <row r="47" spans="1:4" x14ac:dyDescent="0.2">
      <c r="A47" s="19" t="s">
        <v>342</v>
      </c>
      <c r="B47" s="131" t="s">
        <v>47</v>
      </c>
      <c r="C47" s="2" t="s">
        <v>344</v>
      </c>
      <c r="D47" s="2"/>
    </row>
    <row r="48" spans="1:4" x14ac:dyDescent="0.2">
      <c r="A48" s="19" t="s">
        <v>342</v>
      </c>
      <c r="B48" s="131" t="s">
        <v>48</v>
      </c>
      <c r="C48" s="2" t="s">
        <v>344</v>
      </c>
      <c r="D48" s="2"/>
    </row>
    <row r="49" spans="1:7" x14ac:dyDescent="0.2">
      <c r="A49" s="19" t="s">
        <v>342</v>
      </c>
      <c r="B49" s="131" t="s">
        <v>143</v>
      </c>
      <c r="C49" s="2" t="s">
        <v>344</v>
      </c>
      <c r="D49" s="2"/>
    </row>
    <row r="50" spans="1:7" x14ac:dyDescent="0.2">
      <c r="A50" s="132" t="s">
        <v>342</v>
      </c>
      <c r="B50" s="133" t="s">
        <v>345</v>
      </c>
      <c r="C50" s="104" t="s">
        <v>344</v>
      </c>
      <c r="D50" s="104"/>
    </row>
    <row r="51" spans="1:7" x14ac:dyDescent="0.2">
      <c r="A51" s="147" t="s">
        <v>365</v>
      </c>
      <c r="B51" s="148" t="s">
        <v>360</v>
      </c>
      <c r="C51" s="149">
        <v>60</v>
      </c>
      <c r="D51" s="148"/>
    </row>
    <row r="52" spans="1:7" x14ac:dyDescent="0.2">
      <c r="A52" s="147" t="s">
        <v>365</v>
      </c>
      <c r="B52" s="148" t="s">
        <v>359</v>
      </c>
      <c r="C52" s="149">
        <v>60</v>
      </c>
      <c r="D52" s="148"/>
    </row>
    <row r="53" spans="1:7" x14ac:dyDescent="0.2">
      <c r="A53" s="147" t="s">
        <v>365</v>
      </c>
      <c r="B53" s="148" t="s">
        <v>357</v>
      </c>
      <c r="C53" s="149">
        <v>60</v>
      </c>
      <c r="D53" s="148"/>
    </row>
    <row r="54" spans="1:7" x14ac:dyDescent="0.2">
      <c r="A54" s="147" t="s">
        <v>365</v>
      </c>
      <c r="B54" s="148" t="s">
        <v>361</v>
      </c>
      <c r="C54" s="149">
        <v>60</v>
      </c>
      <c r="D54" s="148"/>
    </row>
    <row r="55" spans="1:7" x14ac:dyDescent="0.2">
      <c r="A55" s="147" t="s">
        <v>365</v>
      </c>
      <c r="B55" s="148" t="s">
        <v>358</v>
      </c>
      <c r="C55" s="149">
        <v>60</v>
      </c>
      <c r="D55" s="148"/>
    </row>
    <row r="56" spans="1:7" x14ac:dyDescent="0.2">
      <c r="A56" s="147" t="s">
        <v>365</v>
      </c>
      <c r="B56" s="148" t="s">
        <v>362</v>
      </c>
      <c r="C56" s="149">
        <v>60</v>
      </c>
      <c r="D56" s="148"/>
    </row>
    <row r="57" spans="1:7" x14ac:dyDescent="0.2">
      <c r="A57" s="150" t="s">
        <v>363</v>
      </c>
      <c r="B57" s="151" t="s">
        <v>360</v>
      </c>
      <c r="C57" s="152">
        <v>0.5</v>
      </c>
      <c r="D57" s="151"/>
    </row>
    <row r="58" spans="1:7" ht="12.75" x14ac:dyDescent="0.2">
      <c r="A58" s="150" t="s">
        <v>363</v>
      </c>
      <c r="B58" s="151" t="s">
        <v>359</v>
      </c>
      <c r="C58" s="152">
        <v>0.5</v>
      </c>
      <c r="D58" s="151"/>
      <c r="G58" s="143"/>
    </row>
    <row r="59" spans="1:7" x14ac:dyDescent="0.2">
      <c r="A59" s="150" t="s">
        <v>363</v>
      </c>
      <c r="B59" s="151" t="s">
        <v>357</v>
      </c>
      <c r="C59" s="152">
        <v>0.5</v>
      </c>
      <c r="D59" s="151"/>
    </row>
    <row r="60" spans="1:7" x14ac:dyDescent="0.2">
      <c r="A60" s="150" t="s">
        <v>363</v>
      </c>
      <c r="B60" s="151" t="s">
        <v>361</v>
      </c>
      <c r="C60" s="152">
        <v>0.5</v>
      </c>
      <c r="D60" s="151"/>
    </row>
    <row r="61" spans="1:7" x14ac:dyDescent="0.2">
      <c r="A61" s="150" t="s">
        <v>363</v>
      </c>
      <c r="B61" s="151" t="s">
        <v>358</v>
      </c>
      <c r="C61" s="152">
        <v>0.5</v>
      </c>
      <c r="D61" s="151"/>
    </row>
    <row r="62" spans="1:7" x14ac:dyDescent="0.2">
      <c r="A62" s="150" t="s">
        <v>363</v>
      </c>
      <c r="B62" s="151" t="s">
        <v>362</v>
      </c>
      <c r="C62" s="152">
        <v>0.5</v>
      </c>
      <c r="D62" s="151"/>
    </row>
    <row r="63" spans="1:7" x14ac:dyDescent="0.2">
      <c r="A63" s="144" t="s">
        <v>366</v>
      </c>
      <c r="B63" s="145" t="s">
        <v>360</v>
      </c>
      <c r="C63" s="146">
        <v>4</v>
      </c>
      <c r="D63" s="145"/>
    </row>
    <row r="64" spans="1:7" x14ac:dyDescent="0.2">
      <c r="A64" s="144" t="s">
        <v>366</v>
      </c>
      <c r="B64" s="145" t="s">
        <v>359</v>
      </c>
      <c r="C64" s="146">
        <v>4</v>
      </c>
      <c r="D64" s="145"/>
    </row>
    <row r="65" spans="1:4" x14ac:dyDescent="0.2">
      <c r="A65" s="144" t="s">
        <v>366</v>
      </c>
      <c r="B65" s="145" t="s">
        <v>357</v>
      </c>
      <c r="C65" s="146">
        <v>4</v>
      </c>
      <c r="D65" s="145"/>
    </row>
    <row r="66" spans="1:4" x14ac:dyDescent="0.2">
      <c r="A66" s="144" t="s">
        <v>366</v>
      </c>
      <c r="B66" s="145" t="s">
        <v>361</v>
      </c>
      <c r="C66" s="146">
        <v>4</v>
      </c>
      <c r="D66" s="145"/>
    </row>
    <row r="67" spans="1:4" x14ac:dyDescent="0.2">
      <c r="A67" s="144" t="s">
        <v>366</v>
      </c>
      <c r="B67" s="145" t="s">
        <v>358</v>
      </c>
      <c r="C67" s="146">
        <v>4</v>
      </c>
      <c r="D67" s="145"/>
    </row>
    <row r="68" spans="1:4" x14ac:dyDescent="0.2">
      <c r="A68" s="144" t="s">
        <v>366</v>
      </c>
      <c r="B68" s="145" t="s">
        <v>362</v>
      </c>
      <c r="C68" s="146">
        <v>4</v>
      </c>
      <c r="D68" s="145"/>
    </row>
    <row r="69" spans="1:4" x14ac:dyDescent="0.2">
      <c r="A69" s="153" t="s">
        <v>364</v>
      </c>
      <c r="B69" s="154" t="s">
        <v>360</v>
      </c>
      <c r="C69" s="155">
        <v>0.5</v>
      </c>
      <c r="D69" s="154"/>
    </row>
    <row r="70" spans="1:4" x14ac:dyDescent="0.2">
      <c r="A70" s="153" t="s">
        <v>364</v>
      </c>
      <c r="B70" s="154" t="s">
        <v>359</v>
      </c>
      <c r="C70" s="155">
        <v>0.5</v>
      </c>
      <c r="D70" s="154"/>
    </row>
    <row r="71" spans="1:4" x14ac:dyDescent="0.2">
      <c r="A71" s="153" t="s">
        <v>364</v>
      </c>
      <c r="B71" s="154" t="s">
        <v>357</v>
      </c>
      <c r="C71" s="155">
        <v>0.5</v>
      </c>
      <c r="D71" s="154"/>
    </row>
    <row r="72" spans="1:4" x14ac:dyDescent="0.2">
      <c r="A72" s="153" t="s">
        <v>364</v>
      </c>
      <c r="B72" s="154" t="s">
        <v>361</v>
      </c>
      <c r="C72" s="155">
        <v>0.5</v>
      </c>
      <c r="D72" s="154"/>
    </row>
    <row r="73" spans="1:4" x14ac:dyDescent="0.2">
      <c r="A73" s="153" t="s">
        <v>364</v>
      </c>
      <c r="B73" s="154" t="s">
        <v>358</v>
      </c>
      <c r="C73" s="155">
        <v>0.5</v>
      </c>
      <c r="D73" s="154"/>
    </row>
    <row r="74" spans="1:4" x14ac:dyDescent="0.2">
      <c r="A74" s="153" t="s">
        <v>364</v>
      </c>
      <c r="B74" s="154" t="s">
        <v>362</v>
      </c>
      <c r="C74" s="155">
        <v>0.5</v>
      </c>
      <c r="D74" s="154"/>
    </row>
    <row r="75" spans="1:4" ht="12.75" x14ac:dyDescent="0.2">
      <c r="A75" s="96" t="s">
        <v>367</v>
      </c>
      <c r="B75" s="156" t="s">
        <v>51</v>
      </c>
      <c r="C75" s="21" t="s">
        <v>279</v>
      </c>
      <c r="D75" s="21"/>
    </row>
    <row r="76" spans="1:4" ht="12.75" x14ac:dyDescent="0.2">
      <c r="A76" s="96" t="s">
        <v>367</v>
      </c>
      <c r="B76" s="156" t="s">
        <v>318</v>
      </c>
      <c r="C76" s="21" t="s">
        <v>279</v>
      </c>
      <c r="D76" s="21"/>
    </row>
    <row r="77" spans="1:4" ht="12.75" x14ac:dyDescent="0.2">
      <c r="A77" s="96" t="s">
        <v>367</v>
      </c>
      <c r="B77" s="156" t="s">
        <v>52</v>
      </c>
      <c r="C77" s="21" t="s">
        <v>368</v>
      </c>
      <c r="D77" s="21"/>
    </row>
    <row r="78" spans="1:4" ht="12.75" x14ac:dyDescent="0.2">
      <c r="A78" s="96" t="s">
        <v>367</v>
      </c>
      <c r="B78" s="156" t="s">
        <v>173</v>
      </c>
      <c r="C78" s="21" t="s">
        <v>368</v>
      </c>
      <c r="D78" s="21"/>
    </row>
    <row r="79" spans="1:4" ht="12.75" x14ac:dyDescent="0.2">
      <c r="A79" s="96" t="s">
        <v>367</v>
      </c>
      <c r="B79" s="156" t="s">
        <v>180</v>
      </c>
      <c r="C79" s="21" t="s">
        <v>368</v>
      </c>
      <c r="D79" s="21"/>
    </row>
    <row r="80" spans="1:4" ht="12.75" x14ac:dyDescent="0.2">
      <c r="A80" s="96" t="s">
        <v>367</v>
      </c>
      <c r="B80" s="156" t="s">
        <v>183</v>
      </c>
      <c r="C80" s="21" t="s">
        <v>279</v>
      </c>
      <c r="D80" s="21"/>
    </row>
    <row r="81" spans="1:4" ht="12.75" x14ac:dyDescent="0.2">
      <c r="A81" s="96" t="s">
        <v>367</v>
      </c>
      <c r="B81" s="156" t="s">
        <v>185</v>
      </c>
      <c r="C81" s="21" t="s">
        <v>368</v>
      </c>
      <c r="D81" s="21"/>
    </row>
    <row r="82" spans="1:4" ht="12.75" x14ac:dyDescent="0.2">
      <c r="A82" s="96" t="s">
        <v>367</v>
      </c>
      <c r="B82" s="156" t="s">
        <v>187</v>
      </c>
      <c r="C82" s="21" t="s">
        <v>279</v>
      </c>
      <c r="D82" s="21"/>
    </row>
    <row r="83" spans="1:4" ht="12.75" x14ac:dyDescent="0.2">
      <c r="A83" s="96" t="s">
        <v>367</v>
      </c>
      <c r="B83" s="156" t="s">
        <v>189</v>
      </c>
      <c r="C83" s="21" t="s">
        <v>368</v>
      </c>
      <c r="D83" s="21"/>
    </row>
    <row r="84" spans="1:4" ht="12.75" x14ac:dyDescent="0.2">
      <c r="A84" s="96" t="s">
        <v>367</v>
      </c>
      <c r="B84" s="156" t="s">
        <v>192</v>
      </c>
      <c r="C84" s="21" t="s">
        <v>279</v>
      </c>
      <c r="D84" s="21"/>
    </row>
    <row r="85" spans="1:4" ht="12.75" x14ac:dyDescent="0.2">
      <c r="A85" s="96" t="s">
        <v>367</v>
      </c>
      <c r="B85" s="156" t="s">
        <v>194</v>
      </c>
      <c r="C85" s="21" t="s">
        <v>368</v>
      </c>
      <c r="D85" s="21"/>
    </row>
    <row r="86" spans="1:4" ht="12.75" x14ac:dyDescent="0.2">
      <c r="A86" s="96" t="s">
        <v>367</v>
      </c>
      <c r="B86" s="156" t="s">
        <v>196</v>
      </c>
      <c r="C86" s="21" t="s">
        <v>279</v>
      </c>
      <c r="D86" s="21"/>
    </row>
    <row r="87" spans="1:4" ht="12.75" x14ac:dyDescent="0.2">
      <c r="A87" s="96" t="s">
        <v>367</v>
      </c>
      <c r="B87" s="156" t="s">
        <v>198</v>
      </c>
      <c r="C87" s="21" t="s">
        <v>368</v>
      </c>
      <c r="D87" s="21"/>
    </row>
    <row r="88" spans="1:4" ht="12.75" x14ac:dyDescent="0.2">
      <c r="A88" s="96" t="s">
        <v>367</v>
      </c>
      <c r="B88" s="156" t="s">
        <v>201</v>
      </c>
      <c r="C88" s="21" t="s">
        <v>279</v>
      </c>
      <c r="D88" s="21"/>
    </row>
    <row r="89" spans="1:4" ht="12.75" x14ac:dyDescent="0.2">
      <c r="A89" s="96" t="s">
        <v>367</v>
      </c>
      <c r="B89" s="156" t="s">
        <v>203</v>
      </c>
      <c r="C89" s="21" t="s">
        <v>368</v>
      </c>
      <c r="D89" s="21"/>
    </row>
    <row r="90" spans="1:4" ht="12.75" x14ac:dyDescent="0.2">
      <c r="A90" s="96" t="s">
        <v>367</v>
      </c>
      <c r="B90" s="156" t="s">
        <v>205</v>
      </c>
      <c r="C90" s="21" t="s">
        <v>279</v>
      </c>
      <c r="D90" s="21"/>
    </row>
    <row r="91" spans="1:4" ht="12.75" x14ac:dyDescent="0.2">
      <c r="A91" s="96" t="s">
        <v>367</v>
      </c>
      <c r="B91" s="156" t="s">
        <v>58</v>
      </c>
      <c r="C91" s="21" t="s">
        <v>279</v>
      </c>
      <c r="D91" s="21"/>
    </row>
    <row r="92" spans="1:4" ht="12.75" x14ac:dyDescent="0.2">
      <c r="A92" s="96" t="s">
        <v>367</v>
      </c>
      <c r="B92" s="156" t="s">
        <v>136</v>
      </c>
      <c r="C92" s="21" t="s">
        <v>369</v>
      </c>
      <c r="D92" s="21"/>
    </row>
    <row r="93" spans="1:4" ht="12.75" x14ac:dyDescent="0.2">
      <c r="A93" s="96" t="s">
        <v>367</v>
      </c>
      <c r="B93" s="156" t="s">
        <v>137</v>
      </c>
      <c r="C93" s="21" t="s">
        <v>370</v>
      </c>
      <c r="D93" s="21"/>
    </row>
    <row r="94" spans="1:4" x14ac:dyDescent="0.2">
      <c r="A94" s="157" t="s">
        <v>371</v>
      </c>
      <c r="B94" s="145" t="s">
        <v>360</v>
      </c>
      <c r="C94" s="159">
        <v>4</v>
      </c>
      <c r="D94" s="158"/>
    </row>
    <row r="95" spans="1:4" x14ac:dyDescent="0.2">
      <c r="A95" s="157" t="s">
        <v>371</v>
      </c>
      <c r="B95" s="145" t="s">
        <v>359</v>
      </c>
      <c r="C95" s="159">
        <v>3</v>
      </c>
      <c r="D95" s="158"/>
    </row>
    <row r="96" spans="1:4" x14ac:dyDescent="0.2">
      <c r="A96" s="157" t="s">
        <v>371</v>
      </c>
      <c r="B96" s="145" t="s">
        <v>357</v>
      </c>
      <c r="C96" s="159">
        <v>2.2000000000000002</v>
      </c>
      <c r="D96" s="158"/>
    </row>
    <row r="97" spans="1:4" x14ac:dyDescent="0.2">
      <c r="A97" s="157" t="s">
        <v>371</v>
      </c>
      <c r="B97" s="145" t="s">
        <v>361</v>
      </c>
      <c r="C97" s="159">
        <v>2</v>
      </c>
      <c r="D97" s="158"/>
    </row>
    <row r="98" spans="1:4" x14ac:dyDescent="0.2">
      <c r="A98" s="157" t="s">
        <v>371</v>
      </c>
      <c r="B98" s="145" t="s">
        <v>358</v>
      </c>
      <c r="C98" s="159">
        <v>3</v>
      </c>
      <c r="D98" s="158"/>
    </row>
    <row r="99" spans="1:4" x14ac:dyDescent="0.2">
      <c r="A99" s="157" t="s">
        <v>371</v>
      </c>
      <c r="B99" s="145" t="s">
        <v>362</v>
      </c>
      <c r="C99" s="159">
        <v>2</v>
      </c>
      <c r="D99" s="158"/>
    </row>
    <row r="100" spans="1:4" x14ac:dyDescent="0.2">
      <c r="A100" s="157" t="s">
        <v>372</v>
      </c>
      <c r="B100" s="154" t="s">
        <v>360</v>
      </c>
      <c r="C100" s="159">
        <v>65</v>
      </c>
      <c r="D100" s="158"/>
    </row>
    <row r="101" spans="1:4" x14ac:dyDescent="0.2">
      <c r="A101" s="157" t="s">
        <v>372</v>
      </c>
      <c r="B101" s="154" t="s">
        <v>359</v>
      </c>
      <c r="C101" s="159">
        <v>60</v>
      </c>
      <c r="D101" s="158"/>
    </row>
    <row r="102" spans="1:4" x14ac:dyDescent="0.2">
      <c r="A102" s="157" t="s">
        <v>372</v>
      </c>
      <c r="B102" s="154" t="s">
        <v>357</v>
      </c>
      <c r="C102" s="159">
        <v>55</v>
      </c>
      <c r="D102" s="158"/>
    </row>
    <row r="103" spans="1:4" x14ac:dyDescent="0.2">
      <c r="A103" s="157" t="s">
        <v>372</v>
      </c>
      <c r="B103" s="154" t="s">
        <v>361</v>
      </c>
      <c r="C103" s="159">
        <v>60</v>
      </c>
      <c r="D103" s="158"/>
    </row>
    <row r="104" spans="1:4" x14ac:dyDescent="0.2">
      <c r="A104" s="157" t="s">
        <v>372</v>
      </c>
      <c r="B104" s="154" t="s">
        <v>358</v>
      </c>
      <c r="C104" s="159">
        <v>65</v>
      </c>
      <c r="D104" s="158"/>
    </row>
    <row r="105" spans="1:4" x14ac:dyDescent="0.2">
      <c r="A105" s="157" t="s">
        <v>372</v>
      </c>
      <c r="B105" s="154" t="s">
        <v>362</v>
      </c>
      <c r="C105" s="159">
        <v>60</v>
      </c>
      <c r="D105" s="158"/>
    </row>
  </sheetData>
  <autoFilter ref="A1:D42" xr:uid="{01DB84D1-96FE-4996-B8DE-C83E0AF7B92D}"/>
  <mergeCells count="3">
    <mergeCell ref="D39:D40"/>
    <mergeCell ref="D7:D37"/>
    <mergeCell ref="D41:D42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A0B-A14A-4E7A-AD9C-02C10FBFD938}">
  <dimension ref="A1:C25"/>
  <sheetViews>
    <sheetView workbookViewId="0">
      <selection activeCell="E22" sqref="E22"/>
    </sheetView>
  </sheetViews>
  <sheetFormatPr defaultRowHeight="12" x14ac:dyDescent="0.2"/>
  <cols>
    <col min="1" max="1" width="24.1640625" customWidth="1" collapsed="1"/>
    <col min="2" max="2" width="35.5" bestFit="1" customWidth="1" collapsed="1"/>
    <col min="3" max="3" width="38.5" bestFit="1" customWidth="1" collapsed="1"/>
  </cols>
  <sheetData>
    <row r="1" spans="1:3" x14ac:dyDescent="0.2">
      <c r="A1" s="18" t="s">
        <v>60</v>
      </c>
      <c r="B1" s="18" t="s">
        <v>61</v>
      </c>
      <c r="C1" s="18" t="s">
        <v>13</v>
      </c>
    </row>
    <row r="2" spans="1:3" x14ac:dyDescent="0.2">
      <c r="A2" s="65" t="s">
        <v>208</v>
      </c>
      <c r="B2" s="66" t="s">
        <v>43</v>
      </c>
      <c r="C2" s="66" t="s">
        <v>209</v>
      </c>
    </row>
    <row r="3" spans="1:3" x14ac:dyDescent="0.2">
      <c r="A3" s="65" t="s">
        <v>208</v>
      </c>
      <c r="B3" s="66" t="s">
        <v>44</v>
      </c>
      <c r="C3" s="66" t="s">
        <v>209</v>
      </c>
    </row>
    <row r="4" spans="1:3" x14ac:dyDescent="0.2">
      <c r="A4" s="67" t="s">
        <v>210</v>
      </c>
      <c r="B4" s="68" t="s">
        <v>45</v>
      </c>
      <c r="C4" s="68" t="s">
        <v>211</v>
      </c>
    </row>
    <row r="5" spans="1:3" x14ac:dyDescent="0.2">
      <c r="A5" s="69" t="s">
        <v>212</v>
      </c>
      <c r="B5" s="70" t="s">
        <v>46</v>
      </c>
      <c r="C5" s="70" t="s">
        <v>213</v>
      </c>
    </row>
    <row r="6" spans="1:3" x14ac:dyDescent="0.2">
      <c r="A6" s="69" t="s">
        <v>212</v>
      </c>
      <c r="B6" s="70" t="s">
        <v>47</v>
      </c>
      <c r="C6" s="70" t="s">
        <v>213</v>
      </c>
    </row>
    <row r="7" spans="1:3" x14ac:dyDescent="0.2">
      <c r="A7" s="69" t="s">
        <v>212</v>
      </c>
      <c r="B7" s="70" t="s">
        <v>48</v>
      </c>
      <c r="C7" s="70" t="s">
        <v>213</v>
      </c>
    </row>
    <row r="8" spans="1:3" x14ac:dyDescent="0.2">
      <c r="A8" s="69" t="s">
        <v>212</v>
      </c>
      <c r="B8" s="70" t="s">
        <v>143</v>
      </c>
      <c r="C8" s="70" t="s">
        <v>213</v>
      </c>
    </row>
    <row r="9" spans="1:3" x14ac:dyDescent="0.2">
      <c r="A9" s="16"/>
      <c r="B9" s="17"/>
    </row>
    <row r="10" spans="1:3" x14ac:dyDescent="0.2">
      <c r="A10" s="16"/>
      <c r="B10" s="17"/>
    </row>
    <row r="11" spans="1:3" x14ac:dyDescent="0.2">
      <c r="A11" s="16"/>
      <c r="B11" s="17"/>
    </row>
    <row r="12" spans="1:3" x14ac:dyDescent="0.2">
      <c r="A12" s="16"/>
      <c r="B12" s="17"/>
    </row>
    <row r="13" spans="1:3" x14ac:dyDescent="0.2">
      <c r="A13" s="16"/>
      <c r="B13" s="17"/>
    </row>
    <row r="14" spans="1:3" x14ac:dyDescent="0.2">
      <c r="A14" s="16"/>
      <c r="B14" s="17"/>
    </row>
    <row r="15" spans="1:3" x14ac:dyDescent="0.2">
      <c r="A15" s="16"/>
      <c r="B15" s="17"/>
    </row>
    <row r="16" spans="1:3" x14ac:dyDescent="0.2">
      <c r="A16" s="16"/>
      <c r="B16" s="17"/>
    </row>
    <row r="17" spans="1:2" x14ac:dyDescent="0.2">
      <c r="A17" s="16"/>
      <c r="B17" s="17"/>
    </row>
    <row r="18" spans="1:2" x14ac:dyDescent="0.2">
      <c r="A18" s="16"/>
      <c r="B18" s="17"/>
    </row>
    <row r="19" spans="1:2" x14ac:dyDescent="0.2">
      <c r="A19" s="16"/>
      <c r="B19" s="17"/>
    </row>
    <row r="20" spans="1:2" x14ac:dyDescent="0.2">
      <c r="A20" s="16"/>
      <c r="B20" s="17"/>
    </row>
    <row r="21" spans="1:2" x14ac:dyDescent="0.2">
      <c r="A21" s="16"/>
      <c r="B21" s="17"/>
    </row>
    <row r="22" spans="1:2" x14ac:dyDescent="0.2">
      <c r="A22" s="16"/>
      <c r="B22" s="17"/>
    </row>
    <row r="23" spans="1:2" x14ac:dyDescent="0.2">
      <c r="A23" s="16"/>
      <c r="B23" s="17"/>
    </row>
    <row r="24" spans="1:2" x14ac:dyDescent="0.2">
      <c r="A24" s="16"/>
      <c r="B24" s="17"/>
    </row>
    <row r="25" spans="1:2" x14ac:dyDescent="0.2">
      <c r="A25" s="16"/>
      <c r="B25" s="17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707C-2A73-4E9D-ACE5-2C2D8B8A1684}">
  <dimension ref="B3:R35"/>
  <sheetViews>
    <sheetView workbookViewId="0">
      <selection activeCell="V27" sqref="V27"/>
    </sheetView>
  </sheetViews>
  <sheetFormatPr defaultRowHeight="12" x14ac:dyDescent="0.2"/>
  <cols>
    <col min="2" max="2" width="19.1640625" bestFit="1" customWidth="1" collapsed="1"/>
    <col min="3" max="3" width="8.5" bestFit="1" customWidth="1" collapsed="1"/>
    <col min="13" max="13" width="12.5" bestFit="1" customWidth="1" collapsed="1"/>
    <col min="14" max="14" width="9.83203125" bestFit="1" customWidth="1" collapsed="1"/>
    <col min="15" max="15" width="33.33203125" bestFit="1" customWidth="1" collapsed="1"/>
    <col min="16" max="16" width="20.1640625" bestFit="1" customWidth="1" collapsed="1"/>
  </cols>
  <sheetData>
    <row r="3" spans="2:18" x14ac:dyDescent="0.2">
      <c r="B3" s="9" t="s">
        <v>20</v>
      </c>
      <c r="C3" s="9" t="s">
        <v>19</v>
      </c>
      <c r="L3" s="10" t="s">
        <v>53</v>
      </c>
      <c r="M3" s="11" t="s">
        <v>54</v>
      </c>
      <c r="N3" s="11" t="s">
        <v>55</v>
      </c>
      <c r="O3" s="11" t="s">
        <v>56</v>
      </c>
      <c r="P3" s="11" t="s">
        <v>57</v>
      </c>
    </row>
    <row r="4" spans="2:18" ht="15" x14ac:dyDescent="0.25">
      <c r="B4" s="6" t="s">
        <v>21</v>
      </c>
      <c r="C4" s="7" t="s">
        <v>2</v>
      </c>
      <c r="E4" t="str">
        <f>"lkpSurfTypes.Add("""&amp;B4&amp;""","&amp; """"&amp;C4 &amp; """)"</f>
        <v>lkpSurfTypes.Add("1CHIP","Seal")</v>
      </c>
      <c r="L4" s="12" t="s">
        <v>21</v>
      </c>
      <c r="M4" s="2">
        <v>2</v>
      </c>
      <c r="N4" s="2" t="str">
        <f>L4&amp;"_"&amp;M4</f>
        <v>1CHIP_2</v>
      </c>
      <c r="O4" s="13">
        <v>14.8190578222183</v>
      </c>
      <c r="P4" s="14">
        <v>18.777108433734941</v>
      </c>
      <c r="R4" t="str">
        <f>"lkpSurfLife.Add("""&amp;N4&amp;""","&amp; ROUND(O4,2) &amp; ");"</f>
        <v>lkpSurfLife.Add("1CHIP_2",14.82);</v>
      </c>
    </row>
    <row r="5" spans="2:18" ht="15" x14ac:dyDescent="0.25">
      <c r="B5" s="6" t="s">
        <v>18</v>
      </c>
      <c r="C5" s="7" t="s">
        <v>2</v>
      </c>
      <c r="E5" t="str">
        <f t="shared" ref="E5:E21" si="0">"lkpSurfTypes.Add("""&amp;B5&amp;""","&amp; """"&amp;C5 &amp; """)"</f>
        <v>lkpSurfTypes.Add("2CHIP","Seal")</v>
      </c>
      <c r="L5" s="12" t="s">
        <v>21</v>
      </c>
      <c r="M5" s="2" t="s">
        <v>17</v>
      </c>
      <c r="N5" s="2" t="str">
        <f t="shared" ref="N5:N22" si="1">L5&amp;"_"&amp;M5</f>
        <v>1CHIP_R</v>
      </c>
      <c r="O5" s="13">
        <v>13.6959165246771</v>
      </c>
      <c r="P5" s="14">
        <v>18.777108433734941</v>
      </c>
      <c r="R5" t="str">
        <f t="shared" ref="R5:R21" si="2">"lkpSurfLife.Add("""&amp;N5&amp;""","&amp; ROUND(O5,2) &amp; ");"</f>
        <v>lkpSurfLife.Add("1CHIP_R",13.7);</v>
      </c>
    </row>
    <row r="6" spans="2:18" ht="15" x14ac:dyDescent="0.25">
      <c r="B6" s="6" t="s">
        <v>22</v>
      </c>
      <c r="C6" s="7" t="s">
        <v>3</v>
      </c>
      <c r="E6" t="str">
        <f t="shared" si="0"/>
        <v>lkpSurfTypes.Add("AC10","AC")</v>
      </c>
      <c r="L6" s="12" t="s">
        <v>18</v>
      </c>
      <c r="M6" s="2">
        <v>2</v>
      </c>
      <c r="N6" s="2" t="str">
        <f t="shared" si="1"/>
        <v>2CHIP_2</v>
      </c>
      <c r="O6" s="13">
        <v>9.6983007469571199</v>
      </c>
      <c r="P6" s="14">
        <v>16.440000000000001</v>
      </c>
      <c r="R6" t="str">
        <f t="shared" si="2"/>
        <v>lkpSurfLife.Add("2CHIP_2",9.7);</v>
      </c>
    </row>
    <row r="7" spans="2:18" ht="15" x14ac:dyDescent="0.25">
      <c r="B7" s="6" t="s">
        <v>23</v>
      </c>
      <c r="C7" s="7" t="s">
        <v>3</v>
      </c>
      <c r="E7" t="str">
        <f t="shared" si="0"/>
        <v>lkpSurfTypes.Add("AC15","AC")</v>
      </c>
      <c r="L7" s="12" t="s">
        <v>18</v>
      </c>
      <c r="M7" s="2" t="s">
        <v>17</v>
      </c>
      <c r="N7" s="2" t="str">
        <f t="shared" si="1"/>
        <v>2CHIP_R</v>
      </c>
      <c r="O7" s="13">
        <v>11.8495810994319</v>
      </c>
      <c r="P7" s="14">
        <v>16.440000000000001</v>
      </c>
      <c r="R7" t="str">
        <f t="shared" si="2"/>
        <v>lkpSurfLife.Add("2CHIP_R",11.85);</v>
      </c>
    </row>
    <row r="8" spans="2:18" ht="15" x14ac:dyDescent="0.25">
      <c r="B8" s="6" t="s">
        <v>24</v>
      </c>
      <c r="C8" s="7" t="s">
        <v>3</v>
      </c>
      <c r="E8" t="str">
        <f t="shared" si="0"/>
        <v>lkpSurfTypes.Add("AC16","AC")</v>
      </c>
      <c r="L8" s="12" t="s">
        <v>22</v>
      </c>
      <c r="M8" s="2">
        <v>2</v>
      </c>
      <c r="N8" s="2" t="str">
        <f t="shared" si="1"/>
        <v>AC10_2</v>
      </c>
      <c r="O8" s="13">
        <v>7.9355799814792496</v>
      </c>
      <c r="P8" s="14">
        <v>26.2</v>
      </c>
      <c r="R8" t="str">
        <f t="shared" si="2"/>
        <v>lkpSurfLife.Add("AC10_2",7.94);</v>
      </c>
    </row>
    <row r="9" spans="2:18" ht="15" x14ac:dyDescent="0.25">
      <c r="B9" s="6" t="s">
        <v>25</v>
      </c>
      <c r="C9" s="7" t="s">
        <v>2</v>
      </c>
      <c r="E9" t="str">
        <f t="shared" si="0"/>
        <v>lkpSurfTypes.Add("DG10","Seal")</v>
      </c>
      <c r="L9" s="12" t="s">
        <v>22</v>
      </c>
      <c r="M9" s="2" t="s">
        <v>17</v>
      </c>
      <c r="N9" s="2" t="str">
        <f t="shared" si="1"/>
        <v>AC10_R</v>
      </c>
      <c r="O9" s="13">
        <v>14.125032906860399</v>
      </c>
      <c r="P9" s="14">
        <v>26.2</v>
      </c>
      <c r="R9" t="str">
        <f t="shared" si="2"/>
        <v>lkpSurfLife.Add("AC10_R",14.13);</v>
      </c>
    </row>
    <row r="10" spans="2:18" ht="15" x14ac:dyDescent="0.25">
      <c r="B10" s="6" t="s">
        <v>26</v>
      </c>
      <c r="C10" s="7" t="s">
        <v>2</v>
      </c>
      <c r="E10" t="str">
        <f t="shared" si="0"/>
        <v>lkpSurfTypes.Add("DG7","Seal")</v>
      </c>
      <c r="L10" s="12" t="s">
        <v>23</v>
      </c>
      <c r="M10" s="2" t="s">
        <v>17</v>
      </c>
      <c r="N10" s="2" t="str">
        <f t="shared" si="1"/>
        <v>AC15_R</v>
      </c>
      <c r="O10" s="15">
        <v>1.54962354551677</v>
      </c>
      <c r="P10" s="14">
        <v>23.166666666666668</v>
      </c>
      <c r="R10" t="str">
        <f t="shared" si="2"/>
        <v>lkpSurfLife.Add("AC15_R",1.55);</v>
      </c>
    </row>
    <row r="11" spans="2:18" ht="15" x14ac:dyDescent="0.25">
      <c r="B11" s="6" t="s">
        <v>27</v>
      </c>
      <c r="C11" s="7" t="s">
        <v>2</v>
      </c>
      <c r="E11" t="str">
        <f t="shared" si="0"/>
        <v>lkpSurfTypes.Add("INBLK","Seal")</v>
      </c>
      <c r="L11" s="12" t="s">
        <v>24</v>
      </c>
      <c r="M11" s="2">
        <v>2</v>
      </c>
      <c r="N11" s="2" t="str">
        <f t="shared" si="1"/>
        <v>AC16_2</v>
      </c>
      <c r="O11" s="15">
        <v>4.13894592744695</v>
      </c>
      <c r="P11" s="14">
        <v>21.757281553398059</v>
      </c>
      <c r="R11" t="str">
        <f t="shared" si="2"/>
        <v>lkpSurfLife.Add("AC16_2",4.14);</v>
      </c>
    </row>
    <row r="12" spans="2:18" ht="15" x14ac:dyDescent="0.25">
      <c r="B12" s="6" t="s">
        <v>28</v>
      </c>
      <c r="C12" s="7" t="s">
        <v>2</v>
      </c>
      <c r="E12" t="str">
        <f t="shared" si="0"/>
        <v>lkpSurfTypes.Add("OGEM","Seal")</v>
      </c>
      <c r="L12" s="12" t="s">
        <v>24</v>
      </c>
      <c r="M12" s="2" t="s">
        <v>17</v>
      </c>
      <c r="N12" s="2" t="str">
        <f t="shared" si="1"/>
        <v>AC16_R</v>
      </c>
      <c r="O12" s="15">
        <v>4.3667199026541903</v>
      </c>
      <c r="P12" s="14">
        <v>21.757281553398059</v>
      </c>
      <c r="R12" t="str">
        <f t="shared" si="2"/>
        <v>lkpSurfLife.Add("AC16_R",4.37);</v>
      </c>
    </row>
    <row r="13" spans="2:18" ht="15" x14ac:dyDescent="0.25">
      <c r="B13" s="6" t="s">
        <v>29</v>
      </c>
      <c r="C13" s="7" t="s">
        <v>3</v>
      </c>
      <c r="E13" t="str">
        <f t="shared" si="0"/>
        <v>lkpSurfTypes.Add("OGPA","AC")</v>
      </c>
      <c r="L13" s="12" t="s">
        <v>25</v>
      </c>
      <c r="M13" s="2" t="s">
        <v>17</v>
      </c>
      <c r="N13" s="2" t="str">
        <f t="shared" si="1"/>
        <v>DG10_R</v>
      </c>
      <c r="O13" s="15">
        <v>4.5037645448323103</v>
      </c>
      <c r="P13" s="14">
        <v>17.5625</v>
      </c>
      <c r="R13" t="str">
        <f t="shared" si="2"/>
        <v>lkpSurfLife.Add("DG10_R",4.5);</v>
      </c>
    </row>
    <row r="14" spans="2:18" ht="15" x14ac:dyDescent="0.25">
      <c r="B14" s="6" t="s">
        <v>30</v>
      </c>
      <c r="C14" s="7" t="s">
        <v>2</v>
      </c>
      <c r="E14" t="str">
        <f t="shared" si="0"/>
        <v>lkpSurfTypes.Add("RACK","Seal")</v>
      </c>
      <c r="L14" s="12" t="s">
        <v>26</v>
      </c>
      <c r="M14" s="2">
        <v>2</v>
      </c>
      <c r="N14" s="2" t="str">
        <f t="shared" si="1"/>
        <v>DG7_2</v>
      </c>
      <c r="O14" s="15">
        <v>8.8981861738535208</v>
      </c>
      <c r="P14" s="14">
        <v>28.951127819548873</v>
      </c>
      <c r="R14" t="str">
        <f t="shared" si="2"/>
        <v>lkpSurfLife.Add("DG7_2",8.9);</v>
      </c>
    </row>
    <row r="15" spans="2:18" ht="15" x14ac:dyDescent="0.25">
      <c r="B15" s="6" t="s">
        <v>31</v>
      </c>
      <c r="C15" s="7" t="s">
        <v>2</v>
      </c>
      <c r="E15" t="str">
        <f t="shared" si="0"/>
        <v>lkpSurfTypes.Add("SDWCH","Seal")</v>
      </c>
      <c r="L15" s="12" t="s">
        <v>26</v>
      </c>
      <c r="M15" s="2" t="s">
        <v>17</v>
      </c>
      <c r="N15" s="2" t="str">
        <f t="shared" si="1"/>
        <v>DG7_R</v>
      </c>
      <c r="O15" s="13">
        <v>14.764055930380399</v>
      </c>
      <c r="P15" s="14">
        <v>28.951127819548873</v>
      </c>
      <c r="R15" t="str">
        <f t="shared" si="2"/>
        <v>lkpSurfLife.Add("DG7_R",14.76);</v>
      </c>
    </row>
    <row r="16" spans="2:18" ht="15" x14ac:dyDescent="0.25">
      <c r="B16" s="6" t="s">
        <v>32</v>
      </c>
      <c r="C16" s="7" t="s">
        <v>2</v>
      </c>
      <c r="E16" t="str">
        <f t="shared" si="0"/>
        <v>lkpSurfTypes.Add("SLRY","Seal")</v>
      </c>
      <c r="L16" s="12" t="s">
        <v>27</v>
      </c>
      <c r="M16" s="2" t="s">
        <v>17</v>
      </c>
      <c r="N16" s="2" t="str">
        <f t="shared" si="1"/>
        <v>INBLK_R</v>
      </c>
      <c r="O16" s="13">
        <v>13.467488021902801</v>
      </c>
      <c r="P16" s="14">
        <v>17.5</v>
      </c>
      <c r="R16" t="str">
        <f t="shared" si="2"/>
        <v>lkpSurfLife.Add("INBLK_R",13.47);</v>
      </c>
    </row>
    <row r="17" spans="2:18" ht="15" x14ac:dyDescent="0.25">
      <c r="B17" s="6" t="s">
        <v>33</v>
      </c>
      <c r="C17" s="7" t="s">
        <v>3</v>
      </c>
      <c r="E17" t="str">
        <f t="shared" si="0"/>
        <v>lkpSurfTypes.Add("SMA","AC")</v>
      </c>
      <c r="L17" s="12" t="s">
        <v>28</v>
      </c>
      <c r="M17" s="2" t="s">
        <v>17</v>
      </c>
      <c r="N17" s="2" t="str">
        <f t="shared" si="1"/>
        <v>OGEM_R</v>
      </c>
      <c r="O17" s="13">
        <v>10.285127603402801</v>
      </c>
      <c r="P17" s="14">
        <v>9</v>
      </c>
      <c r="R17" t="str">
        <f t="shared" si="2"/>
        <v>lkpSurfLife.Add("OGEM_R",10.29);</v>
      </c>
    </row>
    <row r="18" spans="2:18" ht="15" x14ac:dyDescent="0.25">
      <c r="B18" s="6" t="s">
        <v>34</v>
      </c>
      <c r="C18" s="7" t="s">
        <v>2</v>
      </c>
      <c r="E18" t="str">
        <f t="shared" si="0"/>
        <v>lkpSurfTypes.Add("TEXT","Seal")</v>
      </c>
      <c r="L18" s="12" t="s">
        <v>29</v>
      </c>
      <c r="M18" s="2" t="s">
        <v>17</v>
      </c>
      <c r="N18" s="2" t="str">
        <f t="shared" si="1"/>
        <v>OGPA_R</v>
      </c>
      <c r="O18" s="13">
        <v>9.6057885988070808</v>
      </c>
      <c r="P18" s="14">
        <v>10</v>
      </c>
      <c r="R18" t="str">
        <f t="shared" si="2"/>
        <v>lkpSurfLife.Add("OGPA_R",9.61);</v>
      </c>
    </row>
    <row r="19" spans="2:18" ht="15" x14ac:dyDescent="0.25">
      <c r="B19" s="6" t="s">
        <v>35</v>
      </c>
      <c r="C19" s="7" t="s">
        <v>2</v>
      </c>
      <c r="E19" t="str">
        <f t="shared" si="0"/>
        <v>lkpSurfTypes.Add("VFILL","Seal")</v>
      </c>
      <c r="L19" s="12" t="s">
        <v>30</v>
      </c>
      <c r="M19" s="2" t="s">
        <v>17</v>
      </c>
      <c r="N19" s="2" t="str">
        <f t="shared" si="1"/>
        <v>RACK_R</v>
      </c>
      <c r="O19" s="15">
        <v>1.0764316678074399</v>
      </c>
      <c r="P19" s="14">
        <v>12.868421052631579</v>
      </c>
      <c r="R19" t="str">
        <f t="shared" si="2"/>
        <v>lkpSurfLife.Add("RACK_R",1.08);</v>
      </c>
    </row>
    <row r="20" spans="2:18" ht="15" x14ac:dyDescent="0.25">
      <c r="B20" s="6" t="s">
        <v>34</v>
      </c>
      <c r="C20" s="7" t="s">
        <v>2</v>
      </c>
      <c r="E20" t="str">
        <f t="shared" si="0"/>
        <v>lkpSurfTypes.Add("TEXT","Seal")</v>
      </c>
      <c r="L20" s="12" t="s">
        <v>31</v>
      </c>
      <c r="M20" s="2" t="s">
        <v>17</v>
      </c>
      <c r="N20" s="2" t="str">
        <f t="shared" si="1"/>
        <v>SDWCH_R</v>
      </c>
      <c r="O20" s="15">
        <v>1.7766162653226301</v>
      </c>
      <c r="P20" s="14">
        <v>19.96153846153846</v>
      </c>
      <c r="R20" t="str">
        <f t="shared" si="2"/>
        <v>lkpSurfLife.Add("SDWCH_R",1.78);</v>
      </c>
    </row>
    <row r="21" spans="2:18" ht="15" x14ac:dyDescent="0.25">
      <c r="B21" s="6" t="s">
        <v>35</v>
      </c>
      <c r="C21" s="7" t="s">
        <v>2</v>
      </c>
      <c r="E21" t="str">
        <f t="shared" si="0"/>
        <v>lkpSurfTypes.Add("VFILL","Seal")</v>
      </c>
      <c r="L21" s="12" t="s">
        <v>32</v>
      </c>
      <c r="M21" s="2" t="s">
        <v>17</v>
      </c>
      <c r="N21" s="2" t="str">
        <f t="shared" si="1"/>
        <v>SLRY_R</v>
      </c>
      <c r="O21" s="13">
        <v>14.921149897330601</v>
      </c>
      <c r="P21" s="14">
        <v>12</v>
      </c>
      <c r="R21" t="str">
        <f t="shared" si="2"/>
        <v>lkpSurfLife.Add("SLRY_R",14.92);</v>
      </c>
    </row>
    <row r="22" spans="2:18" ht="15" x14ac:dyDescent="0.25">
      <c r="L22" s="12" t="s">
        <v>35</v>
      </c>
      <c r="M22" s="2" t="s">
        <v>17</v>
      </c>
      <c r="N22" s="2" t="str">
        <f t="shared" si="1"/>
        <v>VFILL_R</v>
      </c>
      <c r="O22" s="13">
        <v>14.0448851716443</v>
      </c>
      <c r="P22" s="14">
        <v>23</v>
      </c>
    </row>
    <row r="24" spans="2:18" x14ac:dyDescent="0.2">
      <c r="B24" s="3" t="s">
        <v>36</v>
      </c>
    </row>
    <row r="25" spans="2:18" x14ac:dyDescent="0.2">
      <c r="B25" s="8">
        <v>1</v>
      </c>
    </row>
    <row r="26" spans="2:18" x14ac:dyDescent="0.2">
      <c r="B26" s="8">
        <v>2</v>
      </c>
    </row>
    <row r="27" spans="2:18" x14ac:dyDescent="0.2">
      <c r="B27" s="8" t="s">
        <v>17</v>
      </c>
    </row>
    <row r="29" spans="2:18" x14ac:dyDescent="0.2">
      <c r="B29" s="9" t="s">
        <v>49</v>
      </c>
      <c r="C29" s="9" t="s">
        <v>50</v>
      </c>
    </row>
    <row r="30" spans="2:18" x14ac:dyDescent="0.2">
      <c r="B30" s="6" t="s">
        <v>43</v>
      </c>
      <c r="C30" s="7">
        <v>1</v>
      </c>
      <c r="E30" t="str">
        <f>"lkpONRC_values.Add("""&amp;B30&amp;""","&amp; C30 &amp; ")"</f>
        <v>lkpONRC_values.Add("Low Volume",1)</v>
      </c>
    </row>
    <row r="31" spans="2:18" x14ac:dyDescent="0.2">
      <c r="B31" s="6" t="s">
        <v>44</v>
      </c>
      <c r="C31" s="7">
        <v>2</v>
      </c>
      <c r="E31" t="str">
        <f t="shared" ref="E31:E35" si="3">"lkpONRC_values.Add("""&amp;B31&amp;""","&amp; C31 &amp; ")"</f>
        <v>lkpONRC_values.Add("Access",2)</v>
      </c>
    </row>
    <row r="32" spans="2:18" x14ac:dyDescent="0.2">
      <c r="B32" s="6" t="s">
        <v>45</v>
      </c>
      <c r="C32" s="7">
        <v>3</v>
      </c>
      <c r="E32" t="str">
        <f t="shared" si="3"/>
        <v>lkpONRC_values.Add("Secondary Collector",3)</v>
      </c>
    </row>
    <row r="33" spans="2:5" x14ac:dyDescent="0.2">
      <c r="B33" s="6" t="s">
        <v>46</v>
      </c>
      <c r="C33" s="7">
        <v>4</v>
      </c>
      <c r="E33" t="str">
        <f t="shared" si="3"/>
        <v>lkpONRC_values.Add("Primary Collector",4)</v>
      </c>
    </row>
    <row r="34" spans="2:5" x14ac:dyDescent="0.2">
      <c r="B34" s="6" t="s">
        <v>47</v>
      </c>
      <c r="C34" s="7">
        <v>5</v>
      </c>
      <c r="E34" t="str">
        <f t="shared" si="3"/>
        <v>lkpONRC_values.Add("Arterial",5)</v>
      </c>
    </row>
    <row r="35" spans="2:5" x14ac:dyDescent="0.2">
      <c r="B35" s="6" t="s">
        <v>48</v>
      </c>
      <c r="C35" s="7">
        <v>6</v>
      </c>
      <c r="E35" t="str">
        <f t="shared" si="3"/>
        <v>lkpONRC_values.Add("Regional",6)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raw_headers</vt:lpstr>
      <vt:lpstr>parameters</vt:lpstr>
      <vt:lpstr>treatments</vt:lpstr>
      <vt:lpstr>bca_strategies</vt:lpstr>
      <vt:lpstr>mcda_treatments</vt:lpstr>
      <vt:lpstr>mcda_setup</vt:lpstr>
      <vt:lpstr>lookups</vt:lpstr>
      <vt:lpstr>lists</vt:lpstr>
      <vt:lpstr>helpers</vt:lpstr>
      <vt:lpstr>surf_exp_life</vt:lpstr>
      <vt:lpstr>network_functions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Worker</dc:creator>
  <cp:lastModifiedBy>Fritz Jooste</cp:lastModifiedBy>
  <cp:lastPrinted>2024-01-07T02:35:38Z</cp:lastPrinted>
  <dcterms:created xsi:type="dcterms:W3CDTF">2022-10-01T00:28:37Z</dcterms:created>
  <dcterms:modified xsi:type="dcterms:W3CDTF">2024-02-22T20:42:24Z</dcterms:modified>
</cp:coreProperties>
</file>