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-physics-math-2022-2023\physics\3sem\labs_data\data_lab4_06\"/>
    </mc:Choice>
  </mc:AlternateContent>
  <xr:revisionPtr revIDLastSave="0" documentId="13_ncr:1_{CABB1031-3B27-4CE8-BBF4-416D0EC097BF}" xr6:coauthVersionLast="47" xr6:coauthVersionMax="47" xr10:uidLastSave="{00000000-0000-0000-0000-000000000000}"/>
  <bookViews>
    <workbookView xWindow="15312" yWindow="-6852" windowWidth="15504" windowHeight="9948" xr2:uid="{4F1FF86B-72B5-4B73-B6D9-C0115C0932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N15" i="1" s="1"/>
  <c r="L16" i="1"/>
  <c r="N16" i="1" s="1"/>
  <c r="L17" i="1"/>
  <c r="N17" i="1" s="1"/>
  <c r="L18" i="1"/>
  <c r="E14" i="1"/>
  <c r="L14" i="1"/>
  <c r="N14" i="1" s="1"/>
  <c r="M20" i="1"/>
  <c r="M15" i="1"/>
  <c r="M16" i="1"/>
  <c r="M17" i="1"/>
  <c r="M18" i="1"/>
  <c r="M14" i="1"/>
  <c r="I12" i="1"/>
  <c r="H12" i="1"/>
  <c r="G12" i="1"/>
  <c r="F12" i="1"/>
  <c r="E12" i="1"/>
  <c r="D12" i="1"/>
  <c r="C12" i="1"/>
  <c r="B12" i="1"/>
  <c r="N18" i="1" l="1"/>
  <c r="N20" i="1" s="1"/>
  <c r="J7" i="1" s="1"/>
  <c r="P14" i="1" l="1"/>
  <c r="K7" i="1" s="1"/>
  <c r="J9" i="1"/>
  <c r="P15" i="1"/>
  <c r="P16" i="1"/>
  <c r="P17" i="1"/>
  <c r="P18" i="1"/>
  <c r="J10" i="1" l="1"/>
  <c r="J11" i="1" s="1"/>
  <c r="P20" i="1"/>
</calcChain>
</file>

<file path=xl/sharedStrings.xml><?xml version="1.0" encoding="utf-8"?>
<sst xmlns="http://schemas.openxmlformats.org/spreadsheetml/2006/main" count="12" uniqueCount="12">
  <si>
    <t>L</t>
  </si>
  <si>
    <t>МНК К</t>
  </si>
  <si>
    <t>L*L</t>
  </si>
  <si>
    <t>(dx-KL)**2</t>
  </si>
  <si>
    <t>dx*L</t>
  </si>
  <si>
    <t>dx</t>
  </si>
  <si>
    <t>погрешн</t>
  </si>
  <si>
    <t>lambda</t>
  </si>
  <si>
    <t>d lambda</t>
  </si>
  <si>
    <t>dd</t>
  </si>
  <si>
    <t>edd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</si>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</sst>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onsolas"/>
      <family val="3"/>
      <charset val="204"/>
    </font>
    <font>
      <sz val="8"/>
      <color rgb="FF777777"/>
      <name val="Inconsolata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164" fontId="0" fillId="0" borderId="0" xfId="0" applyNumberFormat="1"/>
    <xf numFmtId="11" fontId="0" fillId="0" borderId="0" xfId="0" applyNumberFormat="1"/>
    <xf numFmtId="1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7139152981849612E-2"/>
                  <c:y val="0.1300721366835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Лист1!$K$14:$K$18</c:f>
              <c:numCache>
                <c:formatCode>General</c:formatCode>
                <c:ptCount val="5"/>
                <c:pt idx="0">
                  <c:v>0.63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0.48</c:v>
                </c:pt>
                <c:pt idx="4">
                  <c:v>0.43</c:v>
                </c:pt>
              </c:numCache>
            </c:numRef>
          </c:xVal>
          <c:yVal>
            <c:numRef>
              <c:f>Лист1!$L$14:$L$18</c:f>
              <c:numCache>
                <c:formatCode>General</c:formatCode>
                <c:ptCount val="5"/>
                <c:pt idx="0">
                  <c:v>1.7666666666666667E-2</c:v>
                </c:pt>
                <c:pt idx="1">
                  <c:v>1.6E-2</c:v>
                </c:pt>
                <c:pt idx="2">
                  <c:v>1.4666666666666666E-2</c:v>
                </c:pt>
                <c:pt idx="3">
                  <c:v>1.3333333333333334E-2</c:v>
                </c:pt>
                <c:pt idx="4">
                  <c:v>1.1999999999999999E-2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E-43DA-8BD1-DEBF17D6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627023"/>
        <c:axId val="1016627855"/>
      </c:scatterChart>
      <c:valAx>
        <c:axId val="101662702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Расстояние</a:t>
                </a:r>
                <a:r>
                  <a:rPr lang="ru-RU" baseline="0"/>
                  <a:t> между экраном и объектом </a:t>
                </a:r>
                <a:r>
                  <a:rPr lang="en-US" baseline="0"/>
                  <a:t>L</a:t>
                </a:r>
                <a:r>
                  <a:rPr lang="ru-RU" baseline="0"/>
                  <a:t>,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627855"/>
        <c:crosses val="autoZero"/>
        <c:crossBetween val="midCat"/>
      </c:valAx>
      <c:valAx>
        <c:axId val="1016627855"/>
        <c:scaling>
          <c:orientation val="minMax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 картины,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627023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</xdr:colOff>
      <xdr:row>21</xdr:row>
      <xdr:rowOff>128270</xdr:rowOff>
    </xdr:from>
    <xdr:to>
      <xdr:col>20</xdr:col>
      <xdr:colOff>358140</xdr:colOff>
      <xdr:row>52</xdr:row>
      <xdr:rowOff>13970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F9123D-AFE3-8960-7A6E-F12726266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7AEE-B693-4653-8633-750C239D15C0}">
  <dimension ref="A6:P20"/>
  <sheetViews>
    <sheetView tabSelected="1" topLeftCell="D1" zoomScale="90" zoomScaleNormal="90" workbookViewId="0">
      <selection activeCell="N9" sqref="N9"/>
    </sheetView>
  </sheetViews>
  <sheetFormatPr defaultRowHeight="14.4" x14ac:dyDescent="0.3"/>
  <cols>
    <col min="7" max="7" width="9.5546875" bestFit="1" customWidth="1"/>
    <col min="10" max="11" width="12" bestFit="1" customWidth="1"/>
    <col min="16" max="16" width="10.21875" customWidth="1"/>
  </cols>
  <sheetData>
    <row r="6" spans="1:16" x14ac:dyDescent="0.3">
      <c r="J6" t="s">
        <v>1</v>
      </c>
      <c r="K6" t="s">
        <v>6</v>
      </c>
      <c r="M6" t="s">
        <v>7</v>
      </c>
      <c r="N6" t="s">
        <v>8</v>
      </c>
    </row>
    <row r="7" spans="1:16" x14ac:dyDescent="0.3">
      <c r="J7" s="3">
        <f>N20/SUM(M14:M18)</f>
        <v>2.7802261863122298E-2</v>
      </c>
      <c r="K7">
        <f>2*SQRT(P14/(5*M14))</f>
        <v>2.1472171832107712E-4</v>
      </c>
      <c r="M7" s="4">
        <v>6.3282000000000002E-7</v>
      </c>
      <c r="N7" s="4">
        <v>9.9999999999999994E-12</v>
      </c>
    </row>
    <row r="9" spans="1:16" x14ac:dyDescent="0.3">
      <c r="I9" t="s">
        <v>11</v>
      </c>
      <c r="J9" s="5">
        <f>M7/J7</f>
        <v>2.2761457435209267E-5</v>
      </c>
    </row>
    <row r="10" spans="1:16" x14ac:dyDescent="0.3">
      <c r="I10" t="s">
        <v>9</v>
      </c>
      <c r="J10">
        <f>SQRT(POWER(M7*K7/(J7*J7),2)+POWER(N7/J7,2))</f>
        <v>1.7579107435442259E-7</v>
      </c>
    </row>
    <row r="11" spans="1:16" ht="15" x14ac:dyDescent="0.35">
      <c r="I11" t="s">
        <v>10</v>
      </c>
      <c r="J11" s="4">
        <f>100*J10/J9</f>
        <v>0.77231906109182058</v>
      </c>
      <c r="K11" s="2"/>
    </row>
    <row r="12" spans="1:16" x14ac:dyDescent="0.3">
      <c r="B12" t="str">
        <f t="shared" ref="B12:I12" si="0">SUBSTITUTE(B19,",",",")</f>
        <v/>
      </c>
      <c r="C12" t="str">
        <f t="shared" si="0"/>
        <v/>
      </c>
      <c r="D12" t="str">
        <f t="shared" si="0"/>
        <v/>
      </c>
      <c r="E12" t="str">
        <f t="shared" si="0"/>
        <v/>
      </c>
      <c r="F12" t="str">
        <f t="shared" si="0"/>
        <v/>
      </c>
      <c r="G12" t="str">
        <f t="shared" si="0"/>
        <v/>
      </c>
      <c r="H12" t="str">
        <f t="shared" si="0"/>
        <v/>
      </c>
      <c r="I12" t="str">
        <f t="shared" si="0"/>
        <v/>
      </c>
    </row>
    <row r="13" spans="1:16" ht="15" thickBot="1" x14ac:dyDescent="0.35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K13" t="s">
        <v>0</v>
      </c>
      <c r="L13" t="s">
        <v>5</v>
      </c>
      <c r="M13" t="s">
        <v>2</v>
      </c>
      <c r="N13" t="s">
        <v>4</v>
      </c>
      <c r="P13" t="s">
        <v>3</v>
      </c>
    </row>
    <row r="14" spans="1:16" ht="16.2" thickBot="1" x14ac:dyDescent="0.35">
      <c r="A14" s="1">
        <v>0.93</v>
      </c>
      <c r="B14" s="1">
        <v>0.63</v>
      </c>
      <c r="C14" s="1">
        <v>-5.2999999999999999E-2</v>
      </c>
      <c r="D14" s="1">
        <v>-3.5000000000000003E-2</v>
      </c>
      <c r="E14" s="1">
        <f>-0.018</f>
        <v>-1.7999999999999999E-2</v>
      </c>
      <c r="F14" s="1">
        <v>1.7999999999999999E-2</v>
      </c>
      <c r="G14" s="1">
        <v>3.5000000000000003E-2</v>
      </c>
      <c r="H14" s="1">
        <v>5.2999999999999999E-2</v>
      </c>
      <c r="I14" s="1"/>
      <c r="J14" s="1"/>
      <c r="K14" s="1">
        <v>0.63</v>
      </c>
      <c r="L14">
        <f>(H14-C14)/6</f>
        <v>1.7666666666666667E-2</v>
      </c>
      <c r="M14">
        <f>K14*K14</f>
        <v>0.39690000000000003</v>
      </c>
      <c r="N14">
        <f>K14*L14</f>
        <v>1.1130000000000001E-2</v>
      </c>
      <c r="P14">
        <f>POWER(L14-$J$7*K14,2)</f>
        <v>2.2874049671142816E-8</v>
      </c>
    </row>
    <row r="15" spans="1:16" ht="16.2" thickBot="1" x14ac:dyDescent="0.35">
      <c r="A15" s="1">
        <v>0.88</v>
      </c>
      <c r="B15" s="1">
        <v>0.57999999999999996</v>
      </c>
      <c r="C15" s="1">
        <v>-4.8000000000000001E-2</v>
      </c>
      <c r="D15" s="1">
        <v>-3.2000000000000001E-2</v>
      </c>
      <c r="E15" s="1">
        <v>-1.6E-2</v>
      </c>
      <c r="F15" s="1">
        <v>1.6E-2</v>
      </c>
      <c r="G15" s="1">
        <v>3.2000000000000001E-2</v>
      </c>
      <c r="H15" s="1">
        <v>4.8000000000000001E-2</v>
      </c>
      <c r="I15" s="1"/>
      <c r="J15" s="1"/>
      <c r="K15" s="1">
        <v>0.57999999999999996</v>
      </c>
      <c r="L15">
        <f t="shared" ref="L15:L18" si="1">(H15-C15)/6</f>
        <v>1.6E-2</v>
      </c>
      <c r="M15">
        <f t="shared" ref="M15:M18" si="2">K15*K15</f>
        <v>0.33639999999999998</v>
      </c>
      <c r="N15">
        <f t="shared" ref="N15:N18" si="3">K15*L15</f>
        <v>9.2800000000000001E-3</v>
      </c>
      <c r="P15">
        <f t="shared" ref="P15:P18" si="4">POWER(L15-$J$7*K15,2)</f>
        <v>1.5703067422248194E-8</v>
      </c>
    </row>
    <row r="16" spans="1:16" ht="16.2" thickBot="1" x14ac:dyDescent="0.35">
      <c r="A16" s="1">
        <v>0.83</v>
      </c>
      <c r="B16" s="1">
        <v>0.53</v>
      </c>
      <c r="C16" s="1">
        <v>-4.3999999999999997E-2</v>
      </c>
      <c r="D16" s="1">
        <v>-2.9000000000000001E-2</v>
      </c>
      <c r="E16" s="1">
        <v>-1.4999999999999999E-2</v>
      </c>
      <c r="F16" s="1">
        <v>1.4999999999999999E-2</v>
      </c>
      <c r="G16" s="1">
        <v>2.9000000000000001E-2</v>
      </c>
      <c r="H16" s="1">
        <v>4.3999999999999997E-2</v>
      </c>
      <c r="I16" s="1"/>
      <c r="J16" s="1"/>
      <c r="K16" s="1">
        <v>0.53</v>
      </c>
      <c r="L16">
        <f t="shared" si="1"/>
        <v>1.4666666666666666E-2</v>
      </c>
      <c r="M16">
        <f t="shared" si="2"/>
        <v>0.28090000000000004</v>
      </c>
      <c r="N16">
        <f t="shared" si="3"/>
        <v>7.7733333333333335E-3</v>
      </c>
      <c r="P16">
        <f t="shared" si="4"/>
        <v>4.6966515797218108E-9</v>
      </c>
    </row>
    <row r="17" spans="1:16" ht="16.2" thickBot="1" x14ac:dyDescent="0.35">
      <c r="A17" s="1">
        <v>0.78</v>
      </c>
      <c r="B17" s="1">
        <v>0.48</v>
      </c>
      <c r="C17" s="1">
        <v>-0.04</v>
      </c>
      <c r="D17" s="1">
        <v>-2.5999999999999999E-2</v>
      </c>
      <c r="E17" s="1">
        <v>-1.2999999999999999E-2</v>
      </c>
      <c r="F17" s="1">
        <v>1.2999999999999999E-2</v>
      </c>
      <c r="G17" s="1">
        <v>2.5999999999999999E-2</v>
      </c>
      <c r="H17" s="1">
        <v>0.04</v>
      </c>
      <c r="I17" s="1"/>
      <c r="J17" s="1"/>
      <c r="K17" s="1">
        <v>0.48</v>
      </c>
      <c r="L17">
        <f t="shared" si="1"/>
        <v>1.3333333333333334E-2</v>
      </c>
      <c r="M17">
        <f t="shared" si="2"/>
        <v>0.23039999999999999</v>
      </c>
      <c r="N17">
        <f t="shared" si="3"/>
        <v>6.4000000000000003E-3</v>
      </c>
      <c r="P17">
        <f t="shared" si="4"/>
        <v>1.381179882603289E-10</v>
      </c>
    </row>
    <row r="18" spans="1:16" ht="16.2" thickBot="1" x14ac:dyDescent="0.35">
      <c r="A18" s="1">
        <v>0.73</v>
      </c>
      <c r="B18" s="1">
        <v>0.43</v>
      </c>
      <c r="C18" s="1">
        <v>-3.5999999999999997E-2</v>
      </c>
      <c r="D18" s="1">
        <v>-2.1999999999999999E-2</v>
      </c>
      <c r="E18" s="1">
        <v>-8.0000000000000002E-3</v>
      </c>
      <c r="F18" s="1">
        <v>8.0000000000000002E-3</v>
      </c>
      <c r="G18" s="1">
        <v>2.1999999999999999E-2</v>
      </c>
      <c r="H18" s="1">
        <v>3.5999999999999997E-2</v>
      </c>
      <c r="I18" s="1"/>
      <c r="J18" s="1"/>
      <c r="K18" s="1">
        <v>0.43</v>
      </c>
      <c r="L18">
        <f t="shared" si="1"/>
        <v>1.1999999999999999E-2</v>
      </c>
      <c r="M18">
        <f t="shared" si="2"/>
        <v>0.18489999999999998</v>
      </c>
      <c r="N18">
        <f t="shared" si="3"/>
        <v>5.1599999999999997E-3</v>
      </c>
      <c r="P18">
        <f t="shared" si="4"/>
        <v>2.0274666478643061E-9</v>
      </c>
    </row>
    <row r="20" spans="1:16" x14ac:dyDescent="0.3">
      <c r="M20">
        <f>SUM(M14:M18)</f>
        <v>1.4295000000000002</v>
      </c>
      <c r="N20">
        <f>SUM(N14:N18)</f>
        <v>3.9743333333333332E-2</v>
      </c>
      <c r="P20">
        <f>SUM(P14:P18)</f>
        <v>4.5439353309237459E-8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2022-10-19T13:29:27Z</dcterms:created>
  <dcterms:modified xsi:type="dcterms:W3CDTF">2022-10-19T19:11:12Z</dcterms:modified>
</cp:coreProperties>
</file>