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y\Desktop\physics\LABS_phys\графики и измерения\"/>
    </mc:Choice>
  </mc:AlternateContent>
  <xr:revisionPtr revIDLastSave="0" documentId="8_{29B6191F-4224-4922-B12D-EB21FDB2B552}" xr6:coauthVersionLast="47" xr6:coauthVersionMax="47" xr10:uidLastSave="{00000000-0000-0000-0000-000000000000}"/>
  <bookViews>
    <workbookView xWindow="-25710" yWindow="-110" windowWidth="25820" windowHeight="14620" xr2:uid="{AC94B732-0EBD-4728-8AA6-6C0D945949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I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P20" i="1"/>
  <c r="N20" i="1"/>
  <c r="H17" i="1"/>
  <c r="H21" i="1" s="1"/>
  <c r="C20" i="1" s="1"/>
  <c r="K11" i="1" s="1"/>
  <c r="L11" i="1" s="1"/>
  <c r="H3" i="1"/>
  <c r="I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D17" i="1"/>
  <c r="C17" i="1"/>
  <c r="K3" i="1" l="1"/>
  <c r="L3" i="1" s="1"/>
  <c r="K9" i="1"/>
  <c r="L9" i="1" s="1"/>
  <c r="K16" i="1"/>
  <c r="L16" i="1" s="1"/>
  <c r="K8" i="1"/>
  <c r="L8" i="1" s="1"/>
  <c r="K15" i="1"/>
  <c r="L15" i="1" s="1"/>
  <c r="K7" i="1"/>
  <c r="L7" i="1" s="1"/>
  <c r="K14" i="1"/>
  <c r="L14" i="1" s="1"/>
  <c r="K6" i="1"/>
  <c r="L6" i="1" s="1"/>
  <c r="K10" i="1"/>
  <c r="L10" i="1" s="1"/>
  <c r="K13" i="1"/>
  <c r="L13" i="1" s="1"/>
  <c r="K5" i="1"/>
  <c r="L5" i="1" s="1"/>
  <c r="K12" i="1"/>
  <c r="L12" i="1" s="1"/>
  <c r="K4" i="1"/>
  <c r="L4" i="1" s="1"/>
  <c r="K21" i="1" l="1"/>
</calcChain>
</file>

<file path=xl/sharedStrings.xml><?xml version="1.0" encoding="utf-8"?>
<sst xmlns="http://schemas.openxmlformats.org/spreadsheetml/2006/main" count="18" uniqueCount="18">
  <si>
    <t>ток</t>
  </si>
  <si>
    <t>напряж</t>
  </si>
  <si>
    <t>средние</t>
  </si>
  <si>
    <t>i-im</t>
  </si>
  <si>
    <t>u-um</t>
  </si>
  <si>
    <t>sum:</t>
  </si>
  <si>
    <t>r=</t>
  </si>
  <si>
    <t>di</t>
  </si>
  <si>
    <t>di*di</t>
  </si>
  <si>
    <t>sum of didi</t>
  </si>
  <si>
    <t>delta r</t>
  </si>
  <si>
    <t>delta eds</t>
  </si>
  <si>
    <t>A</t>
  </si>
  <si>
    <t>Pr</t>
  </si>
  <si>
    <t>Ps</t>
  </si>
  <si>
    <t>P</t>
  </si>
  <si>
    <t>nu</t>
  </si>
  <si>
    <t>eds=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</si>
</sst>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2032008346026443E-2"/>
                  <c:y val="2.1127920787800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05-4C24-9048-E2D387838B68}"/>
                </c:ext>
              </c:extLst>
            </c:dLbl>
            <c:dLbl>
              <c:idx val="1"/>
              <c:layout>
                <c:manualLayout>
                  <c:x val="-2.5502322727116621E-2"/>
                  <c:y val="-3.955810765132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05-4C24-9048-E2D387838B68}"/>
                </c:ext>
              </c:extLst>
            </c:dLbl>
            <c:dLbl>
              <c:idx val="2"/>
              <c:layout>
                <c:manualLayout>
                  <c:x val="-6.2032008346026443E-2"/>
                  <c:y val="1.321235186095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05-4C24-9048-E2D387838B68}"/>
                </c:ext>
              </c:extLst>
            </c:dLbl>
            <c:dLbl>
              <c:idx val="3"/>
              <c:layout>
                <c:manualLayout>
                  <c:x val="-2.0022869884280065E-2"/>
                  <c:y val="-3.428106170009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05-4C24-9048-E2D387838B68}"/>
                </c:ext>
              </c:extLst>
            </c:dLbl>
            <c:dLbl>
              <c:idx val="4"/>
              <c:layout>
                <c:manualLayout>
                  <c:x val="-6.7511461188862934E-2"/>
                  <c:y val="1.0573828885344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05-4C24-9048-E2D387838B68}"/>
                </c:ext>
              </c:extLst>
            </c:dLbl>
            <c:dLbl>
              <c:idx val="5"/>
              <c:layout>
                <c:manualLayout>
                  <c:x val="-2.184935416522556E-2"/>
                  <c:y val="-4.2196630626935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05-4C24-9048-E2D387838B68}"/>
                </c:ext>
              </c:extLst>
            </c:dLbl>
            <c:dLbl>
              <c:idx val="6"/>
              <c:layout>
                <c:manualLayout>
                  <c:x val="-6.3858492626972005E-2"/>
                  <c:y val="2.6404966739028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05-4C24-9048-E2D387838B68}"/>
                </c:ext>
              </c:extLst>
            </c:dLbl>
            <c:dLbl>
              <c:idx val="7"/>
              <c:layout>
                <c:manualLayout>
                  <c:x val="-1.8196385603334565E-2"/>
                  <c:y val="-3.691958467570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05-4C24-9048-E2D387838B68}"/>
                </c:ext>
              </c:extLst>
            </c:dLbl>
            <c:dLbl>
              <c:idx val="8"/>
              <c:layout>
                <c:manualLayout>
                  <c:x val="-6.5684976907917497E-2"/>
                  <c:y val="1.5850874836572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05-4C24-9048-E2D387838B68}"/>
                </c:ext>
              </c:extLst>
            </c:dLbl>
            <c:dLbl>
              <c:idx val="9"/>
              <c:layout>
                <c:manualLayout>
                  <c:x val="-2.0022869884279995E-2"/>
                  <c:y val="-3.6919584675707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05-4C24-9048-E2D387838B68}"/>
                </c:ext>
              </c:extLst>
            </c:dLbl>
            <c:dLbl>
              <c:idx val="10"/>
              <c:layout>
                <c:manualLayout>
                  <c:x val="-6.2032008346026506E-2"/>
                  <c:y val="3.1682012690256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05-4C24-9048-E2D387838B68}"/>
                </c:ext>
              </c:extLst>
            </c:dLbl>
            <c:dLbl>
              <c:idx val="11"/>
              <c:layout>
                <c:manualLayout>
                  <c:x val="-2.3164422847506253E-2"/>
                  <c:y val="-4.2196630626935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05-4C24-9048-E2D387838B68}"/>
                </c:ext>
              </c:extLst>
            </c:dLbl>
            <c:dLbl>
              <c:idx val="12"/>
              <c:layout>
                <c:manualLayout>
                  <c:x val="-6.2032008346026471E-2"/>
                  <c:y val="3.695905864148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05-4C24-9048-E2D387838B68}"/>
                </c:ext>
              </c:extLst>
            </c:dLbl>
            <c:dLbl>
              <c:idx val="13"/>
              <c:layout>
                <c:manualLayout>
                  <c:x val="-6.2032008346026471E-2"/>
                  <c:y val="1.0573828885344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05-4C24-9048-E2D387838B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526943496883734E-2"/>
                  <c:y val="-1.0657236429517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10.6</c:v>
                </c:pt>
                <c:pt idx="2">
                  <c:v>9.4</c:v>
                </c:pt>
                <c:pt idx="3">
                  <c:v>8.3000000000000007</c:v>
                </c:pt>
                <c:pt idx="4">
                  <c:v>7.5</c:v>
                </c:pt>
                <c:pt idx="5">
                  <c:v>7</c:v>
                </c:pt>
                <c:pt idx="6">
                  <c:v>6.4</c:v>
                </c:pt>
                <c:pt idx="7">
                  <c:v>6</c:v>
                </c:pt>
                <c:pt idx="8">
                  <c:v>5.5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4.3</c:v>
                </c:pt>
                <c:pt idx="13">
                  <c:v>4</c:v>
                </c:pt>
              </c:numCache>
            </c:numRef>
          </c:xVal>
          <c:yVal>
            <c:numRef>
              <c:f>Лист1!$D$3:$D$16</c:f>
              <c:numCache>
                <c:formatCode>General</c:formatCode>
                <c:ptCount val="14"/>
                <c:pt idx="0">
                  <c:v>0.64</c:v>
                </c:pt>
                <c:pt idx="1">
                  <c:v>1.69</c:v>
                </c:pt>
                <c:pt idx="2">
                  <c:v>2.54</c:v>
                </c:pt>
                <c:pt idx="3">
                  <c:v>3.28</c:v>
                </c:pt>
                <c:pt idx="4">
                  <c:v>3.79</c:v>
                </c:pt>
                <c:pt idx="5">
                  <c:v>4.1500000000000004</c:v>
                </c:pt>
                <c:pt idx="6">
                  <c:v>4.51</c:v>
                </c:pt>
                <c:pt idx="7">
                  <c:v>4.82</c:v>
                </c:pt>
                <c:pt idx="8">
                  <c:v>5.14</c:v>
                </c:pt>
                <c:pt idx="9">
                  <c:v>5.39</c:v>
                </c:pt>
                <c:pt idx="10">
                  <c:v>5.61</c:v>
                </c:pt>
                <c:pt idx="11">
                  <c:v>5.8</c:v>
                </c:pt>
                <c:pt idx="12">
                  <c:v>5.96</c:v>
                </c:pt>
                <c:pt idx="13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5-4C24-9048-E2D387838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99983"/>
        <c:axId val="139800815"/>
      </c:scatterChart>
      <c:valAx>
        <c:axId val="1397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 </a:t>
                </a:r>
                <a:r>
                  <a:rPr lang="en-US"/>
                  <a:t>I, </a:t>
                </a:r>
                <a:r>
                  <a:rPr lang="ru-RU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00815"/>
        <c:crosses val="autoZero"/>
        <c:crossBetween val="midCat"/>
      </c:valAx>
      <c:valAx>
        <c:axId val="1398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</a:t>
                </a:r>
                <a:r>
                  <a:rPr lang="en-US"/>
                  <a:t>U,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9998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29550028615543E-2"/>
          <c:y val="2.5353156585958814E-2"/>
          <c:w val="0.87884424912199932"/>
          <c:h val="0.87511655737163441"/>
        </c:manualLayout>
      </c:layout>
      <c:scatterChart>
        <c:scatterStyle val="lineMarker"/>
        <c:varyColors val="0"/>
        <c:ser>
          <c:idx val="0"/>
          <c:order val="0"/>
          <c:tx>
            <c:v>Pr(I)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4836595786019144E-2"/>
                  <c:y val="-0.10419748094520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10.6</c:v>
                </c:pt>
                <c:pt idx="2">
                  <c:v>9.4</c:v>
                </c:pt>
                <c:pt idx="3">
                  <c:v>8.3000000000000007</c:v>
                </c:pt>
                <c:pt idx="4">
                  <c:v>7.5</c:v>
                </c:pt>
                <c:pt idx="5">
                  <c:v>7</c:v>
                </c:pt>
                <c:pt idx="6">
                  <c:v>6.4</c:v>
                </c:pt>
                <c:pt idx="7">
                  <c:v>6</c:v>
                </c:pt>
                <c:pt idx="8">
                  <c:v>5.5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4.3</c:v>
                </c:pt>
                <c:pt idx="13">
                  <c:v>4</c:v>
                </c:pt>
              </c:numCache>
            </c:numRef>
          </c:xVal>
          <c:yVal>
            <c:numRef>
              <c:f>Лист1!$O$3:$O$16</c:f>
              <c:numCache>
                <c:formatCode>0.0000</c:formatCode>
                <c:ptCount val="14"/>
                <c:pt idx="0">
                  <c:v>7.8079999999999998</c:v>
                </c:pt>
                <c:pt idx="1">
                  <c:v>17.913999999999998</c:v>
                </c:pt>
                <c:pt idx="2">
                  <c:v>23.876000000000001</c:v>
                </c:pt>
                <c:pt idx="3">
                  <c:v>27.224</c:v>
                </c:pt>
                <c:pt idx="4">
                  <c:v>28.425000000000001</c:v>
                </c:pt>
                <c:pt idx="5">
                  <c:v>29.050000000000004</c:v>
                </c:pt>
                <c:pt idx="6">
                  <c:v>28.864000000000001</c:v>
                </c:pt>
                <c:pt idx="7">
                  <c:v>28.92</c:v>
                </c:pt>
                <c:pt idx="8">
                  <c:v>28.27</c:v>
                </c:pt>
                <c:pt idx="9">
                  <c:v>27.488999999999997</c:v>
                </c:pt>
                <c:pt idx="10">
                  <c:v>26.928000000000001</c:v>
                </c:pt>
                <c:pt idx="11">
                  <c:v>26.099999999999998</c:v>
                </c:pt>
                <c:pt idx="12">
                  <c:v>25.628</c:v>
                </c:pt>
                <c:pt idx="13">
                  <c:v>24.56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5-44AA-BD15-A45D283B094C}"/>
            </c:ext>
          </c:extLst>
        </c:ser>
        <c:ser>
          <c:idx val="1"/>
          <c:order val="1"/>
          <c:tx>
            <c:v>Ps(I)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6895013716450758E-2"/>
                  <c:y val="8.3990271066440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10.6</c:v>
                </c:pt>
                <c:pt idx="2">
                  <c:v>9.4</c:v>
                </c:pt>
                <c:pt idx="3">
                  <c:v>8.3000000000000007</c:v>
                </c:pt>
                <c:pt idx="4">
                  <c:v>7.5</c:v>
                </c:pt>
                <c:pt idx="5">
                  <c:v>7</c:v>
                </c:pt>
                <c:pt idx="6">
                  <c:v>6.4</c:v>
                </c:pt>
                <c:pt idx="7">
                  <c:v>6</c:v>
                </c:pt>
                <c:pt idx="8">
                  <c:v>5.5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4.3</c:v>
                </c:pt>
                <c:pt idx="13">
                  <c:v>4</c:v>
                </c:pt>
              </c:numCache>
            </c:numRef>
          </c:xVal>
          <c:yVal>
            <c:numRef>
              <c:f>Лист1!$P$3:$P$16</c:f>
              <c:numCache>
                <c:formatCode>0.0000</c:formatCode>
                <c:ptCount val="14"/>
                <c:pt idx="0">
                  <c:v>99.914581905725555</c:v>
                </c:pt>
                <c:pt idx="1">
                  <c:v>75.425977041973425</c:v>
                </c:pt>
                <c:pt idx="2">
                  <c:v>59.315052789504925</c:v>
                </c:pt>
                <c:pt idx="3">
                  <c:v>46.245065489689843</c:v>
                </c:pt>
                <c:pt idx="4">
                  <c:v>37.759978716723083</c:v>
                </c:pt>
                <c:pt idx="5">
                  <c:v>32.893137015456553</c:v>
                </c:pt>
                <c:pt idx="6">
                  <c:v>27.495977390879602</c:v>
                </c:pt>
                <c:pt idx="7">
                  <c:v>24.166386378702772</c:v>
                </c:pt>
                <c:pt idx="8">
                  <c:v>20.306477443215524</c:v>
                </c:pt>
                <c:pt idx="9">
                  <c:v>17.46021415861275</c:v>
                </c:pt>
                <c:pt idx="10">
                  <c:v>15.466487282369773</c:v>
                </c:pt>
                <c:pt idx="11">
                  <c:v>13.59359233802031</c:v>
                </c:pt>
                <c:pt idx="12">
                  <c:v>12.41212455950595</c:v>
                </c:pt>
                <c:pt idx="13">
                  <c:v>10.740616168312343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5-44AA-BD15-A45D283B094C}"/>
            </c:ext>
          </c:extLst>
        </c:ser>
        <c:ser>
          <c:idx val="2"/>
          <c:order val="2"/>
          <c:tx>
            <c:v>P(I)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967665500222798E-3"/>
                  <c:y val="-6.45661597608201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10.6</c:v>
                </c:pt>
                <c:pt idx="2">
                  <c:v>9.4</c:v>
                </c:pt>
                <c:pt idx="3">
                  <c:v>8.3000000000000007</c:v>
                </c:pt>
                <c:pt idx="4">
                  <c:v>7.5</c:v>
                </c:pt>
                <c:pt idx="5">
                  <c:v>7</c:v>
                </c:pt>
                <c:pt idx="6">
                  <c:v>6.4</c:v>
                </c:pt>
                <c:pt idx="7">
                  <c:v>6</c:v>
                </c:pt>
                <c:pt idx="8">
                  <c:v>5.5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4.3</c:v>
                </c:pt>
                <c:pt idx="13">
                  <c:v>4</c:v>
                </c:pt>
              </c:numCache>
            </c:numRef>
          </c:xVal>
          <c:yVal>
            <c:numRef>
              <c:f>Лист1!$Q$3:$Q$16</c:f>
              <c:numCache>
                <c:formatCode>0.0000</c:formatCode>
                <c:ptCount val="14"/>
                <c:pt idx="0">
                  <c:v>107.73922968493773</c:v>
                </c:pt>
                <c:pt idx="1">
                  <c:v>93.609494644290152</c:v>
                </c:pt>
                <c:pt idx="2">
                  <c:v>83.012193363804485</c:v>
                </c:pt>
                <c:pt idx="3">
                  <c:v>73.298000523359278</c:v>
                </c:pt>
                <c:pt idx="4">
                  <c:v>66.233133003035491</c:v>
                </c:pt>
                <c:pt idx="5">
                  <c:v>61.817590802833124</c:v>
                </c:pt>
                <c:pt idx="6">
                  <c:v>56.51894016259029</c:v>
                </c:pt>
                <c:pt idx="7">
                  <c:v>52.98650640242839</c:v>
                </c:pt>
                <c:pt idx="8">
                  <c:v>48.57096420222603</c:v>
                </c:pt>
                <c:pt idx="9">
                  <c:v>45.038530442064129</c:v>
                </c:pt>
                <c:pt idx="10">
                  <c:v>42.389205121942716</c:v>
                </c:pt>
                <c:pt idx="11">
                  <c:v>39.739879801821296</c:v>
                </c:pt>
                <c:pt idx="12">
                  <c:v>37.973662921740349</c:v>
                </c:pt>
                <c:pt idx="13">
                  <c:v>35.324337601618929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5-44AA-BD15-A45D283B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77071"/>
        <c:axId val="661455439"/>
      </c:scatterChart>
      <c:valAx>
        <c:axId val="6614770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</a:t>
                </a:r>
                <a:r>
                  <a:rPr lang="ru-RU" baseline="0"/>
                  <a:t> тока </a:t>
                </a:r>
                <a:r>
                  <a:rPr lang="en-US" baseline="0"/>
                  <a:t>I, [</a:t>
                </a:r>
                <a:r>
                  <a:rPr lang="ru-RU" baseline="0"/>
                  <a:t>мА</a:t>
                </a:r>
                <a:r>
                  <a:rPr lang="en-US" baseline="0"/>
                  <a:t>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455439"/>
        <c:crosses val="autoZero"/>
        <c:crossBetween val="midCat"/>
      </c:valAx>
      <c:valAx>
        <c:axId val="661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Мощности</a:t>
                </a:r>
                <a:r>
                  <a:rPr lang="ru-RU" baseline="0"/>
                  <a:t> </a:t>
                </a:r>
                <a:r>
                  <a:rPr lang="en-US" baseline="0"/>
                  <a:t>Pr, Ps, P [</a:t>
                </a:r>
                <a:r>
                  <a:rPr lang="ru-RU" baseline="0"/>
                  <a:t>мВт</a:t>
                </a:r>
                <a:r>
                  <a:rPr lang="en-US" baseline="0"/>
                  <a:t>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4770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623552592398614"/>
          <c:y val="0.20195594975247552"/>
          <c:w val="0.17618627763616665"/>
          <c:h val="0.13281678469707425"/>
        </c:manualLayout>
      </c:layout>
      <c:overlay val="0"/>
      <c:spPr>
        <a:noFill/>
        <a:ln>
          <a:noFill/>
        </a:ln>
        <a:effectLst>
          <a:outerShdw dist="50800" dir="4080000" sx="1000" sy="1000" algn="ctr" rotWithShape="0">
            <a:srgbClr val="000000">
              <a:alpha val="97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439308615458824E-2"/>
                  <c:y val="-5.594147623134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10.6</c:v>
                </c:pt>
                <c:pt idx="2">
                  <c:v>9.4</c:v>
                </c:pt>
                <c:pt idx="3">
                  <c:v>8.3000000000000007</c:v>
                </c:pt>
                <c:pt idx="4">
                  <c:v>7.5</c:v>
                </c:pt>
                <c:pt idx="5">
                  <c:v>7</c:v>
                </c:pt>
                <c:pt idx="6">
                  <c:v>6.4</c:v>
                </c:pt>
                <c:pt idx="7">
                  <c:v>6</c:v>
                </c:pt>
                <c:pt idx="8">
                  <c:v>5.5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4.3</c:v>
                </c:pt>
                <c:pt idx="13">
                  <c:v>4</c:v>
                </c:pt>
              </c:numCache>
            </c:numRef>
          </c:xVal>
          <c:yVal>
            <c:numRef>
              <c:f>Лист1!$R$3:$R$16</c:f>
              <c:numCache>
                <c:formatCode>0.0000</c:formatCode>
                <c:ptCount val="14"/>
                <c:pt idx="0">
                  <c:v>7.2471281100050244E-2</c:v>
                </c:pt>
                <c:pt idx="1">
                  <c:v>0.19136947665482018</c:v>
                </c:pt>
                <c:pt idx="2">
                  <c:v>0.28762039686582441</c:v>
                </c:pt>
                <c:pt idx="3">
                  <c:v>0.37141531563775748</c:v>
                </c:pt>
                <c:pt idx="4">
                  <c:v>0.42916586776436005</c:v>
                </c:pt>
                <c:pt idx="5">
                  <c:v>0.46993096338313839</c:v>
                </c:pt>
                <c:pt idx="6">
                  <c:v>0.5106960590019165</c:v>
                </c:pt>
                <c:pt idx="7">
                  <c:v>0.54579933578475348</c:v>
                </c:pt>
                <c:pt idx="8">
                  <c:v>0.58203497633477852</c:v>
                </c:pt>
                <c:pt idx="9">
                  <c:v>0.61034407051448569</c:v>
                </c:pt>
                <c:pt idx="10">
                  <c:v>0.63525607339262791</c:v>
                </c:pt>
                <c:pt idx="11">
                  <c:v>0.65677098496920527</c:v>
                </c:pt>
                <c:pt idx="12">
                  <c:v>0.6748888052442179</c:v>
                </c:pt>
                <c:pt idx="13">
                  <c:v>0.69527135305360699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6-4ED1-80FB-186C981FB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4730351"/>
        <c:axId val="594732431"/>
      </c:scatterChart>
      <c:valAx>
        <c:axId val="594730351"/>
        <c:scaling>
          <c:orientation val="minMax"/>
          <c:max val="12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</a:t>
                </a:r>
                <a:r>
                  <a:rPr lang="ru-RU" baseline="0"/>
                  <a:t> </a:t>
                </a:r>
                <a:r>
                  <a:rPr lang="en-US" baseline="0"/>
                  <a:t>I</a:t>
                </a:r>
                <a:r>
                  <a:rPr lang="ru-RU" baseline="0"/>
                  <a:t>,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32431"/>
        <c:crosses val="autoZero"/>
        <c:crossBetween val="midCat"/>
      </c:valAx>
      <c:valAx>
        <c:axId val="5947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Коэффицент полезного действия,</a:t>
                </a:r>
                <a:r>
                  <a:rPr lang="ru-RU" baseline="0"/>
                  <a:t> в долях единицы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303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186130</xdr:colOff>
      <xdr:row>23</xdr:row>
      <xdr:rowOff>54283</xdr:rowOff>
    </xdr:from>
    <xdr:to>
      <xdr:col>15</xdr:col>
      <xdr:colOff>141680</xdr:colOff>
      <xdr:row>47</xdr:row>
      <xdr:rowOff>28882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081A71-879D-4DE6-A186-36C52865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189875</xdr:colOff>
      <xdr:row>34</xdr:row>
      <xdr:rowOff>176913</xdr:rowOff>
    </xdr:from>
    <xdr:to>
      <xdr:col>30</xdr:col>
      <xdr:colOff>544932</xdr:colOff>
      <xdr:row>64</xdr:row>
      <xdr:rowOff>80708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739793-692B-4D46-9916-B17C2908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236780</xdr:colOff>
      <xdr:row>2</xdr:row>
      <xdr:rowOff>118389</xdr:rowOff>
    </xdr:from>
    <xdr:to>
      <xdr:col>32</xdr:col>
      <xdr:colOff>543515</xdr:colOff>
      <xdr:row>26</xdr:row>
      <xdr:rowOff>145297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4E55B7-ADB0-421D-8985-D2412B4E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A13F-B8B7-4ACF-AB5A-A54F73852E76}">
  <dimension ref="B2:S53"/>
  <sheetViews>
    <sheetView tabSelected="1" zoomScale="118" zoomScaleNormal="118" workbookViewId="0">
      <selection activeCell="AJ24" sqref="AJ24"/>
    </sheetView>
  </sheetViews>
  <sheetFormatPr defaultRowHeight="14.5" x14ac:dyDescent="0.35"/>
  <cols>
    <col min="12" max="12" width="25" customWidth="1"/>
  </cols>
  <sheetData>
    <row r="2" spans="2:18" ht="15" thickBot="1" x14ac:dyDescent="0.4">
      <c r="C2" t="s">
        <v>0</v>
      </c>
      <c r="D2" t="s">
        <v>1</v>
      </c>
      <c r="F2" t="s">
        <v>3</v>
      </c>
      <c r="G2" t="s">
        <v>4</v>
      </c>
      <c r="K2" t="s">
        <v>7</v>
      </c>
      <c r="L2" t="s">
        <v>8</v>
      </c>
      <c r="O2" t="s">
        <v>13</v>
      </c>
      <c r="P2" t="s">
        <v>14</v>
      </c>
      <c r="Q2" t="s">
        <v>15</v>
      </c>
      <c r="R2" t="s">
        <v>16</v>
      </c>
    </row>
    <row r="3" spans="2:18" ht="16" thickBot="1" x14ac:dyDescent="0.4">
      <c r="B3" s="1">
        <v>0.64</v>
      </c>
      <c r="C3" s="3">
        <v>12.2</v>
      </c>
      <c r="D3" s="3">
        <v>0.64</v>
      </c>
      <c r="F3">
        <f>C3-$C$17</f>
        <v>5.371428571428571</v>
      </c>
      <c r="G3">
        <f>D3-$D$17</f>
        <v>-3.6071428571428572</v>
      </c>
      <c r="H3">
        <f>F3*F3</f>
        <v>28.852244897959178</v>
      </c>
      <c r="I3">
        <f>F3*G3</f>
        <v>-19.375510204081632</v>
      </c>
      <c r="K3">
        <f>D3-($C$20+$H$21*C3)</f>
        <v>-1.3645720665712568E-3</v>
      </c>
      <c r="L3">
        <f>K3*K3</f>
        <v>1.8620569248665506E-6</v>
      </c>
      <c r="O3" s="2">
        <f>C3*D3</f>
        <v>7.8079999999999998</v>
      </c>
      <c r="P3" s="2">
        <f>C3*C3*$I$21</f>
        <v>99.914581905725555</v>
      </c>
      <c r="Q3" s="2">
        <f>C3*$C$20</f>
        <v>107.73922968493773</v>
      </c>
      <c r="R3" s="2">
        <f>O3/Q3</f>
        <v>7.2471281100050244E-2</v>
      </c>
    </row>
    <row r="4" spans="2:18" ht="16" thickBot="1" x14ac:dyDescent="0.4">
      <c r="B4" s="1">
        <v>1.69</v>
      </c>
      <c r="C4" s="3">
        <v>10.6</v>
      </c>
      <c r="D4" s="3">
        <v>1.69</v>
      </c>
      <c r="F4">
        <f t="shared" ref="F4:F16" si="0">C4-$C$17</f>
        <v>3.7714285714285714</v>
      </c>
      <c r="G4">
        <f t="shared" ref="G4:G16" si="1">D4-$D$17</f>
        <v>-2.5571428571428574</v>
      </c>
      <c r="H4">
        <f t="shared" ref="H4:H16" si="2">F4*F4</f>
        <v>14.223673469387755</v>
      </c>
      <c r="I4">
        <f t="shared" ref="I4:I16" si="3">F4*G4</f>
        <v>-9.6440816326530623</v>
      </c>
      <c r="K4">
        <f t="shared" ref="K4:K16" si="4">D4-($C$20+$H$21*C4)</f>
        <v>-2.5426188897804902E-2</v>
      </c>
      <c r="L4">
        <f t="shared" ref="L4:L16" si="5">K4*K4</f>
        <v>6.4649108186685727E-4</v>
      </c>
      <c r="O4" s="2">
        <f t="shared" ref="O4:O16" si="6">C4*D4</f>
        <v>17.913999999999998</v>
      </c>
      <c r="P4" s="2">
        <f t="shared" ref="P4:P16" si="7">C4*C4*$I$21</f>
        <v>75.425977041973425</v>
      </c>
      <c r="Q4" s="2">
        <f t="shared" ref="Q4:Q16" si="8">C4*$C$20</f>
        <v>93.609494644290152</v>
      </c>
      <c r="R4" s="2">
        <f t="shared" ref="R4:R16" si="9">O4/Q4</f>
        <v>0.19136947665482018</v>
      </c>
    </row>
    <row r="5" spans="2:18" ht="16" thickBot="1" x14ac:dyDescent="0.4">
      <c r="B5" s="1">
        <v>2.54</v>
      </c>
      <c r="C5" s="3">
        <v>9.4</v>
      </c>
      <c r="D5" s="3">
        <v>2.54</v>
      </c>
      <c r="F5">
        <f t="shared" si="0"/>
        <v>2.5714285714285721</v>
      </c>
      <c r="G5">
        <f t="shared" si="1"/>
        <v>-1.7071428571428573</v>
      </c>
      <c r="H5">
        <f t="shared" si="2"/>
        <v>6.6122448979591866</v>
      </c>
      <c r="I5">
        <f t="shared" si="3"/>
        <v>-4.3897959183673487</v>
      </c>
      <c r="K5">
        <f t="shared" si="4"/>
        <v>1.9027598478769114E-2</v>
      </c>
      <c r="L5">
        <f t="shared" si="5"/>
        <v>3.6204950386925673E-4</v>
      </c>
      <c r="O5" s="2">
        <f t="shared" si="6"/>
        <v>23.876000000000001</v>
      </c>
      <c r="P5" s="2">
        <f t="shared" si="7"/>
        <v>59.315052789504925</v>
      </c>
      <c r="Q5" s="2">
        <f t="shared" si="8"/>
        <v>83.012193363804485</v>
      </c>
      <c r="R5" s="2">
        <f t="shared" si="9"/>
        <v>0.28762039686582441</v>
      </c>
    </row>
    <row r="6" spans="2:18" ht="16" thickBot="1" x14ac:dyDescent="0.4">
      <c r="B6" s="1">
        <v>3.28</v>
      </c>
      <c r="C6" s="3">
        <v>8.3000000000000007</v>
      </c>
      <c r="D6" s="3">
        <v>3.28</v>
      </c>
      <c r="F6">
        <f t="shared" si="0"/>
        <v>1.4714285714285724</v>
      </c>
      <c r="G6">
        <f t="shared" si="1"/>
        <v>-0.96714285714285753</v>
      </c>
      <c r="H6">
        <f t="shared" si="2"/>
        <v>2.1651020408163295</v>
      </c>
      <c r="I6">
        <f t="shared" si="3"/>
        <v>-1.4230816326530626</v>
      </c>
      <c r="K6">
        <f t="shared" si="4"/>
        <v>2.0610236907295576E-2</v>
      </c>
      <c r="L6">
        <f t="shared" si="5"/>
        <v>4.2478186537484871E-4</v>
      </c>
      <c r="O6" s="2">
        <f t="shared" si="6"/>
        <v>27.224</v>
      </c>
      <c r="P6" s="2">
        <f t="shared" si="7"/>
        <v>46.245065489689843</v>
      </c>
      <c r="Q6" s="2">
        <f t="shared" si="8"/>
        <v>73.298000523359278</v>
      </c>
      <c r="R6" s="2">
        <f t="shared" si="9"/>
        <v>0.37141531563775748</v>
      </c>
    </row>
    <row r="7" spans="2:18" ht="16" thickBot="1" x14ac:dyDescent="0.4">
      <c r="B7" s="1">
        <v>3.79</v>
      </c>
      <c r="C7" s="3">
        <v>7.5</v>
      </c>
      <c r="D7" s="3">
        <v>3.79</v>
      </c>
      <c r="F7">
        <f t="shared" si="0"/>
        <v>0.67142857142857171</v>
      </c>
      <c r="G7">
        <f t="shared" si="1"/>
        <v>-0.4571428571428573</v>
      </c>
      <c r="H7">
        <f t="shared" si="2"/>
        <v>0.4508163265306126</v>
      </c>
      <c r="I7">
        <f t="shared" si="3"/>
        <v>-0.30693877551020432</v>
      </c>
      <c r="K7">
        <f t="shared" si="4"/>
        <v>-6.4205715083209824E-3</v>
      </c>
      <c r="L7">
        <f t="shared" si="5"/>
        <v>4.1223738493463174E-5</v>
      </c>
      <c r="O7" s="2">
        <f t="shared" si="6"/>
        <v>28.425000000000001</v>
      </c>
      <c r="P7" s="2">
        <f t="shared" si="7"/>
        <v>37.759978716723083</v>
      </c>
      <c r="Q7" s="2">
        <f t="shared" si="8"/>
        <v>66.233133003035491</v>
      </c>
      <c r="R7" s="2">
        <f t="shared" si="9"/>
        <v>0.42916586776436005</v>
      </c>
    </row>
    <row r="8" spans="2:18" ht="16" thickBot="1" x14ac:dyDescent="0.4">
      <c r="B8" s="1">
        <v>4.1500000000000004</v>
      </c>
      <c r="C8" s="3">
        <v>7</v>
      </c>
      <c r="D8" s="3">
        <v>4.1500000000000004</v>
      </c>
      <c r="F8">
        <f t="shared" si="0"/>
        <v>0.17142857142857171</v>
      </c>
      <c r="G8">
        <f t="shared" si="1"/>
        <v>-9.7142857142856975E-2</v>
      </c>
      <c r="H8">
        <f t="shared" si="2"/>
        <v>2.9387755102040912E-2</v>
      </c>
      <c r="I8">
        <f t="shared" si="3"/>
        <v>-1.6653061224489795E-2</v>
      </c>
      <c r="K8">
        <f t="shared" si="4"/>
        <v>1.7935173231918178E-2</v>
      </c>
      <c r="L8">
        <f t="shared" si="5"/>
        <v>3.2167043885891435E-4</v>
      </c>
      <c r="O8" s="2">
        <f t="shared" si="6"/>
        <v>29.050000000000004</v>
      </c>
      <c r="P8" s="2">
        <f t="shared" si="7"/>
        <v>32.893137015456553</v>
      </c>
      <c r="Q8" s="2">
        <f t="shared" si="8"/>
        <v>61.817590802833124</v>
      </c>
      <c r="R8" s="2">
        <f t="shared" si="9"/>
        <v>0.46993096338313839</v>
      </c>
    </row>
    <row r="9" spans="2:18" ht="16" thickBot="1" x14ac:dyDescent="0.4">
      <c r="B9" s="1">
        <v>4.51</v>
      </c>
      <c r="C9" s="3">
        <v>6.4</v>
      </c>
      <c r="D9" s="3">
        <v>4.51</v>
      </c>
      <c r="F9">
        <f t="shared" si="0"/>
        <v>-0.42857142857142794</v>
      </c>
      <c r="G9">
        <f t="shared" si="1"/>
        <v>0.26285714285714246</v>
      </c>
      <c r="H9">
        <f t="shared" si="2"/>
        <v>0.18367346938775456</v>
      </c>
      <c r="I9">
        <f t="shared" si="3"/>
        <v>-0.11265306122448945</v>
      </c>
      <c r="K9">
        <f t="shared" si="4"/>
        <v>-2.4837933079795427E-2</v>
      </c>
      <c r="L9">
        <f t="shared" si="5"/>
        <v>6.1692291967639591E-4</v>
      </c>
      <c r="O9" s="2">
        <f t="shared" si="6"/>
        <v>28.864000000000001</v>
      </c>
      <c r="P9" s="2">
        <f t="shared" si="7"/>
        <v>27.495977390879602</v>
      </c>
      <c r="Q9" s="2">
        <f t="shared" si="8"/>
        <v>56.51894016259029</v>
      </c>
      <c r="R9" s="2">
        <f t="shared" si="9"/>
        <v>0.5106960590019165</v>
      </c>
    </row>
    <row r="10" spans="2:18" ht="16" thickBot="1" x14ac:dyDescent="0.4">
      <c r="B10" s="1">
        <v>4.82</v>
      </c>
      <c r="C10" s="3">
        <v>6</v>
      </c>
      <c r="D10" s="3">
        <v>4.82</v>
      </c>
      <c r="F10">
        <f t="shared" si="0"/>
        <v>-0.82857142857142829</v>
      </c>
      <c r="G10">
        <f t="shared" si="1"/>
        <v>0.57285714285714295</v>
      </c>
      <c r="H10">
        <f t="shared" si="2"/>
        <v>0.68653061224489753</v>
      </c>
      <c r="I10">
        <f t="shared" si="3"/>
        <v>-0.47465306122448969</v>
      </c>
      <c r="K10">
        <f t="shared" si="4"/>
        <v>1.6646662712396676E-2</v>
      </c>
      <c r="L10">
        <f t="shared" si="5"/>
        <v>2.7711137946029784E-4</v>
      </c>
      <c r="O10" s="2">
        <f t="shared" si="6"/>
        <v>28.92</v>
      </c>
      <c r="P10" s="2">
        <f t="shared" si="7"/>
        <v>24.166386378702772</v>
      </c>
      <c r="Q10" s="2">
        <f t="shared" si="8"/>
        <v>52.98650640242839</v>
      </c>
      <c r="R10" s="2">
        <f t="shared" si="9"/>
        <v>0.54579933578475348</v>
      </c>
    </row>
    <row r="11" spans="2:18" ht="16" thickBot="1" x14ac:dyDescent="0.4">
      <c r="B11" s="1">
        <v>5.14</v>
      </c>
      <c r="C11" s="3">
        <v>5.5</v>
      </c>
      <c r="D11" s="3">
        <v>5.14</v>
      </c>
      <c r="F11">
        <f t="shared" si="0"/>
        <v>-1.3285714285714283</v>
      </c>
      <c r="G11">
        <f t="shared" si="1"/>
        <v>0.89285714285714235</v>
      </c>
      <c r="H11">
        <f t="shared" si="2"/>
        <v>1.7651020408163258</v>
      </c>
      <c r="I11">
        <f t="shared" si="3"/>
        <v>-1.1862244897959175</v>
      </c>
      <c r="K11">
        <f t="shared" si="4"/>
        <v>1.0024074526358007E-3</v>
      </c>
      <c r="L11">
        <f t="shared" si="5"/>
        <v>1.004820701099795E-6</v>
      </c>
      <c r="O11" s="2">
        <f t="shared" si="6"/>
        <v>28.27</v>
      </c>
      <c r="P11" s="2">
        <f t="shared" si="7"/>
        <v>20.306477443215524</v>
      </c>
      <c r="Q11" s="2">
        <f t="shared" si="8"/>
        <v>48.57096420222603</v>
      </c>
      <c r="R11" s="2">
        <f t="shared" si="9"/>
        <v>0.58203497633477852</v>
      </c>
    </row>
    <row r="12" spans="2:18" ht="16" thickBot="1" x14ac:dyDescent="0.4">
      <c r="B12" s="1">
        <v>5.39</v>
      </c>
      <c r="C12" s="3">
        <v>5.0999999999999996</v>
      </c>
      <c r="D12" s="3">
        <v>5.39</v>
      </c>
      <c r="F12">
        <f t="shared" si="0"/>
        <v>-1.7285714285714286</v>
      </c>
      <c r="G12">
        <f t="shared" si="1"/>
        <v>1.1428571428571423</v>
      </c>
      <c r="H12">
        <f t="shared" si="2"/>
        <v>2.9879591836734698</v>
      </c>
      <c r="I12">
        <f t="shared" si="3"/>
        <v>-1.9755102040816319</v>
      </c>
      <c r="K12">
        <f t="shared" si="4"/>
        <v>-1.7512996755173482E-2</v>
      </c>
      <c r="L12">
        <f t="shared" si="5"/>
        <v>3.067050553467169E-4</v>
      </c>
      <c r="O12" s="2">
        <f t="shared" si="6"/>
        <v>27.488999999999997</v>
      </c>
      <c r="P12" s="2">
        <f t="shared" si="7"/>
        <v>17.46021415861275</v>
      </c>
      <c r="Q12" s="2">
        <f t="shared" si="8"/>
        <v>45.038530442064129</v>
      </c>
      <c r="R12" s="2">
        <f t="shared" si="9"/>
        <v>0.61034407051448569</v>
      </c>
    </row>
    <row r="13" spans="2:18" ht="16" thickBot="1" x14ac:dyDescent="0.4">
      <c r="B13" s="1">
        <v>5.61</v>
      </c>
      <c r="C13" s="3">
        <v>4.8</v>
      </c>
      <c r="D13" s="3">
        <v>5.61</v>
      </c>
      <c r="F13">
        <f t="shared" si="0"/>
        <v>-2.0285714285714285</v>
      </c>
      <c r="G13">
        <f t="shared" si="1"/>
        <v>1.362857142857143</v>
      </c>
      <c r="H13">
        <f t="shared" si="2"/>
        <v>4.1151020408163257</v>
      </c>
      <c r="I13">
        <f t="shared" si="3"/>
        <v>-2.7646530612244899</v>
      </c>
      <c r="K13">
        <f t="shared" si="4"/>
        <v>1.1004500889706392E-3</v>
      </c>
      <c r="L13">
        <f t="shared" si="5"/>
        <v>1.2109903983154878E-6</v>
      </c>
      <c r="O13" s="2">
        <f t="shared" si="6"/>
        <v>26.928000000000001</v>
      </c>
      <c r="P13" s="2">
        <f t="shared" si="7"/>
        <v>15.466487282369773</v>
      </c>
      <c r="Q13" s="2">
        <f t="shared" si="8"/>
        <v>42.389205121942716</v>
      </c>
      <c r="R13" s="2">
        <f t="shared" si="9"/>
        <v>0.63525607339262791</v>
      </c>
    </row>
    <row r="14" spans="2:18" ht="16" thickBot="1" x14ac:dyDescent="0.4">
      <c r="B14" s="1">
        <v>5.8</v>
      </c>
      <c r="C14" s="3">
        <v>4.5</v>
      </c>
      <c r="D14" s="3">
        <v>5.8</v>
      </c>
      <c r="F14">
        <f t="shared" si="0"/>
        <v>-2.3285714285714283</v>
      </c>
      <c r="G14">
        <f t="shared" si="1"/>
        <v>1.5528571428571425</v>
      </c>
      <c r="H14">
        <f t="shared" si="2"/>
        <v>5.4222448979591826</v>
      </c>
      <c r="I14">
        <f t="shared" si="3"/>
        <v>-3.6159387755102026</v>
      </c>
      <c r="K14">
        <f t="shared" si="4"/>
        <v>-1.0286103066886376E-2</v>
      </c>
      <c r="L14">
        <f t="shared" si="5"/>
        <v>1.0580391630260931E-4</v>
      </c>
      <c r="O14" s="2">
        <f t="shared" si="6"/>
        <v>26.099999999999998</v>
      </c>
      <c r="P14" s="2">
        <f t="shared" si="7"/>
        <v>13.59359233802031</v>
      </c>
      <c r="Q14" s="2">
        <f t="shared" si="8"/>
        <v>39.739879801821296</v>
      </c>
      <c r="R14" s="2">
        <f t="shared" si="9"/>
        <v>0.65677098496920527</v>
      </c>
    </row>
    <row r="15" spans="2:18" ht="16" thickBot="1" x14ac:dyDescent="0.4">
      <c r="B15" s="1">
        <v>5.96</v>
      </c>
      <c r="C15" s="3">
        <v>4.3</v>
      </c>
      <c r="D15" s="3">
        <v>5.96</v>
      </c>
      <c r="F15">
        <f t="shared" si="0"/>
        <v>-2.5285714285714285</v>
      </c>
      <c r="G15">
        <f t="shared" si="1"/>
        <v>1.7128571428571426</v>
      </c>
      <c r="H15">
        <f t="shared" si="2"/>
        <v>6.3936734693877542</v>
      </c>
      <c r="I15">
        <f t="shared" si="3"/>
        <v>-4.3310816326530608</v>
      </c>
      <c r="K15">
        <f t="shared" si="4"/>
        <v>1.5456194829210013E-2</v>
      </c>
      <c r="L15">
        <f t="shared" si="5"/>
        <v>2.3889395859849833E-4</v>
      </c>
      <c r="O15" s="2">
        <f t="shared" si="6"/>
        <v>25.628</v>
      </c>
      <c r="P15" s="2">
        <f t="shared" si="7"/>
        <v>12.41212455950595</v>
      </c>
      <c r="Q15" s="2">
        <f t="shared" si="8"/>
        <v>37.973662921740349</v>
      </c>
      <c r="R15" s="2">
        <f t="shared" si="9"/>
        <v>0.6748888052442179</v>
      </c>
    </row>
    <row r="16" spans="2:18" ht="16" thickBot="1" x14ac:dyDescent="0.4">
      <c r="B16" s="1">
        <v>6.14</v>
      </c>
      <c r="C16" s="3">
        <v>4</v>
      </c>
      <c r="D16" s="3">
        <v>6.14</v>
      </c>
      <c r="F16">
        <f t="shared" si="0"/>
        <v>-2.8285714285714283</v>
      </c>
      <c r="G16">
        <f t="shared" si="1"/>
        <v>1.8928571428571423</v>
      </c>
      <c r="H16">
        <f t="shared" si="2"/>
        <v>8.0008163265306109</v>
      </c>
      <c r="I16">
        <f t="shared" si="3"/>
        <v>-5.3540816326530596</v>
      </c>
      <c r="K16">
        <f t="shared" si="4"/>
        <v>-5.9303583266467896E-3</v>
      </c>
      <c r="L16">
        <f t="shared" si="5"/>
        <v>3.5169149882428912E-5</v>
      </c>
      <c r="O16" s="2">
        <f t="shared" si="6"/>
        <v>24.56</v>
      </c>
      <c r="P16" s="2">
        <f t="shared" si="7"/>
        <v>10.740616168312343</v>
      </c>
      <c r="Q16" s="2">
        <f t="shared" si="8"/>
        <v>35.324337601618929</v>
      </c>
      <c r="R16" s="2">
        <f t="shared" si="9"/>
        <v>0.69527135305360699</v>
      </c>
    </row>
    <row r="17" spans="2:16" x14ac:dyDescent="0.35">
      <c r="B17" t="s">
        <v>2</v>
      </c>
      <c r="C17">
        <f>AVERAGE(C3:C16)</f>
        <v>6.8285714285714283</v>
      </c>
      <c r="D17">
        <f>AVERAGE(D3:D16)</f>
        <v>4.2471428571428573</v>
      </c>
      <c r="E17" t="s">
        <v>5</v>
      </c>
      <c r="H17">
        <f>SUM(H3:H16)</f>
        <v>81.88857142857141</v>
      </c>
      <c r="I17">
        <f>SUM(I3:I16)</f>
        <v>-54.970857142857142</v>
      </c>
    </row>
    <row r="19" spans="2:16" x14ac:dyDescent="0.35">
      <c r="N19" t="s">
        <v>10</v>
      </c>
      <c r="P19" t="s">
        <v>11</v>
      </c>
    </row>
    <row r="20" spans="2:16" x14ac:dyDescent="0.35">
      <c r="B20" t="s">
        <v>17</v>
      </c>
      <c r="C20">
        <f>D17-C17*H21</f>
        <v>8.8310844004047322</v>
      </c>
      <c r="K20" t="s">
        <v>9</v>
      </c>
      <c r="N20">
        <f>2*SQRT(K21/(12*H17))</f>
        <v>3.7097440266592708E-3</v>
      </c>
      <c r="P20">
        <f>2*SQRT((1/14+(C17*C17)/H17)*(K21/12))</f>
        <v>2.6874162958562996E-2</v>
      </c>
    </row>
    <row r="21" spans="2:16" x14ac:dyDescent="0.35">
      <c r="G21" t="s">
        <v>6</v>
      </c>
      <c r="H21">
        <f>I17/H17</f>
        <v>-0.67128851051952143</v>
      </c>
      <c r="I21">
        <f>-H21</f>
        <v>0.67128851051952143</v>
      </c>
      <c r="K21">
        <f>SUM(L3:L16)</f>
        <v>3.3809008757545687E-3</v>
      </c>
    </row>
    <row r="53" spans="19:19" x14ac:dyDescent="0.35">
      <c r="S5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FBD6018594060479D57F1987AD3B2A3" ma:contentTypeVersion="2" ma:contentTypeDescription="Создание документа." ma:contentTypeScope="" ma:versionID="eee468cc18c0c36b74829c1d45767bb2">
  <xsd:schema xmlns:xsd="http://www.w3.org/2001/XMLSchema" xmlns:xs="http://www.w3.org/2001/XMLSchema" xmlns:p="http://schemas.microsoft.com/office/2006/metadata/properties" xmlns:ns3="c657f8e9-7ecd-4cc4-8eb8-3a19a34fab56" targetNamespace="http://schemas.microsoft.com/office/2006/metadata/properties" ma:root="true" ma:fieldsID="ae3d698e6d09e0f00589df8910732a6a" ns3:_="">
    <xsd:import namespace="c657f8e9-7ecd-4cc4-8eb8-3a19a34fab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f8e9-7ecd-4cc4-8eb8-3a19a34fa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72D37C-FB9B-40E0-B8AC-BFCDD17A4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57f8e9-7ecd-4cc4-8eb8-3a19a34fa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4F39D5-2184-4BF6-9F08-191FE776B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F2661-0C1A-4B4E-A854-9568E097D4E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c657f8e9-7ecd-4cc4-8eb8-3a19a34fab56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Лопатенко Георгий Валентинович</cp:lastModifiedBy>
  <dcterms:created xsi:type="dcterms:W3CDTF">2022-03-17T07:59:59Z</dcterms:created>
  <dcterms:modified xsi:type="dcterms:W3CDTF">2022-03-17T20:52:52Z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0x010100BFBD6018594060479D57F1987AD3B2A3</vt:lpwstr>
  </property>
</Properties>
</file>