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I117" i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<sst xmlns="http://schemas.openxmlformats.org/spreadsheetml/2006/main" count="240" uniqueCount="169">
  <si>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</si>
  <si>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</si>
  <si>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</si>
  <si>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</si>
  <si>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</si>
  <si>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</si>
  <si>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</si>
  <si>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</si>
  <si>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</si>
  <si>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</si>
  <si>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</si>
  <si>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</si>
  <si>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</si>
  <si>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</si>
  <si>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</si>
  <si>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</si>
  <si>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</si>
  <si>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</si>
  <si>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</si>
  <si>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</si>
  <si>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</si>
  <si>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</si>
  <si>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</si>
  <si>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</si>
  <si>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</si>
  <si>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</si>
  <si>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</si>
  <si>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</si>
  <si>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</si>
  <si>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</si>
  <si>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</si>
  <si>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</si>
  <si>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</si>
  <si>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</si>
  <si>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</si>
  <si>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</si>
  <si>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</si>
  <si>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</si>
  <si>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</si>
  <si>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</si>
  <si>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</si>
  <si>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</si>
  <si>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</si>
  <si>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</si>
  <si>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</si>
  <si>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</si>
  <si>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</si>
  <si>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</si>
  <si>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</si>
  <si>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</si>
  <si>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</si>
  <si>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</si>
  <si>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</si>
  <si>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</si>
  <si>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</si>
  <si>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</si>
  <si>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</si>
  <si>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</si>
  <si>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</si>
  <si>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</si>
  <si>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</si>
  <si>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</si>
  <si>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</si>
  <si>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</si>
  <si>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</si>
  <si>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</si>
  <si>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</si>
  <si>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</si>
  <si>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</si>
  <si>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</si>
  <si>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</si>
  <si>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</si>
  <si>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</si>
  <si>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</si>
  <si>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</si>
  <si>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</si>
  <si>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</si>
  <si>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</si>
  <si>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</si>
  <si>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</si>
  <si>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</si>
  <si>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</si>
  <si>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</si>
  <si>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</si>
  <si>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</si>
  <si>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</si>
  <si>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</si>
  <si>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</si>
  <si>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</si>
  <si>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</si>
  <si>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</si>
  <si>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</si>
  <si>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</si>
  <si>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</si>
  <si>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</si>
  <si>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</si>
  <si>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</si>
  <si>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</si>
  <si>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</si>
  <si>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</si>
  <si>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</si>
  <si>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</si>
  <si>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</si>
  <si>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</si>
  <si>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</si>
  <si>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</si>
  <si>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</si>
  <si>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</si>
  <si>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</si>
  <si>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</si>
  <si>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</si>
  <si>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</si>
  <si>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</si>
  <si>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</si>
  <si>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</si>
  <si>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</si>
  <si>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</si>
  <si>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</si>
  <si>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</si>
  <si>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</si>
  <si>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</si>
  <si>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</si>
  <si>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</si>
  <si>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</si>
  <si>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</si>
  <si>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</si>
  <si>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</si>
  <si>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</si>
  <si>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</si>
  <si>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</si>
  <si>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</si>
  <si>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</si>
  <si>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</si>
  <si>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</si>
  <si>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</si>
  <si>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</si>
  <si>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</si>
  <si>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</si>
  <si>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</si>
  <si>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</si>
  <si>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</si>
  <si>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</si>
  <si>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</si>
  <si>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</si>
  <si>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</si>
  <si>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</si>
  <si>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</si>
  <si>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Sobrepisos fuente y trafo.</t>
  </si>
  <si>
    <t>Conector ECG, led RGB.</t>
  </si>
  <si>
    <t>Capacitores, mosfets 840</t>
  </si>
  <si>
    <t xml:space="preserve">Casillero, Trimmer, tornillos, botones reset, Jumpers pcb, </t>
  </si>
  <si>
    <t>Aclirico para placa de retorno</t>
  </si>
  <si>
    <t>Cooler disipadores azules, disipadores pequeños</t>
  </si>
  <si>
    <t>Disipadores azules electrokit</t>
  </si>
  <si>
    <t>Corte plotter</t>
  </si>
  <si>
    <t>Conectores</t>
  </si>
  <si>
    <t>Gasto zurdo actualizado 4.27.2018</t>
  </si>
  <si>
    <t>Zurdo Total: 34200 // Andres Total:40700</t>
  </si>
  <si>
    <t>Intereses actulizado hasta fin de abril</t>
  </si>
  <si>
    <t xml:space="preserve">Todos los gastos actualizados </t>
  </si>
  <si>
    <t>Impresion y otros</t>
  </si>
  <si>
    <t>Carne vídeo</t>
  </si>
  <si>
    <t>Carton x2, cartulina guantes, JABON</t>
  </si>
  <si>
    <t>Fuente último cambio</t>
  </si>
  <si>
    <t>Compra el 5 25 2018</t>
  </si>
  <si>
    <t>Zurdo +500</t>
  </si>
  <si>
    <t>Intereses actualizado hasta fin de mayo</t>
  </si>
  <si>
    <t>Carne sustentación (no se usó)</t>
  </si>
  <si>
    <t>Intereses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</si>
</sst>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5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5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5" fontId="3" fillId="2" borderId="5" xfId="1" applyNumberFormat="1" applyFont="1" applyFill="1" applyBorder="1"/>
    <xf numFmtId="165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164" fontId="3" fillId="2" borderId="4" xfId="1" applyFont="1" applyFill="1" applyBorder="1"/>
    <xf numFmtId="164" fontId="0" fillId="0" borderId="1" xfId="1" applyFont="1" applyBorder="1"/>
    <xf numFmtId="164" fontId="0" fillId="0" borderId="7" xfId="1" applyFont="1" applyBorder="1"/>
    <xf numFmtId="164" fontId="0" fillId="0" borderId="0" xfId="1" applyFont="1"/>
    <xf numFmtId="0" fontId="0" fillId="0" borderId="2" xfId="0" applyFill="1" applyBorder="1"/>
    <xf numFmtId="164" fontId="6" fillId="0" borderId="7" xfId="1" applyFont="1" applyBorder="1"/>
    <xf numFmtId="165" fontId="6" fillId="0" borderId="7" xfId="1" applyNumberFormat="1" applyFont="1" applyBorder="1"/>
    <xf numFmtId="164" fontId="0" fillId="0" borderId="1" xfId="1" applyFont="1" applyFill="1" applyBorder="1"/>
    <xf numFmtId="0" fontId="0" fillId="4" borderId="2" xfId="0" applyFill="1" applyBorder="1"/>
    <xf numFmtId="165" fontId="0" fillId="0" borderId="1" xfId="1" applyNumberFormat="1" applyFont="1" applyFill="1" applyBorder="1"/>
    <xf numFmtId="165" fontId="1" fillId="0" borderId="1" xfId="1" applyNumberFormat="1" applyFont="1" applyBorder="1"/>
    <xf numFmtId="14" fontId="0" fillId="0" borderId="1" xfId="0" applyNumberFormat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AppData/AppData/Roaming/Microsoft/Excel/Documentos%20Adionales/Factura%20Claro.pdf" TargetMode="External"/><Relationship Id="rId7" Type="http://schemas.openxmlformats.org/officeDocument/2006/relationships/hyperlink" Target="../../../AppData/AppData/Roaming/Microsoft/Excel/Documentos%20Adionales/Preliquidacion_ofdelgad_20170530112206.pdf" TargetMode="External"/><Relationship Id="rId2" Type="http://schemas.openxmlformats.org/officeDocument/2006/relationships/hyperlink" Target="../../../AppData/AppData/Roaming/Microsoft/Excel/Documentos%20Adionales/Primer_Pedido_Digikey.pdf" TargetMode="External"/><Relationship Id="rId1" Type="http://schemas.openxmlformats.org/officeDocument/2006/relationships/hyperlink" Target="../../../AppData/AppData/Roaming/Microsoft/Excel/Documentos%20Adionales/Avantel_abril.jpeg" TargetMode="External"/><Relationship Id="rId6" Type="http://schemas.openxmlformats.org/officeDocument/2006/relationships/hyperlink" Target="../../../AppData/AppData/Roaming/Microsoft/Excel/Documentos%20Adionales/Pedido%20Casillero%20Coordinadora.png" TargetMode="External"/><Relationship Id="rId5" Type="http://schemas.openxmlformats.org/officeDocument/2006/relationships/hyperlink" Target="../../../AppData/AppData/Roaming/Microsoft/Excel/Documentos%20Adionales/Easy_Eda_1.pdf" TargetMode="External"/><Relationship Id="rId4" Type="http://schemas.openxmlformats.org/officeDocument/2006/relationships/hyperlink" Target="../../../AppData/AppData/Roaming/Microsoft/Excel/Documentos%20Adionales/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189" workbookViewId="0">
      <selection activeCell="G204" sqref="G204"/>
    </sheetView>
  </sheetViews>
  <sheetFormatPr baseColWidth="10" defaultRowHeight="15"/>
  <cols>
    <col min="1" max="1" width="51.7109375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1</v>
      </c>
      <c r="G79" s="13">
        <v>0</v>
      </c>
      <c r="H79" s="13">
        <v>1</v>
      </c>
      <c r="I79" s="3">
        <f>IF(Tabla2[[#This Row],[Andres]]=1,0,Tabla2[[#This Row],[Valor por persona]])</f>
        <v>0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1</v>
      </c>
      <c r="G81" s="13">
        <v>0</v>
      </c>
      <c r="H81" s="13">
        <v>1</v>
      </c>
      <c r="I81" s="3">
        <f>IF(Tabla2[[#This Row],[Andres]]=1,0,Tabla2[[#This Row],[Valor por persona]])</f>
        <v>0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1</v>
      </c>
      <c r="G82" s="13">
        <v>0</v>
      </c>
      <c r="H82" s="13">
        <v>1</v>
      </c>
      <c r="I82" s="3">
        <f>IF(Tabla2[[#This Row],[Andres]]=1,0,Tabla2[[#This Row],[Valor por persona]])</f>
        <v>0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0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1</v>
      </c>
      <c r="G83" s="13">
        <v>0</v>
      </c>
      <c r="H83" s="13">
        <v>1</v>
      </c>
      <c r="I83" s="3">
        <f>IF(Tabla2[[#This Row],[Andres]]=1,0,Tabla2[[#This Row],[Valor por persona]])</f>
        <v>0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1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0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1</v>
      </c>
      <c r="G87" s="13">
        <v>0</v>
      </c>
      <c r="H87" s="13">
        <v>1</v>
      </c>
      <c r="I87" s="3">
        <f>IF(Tabla2[[#This Row],[Andres]]=1,0,Tabla2[[#This Row],[Valor por persona]])</f>
        <v>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1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0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1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1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0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1</v>
      </c>
      <c r="G93" s="13">
        <v>0</v>
      </c>
      <c r="H93" s="13">
        <v>1</v>
      </c>
      <c r="I93" s="3">
        <f>IF(Tabla2[[#This Row],[Andres]]=1,0,Tabla2[[#This Row],[Valor por persona]])</f>
        <v>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1</v>
      </c>
      <c r="G94" s="13">
        <v>0</v>
      </c>
      <c r="H94" s="13">
        <v>1</v>
      </c>
      <c r="I94" s="3">
        <f>IF(Tabla2[[#This Row],[Andres]]=1,0,Tabla2[[#This Row],[Valor por persona]])</f>
        <v>0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0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1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1</v>
      </c>
      <c r="G96" s="13">
        <v>0</v>
      </c>
      <c r="H96" s="13">
        <v>1</v>
      </c>
      <c r="I96" s="3">
        <f>IF(Tabla2[[#This Row],[Andres]]=1,0,Tabla2[[#This Row],[Valor por persona]])</f>
        <v>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1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0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1</v>
      </c>
      <c r="G98" s="13">
        <v>0</v>
      </c>
      <c r="H98" s="13">
        <v>0</v>
      </c>
      <c r="I98" s="3">
        <f>IF(Tabla2[[#This Row],[Andres]]=1,0,Tabla2[[#This Row],[Valor por persona]])</f>
        <v>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1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0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1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0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1</v>
      </c>
      <c r="G104" s="13">
        <v>0</v>
      </c>
      <c r="H104" s="13">
        <v>0</v>
      </c>
      <c r="I104" s="3">
        <f>IF(Tabla2[[#This Row],[Andres]]=1,0,Tabla2[[#This Row],[Valor por persona]])</f>
        <v>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/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147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148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149</v>
      </c>
      <c r="B108" s="2"/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 t="s">
        <v>150</v>
      </c>
      <c r="B109" s="2"/>
      <c r="C109" s="21"/>
      <c r="D109" s="3">
        <v>22000</v>
      </c>
      <c r="E109" s="3">
        <f>Tabla2[[#This Row],[Valor en Pesos total]]/3</f>
        <v>7333.333333333333</v>
      </c>
      <c r="F109" s="13">
        <v>0</v>
      </c>
      <c r="G109" s="13">
        <v>0</v>
      </c>
      <c r="H109" s="13">
        <v>0</v>
      </c>
      <c r="I109" s="3">
        <f>IF(Tabla2[[#This Row],[Andres]]=1,0,Tabla2[[#This Row],[Valor por persona]])</f>
        <v>7333.333333333333</v>
      </c>
      <c r="J109" s="3">
        <f>IF(Tabla2[[#This Row],[Luzbin]]=1,0,Tabla2[[#This Row],[Valor por persona]])</f>
        <v>7333.333333333333</v>
      </c>
      <c r="K109" s="3">
        <f>IF(Tabla2[[#This Row],[Zurdo]]=1,0,Tabla2[[#This Row],[Valor por persona]])</f>
        <v>7333.333333333333</v>
      </c>
      <c r="L109" s="2"/>
    </row>
    <row r="110" spans="1:12">
      <c r="A110" s="4" t="s">
        <v>151</v>
      </c>
      <c r="B110" s="2"/>
      <c r="C110" s="21"/>
      <c r="D110" s="3">
        <v>14000</v>
      </c>
      <c r="E110" s="3">
        <f>Tabla2[[#This Row],[Valor en Pesos total]]/3</f>
        <v>4666.666666666667</v>
      </c>
      <c r="F110" s="13">
        <v>0</v>
      </c>
      <c r="G110" s="13">
        <v>0</v>
      </c>
      <c r="H110" s="13">
        <v>0</v>
      </c>
      <c r="I110" s="3">
        <f>IF(Tabla2[[#This Row],[Andres]]=1,0,Tabla2[[#This Row],[Valor por persona]])</f>
        <v>4666.666666666667</v>
      </c>
      <c r="J110" s="3">
        <f>IF(Tabla2[[#This Row],[Luzbin]]=1,0,Tabla2[[#This Row],[Valor por persona]])</f>
        <v>4666.666666666667</v>
      </c>
      <c r="K110" s="3">
        <f>IF(Tabla2[[#This Row],[Zurdo]]=1,0,Tabla2[[#This Row],[Valor por persona]])</f>
        <v>4666.666666666667</v>
      </c>
      <c r="L110" s="2"/>
    </row>
    <row r="111" spans="1:12">
      <c r="A111" s="4" t="s">
        <v>152</v>
      </c>
      <c r="B111" s="2"/>
      <c r="C111" s="21"/>
      <c r="D111" s="3">
        <v>9600</v>
      </c>
      <c r="E111" s="3">
        <f>Tabla2[[#This Row],[Valor en Pesos total]]/3</f>
        <v>3200</v>
      </c>
      <c r="F111" s="13">
        <v>0</v>
      </c>
      <c r="G111" s="13">
        <v>0</v>
      </c>
      <c r="H111" s="13">
        <v>0</v>
      </c>
      <c r="I111" s="3">
        <f>IF(Tabla2[[#This Row],[Andres]]=1,0,Tabla2[[#This Row],[Valor por persona]])</f>
        <v>3200</v>
      </c>
      <c r="J111" s="3">
        <f>IF(Tabla2[[#This Row],[Luzbin]]=1,0,Tabla2[[#This Row],[Valor por persona]])</f>
        <v>3200</v>
      </c>
      <c r="K111" s="3">
        <f>IF(Tabla2[[#This Row],[Zurdo]]=1,0,Tabla2[[#This Row],[Valor por persona]])</f>
        <v>3200</v>
      </c>
      <c r="L111" s="2"/>
    </row>
    <row r="112" spans="1:12">
      <c r="A112" s="4" t="s">
        <v>153</v>
      </c>
      <c r="B112" s="2"/>
      <c r="C112" s="21"/>
      <c r="D112" s="3">
        <v>5000</v>
      </c>
      <c r="E112" s="3">
        <f>Tabla2[[#This Row],[Valor en Pesos total]]/3</f>
        <v>1666.6666666666667</v>
      </c>
      <c r="F112" s="13">
        <v>0</v>
      </c>
      <c r="G112" s="13">
        <v>0</v>
      </c>
      <c r="H112" s="13">
        <v>0</v>
      </c>
      <c r="I112" s="3">
        <f>IF(Tabla2[[#This Row],[Andres]]=1,0,Tabla2[[#This Row],[Valor por persona]])</f>
        <v>1666.6666666666667</v>
      </c>
      <c r="J112" s="3">
        <f>IF(Tabla2[[#This Row],[Luzbin]]=1,0,Tabla2[[#This Row],[Valor por persona]])</f>
        <v>1666.6666666666667</v>
      </c>
      <c r="K112" s="3">
        <f>IF(Tabla2[[#This Row],[Zurdo]]=1,0,Tabla2[[#This Row],[Valor por persona]])</f>
        <v>1666.6666666666667</v>
      </c>
      <c r="L112" s="2"/>
    </row>
    <row r="113" spans="1:12">
      <c r="A113" s="4" t="s">
        <v>154</v>
      </c>
      <c r="B113" s="2"/>
      <c r="C113" s="21"/>
      <c r="D113" s="3">
        <v>5000</v>
      </c>
      <c r="E113" s="3">
        <f>Tabla2[[#This Row],[Valor en Pesos total]]/3</f>
        <v>1666.6666666666667</v>
      </c>
      <c r="F113" s="13">
        <v>0</v>
      </c>
      <c r="G113" s="13">
        <v>0</v>
      </c>
      <c r="H113" s="13">
        <v>0</v>
      </c>
      <c r="I113" s="30">
        <f>IF(Tabla2[[#This Row],[Andres]]=1,0,Tabla2[[#This Row],[Valor por persona]])</f>
        <v>1666.6666666666667</v>
      </c>
      <c r="J113" s="3">
        <f>IF(Tabla2[[#This Row],[Luzbin]]=1,0,Tabla2[[#This Row],[Valor por persona]])</f>
        <v>1666.6666666666667</v>
      </c>
      <c r="K113" s="3">
        <f>IF(Tabla2[[#This Row],[Zurdo]]=1,0,Tabla2[[#This Row],[Valor por persona]])</f>
        <v>1666.6666666666667</v>
      </c>
      <c r="L113" s="2"/>
    </row>
    <row r="114" spans="1:12">
      <c r="A114" s="4" t="s">
        <v>155</v>
      </c>
      <c r="B114" s="2"/>
      <c r="C114" s="21"/>
      <c r="D114" s="3">
        <v>2500</v>
      </c>
      <c r="E114" s="3">
        <f>Tabla2[[#This Row],[Valor en Pesos total]]/3</f>
        <v>833.33333333333337</v>
      </c>
      <c r="F114" s="13">
        <v>0</v>
      </c>
      <c r="G114" s="13">
        <v>0</v>
      </c>
      <c r="H114" s="13">
        <v>0</v>
      </c>
      <c r="I114" s="3">
        <f>IF(Tabla2[[#This Row],[Andres]]=1,0,Tabla2[[#This Row],[Valor por persona]])</f>
        <v>833.33333333333337</v>
      </c>
      <c r="J114" s="3">
        <f>IF(Tabla2[[#This Row],[Luzbin]]=1,0,Tabla2[[#This Row],[Valor por persona]])</f>
        <v>833.33333333333337</v>
      </c>
      <c r="K114" s="3">
        <f>IF(Tabla2[[#This Row],[Zurdo]]=1,0,Tabla2[[#This Row],[Valor por persona]])</f>
        <v>833.33333333333337</v>
      </c>
      <c r="L114" s="2"/>
    </row>
    <row r="115" spans="1:12">
      <c r="A115" s="4" t="s">
        <v>156</v>
      </c>
      <c r="B115" s="2" t="s">
        <v>159</v>
      </c>
      <c r="C115" s="21"/>
      <c r="D115" s="3">
        <v>47900</v>
      </c>
      <c r="E115" s="3">
        <f>Tabla2[[#This Row],[Valor en Pesos total]]/3</f>
        <v>15966.666666666666</v>
      </c>
      <c r="F115" s="13">
        <v>0</v>
      </c>
      <c r="G115" s="13">
        <v>0</v>
      </c>
      <c r="H115" s="13">
        <v>0</v>
      </c>
      <c r="I115" s="3">
        <f>IF(Tabla2[[#This Row],[Andres]]=1,0,Tabla2[[#This Row],[Valor por persona]])</f>
        <v>15966.666666666666</v>
      </c>
      <c r="J115" s="3">
        <f>IF(Tabla2[[#This Row],[Luzbin]]=1,0,Tabla2[[#This Row],[Valor por persona]])</f>
        <v>15966.666666666666</v>
      </c>
      <c r="K115" s="3">
        <f>IF(Tabla2[[#This Row],[Zurdo]]=1,0,Tabla2[[#This Row],[Valor por persona]])</f>
        <v>15966.666666666666</v>
      </c>
      <c r="L115" s="2"/>
    </row>
    <row r="116" spans="1:12">
      <c r="A116" s="4" t="s">
        <v>158</v>
      </c>
      <c r="B116" s="2" t="s">
        <v>157</v>
      </c>
      <c r="C116" s="21"/>
      <c r="D116" s="3">
        <v>122100</v>
      </c>
      <c r="E116" s="3">
        <f>Tabla2[[#This Row],[Valor en Pesos total]]/3</f>
        <v>40700</v>
      </c>
      <c r="F116" s="13">
        <v>1</v>
      </c>
      <c r="G116" s="13">
        <v>0</v>
      </c>
      <c r="H116" s="13">
        <v>1</v>
      </c>
      <c r="I116" s="3">
        <f>IF(Tabla2[[#This Row],[Andres]]=1,0,Tabla2[[#This Row],[Valor por persona]])</f>
        <v>0</v>
      </c>
      <c r="J116" s="3">
        <f>IF(Tabla2[[#This Row],[Luzbin]]=1,0,Tabla2[[#This Row],[Valor por persona]])</f>
        <v>40700</v>
      </c>
      <c r="K116" s="3">
        <f>IF(Tabla2[[#This Row],[Zurdo]]=1,0,Tabla2[[#This Row],[Valor por persona]])</f>
        <v>0</v>
      </c>
      <c r="L116" s="2"/>
    </row>
    <row r="117" spans="1:12">
      <c r="A117" s="4" t="s">
        <v>160</v>
      </c>
      <c r="B117" s="2"/>
      <c r="C117" s="21"/>
      <c r="D117" s="3">
        <v>53000</v>
      </c>
      <c r="E117" s="3">
        <f>Tabla2[[#This Row],[Valor en Pesos total]]/3</f>
        <v>17666.666666666668</v>
      </c>
      <c r="F117" s="13">
        <v>0</v>
      </c>
      <c r="G117" s="13">
        <v>0</v>
      </c>
      <c r="H117" s="13">
        <v>1</v>
      </c>
      <c r="I117" s="3">
        <f>IF(Tabla2[[#This Row],[Andres]]=1,0,Tabla2[[#This Row],[Valor por persona]])</f>
        <v>17666.666666666668</v>
      </c>
      <c r="J117" s="3">
        <f>IF(Tabla2[[#This Row],[Luzbin]]=1,0,Tabla2[[#This Row],[Valor por persona]])</f>
        <v>17666.666666666668</v>
      </c>
      <c r="K117" s="3">
        <f>IF(Tabla2[[#This Row],[Zurdo]]=1,0,Tabla2[[#This Row],[Valor por persona]])</f>
        <v>0</v>
      </c>
      <c r="L117" s="2"/>
    </row>
    <row r="118" spans="1:12">
      <c r="A118" s="4" t="s">
        <v>162</v>
      </c>
      <c r="B118" s="2" t="s">
        <v>165</v>
      </c>
      <c r="C118" s="21"/>
      <c r="D118" s="3">
        <v>12000</v>
      </c>
      <c r="E118" s="3">
        <f>Tabla2[[#This Row],[Valor en Pesos total]]/3</f>
        <v>4000</v>
      </c>
      <c r="F118" s="13">
        <v>0</v>
      </c>
      <c r="G118" s="13">
        <v>0</v>
      </c>
      <c r="H118" s="13">
        <v>0</v>
      </c>
      <c r="I118" s="3">
        <f>IF(Tabla2[[#This Row],[Andres]]=1,0,Tabla2[[#This Row],[Valor por persona]])</f>
        <v>4000</v>
      </c>
      <c r="J118" s="3">
        <f>IF(Tabla2[[#This Row],[Luzbin]]=1,0,Tabla2[[#This Row],[Valor por persona]])</f>
        <v>4000</v>
      </c>
      <c r="K118" s="3">
        <f>IF(Tabla2[[#This Row],[Zurdo]]=1,0,Tabla2[[#This Row],[Valor por persona]])</f>
        <v>4000</v>
      </c>
      <c r="L118" s="2"/>
    </row>
    <row r="119" spans="1:12">
      <c r="A119" s="4" t="s">
        <v>161</v>
      </c>
      <c r="B119" s="2"/>
      <c r="C119" s="21"/>
      <c r="D119" s="3">
        <v>10000</v>
      </c>
      <c r="E119" s="3">
        <f>Tabla2[[#This Row],[Valor en Pesos total]]/3</f>
        <v>3333.3333333333335</v>
      </c>
      <c r="F119" s="13">
        <v>0</v>
      </c>
      <c r="G119" s="13">
        <v>0</v>
      </c>
      <c r="H119" s="13">
        <v>0</v>
      </c>
      <c r="I119" s="3">
        <f>IF(Tabla2[[#This Row],[Andres]]=1,0,Tabla2[[#This Row],[Valor por persona]])</f>
        <v>3333.3333333333335</v>
      </c>
      <c r="J119" s="3">
        <f>IF(Tabla2[[#This Row],[Luzbin]]=1,0,Tabla2[[#This Row],[Valor por persona]])</f>
        <v>3333.3333333333335</v>
      </c>
      <c r="K119" s="3">
        <f>IF(Tabla2[[#This Row],[Zurdo]]=1,0,Tabla2[[#This Row],[Valor por persona]])</f>
        <v>3333.3333333333335</v>
      </c>
      <c r="L119" s="2"/>
    </row>
    <row r="120" spans="1:12">
      <c r="A120" s="4" t="s">
        <v>163</v>
      </c>
      <c r="B120" s="2" t="s">
        <v>164</v>
      </c>
      <c r="C120" s="21"/>
      <c r="D120" s="3">
        <v>32000</v>
      </c>
      <c r="E120" s="3">
        <f>Tabla2[[#This Row],[Valor en Pesos total]]/3</f>
        <v>10666.666666666666</v>
      </c>
      <c r="F120" s="13">
        <v>0</v>
      </c>
      <c r="G120" s="13">
        <v>0</v>
      </c>
      <c r="H120" s="13">
        <v>0</v>
      </c>
      <c r="I120" s="3">
        <f>IF(Tabla2[[#This Row],[Andres]]=1,0,Tabla2[[#This Row],[Valor por persona]])</f>
        <v>10666.666666666666</v>
      </c>
      <c r="J120" s="3">
        <f>IF(Tabla2[[#This Row],[Luzbin]]=1,0,Tabla2[[#This Row],[Valor por persona]])</f>
        <v>10666.666666666666</v>
      </c>
      <c r="K120" s="3">
        <f>IF(Tabla2[[#This Row],[Zurdo]]=1,0,Tabla2[[#This Row],[Valor por persona]])</f>
        <v>10666.666666666666</v>
      </c>
      <c r="L120" s="2"/>
    </row>
    <row r="121" spans="1:12">
      <c r="A121" s="4" t="s">
        <v>166</v>
      </c>
      <c r="B121" s="31">
        <v>43245</v>
      </c>
      <c r="C121" s="21"/>
      <c r="D121" s="3">
        <v>48000</v>
      </c>
      <c r="E121" s="3">
        <f>Tabla2[[#This Row],[Valor en Pesos total]]/3</f>
        <v>16000</v>
      </c>
      <c r="F121" s="13">
        <v>0</v>
      </c>
      <c r="G121" s="13">
        <v>0</v>
      </c>
      <c r="H121" s="13">
        <v>0</v>
      </c>
      <c r="I121" s="3">
        <f>IF(Tabla2[[#This Row],[Andres]]=1,0,Tabla2[[#This Row],[Valor por persona]])</f>
        <v>16000</v>
      </c>
      <c r="J121" s="3">
        <f>IF(Tabla2[[#This Row],[Luzbin]]=1,0,Tabla2[[#This Row],[Valor por persona]])</f>
        <v>16000</v>
      </c>
      <c r="K121" s="3">
        <f>IF(Tabla2[[#This Row],[Zurdo]]=1,0,Tabla2[[#This Row],[Valor por persona]])</f>
        <v>16000</v>
      </c>
      <c r="L121" s="2"/>
    </row>
    <row r="122" spans="1:12">
      <c r="A122" s="4" t="s">
        <v>167</v>
      </c>
      <c r="B122" s="2"/>
      <c r="C122" s="21"/>
      <c r="D122" s="3">
        <v>9000</v>
      </c>
      <c r="E122" s="3">
        <f>Tabla2[[#This Row],[Valor en Pesos total]]/3</f>
        <v>3000</v>
      </c>
      <c r="F122" s="13">
        <v>0</v>
      </c>
      <c r="G122" s="13">
        <v>0</v>
      </c>
      <c r="H122" s="13">
        <v>0</v>
      </c>
      <c r="I122" s="3">
        <f>IF(Tabla2[[#This Row],[Andres]]=1,0,Tabla2[[#This Row],[Valor por persona]])</f>
        <v>3000</v>
      </c>
      <c r="J122" s="3">
        <f>IF(Tabla2[[#This Row],[Luzbin]]=1,0,Tabla2[[#This Row],[Valor por persona]])</f>
        <v>3000</v>
      </c>
      <c r="K122" s="3">
        <f>IF(Tabla2[[#This Row],[Zurdo]]=1,0,Tabla2[[#This Row],[Valor por persona]])</f>
        <v>3000</v>
      </c>
      <c r="L122" s="2"/>
    </row>
    <row r="123" spans="1:12">
      <c r="A123" s="4" t="s">
        <v>168</v>
      </c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5735908</v>
      </c>
      <c r="E203" s="1">
        <f>SUM(E2:E202)</f>
        <v>1911969.3333333337</v>
      </c>
      <c r="H203" s="15" t="s">
        <v>15</v>
      </c>
      <c r="I203" s="17">
        <f>SUM(I2:I202)</f>
        <v>324466.66666666674</v>
      </c>
      <c r="J203" s="17">
        <f>SUM(J2:J202)</f>
        <v>1010066.6666666667</v>
      </c>
      <c r="K203" s="17">
        <f>SUM(K2:K202)</f>
        <v>300066.66666666669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2018-06-13T20:39:10Z</dcterms:modified>
</cp:coreProperties>
</file>