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mc:AlternateContent xmlns:mc="http://schemas.openxmlformats.org/markup-compatibility/2006">
    <mc:Choice Requires="x15">
      <x15ac:absPath xmlns:x15ac="http://schemas.microsoft.com/office/spreadsheetml/2010/11/ac" url="D:\TempUserProfiles\NetworkService\AppData\Local\Packages\oice_16_974fa576_32c1d314_ecf\AC\Temp\"/>
    </mc:Choice>
  </mc:AlternateContent>
  <xr:revisionPtr revIDLastSave="0" documentId="8_{5240E9B3-2261-42DE-8747-292EEF0D5A3C}" xr6:coauthVersionLast="47" xr6:coauthVersionMax="47" xr10:uidLastSave="{00000000-0000-0000-0000-000000000000}"/>
  <bookViews>
    <workbookView xWindow="-60" yWindow="-60" windowWidth="15480" windowHeight="11640" firstSheet="3" activeTab="3" xr2:uid="{00000000-000D-0000-FFFF-FFFF00000000}"/>
  </bookViews>
  <sheets>
    <sheet name="Cálculos Finais" sheetId="1" r:id="rId1"/>
    <sheet name="Fator Técnico" sheetId="2" r:id="rId2"/>
    <sheet name="Fator Ambiente" sheetId="7" r:id="rId3"/>
    <sheet name="Caso de Uso" sheetId="8" r:id="rId4"/>
    <sheet name="Atores" sheetId="9" r:id="rId5"/>
    <sheet name="Viabilidade"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D11" i="8"/>
  <c r="D10" i="8"/>
  <c r="B13" i="8"/>
  <c r="B14" i="8"/>
  <c r="B15" i="8" s="1"/>
  <c r="B16" i="8" s="1"/>
  <c r="B17" i="8" s="1"/>
  <c r="B18" i="8" s="1"/>
  <c r="E3" i="8" a="1"/>
  <c r="E3" i="8"/>
  <c r="E5" i="8" a="1"/>
  <c r="E5" i="8"/>
  <c r="E4" i="8" a="1"/>
  <c r="E4" i="8"/>
  <c r="E6" i="8" a="1"/>
  <c r="E6" i="8" s="1"/>
  <c r="E5" i="1" s="1"/>
  <c r="B11" i="9"/>
  <c r="D18" i="8"/>
  <c r="D15" i="8"/>
  <c r="D14" i="8"/>
  <c r="D13" i="8"/>
  <c r="D12" i="8"/>
  <c r="D10" i="9"/>
  <c r="E5" i="9" a="1"/>
  <c r="E5" i="9"/>
  <c r="E4" i="9" a="1"/>
  <c r="E4" i="9"/>
  <c r="E3" i="9" a="1"/>
  <c r="E3" i="9"/>
  <c r="E6" i="9" a="1"/>
  <c r="D11" i="9"/>
  <c r="E11" i="7" a="1"/>
  <c r="E11" i="7"/>
  <c r="E4" i="1"/>
  <c r="E16" i="2" a="1"/>
  <c r="E16" i="2"/>
  <c r="E3" i="1"/>
  <c r="E6" i="9"/>
  <c r="E6" i="1"/>
  <c r="E8" i="1"/>
  <c r="E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<sst xmlns="http://schemas.openxmlformats.org/spreadsheetml/2006/main" count="150" uniqueCount="114">
  <si>
    <t>Cálculos de Outras Abas</t>
  </si>
  <si>
    <t>TCF</t>
  </si>
  <si>
    <r>
      <rPr>
        <sz val="12"/>
        <color indexed="8"/>
        <rFont val="Arial"/>
        <family val="2"/>
      </rPr>
      <t>Fator de Complexidade</t>
    </r>
    <r>
      <rPr>
        <sz val="12"/>
        <color indexed="16"/>
        <rFont val="Arial"/>
        <family val="2"/>
      </rPr>
      <t xml:space="preserve"> Técnica</t>
    </r>
  </si>
  <si>
    <t>FA</t>
  </si>
  <si>
    <r>
      <rPr>
        <sz val="12"/>
        <color indexed="8"/>
        <rFont val="Arial"/>
        <family val="2"/>
      </rPr>
      <t xml:space="preserve">Fator de </t>
    </r>
    <r>
      <rPr>
        <sz val="12"/>
        <color indexed="16"/>
        <rFont val="Arial"/>
        <family val="2"/>
      </rPr>
      <t>Ambiente</t>
    </r>
  </si>
  <si>
    <t>UCPNA</t>
  </si>
  <si>
    <r>
      <rPr>
        <sz val="12"/>
        <color indexed="16"/>
        <rFont val="Arial"/>
        <family val="2"/>
      </rPr>
      <t>Use Case Points</t>
    </r>
    <r>
      <rPr>
        <sz val="12"/>
        <rFont val="Arial"/>
        <family val="2"/>
      </rPr>
      <t xml:space="preserve"> Não Ajustados</t>
    </r>
  </si>
  <si>
    <t>RA</t>
  </si>
  <si>
    <r>
      <rPr>
        <sz val="12"/>
        <color indexed="8"/>
        <rFont val="Arial"/>
        <family val="2"/>
      </rPr>
      <t>Relevância de</t>
    </r>
    <r>
      <rPr>
        <sz val="12"/>
        <color indexed="16"/>
        <rFont val="Arial"/>
        <family val="2"/>
      </rPr>
      <t xml:space="preserve"> Atores</t>
    </r>
  </si>
  <si>
    <t>Calculation of Use Case Points</t>
  </si>
  <si>
    <t>UCP</t>
  </si>
  <si>
    <t>Use Case Points</t>
  </si>
  <si>
    <t>Calculation of Estimated Effort</t>
  </si>
  <si>
    <t>Taxa</t>
  </si>
  <si>
    <t>Horas de Esforço por Use Case Point</t>
  </si>
  <si>
    <t>Horas de Esforço</t>
  </si>
  <si>
    <t>Para orientação adicional desta página, confira os seguintes artigos de Tyner Blain (em inglês)</t>
  </si>
  <si>
    <t>Software Cost Estimation With Use Case Points - Introduction</t>
  </si>
  <si>
    <t>Software Cost Estimation With Use Case Points - Final Calculations</t>
  </si>
  <si>
    <t>Software Cost Estimation With Use Case Points - Free Excel Spreadsheet</t>
  </si>
  <si>
    <t>Passos Para Calcular os Use Case Points</t>
  </si>
  <si>
    <t>Para todas as abas, insira valores somente nas células realçadas.</t>
  </si>
  <si>
    <t>Adicione os valores da complexidade técnica no Fator Técnico</t>
  </si>
  <si>
    <t>Adicione os valores para cálculo de Fator Ambiente</t>
  </si>
  <si>
    <t>Identifique os Caso de Uso</t>
  </si>
  <si>
    <t>Identifique os Atores</t>
  </si>
  <si>
    <t>Fator Técnico</t>
  </si>
  <si>
    <t>Multiplicador</t>
  </si>
  <si>
    <t>Magnitude Relativa 
(Entre 0-5)</t>
  </si>
  <si>
    <t>Descrição</t>
  </si>
  <si>
    <t>Requisição de Sistema Distribuído</t>
  </si>
  <si>
    <t>A arquitetura da solução pode ser centralizada ou pode ser distribuída (como uma solução de camada única) ou multi-camada. Os números mais altos representam uma arquitetura mais complexa.</t>
  </si>
  <si>
    <t>Importância de Tempo de Resposta</t>
  </si>
  <si>
    <t>A rapidez de resposta para os usuários é um fator importante (e não- trivial)? Por exemplo, se as requisições do servidor deveriam ser muito baixas, isto pode ser um fator insignificante. Os números mais altos representam crescente importância do tempo de resposta (uma ferramenta de pesquisa terá um número alto, um agregador de notícias diárias teria um número baixo).</t>
  </si>
  <si>
    <t>Eficiência do Usuário Final</t>
  </si>
  <si>
    <t>O aplicativo está sendo desenvolvido para otimizar a eficiência do usuário, ou apenas a capacidade? Os números mais altos representam projetos que dependem mais da aplicação para melhorar a eficiência do usuário.</t>
  </si>
  <si>
    <t>Complexidade do Processo Interno Requerido</t>
  </si>
  <si>
    <t>Existe uma grande quantidade de trabalho algorítmico difícil de fazer e testar? Algoritmos complexos (nivelamento de recursos, análise de sistemas no domínio do tempo, cubos OLAP) têm números mais altos. Consultas de dados simples possuem números baixos.</t>
  </si>
  <si>
    <t>Foco na Reutilização de Código</t>
  </si>
  <si>
    <t>A reutilização é um objetivo ou meta? A reutilização de código reduz a quantidade de esforço necessário para implantar um projeto. Ele também reduz a quantidade de tempo necessário para depurar um projeto. Quanto maior for o nível de reutilização, menor o número.</t>
  </si>
  <si>
    <t>Facilidade de Instalação</t>
  </si>
  <si>
    <t>A facilidade de instalação do software para usuários finais é um fator-chave? Quanto maior o nível de competência dos usuários, quanto menor o número.</t>
  </si>
  <si>
    <t>Usabilidade</t>
  </si>
  <si>
    <t>A facilidade de utilização do software é um critério primário de aceitação? Quanto maior a importância de usabilidade, quanto maior o número.</t>
  </si>
  <si>
    <t>Suporte Multi-plataforma</t>
  </si>
  <si>
    <t>É necessário suporte multi-plataforma? Quanto mais plataformas forem necesárias para suporte (podemos considerar versões de navegadores, dispositivos móveis, etc. ou sistemas operacionais Windows / OSX / Unix), maior será o valor.</t>
  </si>
  <si>
    <t>Facilidade de Manutenção</t>
  </si>
  <si>
    <t>O cliente exige uma alta capacidade de alterar ou personalizar a aplicação no futuro? Quanto maior for a necessidade de alteração/personalização do sistema, maior o valor.</t>
  </si>
  <si>
    <t>Alta Concorrência</t>
  </si>
  <si>
    <t>Você terá de resolver o bloqueio de banco de dados e outros problemas de concorrência? Quanto mais tempo você tiver que gastar para resolver conflitos nos dados ou aplicação, quanto maior o valor.</t>
  </si>
  <si>
    <t>Personalização de Segurança</t>
  </si>
  <si>
    <t>Soluções de segurança existente podem ser aproveitadas ou código personalizado deve ser desenvolvido? Quanto mais personalizado for o trabalho de segurança que você tiver que fazer (nível de campo, nível de página, ou função de segurança com base, por exemplo), maior o valor.</t>
  </si>
  <si>
    <t>Dependência de Código Terceirizado</t>
  </si>
  <si>
    <t>O aplicativo requer o uso de controles de terceiros ou bibliotecas? Códigos de terceiros podem reduzir o esforço necessário para implantar uma solução. Quanto mais código de terceiros (e mais fiável o código de terceiros) houver, menor é o número.</t>
  </si>
  <si>
    <t>Treinamento de Usuário</t>
  </si>
  <si>
    <t>Quanto de treinamento será necessário? A aplicação é complexa ou o processo é complexo? Quanto maior for o tempo que os usuários levam para se tornarem independentes, maior o valor.</t>
  </si>
  <si>
    <t>Cálculo de FCT</t>
  </si>
  <si>
    <t>Software Cost Estimation With Use Case Points - Technical Factors</t>
  </si>
  <si>
    <t>Fator de Ambiente</t>
  </si>
  <si>
    <t>Familiaridade Com o Projeto</t>
  </si>
  <si>
    <t>Quanta experiência sua equipe tem a trabalhar neste domínio? O domínio do projeto será um reflexo do que o software realizará, não da linguagem de implementação. Em outras palavras, para um sistema de indenização de seguro escrito em java, você se preocupa com a experiência da equipe no espaço de indenização do seguro - não quanto Java que eles escreveram. Níveis mais elevados de experiência obter um número mais elevado.</t>
  </si>
  <si>
    <t>Experiência na Aplicação</t>
  </si>
  <si>
    <t xml:space="preserve">Quanta experiência sua equipe tem com o aplicativo? Isso só vai ser relevante ao fazer alterações em um aplicativo existente. Os números mais altos representam mais experiência. Para uma nova aplicação, a experiência de todos será 0 </t>
  </si>
  <si>
    <t>Experiência na Programação OO</t>
  </si>
  <si>
    <t>Quanta experiência que sua equipe tem em OO ? Pode ser fácil esquecer que muitas pessoas não têm experiência em programação orientada a objetos, se você está acostumado a tê-lo. Um projeto baseado em Casos de Uso ou terá uma estrutura OO inerentemente na implementação. Os números mais altos representam mais experiência OO.</t>
  </si>
  <si>
    <t>Conhecimento do Analista Responsável</t>
  </si>
  <si>
    <t>Quão experiente e capaz é a pessoa responsável pelos requisitos? Requisitos ruins são o principal assassino de projetos - o Standish Group relata que 40% a 60 % dos defeitos vêm de requisitos ruins. Os números mais altos representam uma maior habilidade e conhecimento.</t>
  </si>
  <si>
    <t>Motivação</t>
  </si>
  <si>
    <t>Quão motivada está sua equipe? Os números mais altos representam maior motivação.</t>
  </si>
  <si>
    <t>Requisitos Estáveis</t>
  </si>
  <si>
    <t>Mudanças nos requisitos pode causar aumentos no trabalho. Uma maneira de evitar isso é através do planejamento de mudança e instituir um sistema de cronometragem para gerir essas mudanças. A maioria das pessoas não fazem isso, e alguns retrabalhos serão inevitáveis. Os números mais altos representam mais mudanças (ou um sistema menos eficaz para a gestão da mudança).</t>
  </si>
  <si>
    <t>Tempo de Trabalho</t>
  </si>
  <si>
    <r>
      <t xml:space="preserve">Os números mais altos refletem os membros da equipe que estão alocados com tempo parcial, consultores externos, e os desenvolvedores que estão dividindo o seu tempo entre projetos. Mudança de contexto e outros fatores intangíveis podem fazer esses membros da equipe serem menos eficiente.
</t>
    </r>
    <r>
      <rPr>
        <b/>
        <sz val="10"/>
        <rFont val="Arial"/>
        <family val="2"/>
      </rPr>
      <t xml:space="preserve">Nota: este multiplicador é negativo. </t>
    </r>
  </si>
  <si>
    <t>Dificuldade na Linguagem de Programação</t>
  </si>
  <si>
    <r>
      <t xml:space="preserve">Linguagens mais duras representam os números mais altos. Acreditamos que a dificuldade está no olho do codificador. Java pode ser difícil para um programador de Fortran. Pense nisso em termos de dificuldade para a sua equipe, não a dificuldade da linguagem em si.
</t>
    </r>
    <r>
      <rPr>
        <b/>
        <sz val="10"/>
        <rFont val="Arial"/>
        <family val="2"/>
      </rPr>
      <t xml:space="preserve">Nota: este multiplicador é negativo. </t>
    </r>
  </si>
  <si>
    <t>Cálculo de Ambiente</t>
  </si>
  <si>
    <t>Software Cost Estimation With Use Case Points - Environmental Factors</t>
  </si>
  <si>
    <t>Use Case Points Não Ajustados</t>
  </si>
  <si>
    <t>Número de Use Case Points</t>
  </si>
  <si>
    <t>Simples</t>
  </si>
  <si>
    <t>Use Case Points Simples - Até 3 operações</t>
  </si>
  <si>
    <t>Médio</t>
  </si>
  <si>
    <t>Use Case Points Médio - De 4 a 7 operações</t>
  </si>
  <si>
    <t>Complexo</t>
  </si>
  <si>
    <t>Use Case Points Complexo - Mais de 7 operações</t>
  </si>
  <si>
    <t>Cálculo de UCPNA</t>
  </si>
  <si>
    <t>Casos de Uso Individuais</t>
  </si>
  <si>
    <t>Nome do Use Case</t>
  </si>
  <si>
    <t>Administração de Funcionarios</t>
  </si>
  <si>
    <t>Cadastrar Funcionario / Usuario</t>
  </si>
  <si>
    <t>Desativar Funcionario / Usuario</t>
  </si>
  <si>
    <t>Login Conta</t>
  </si>
  <si>
    <t>Pagina de relatorios</t>
  </si>
  <si>
    <t>Acessar Relatorio</t>
  </si>
  <si>
    <t>Cadastrar Relatorio</t>
  </si>
  <si>
    <t>DashBoard Semanal</t>
  </si>
  <si>
    <t>DashBoards anteriores</t>
  </si>
  <si>
    <t>Inserir linhas adicionais acima desta linha e copiar os valores de célula para atualizar automaticamente as acusações de atores por tipo</t>
  </si>
  <si>
    <t>Software Cost Estimation With Use Case Points - Use Case Analysis</t>
  </si>
  <si>
    <t>How to Write Good Use Case Names - 7 Tips</t>
  </si>
  <si>
    <t>Tipos de Ator</t>
  </si>
  <si>
    <t>Número de Atores</t>
  </si>
  <si>
    <t>Atores simples são outros sistemas que se comunicam com o seu software através de uma API pré- definida. Uma API pode ser exposta através de uma dll, ou como um REST, SOAP, ou qualquer API web -service ou chamada de procedimento remoto (RPC). O elemento-chave é que você está expondo a interação com seu software através de um mecanismo específico e bem definido .</t>
  </si>
  <si>
    <t>Atores médios podem ser os seres humanos que interagem num protocolo bem definido, ou podem ser sistemas que interagem por meio de uma API mais complexa ou flexível.</t>
  </si>
  <si>
    <t>A definição original de atores complexos especifica que os usuários que interagem com o software através de uma interface gráfica do usuário são atores complexos. Embora isso seja verdade, o mesmo deve ser aplicável a classifcação usuários que interagem com o sistema de formas imprevisíveis. Uma interface AJAX que expõe mais do aplicativo subjacente (e armazenamentos de dados) do que estaria disponível através de um protocolo rígido pode introduzir uma complexidade semelhante.</t>
  </si>
  <si>
    <t>Calculated AW</t>
  </si>
  <si>
    <t>Ator Individual</t>
  </si>
  <si>
    <t>Nome do Ator</t>
  </si>
  <si>
    <t>Usuario Supervisor Administrador</t>
  </si>
  <si>
    <t>Usuario Administrador</t>
  </si>
  <si>
    <t>Usuario comum / cidadão</t>
  </si>
  <si>
    <t>Software Cost Estimation With Use Case Points - Actor Analysis</t>
  </si>
  <si>
    <t xml:space="preserve">Custo </t>
  </si>
  <si>
    <t>Prazo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</si>
</sst>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R$&quot;\ #,##0.00;[Red]\-&quot;R$&quot;\ #,##0.00"/>
    <numFmt numFmtId="164" formatCode="_(* #,##0.00_);_(* \(#,##0.00\);_(* &quot;-&quot;??_);_(@_)"/>
    <numFmt numFmtId="165" formatCode="_(* #,##0_);_(* \(#,##0\);_(* &quot;-&quot;??_);_(@_)"/>
    <numFmt numFmtId="166" formatCode="0.0"/>
  </numFmts>
  <fonts count="22">
    <font>
      <sz val="10"/>
      <name val="Arial"/>
    </font>
    <font>
      <sz val="10"/>
      <name val="Arial"/>
    </font>
    <font>
      <sz val="8"/>
      <name val="Arial"/>
    </font>
    <font>
      <sz val="12"/>
      <name val="Arial"/>
    </font>
    <font>
      <b/>
      <sz val="14"/>
      <color indexed="16"/>
      <name val="Arial"/>
      <family val="2"/>
    </font>
    <font>
      <b/>
      <sz val="12"/>
      <name val="Arial"/>
      <family val="2"/>
    </font>
    <font>
      <sz val="12"/>
      <color indexed="9"/>
      <name val="Arial"/>
    </font>
    <font>
      <sz val="10"/>
      <color indexed="9"/>
      <name val="Arial"/>
    </font>
    <font>
      <b/>
      <sz val="14"/>
      <color indexed="9"/>
      <name val="Arial"/>
    </font>
    <font>
      <b/>
      <sz val="16"/>
      <color indexed="9"/>
      <name val="Arial"/>
      <family val="2"/>
    </font>
    <font>
      <sz val="12"/>
      <color indexed="16"/>
      <name val="Arial"/>
      <family val="2"/>
    </font>
    <font>
      <sz val="10"/>
      <name val="Arial"/>
      <family val="2"/>
    </font>
    <font>
      <b/>
      <sz val="16"/>
      <color indexed="16"/>
      <name val="Arial"/>
      <family val="2"/>
    </font>
    <font>
      <u/>
      <sz val="10"/>
      <color indexed="12"/>
      <name val="Arial"/>
    </font>
    <font>
      <b/>
      <sz val="10"/>
      <name val="Arial"/>
      <family val="2"/>
    </font>
    <font>
      <b/>
      <sz val="12"/>
      <color indexed="16"/>
      <name val="Arial"/>
      <family val="2"/>
    </font>
    <font>
      <sz val="12"/>
      <name val="Arial"/>
      <family val="2"/>
    </font>
    <font>
      <sz val="12"/>
      <color indexed="8"/>
      <name val="Arial"/>
      <family val="2"/>
    </font>
    <font>
      <sz val="8"/>
      <color indexed="9"/>
      <name val="Arial"/>
      <family val="2"/>
    </font>
    <font>
      <sz val="12"/>
      <color indexed="9"/>
      <name val="Arial"/>
      <family val="2"/>
    </font>
    <font>
      <sz val="9"/>
      <name val="Arial"/>
      <family val="2"/>
    </font>
    <font>
      <sz val="11"/>
      <color theme="1"/>
      <name val="Calibri"/>
      <family val="2"/>
      <scheme val="minor"/>
    </font>
  </fonts>
  <fills count="5">
    <fill>
      <patternFill patternType="none"/>
    </fill>
    <fill>
      <patternFill patternType="gray125"/>
    </fill>
    <fill>
      <patternFill patternType="solid">
        <fgColor indexed="43"/>
        <bgColor indexed="64"/>
      </patternFill>
    </fill>
    <fill>
      <patternFill patternType="solid">
        <fgColor indexed="16"/>
        <bgColor indexed="64"/>
      </patternFill>
    </fill>
    <fill>
      <patternFill patternType="solid">
        <fgColor indexed="9"/>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s>
  <cellStyleXfs count="4">
    <xf numFmtId="0" fontId="0" fillId="0" borderId="0"/>
    <xf numFmtId="0" fontId="13" fillId="0" borderId="0" applyNumberFormat="0" applyFill="0" applyBorder="0" applyAlignment="0" applyProtection="0">
      <alignment vertical="top"/>
      <protection locked="0"/>
    </xf>
    <xf numFmtId="0" fontId="21" fillId="0" borderId="0"/>
    <xf numFmtId="164" fontId="1" fillId="0" borderId="0" applyFont="0" applyFill="0" applyBorder="0" applyAlignment="0" applyProtection="0"/>
  </cellStyleXfs>
  <cellXfs count="8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0" xfId="0" applyAlignment="1">
      <alignment horizontal="right"/>
    </xf>
    <xf numFmtId="0" fontId="11" fillId="2" borderId="1" xfId="0" applyFont="1" applyFill="1" applyBorder="1" applyAlignment="1">
      <alignment horizontal="center" vertical="center" wrapText="1"/>
    </xf>
    <xf numFmtId="0" fontId="10" fillId="0" borderId="1" xfId="0" applyFont="1" applyBorder="1" applyAlignment="1">
      <alignment horizontal="right" indent="1"/>
    </xf>
    <xf numFmtId="0" fontId="3" fillId="0" borderId="1" xfId="0" applyFont="1" applyBorder="1" applyAlignment="1">
      <alignment horizontal="right" indent="1"/>
    </xf>
    <xf numFmtId="0" fontId="4" fillId="2" borderId="1" xfId="0" applyFont="1" applyFill="1" applyBorder="1" applyAlignment="1">
      <alignment horizontal="center" vertical="center"/>
    </xf>
    <xf numFmtId="0" fontId="13" fillId="0" borderId="0" xfId="1" applyAlignment="1" applyProtection="1"/>
    <xf numFmtId="0" fontId="15" fillId="0" borderId="0" xfId="0" applyFont="1" applyAlignment="1">
      <alignment wrapText="1"/>
    </xf>
    <xf numFmtId="0" fontId="13" fillId="0" borderId="0" xfId="1" applyAlignment="1" applyProtection="1">
      <alignment wrapText="1"/>
    </xf>
    <xf numFmtId="0" fontId="0" fillId="0" borderId="0" xfId="0" applyAlignment="1">
      <alignment horizontal="left"/>
    </xf>
    <xf numFmtId="0" fontId="14" fillId="0" borderId="0" xfId="0" applyFont="1" applyAlignment="1">
      <alignment horizontal="center"/>
    </xf>
    <xf numFmtId="0" fontId="3" fillId="0" borderId="2" xfId="0" applyFont="1" applyBorder="1"/>
    <xf numFmtId="166" fontId="3" fillId="0" borderId="2" xfId="0" applyNumberFormat="1" applyFont="1" applyBorder="1"/>
    <xf numFmtId="0" fontId="3" fillId="2" borderId="2" xfId="0" applyFont="1" applyFill="1" applyBorder="1"/>
    <xf numFmtId="165" fontId="9" fillId="3" borderId="3" xfId="3" applyNumberFormat="1" applyFont="1" applyFill="1" applyBorder="1"/>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0" fillId="0" borderId="6" xfId="0" applyBorder="1" applyAlignment="1">
      <alignment horizontal="center" vertical="center"/>
    </xf>
    <xf numFmtId="0" fontId="0" fillId="0" borderId="2" xfId="0" applyBorder="1" applyAlignment="1">
      <alignment vertical="center" wrapText="1"/>
    </xf>
    <xf numFmtId="0" fontId="7" fillId="3" borderId="7" xfId="0" applyFont="1" applyFill="1" applyBorder="1" applyAlignment="1">
      <alignment horizontal="center"/>
    </xf>
    <xf numFmtId="0" fontId="8" fillId="3" borderId="7" xfId="0" applyFont="1" applyFill="1" applyBorder="1" applyAlignment="1">
      <alignment horizontal="center" vertical="center"/>
    </xf>
    <xf numFmtId="0" fontId="7" fillId="3" borderId="3" xfId="0" applyFont="1" applyFill="1" applyBorder="1" applyAlignment="1">
      <alignment wrapText="1"/>
    </xf>
    <xf numFmtId="0" fontId="16" fillId="0" borderId="1" xfId="0" applyFont="1" applyBorder="1" applyAlignment="1">
      <alignment horizontal="right" inden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9" fillId="3" borderId="5" xfId="0" applyFont="1" applyFill="1" applyBorder="1" applyAlignment="1">
      <alignment horizontal="center" vertical="center" wrapText="1"/>
    </xf>
    <xf numFmtId="165" fontId="0" fillId="0" borderId="0" xfId="0" applyNumberFormat="1"/>
    <xf numFmtId="0" fontId="11" fillId="0" borderId="2" xfId="0" applyFont="1" applyBorder="1" applyAlignment="1">
      <alignment vertical="center" wrapText="1"/>
    </xf>
    <xf numFmtId="8" fontId="0" fillId="0" borderId="0" xfId="0" applyNumberFormat="1"/>
    <xf numFmtId="16" fontId="0" fillId="0" borderId="0" xfId="0" applyNumberFormat="1"/>
    <xf numFmtId="3" fontId="0" fillId="0" borderId="0" xfId="0" applyNumberFormat="1"/>
    <xf numFmtId="0" fontId="21" fillId="0" borderId="0" xfId="2"/>
    <xf numFmtId="0" fontId="0" fillId="0" borderId="22" xfId="0" applyBorder="1" applyAlignment="1">
      <alignment horizontal="center" vertical="center"/>
    </xf>
    <xf numFmtId="0" fontId="11" fillId="2" borderId="23" xfId="0" applyFont="1" applyFill="1" applyBorder="1" applyAlignment="1">
      <alignment horizontal="center" vertical="center" wrapText="1"/>
    </xf>
    <xf numFmtId="0" fontId="0" fillId="0" borderId="23" xfId="0" applyBorder="1" applyAlignment="1">
      <alignment horizontal="center" vertical="center"/>
    </xf>
    <xf numFmtId="0" fontId="3" fillId="0" borderId="9" xfId="0" applyFont="1" applyBorder="1" applyAlignment="1">
      <alignment horizontal="right"/>
    </xf>
    <xf numFmtId="0" fontId="0" fillId="0" borderId="10" xfId="0" applyBorder="1" applyAlignment="1">
      <alignment horizontal="right"/>
    </xf>
    <xf numFmtId="0" fontId="13" fillId="0" borderId="0" xfId="1" applyAlignment="1" applyProtection="1"/>
    <xf numFmtId="0" fontId="20" fillId="2" borderId="0" xfId="0" applyFont="1" applyFill="1" applyAlignment="1">
      <alignment horizontal="left" wrapText="1"/>
    </xf>
    <xf numFmtId="0" fontId="20" fillId="2" borderId="0" xfId="0" applyFont="1" applyFill="1" applyAlignment="1">
      <alignment horizontal="left"/>
    </xf>
    <xf numFmtId="0" fontId="12" fillId="4" borderId="14" xfId="0" applyFont="1" applyFill="1" applyBorder="1" applyAlignment="1">
      <alignment horizontal="right" indent="1"/>
    </xf>
    <xf numFmtId="0" fontId="0" fillId="0" borderId="15" xfId="0" applyBorder="1" applyAlignment="1">
      <alignment horizontal="right"/>
    </xf>
    <xf numFmtId="0" fontId="0" fillId="0" borderId="16" xfId="0" applyBorder="1" applyAlignment="1">
      <alignment horizontal="right"/>
    </xf>
    <xf numFmtId="0" fontId="15" fillId="0" borderId="0" xfId="0" applyFont="1" applyAlignment="1">
      <alignment vertical="center" wrapText="1"/>
    </xf>
    <xf numFmtId="0" fontId="0" fillId="0" borderId="0" xfId="0" applyAlignment="1">
      <alignment vertical="center"/>
    </xf>
    <xf numFmtId="0" fontId="13" fillId="0" borderId="0" xfId="1" applyAlignment="1" applyProtection="1">
      <alignment horizontal="left"/>
    </xf>
    <xf numFmtId="0" fontId="13" fillId="0" borderId="0" xfId="1" applyAlignment="1" applyProtection="1">
      <alignment wrapText="1"/>
    </xf>
    <xf numFmtId="0" fontId="0" fillId="0" borderId="0" xfId="0" applyAlignment="1">
      <alignment horizontal="right"/>
    </xf>
    <xf numFmtId="0" fontId="6" fillId="3" borderId="17" xfId="0" applyFont="1" applyFill="1" applyBorder="1" applyAlignment="1">
      <alignment horizontal="center" vertical="center"/>
    </xf>
    <xf numFmtId="0" fontId="6" fillId="3" borderId="18"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6" xfId="0" applyFont="1" applyFill="1" applyBorder="1" applyAlignment="1">
      <alignment horizontal="center" vertical="center"/>
    </xf>
    <xf numFmtId="0" fontId="6" fillId="3" borderId="17"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0" fillId="0" borderId="20" xfId="0" applyBorder="1" applyAlignment="1">
      <alignment horizontal="center" vertical="center" wrapText="1"/>
    </xf>
    <xf numFmtId="0" fontId="18" fillId="3" borderId="14" xfId="0" applyFont="1" applyFill="1" applyBorder="1" applyAlignment="1">
      <alignment horizontal="center" vertical="center"/>
    </xf>
    <xf numFmtId="0" fontId="18" fillId="3" borderId="15" xfId="0" applyFont="1" applyFill="1" applyBorder="1" applyAlignment="1">
      <alignment horizontal="center" vertical="center"/>
    </xf>
    <xf numFmtId="0" fontId="18" fillId="3" borderId="21" xfId="0" applyFont="1" applyFill="1" applyBorder="1" applyAlignment="1">
      <alignment horizontal="center" vertical="center"/>
    </xf>
    <xf numFmtId="0" fontId="11" fillId="2" borderId="11" xfId="0" applyFont="1" applyFill="1" applyBorder="1" applyAlignment="1">
      <alignment vertical="center" wrapText="1"/>
    </xf>
    <xf numFmtId="0" fontId="0" fillId="2" borderId="13" xfId="0" applyFill="1" applyBorder="1" applyAlignment="1">
      <alignment vertical="center" wrapText="1"/>
    </xf>
    <xf numFmtId="0" fontId="11" fillId="2" borderId="11" xfId="0" applyFont="1" applyFill="1" applyBorder="1" applyAlignment="1">
      <alignment horizontal="left" vertical="center" wrapText="1"/>
    </xf>
    <xf numFmtId="0" fontId="0" fillId="2" borderId="13" xfId="0" applyFill="1" applyBorder="1" applyAlignment="1">
      <alignment horizontal="left" vertical="center" wrapText="1"/>
    </xf>
    <xf numFmtId="0" fontId="11" fillId="2" borderId="13" xfId="0" applyFont="1" applyFill="1" applyBorder="1" applyAlignment="1">
      <alignment vertical="center" wrapText="1"/>
    </xf>
    <xf numFmtId="0" fontId="11" fillId="2" borderId="13" xfId="0" applyFont="1" applyFill="1" applyBorder="1" applyAlignment="1">
      <alignment horizontal="left" vertical="center" wrapText="1"/>
    </xf>
    <xf numFmtId="0" fontId="19" fillId="3" borderId="17"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11" fillId="2" borderId="12" xfId="0" applyFont="1" applyFill="1" applyBorder="1" applyAlignment="1">
      <alignment horizontal="left" vertical="center" wrapText="1"/>
    </xf>
    <xf numFmtId="0" fontId="6" fillId="3" borderId="8" xfId="0" applyFont="1" applyFill="1" applyBorder="1" applyAlignment="1"/>
    <xf numFmtId="0" fontId="6" fillId="3" borderId="4" xfId="0" applyFont="1" applyFill="1" applyBorder="1" applyAlignment="1"/>
    <xf numFmtId="0" fontId="6" fillId="3" borderId="5" xfId="0" applyFont="1" applyFill="1" applyBorder="1" applyAlignment="1"/>
    <xf numFmtId="0" fontId="6" fillId="3" borderId="6" xfId="0" applyFont="1" applyFill="1" applyBorder="1" applyAlignment="1"/>
    <xf numFmtId="0" fontId="6" fillId="3" borderId="1" xfId="0" applyFont="1" applyFill="1" applyBorder="1" applyAlignment="1"/>
    <xf numFmtId="0" fontId="6" fillId="3" borderId="2" xfId="0" applyFont="1" applyFill="1" applyBorder="1" applyAlignment="1"/>
    <xf numFmtId="0" fontId="3" fillId="0" borderId="9" xfId="0" applyFont="1" applyBorder="1" applyAlignment="1"/>
    <xf numFmtId="0" fontId="0" fillId="0" borderId="12" xfId="0" applyBorder="1" applyAlignment="1"/>
    <xf numFmtId="0" fontId="0" fillId="0" borderId="13" xfId="0" applyBorder="1" applyAlignment="1"/>
    <xf numFmtId="0" fontId="0" fillId="0" borderId="0" xfId="0" applyAlignment="1"/>
    <xf numFmtId="0" fontId="6" fillId="3" borderId="11" xfId="0" applyFont="1" applyFill="1" applyBorder="1" applyAlignment="1"/>
    <xf numFmtId="0" fontId="6" fillId="3" borderId="12" xfId="0" applyFont="1" applyFill="1" applyBorder="1" applyAlignment="1"/>
    <xf numFmtId="0" fontId="6" fillId="3" borderId="10" xfId="0" applyFont="1" applyFill="1" applyBorder="1" applyAlignment="1"/>
  </cellXfs>
  <cellStyles count="4">
    <cellStyle name="Hiperlink" xfId="1" builtinId="8"/>
    <cellStyle name="Normal" xfId="0" builtinId="0"/>
    <cellStyle name="Normal 2" xfId="2" xr:uid="{00000000-0005-0000-0000-000003000000}"/>
    <cellStyle name="Vírgula"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14</xdr:col>
      <xdr:colOff>123825</xdr:colOff>
      <xdr:row>31</xdr:row>
      <xdr:rowOff>152400</xdr:rowOff>
    </xdr:to>
    <xdr:pic>
      <xdr:nvPicPr>
        <xdr:cNvPr id="1035" name="Imagem 13">
          <a:extLst>
            <a:ext uri="{FF2B5EF4-FFF2-40B4-BE49-F238E27FC236}">
              <a16:creationId xmlns:a16="http://schemas.microsoft.com/office/drawing/2014/main" id="{3DB6A94D-C127-2633-DBCF-31762B97B6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809625"/>
          <a:ext cx="8239125" cy="453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ynerblain.com/blog/2007/02/19/software-cost-estimation-ucp-6/"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tynerblain.com/blog/2007/02/13/software-cost-estimation-ucp-2/"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tynerblain.com/blog/2007/02/14/software-cost-estimation-ucp-3/"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tynerblain.com/blog/2007/01/22/how-to-write-good-use-case-names/" TargetMode="External"/><Relationship Id="rId2" Type="http://schemas.openxmlformats.org/officeDocument/2006/relationships/hyperlink" Target="http://tynerblain.com/blog/2007/02/12/software-cost-estimation-ucp-1/" TargetMode="External"/><Relationship Id="rId1" Type="http://schemas.openxmlformats.org/officeDocument/2006/relationships/hyperlink" Target="http://tynerblain.com/blog/2007/02/15/software-cost-esimation-ucp-4/" TargetMode="External"/><Relationship Id="rId5" Type="http://schemas.openxmlformats.org/officeDocument/2006/relationships/printerSettings" Target="../printerSettings/printerSettings4.bin"/><Relationship Id="rId4" Type="http://schemas.openxmlformats.org/officeDocument/2006/relationships/hyperlink" Target="http://tynerblain.com/blog/2007/02/20/software-cost-estimation-ucp-7/"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tynerblain.com/blog/2007/02/16/software-cost-estimation-ucp-5/" TargetMode="External"/><Relationship Id="rId2" Type="http://schemas.openxmlformats.org/officeDocument/2006/relationships/hyperlink" Target="http://tynerblain.com/blog/2007/02/20/software-cost-estimation-ucp-7/" TargetMode="External"/><Relationship Id="rId1" Type="http://schemas.openxmlformats.org/officeDocument/2006/relationships/hyperlink" Target="http://tynerblain.com/blog/2007/02/12/software-cost-estimation-ucp-1/"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6"/>
  <sheetViews>
    <sheetView workbookViewId="0">
      <selection activeCell="D23" sqref="D23:E23"/>
    </sheetView>
  </sheetViews>
  <sheetFormatPr defaultRowHeight="12.75"/>
  <cols>
    <col min="1" max="1" width="5.7109375" customWidth="1"/>
    <col min="2" max="2" width="3.140625" customWidth="1"/>
    <col min="3" max="3" width="6.5703125" customWidth="1"/>
    <col min="4" max="4" width="40.7109375" style="8" customWidth="1"/>
    <col min="5" max="5" width="12.5703125" customWidth="1"/>
  </cols>
  <sheetData>
    <row r="1" spans="2:8" ht="13.5" thickBot="1"/>
    <row r="2" spans="2:8" ht="15">
      <c r="B2" s="75" t="s">
        <v>0</v>
      </c>
      <c r="C2" s="76"/>
      <c r="D2" s="76"/>
      <c r="E2" s="77"/>
    </row>
    <row r="3" spans="2:8" ht="15">
      <c r="B3" s="43" t="s">
        <v>1</v>
      </c>
      <c r="C3" s="44"/>
      <c r="D3" s="10" t="s">
        <v>2</v>
      </c>
      <c r="E3" s="18">
        <f>'Fator Técnico'!E16</f>
        <v>0.87</v>
      </c>
    </row>
    <row r="4" spans="2:8" ht="15">
      <c r="B4" s="43" t="s">
        <v>3</v>
      </c>
      <c r="C4" s="44"/>
      <c r="D4" s="10" t="s">
        <v>4</v>
      </c>
      <c r="E4" s="18">
        <f>'Fator Ambiente'!E11</f>
        <v>0.99499999999999988</v>
      </c>
    </row>
    <row r="5" spans="2:8" ht="15">
      <c r="B5" s="43" t="s">
        <v>5</v>
      </c>
      <c r="C5" s="44"/>
      <c r="D5" s="30" t="s">
        <v>6</v>
      </c>
      <c r="E5" s="18">
        <f>'Caso de Uso'!E6</f>
        <v>60</v>
      </c>
    </row>
    <row r="6" spans="2:8" ht="15">
      <c r="B6" s="43" t="s">
        <v>7</v>
      </c>
      <c r="C6" s="44"/>
      <c r="D6" s="10" t="s">
        <v>8</v>
      </c>
      <c r="E6" s="18">
        <f>Atores!E6</f>
        <v>8</v>
      </c>
    </row>
    <row r="7" spans="2:8" ht="15">
      <c r="B7" s="78" t="s">
        <v>9</v>
      </c>
      <c r="C7" s="79"/>
      <c r="D7" s="79"/>
      <c r="E7" s="80"/>
    </row>
    <row r="8" spans="2:8" ht="15">
      <c r="B8" s="43" t="s">
        <v>10</v>
      </c>
      <c r="C8" s="44"/>
      <c r="D8" s="11" t="s">
        <v>11</v>
      </c>
      <c r="E8" s="19">
        <f>(E5+E6)*E3*E4</f>
        <v>58.86419999999999</v>
      </c>
    </row>
    <row r="9" spans="2:8" ht="15">
      <c r="B9" s="78" t="s">
        <v>12</v>
      </c>
      <c r="C9" s="79"/>
      <c r="D9" s="79"/>
      <c r="E9" s="80"/>
    </row>
    <row r="10" spans="2:8" ht="15">
      <c r="B10" s="43" t="s">
        <v>13</v>
      </c>
      <c r="C10" s="44"/>
      <c r="D10" s="11" t="s">
        <v>14</v>
      </c>
      <c r="E10" s="20">
        <v>14</v>
      </c>
    </row>
    <row r="11" spans="2:8" ht="15">
      <c r="B11" s="81"/>
      <c r="C11" s="82"/>
      <c r="D11" s="82"/>
      <c r="E11" s="83"/>
    </row>
    <row r="12" spans="2:8" ht="21" thickBot="1">
      <c r="B12" s="48" t="s">
        <v>15</v>
      </c>
      <c r="C12" s="49"/>
      <c r="D12" s="50"/>
      <c r="E12" s="21">
        <f>E8*E10</f>
        <v>824.09879999999987</v>
      </c>
      <c r="G12" s="34"/>
      <c r="H12" s="34"/>
    </row>
    <row r="14" spans="2:8" s="3" customFormat="1" ht="38.25" customHeight="1">
      <c r="C14" s="51" t="s">
        <v>16</v>
      </c>
      <c r="D14" s="52"/>
      <c r="E14" s="52"/>
    </row>
    <row r="15" spans="2:8">
      <c r="C15" s="45" t="s">
        <v>17</v>
      </c>
      <c r="D15" s="84"/>
      <c r="E15" s="84"/>
    </row>
    <row r="16" spans="2:8">
      <c r="C16" s="45" t="s">
        <v>18</v>
      </c>
      <c r="D16" s="84"/>
      <c r="E16" s="84"/>
    </row>
    <row r="17" spans="3:5" ht="25.5" customHeight="1">
      <c r="C17" s="54" t="s">
        <v>19</v>
      </c>
      <c r="D17" s="55"/>
      <c r="E17" s="84"/>
    </row>
    <row r="20" spans="3:5" ht="15">
      <c r="C20" s="85" t="s">
        <v>20</v>
      </c>
      <c r="D20" s="86"/>
      <c r="E20" s="87"/>
    </row>
    <row r="21" spans="3:5">
      <c r="C21" s="17">
        <v>0</v>
      </c>
      <c r="D21" s="46" t="s">
        <v>21</v>
      </c>
      <c r="E21" s="47"/>
    </row>
    <row r="22" spans="3:5">
      <c r="C22" s="17">
        <v>1</v>
      </c>
      <c r="D22" s="53" t="s">
        <v>22</v>
      </c>
      <c r="E22" s="53"/>
    </row>
    <row r="23" spans="3:5">
      <c r="C23" s="17">
        <v>2</v>
      </c>
      <c r="D23" s="53" t="s">
        <v>23</v>
      </c>
      <c r="E23" s="53"/>
    </row>
    <row r="24" spans="3:5">
      <c r="C24" s="17">
        <v>3</v>
      </c>
      <c r="D24" s="53" t="s">
        <v>24</v>
      </c>
      <c r="E24" s="53"/>
    </row>
    <row r="25" spans="3:5">
      <c r="C25" s="17">
        <v>4</v>
      </c>
      <c r="D25" s="53" t="s">
        <v>25</v>
      </c>
      <c r="E25" s="53"/>
    </row>
    <row r="26" spans="3:5">
      <c r="D26" s="16"/>
    </row>
  </sheetData>
  <mergeCells count="21">
    <mergeCell ref="D22:E22"/>
    <mergeCell ref="D23:E23"/>
    <mergeCell ref="D24:E24"/>
    <mergeCell ref="D25:E25"/>
    <mergeCell ref="C17:E17"/>
    <mergeCell ref="C15:E15"/>
    <mergeCell ref="D21:E21"/>
    <mergeCell ref="C20:E20"/>
    <mergeCell ref="B10:C10"/>
    <mergeCell ref="B11:E11"/>
    <mergeCell ref="B12:D12"/>
    <mergeCell ref="C14:E14"/>
    <mergeCell ref="C16:E16"/>
    <mergeCell ref="B2:E2"/>
    <mergeCell ref="B7:E7"/>
    <mergeCell ref="B9:E9"/>
    <mergeCell ref="B3:C3"/>
    <mergeCell ref="B4:C4"/>
    <mergeCell ref="B5:C5"/>
    <mergeCell ref="B6:C6"/>
    <mergeCell ref="B8:C8"/>
  </mergeCells>
  <phoneticPr fontId="2" type="noConversion"/>
  <hyperlinks>
    <hyperlink ref="C15" r:id="rId1" tooltip="Permanent Link: Software Cost Estimation With Use Case Points - Introduction" display="http://tynerblain.com/blog/2007/02/12/software-cost-estimation-ucp-1/" xr:uid="{00000000-0004-0000-0000-000000000000}"/>
    <hyperlink ref="C17" r:id="rId2" xr:uid="{00000000-0004-0000-0000-000001000000}"/>
    <hyperlink ref="C16" r:id="rId3" tooltip="Permanent Link: Software Cost Estimation With Use Case Points - Final Calculations" display="http://tynerblain.com/blog/2007/02/19/software-cost-estimation-ucp-6/" xr:uid="{00000000-0004-0000-0000-000002000000}"/>
    <hyperlink ref="D22:E22" location="'Fator Técnico'!A1" display="Adicione os valores da complexidade técnica no Fator Técnico" xr:uid="{00000000-0004-0000-0000-000003000000}"/>
    <hyperlink ref="D23:E23" location="'Fator Ambiente'!A1" display="Adicione os valores para cálculo de Fator Ambiente" xr:uid="{00000000-0004-0000-0000-000004000000}"/>
    <hyperlink ref="D24:E24" location="'Caso de Uso'!A1" display="Identifique os Caso de Uso" xr:uid="{00000000-0004-0000-0000-000005000000}"/>
    <hyperlink ref="D25:E25" location="Atores!A1" display="Identifique os Atores" xr:uid="{00000000-0004-0000-0000-000006000000}"/>
  </hyperlinks>
  <pageMargins left="0.78740157499999996" right="0.78740157499999996" top="0.984251969" bottom="0.984251969" header="0.5" footer="0.5"/>
  <pageSetup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1"/>
  <sheetViews>
    <sheetView workbookViewId="0">
      <selection activeCell="F14" sqref="F14"/>
    </sheetView>
  </sheetViews>
  <sheetFormatPr defaultRowHeight="12.75"/>
  <cols>
    <col min="1" max="1" width="5.7109375" customWidth="1"/>
    <col min="3" max="3" width="20.7109375" style="2" customWidth="1"/>
    <col min="4" max="4" width="14" style="2" bestFit="1" customWidth="1"/>
    <col min="5" max="5" width="13.5703125" customWidth="1"/>
    <col min="6" max="6" width="63" style="1" customWidth="1"/>
  </cols>
  <sheetData>
    <row r="1" spans="2:6" ht="13.5" thickBot="1"/>
    <row r="2" spans="2:6" s="3" customFormat="1" ht="45">
      <c r="B2" s="56" t="s">
        <v>26</v>
      </c>
      <c r="C2" s="57"/>
      <c r="D2" s="22" t="s">
        <v>27</v>
      </c>
      <c r="E2" s="23" t="s">
        <v>28</v>
      </c>
      <c r="F2" s="24" t="s">
        <v>29</v>
      </c>
    </row>
    <row r="3" spans="2:6" s="3" customFormat="1" ht="47.25">
      <c r="B3" s="25">
        <v>1</v>
      </c>
      <c r="C3" s="6" t="s">
        <v>30</v>
      </c>
      <c r="D3" s="5">
        <v>2</v>
      </c>
      <c r="E3" s="12">
        <v>0</v>
      </c>
      <c r="F3" s="26" t="s">
        <v>31</v>
      </c>
    </row>
    <row r="4" spans="2:6" s="3" customFormat="1" ht="76.5">
      <c r="B4" s="25">
        <v>2</v>
      </c>
      <c r="C4" s="6" t="s">
        <v>32</v>
      </c>
      <c r="D4" s="5">
        <v>1</v>
      </c>
      <c r="E4" s="12">
        <v>3</v>
      </c>
      <c r="F4" s="26" t="s">
        <v>33</v>
      </c>
    </row>
    <row r="5" spans="2:6" s="3" customFormat="1" ht="51">
      <c r="B5" s="25">
        <v>3</v>
      </c>
      <c r="C5" s="6" t="s">
        <v>34</v>
      </c>
      <c r="D5" s="5">
        <v>1</v>
      </c>
      <c r="E5" s="12">
        <v>4</v>
      </c>
      <c r="F5" s="26" t="s">
        <v>35</v>
      </c>
    </row>
    <row r="6" spans="2:6" s="3" customFormat="1" ht="51">
      <c r="B6" s="25">
        <v>4</v>
      </c>
      <c r="C6" s="6" t="s">
        <v>36</v>
      </c>
      <c r="D6" s="5">
        <v>1</v>
      </c>
      <c r="E6" s="12">
        <v>2</v>
      </c>
      <c r="F6" s="26" t="s">
        <v>37</v>
      </c>
    </row>
    <row r="7" spans="2:6" s="3" customFormat="1" ht="51">
      <c r="B7" s="25">
        <v>5</v>
      </c>
      <c r="C7" s="6" t="s">
        <v>38</v>
      </c>
      <c r="D7" s="5">
        <v>1</v>
      </c>
      <c r="E7" s="12">
        <v>2</v>
      </c>
      <c r="F7" s="26" t="s">
        <v>39</v>
      </c>
    </row>
    <row r="8" spans="2:6" s="3" customFormat="1" ht="38.25">
      <c r="B8" s="25">
        <v>6</v>
      </c>
      <c r="C8" s="6" t="s">
        <v>40</v>
      </c>
      <c r="D8" s="5">
        <v>0.5</v>
      </c>
      <c r="E8" s="12">
        <v>1</v>
      </c>
      <c r="F8" s="26" t="s">
        <v>41</v>
      </c>
    </row>
    <row r="9" spans="2:6" s="3" customFormat="1" ht="38.25">
      <c r="B9" s="25">
        <v>7</v>
      </c>
      <c r="C9" s="6" t="s">
        <v>42</v>
      </c>
      <c r="D9" s="5">
        <v>0.5</v>
      </c>
      <c r="E9" s="12">
        <v>3</v>
      </c>
      <c r="F9" s="26" t="s">
        <v>43</v>
      </c>
    </row>
    <row r="10" spans="2:6" s="3" customFormat="1" ht="51">
      <c r="B10" s="25">
        <v>8</v>
      </c>
      <c r="C10" s="6" t="s">
        <v>44</v>
      </c>
      <c r="D10" s="5">
        <v>2</v>
      </c>
      <c r="E10" s="12">
        <v>4</v>
      </c>
      <c r="F10" s="26" t="s">
        <v>45</v>
      </c>
    </row>
    <row r="11" spans="2:6" s="3" customFormat="1" ht="38.25">
      <c r="B11" s="25">
        <v>9</v>
      </c>
      <c r="C11" s="6" t="s">
        <v>46</v>
      </c>
      <c r="D11" s="5">
        <v>1</v>
      </c>
      <c r="E11" s="12">
        <v>0</v>
      </c>
      <c r="F11" s="26" t="s">
        <v>47</v>
      </c>
    </row>
    <row r="12" spans="2:6" s="3" customFormat="1" ht="38.25">
      <c r="B12" s="25">
        <v>10</v>
      </c>
      <c r="C12" s="6" t="s">
        <v>48</v>
      </c>
      <c r="D12" s="5">
        <v>1</v>
      </c>
      <c r="E12" s="12">
        <v>0</v>
      </c>
      <c r="F12" s="26" t="s">
        <v>49</v>
      </c>
    </row>
    <row r="13" spans="2:6" s="3" customFormat="1" ht="51">
      <c r="B13" s="25">
        <v>11</v>
      </c>
      <c r="C13" s="6" t="s">
        <v>50</v>
      </c>
      <c r="D13" s="5">
        <v>1</v>
      </c>
      <c r="E13" s="12">
        <v>3</v>
      </c>
      <c r="F13" s="26" t="s">
        <v>51</v>
      </c>
    </row>
    <row r="14" spans="2:6" s="3" customFormat="1" ht="51">
      <c r="B14" s="25">
        <v>12</v>
      </c>
      <c r="C14" s="6" t="s">
        <v>52</v>
      </c>
      <c r="D14" s="5">
        <v>1</v>
      </c>
      <c r="E14" s="12">
        <v>2</v>
      </c>
      <c r="F14" s="26" t="s">
        <v>53</v>
      </c>
    </row>
    <row r="15" spans="2:6" s="3" customFormat="1" ht="38.25">
      <c r="B15" s="25">
        <v>13</v>
      </c>
      <c r="C15" s="6" t="s">
        <v>54</v>
      </c>
      <c r="D15" s="5">
        <v>1</v>
      </c>
      <c r="E15" s="12">
        <v>1</v>
      </c>
      <c r="F15" s="26" t="s">
        <v>55</v>
      </c>
    </row>
    <row r="16" spans="2:6" ht="18.75" thickBot="1">
      <c r="B16" s="58" t="s">
        <v>56</v>
      </c>
      <c r="C16" s="59"/>
      <c r="D16" s="27"/>
      <c r="E16" s="28">
        <f t="array" ref="E16">0.6+(SUM(D3:D15*E3:E15)/100)</f>
        <v>0.87</v>
      </c>
      <c r="F16" s="29"/>
    </row>
    <row r="18" spans="6:6" ht="31.5">
      <c r="F18" s="14" t="s">
        <v>16</v>
      </c>
    </row>
    <row r="19" spans="6:6">
      <c r="F19" s="13" t="s">
        <v>17</v>
      </c>
    </row>
    <row r="20" spans="6:6">
      <c r="F20" s="13" t="s">
        <v>57</v>
      </c>
    </row>
    <row r="21" spans="6:6" ht="12.75" customHeight="1">
      <c r="F21" s="15" t="s">
        <v>19</v>
      </c>
    </row>
  </sheetData>
  <mergeCells count="2">
    <mergeCell ref="B2:C2"/>
    <mergeCell ref="B16:C16"/>
  </mergeCells>
  <phoneticPr fontId="2" type="noConversion"/>
  <hyperlinks>
    <hyperlink ref="F19" r:id="rId1" tooltip="Permanent Link: Software Cost Estimation With Use Case Points - Introduction" display="http://tynerblain.com/blog/2007/02/12/software-cost-estimation-ucp-1/" xr:uid="{00000000-0004-0000-0100-000000000000}"/>
    <hyperlink ref="F21" r:id="rId2" xr:uid="{00000000-0004-0000-0100-000001000000}"/>
    <hyperlink ref="F20" r:id="rId3" tooltip="Permanent Link: Software Cost Estimation With Use Case Points - Technical Factors" display="http://tynerblain.com/blog/2007/02/13/software-cost-estimation-ucp-2/" xr:uid="{00000000-0004-0000-0100-000002000000}"/>
  </hyperlinks>
  <pageMargins left="0.78740157499999996" right="0.78740157499999996" top="0.984251969" bottom="0.984251969" header="0.5" footer="0.5"/>
  <pageSetup orientation="portrait"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16"/>
  <sheetViews>
    <sheetView topLeftCell="A3" workbookViewId="0"/>
  </sheetViews>
  <sheetFormatPr defaultRowHeight="12.75"/>
  <cols>
    <col min="1" max="1" width="5.7109375" customWidth="1"/>
    <col min="3" max="3" width="20.7109375" style="2" customWidth="1"/>
    <col min="4" max="4" width="14" style="2" bestFit="1" customWidth="1"/>
    <col min="5" max="5" width="11.85546875" bestFit="1" customWidth="1"/>
    <col min="6" max="6" width="61.28515625" style="1" customWidth="1"/>
  </cols>
  <sheetData>
    <row r="1" spans="2:6" ht="13.5" thickBot="1"/>
    <row r="2" spans="2:6" s="3" customFormat="1" ht="45">
      <c r="B2" s="56" t="s">
        <v>58</v>
      </c>
      <c r="C2" s="57"/>
      <c r="D2" s="22" t="s">
        <v>27</v>
      </c>
      <c r="E2" s="23" t="s">
        <v>28</v>
      </c>
      <c r="F2" s="24" t="s">
        <v>29</v>
      </c>
    </row>
    <row r="3" spans="2:6" s="3" customFormat="1" ht="89.25">
      <c r="B3" s="25">
        <v>1</v>
      </c>
      <c r="C3" s="6" t="s">
        <v>59</v>
      </c>
      <c r="D3" s="5">
        <v>1.5</v>
      </c>
      <c r="E3" s="12">
        <v>1</v>
      </c>
      <c r="F3" s="26" t="s">
        <v>60</v>
      </c>
    </row>
    <row r="4" spans="2:6" s="3" customFormat="1" ht="51">
      <c r="B4" s="25">
        <v>2</v>
      </c>
      <c r="C4" s="6" t="s">
        <v>61</v>
      </c>
      <c r="D4" s="5">
        <v>0.5</v>
      </c>
      <c r="E4" s="12">
        <v>0</v>
      </c>
      <c r="F4" s="26" t="s">
        <v>62</v>
      </c>
    </row>
    <row r="5" spans="2:6" s="3" customFormat="1" ht="76.5">
      <c r="B5" s="25">
        <v>3</v>
      </c>
      <c r="C5" s="6" t="s">
        <v>63</v>
      </c>
      <c r="D5" s="5">
        <v>1</v>
      </c>
      <c r="E5" s="12">
        <v>3</v>
      </c>
      <c r="F5" s="26" t="s">
        <v>64</v>
      </c>
    </row>
    <row r="6" spans="2:6" s="3" customFormat="1" ht="63.75">
      <c r="B6" s="25">
        <v>4</v>
      </c>
      <c r="C6" s="6" t="s">
        <v>65</v>
      </c>
      <c r="D6" s="5">
        <v>0.5</v>
      </c>
      <c r="E6" s="12">
        <v>0</v>
      </c>
      <c r="F6" s="26" t="s">
        <v>66</v>
      </c>
    </row>
    <row r="7" spans="2:6" s="3" customFormat="1" ht="25.5">
      <c r="B7" s="25">
        <v>5</v>
      </c>
      <c r="C7" s="6" t="s">
        <v>67</v>
      </c>
      <c r="D7" s="5">
        <v>1</v>
      </c>
      <c r="E7" s="12">
        <v>5</v>
      </c>
      <c r="F7" s="26" t="s">
        <v>68</v>
      </c>
    </row>
    <row r="8" spans="2:6" s="3" customFormat="1" ht="76.5">
      <c r="B8" s="25">
        <v>6</v>
      </c>
      <c r="C8" s="6" t="s">
        <v>69</v>
      </c>
      <c r="D8" s="5">
        <v>2</v>
      </c>
      <c r="E8" s="12">
        <v>3</v>
      </c>
      <c r="F8" s="26" t="s">
        <v>70</v>
      </c>
    </row>
    <row r="9" spans="2:6" s="3" customFormat="1" ht="89.25">
      <c r="B9" s="25">
        <v>7</v>
      </c>
      <c r="C9" s="6" t="s">
        <v>71</v>
      </c>
      <c r="D9" s="5">
        <v>-1</v>
      </c>
      <c r="E9" s="12">
        <v>2</v>
      </c>
      <c r="F9" s="35" t="s">
        <v>72</v>
      </c>
    </row>
    <row r="10" spans="2:6" s="3" customFormat="1" ht="76.5">
      <c r="B10" s="25">
        <v>8</v>
      </c>
      <c r="C10" s="6" t="s">
        <v>73</v>
      </c>
      <c r="D10" s="5">
        <v>-1</v>
      </c>
      <c r="E10" s="12">
        <v>0</v>
      </c>
      <c r="F10" s="35" t="s">
        <v>74</v>
      </c>
    </row>
    <row r="11" spans="2:6" ht="18.75" thickBot="1">
      <c r="B11" s="58" t="s">
        <v>75</v>
      </c>
      <c r="C11" s="59"/>
      <c r="D11" s="27"/>
      <c r="E11" s="28">
        <f t="array" ref="E11">1.4-(0.03*SUM(D3:D10*E3:E10))</f>
        <v>0.99499999999999988</v>
      </c>
      <c r="F11" s="29"/>
    </row>
    <row r="13" spans="2:6" ht="31.5">
      <c r="F13" s="14" t="s">
        <v>16</v>
      </c>
    </row>
    <row r="14" spans="2:6">
      <c r="F14" s="13" t="s">
        <v>17</v>
      </c>
    </row>
    <row r="15" spans="2:6">
      <c r="F15" s="13" t="s">
        <v>76</v>
      </c>
    </row>
    <row r="16" spans="2:6" ht="25.5">
      <c r="F16" s="15" t="s">
        <v>19</v>
      </c>
    </row>
  </sheetData>
  <mergeCells count="2">
    <mergeCell ref="B2:C2"/>
    <mergeCell ref="B11:C11"/>
  </mergeCells>
  <phoneticPr fontId="2" type="noConversion"/>
  <hyperlinks>
    <hyperlink ref="F14" r:id="rId1" tooltip="Permanent Link: Software Cost Estimation With Use Case Points - Introduction" display="http://tynerblain.com/blog/2007/02/12/software-cost-estimation-ucp-1/" xr:uid="{00000000-0004-0000-0200-000000000000}"/>
    <hyperlink ref="F16" r:id="rId2" xr:uid="{00000000-0004-0000-0200-000001000000}"/>
    <hyperlink ref="F15" r:id="rId3" tooltip="Permanent Link: Software Cost Estimation With Use Case Points - Environmental Factors" display="http://tynerblain.com/blog/2007/02/14/software-cost-estimation-ucp-3/" xr:uid="{00000000-0004-0000-0200-000002000000}"/>
  </hyperlinks>
  <pageMargins left="0.78740157499999996" right="0.78740157499999996" top="0.984251969" bottom="0.984251969" header="0.5" footer="0.5"/>
  <pageSetup orientation="portrait" r:id="rId4"/>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F25"/>
  <sheetViews>
    <sheetView tabSelected="1" workbookViewId="0">
      <selection activeCell="B10" sqref="B10"/>
    </sheetView>
  </sheetViews>
  <sheetFormatPr defaultRowHeight="12.75"/>
  <cols>
    <col min="1" max="1" width="5.7109375" customWidth="1"/>
    <col min="3" max="3" width="20.7109375" style="2" customWidth="1"/>
    <col min="4" max="4" width="14" style="2" bestFit="1" customWidth="1"/>
    <col min="5" max="5" width="13.5703125" customWidth="1"/>
    <col min="6" max="6" width="61.28515625" style="1" customWidth="1"/>
  </cols>
  <sheetData>
    <row r="1" spans="2:6" ht="13.5" thickBot="1"/>
    <row r="2" spans="2:6" s="3" customFormat="1" ht="45">
      <c r="B2" s="60" t="s">
        <v>77</v>
      </c>
      <c r="C2" s="57"/>
      <c r="D2" s="22" t="s">
        <v>27</v>
      </c>
      <c r="E2" s="23" t="s">
        <v>78</v>
      </c>
      <c r="F2" s="24" t="s">
        <v>29</v>
      </c>
    </row>
    <row r="3" spans="2:6" s="3" customFormat="1" ht="18">
      <c r="B3" s="25">
        <v>1</v>
      </c>
      <c r="C3" s="6" t="s">
        <v>79</v>
      </c>
      <c r="D3" s="5">
        <v>5</v>
      </c>
      <c r="E3" s="7" cm="1">
        <f t="array" ref="E3">SUM(IF(C$9:C$19=C3,1,0)*IF(E$9:F$19&lt;&gt;"",1,0))</f>
        <v>7</v>
      </c>
      <c r="F3" s="26" t="s">
        <v>80</v>
      </c>
    </row>
    <row r="4" spans="2:6" s="3" customFormat="1" ht="18">
      <c r="B4" s="25">
        <v>2</v>
      </c>
      <c r="C4" s="6" t="s">
        <v>81</v>
      </c>
      <c r="D4" s="5">
        <v>10</v>
      </c>
      <c r="E4" s="7">
        <f t="array" ref="E4">SUM(IF(C$9:C$19=C4,1,0)*IF(E$9:F$19&lt;&gt;"",1,0))</f>
        <v>1</v>
      </c>
      <c r="F4" s="26" t="s">
        <v>82</v>
      </c>
    </row>
    <row r="5" spans="2:6" s="3" customFormat="1" ht="18">
      <c r="B5" s="25">
        <v>3</v>
      </c>
      <c r="C5" s="6" t="s">
        <v>83</v>
      </c>
      <c r="D5" s="5">
        <v>15</v>
      </c>
      <c r="E5" s="7">
        <f t="array" ref="E5">SUM(IF(C$9:C$19=C5,1,0)*IF(E$9:F$19&lt;&gt;"",1,0))</f>
        <v>1</v>
      </c>
      <c r="F5" s="26" t="s">
        <v>84</v>
      </c>
    </row>
    <row r="6" spans="2:6" ht="18.75" thickBot="1">
      <c r="B6" s="58" t="s">
        <v>85</v>
      </c>
      <c r="C6" s="59"/>
      <c r="D6" s="27"/>
      <c r="E6" s="28">
        <f t="array" ref="E6">SUM(D3:D5*E3:E5)</f>
        <v>60</v>
      </c>
      <c r="F6" s="29"/>
    </row>
    <row r="8" spans="2:6" ht="13.5" thickBot="1"/>
    <row r="9" spans="2:6" ht="15">
      <c r="B9" s="60" t="s">
        <v>86</v>
      </c>
      <c r="C9" s="57"/>
      <c r="D9" s="22" t="s">
        <v>27</v>
      </c>
      <c r="E9" s="61" t="s">
        <v>87</v>
      </c>
      <c r="F9" s="62"/>
    </row>
    <row r="10" spans="2:6" ht="12.75" customHeight="1">
      <c r="B10" s="25">
        <v>1</v>
      </c>
      <c r="C10" s="9" t="s">
        <v>79</v>
      </c>
      <c r="D10" s="5">
        <f t="shared" ref="D10:D18" si="0">SUMIF(C$3:C$5,C10,D$3:D$5)</f>
        <v>5</v>
      </c>
      <c r="E10" s="66" t="s">
        <v>88</v>
      </c>
      <c r="F10" s="70"/>
    </row>
    <row r="11" spans="2:6" ht="12.75" customHeight="1">
      <c r="B11" s="25">
        <f>B10+1</f>
        <v>2</v>
      </c>
      <c r="C11" s="9" t="s">
        <v>79</v>
      </c>
      <c r="D11" s="5">
        <f t="shared" ref="D11" si="1">SUMIF(C$3:C$5,C11,D$3:D$5)</f>
        <v>5</v>
      </c>
      <c r="E11" s="66" t="s">
        <v>89</v>
      </c>
      <c r="F11" s="70"/>
    </row>
    <row r="12" spans="2:6">
      <c r="B12" s="25">
        <f>B11+1</f>
        <v>3</v>
      </c>
      <c r="C12" s="9" t="s">
        <v>79</v>
      </c>
      <c r="D12" s="5">
        <f t="shared" si="0"/>
        <v>5</v>
      </c>
      <c r="E12" s="66" t="s">
        <v>90</v>
      </c>
      <c r="F12" s="67"/>
    </row>
    <row r="13" spans="2:6">
      <c r="B13" s="25">
        <f>B12+1</f>
        <v>4</v>
      </c>
      <c r="C13" s="9" t="s">
        <v>79</v>
      </c>
      <c r="D13" s="5">
        <f t="shared" si="0"/>
        <v>5</v>
      </c>
      <c r="E13" s="66" t="s">
        <v>91</v>
      </c>
      <c r="F13" s="67"/>
    </row>
    <row r="14" spans="2:6">
      <c r="B14" s="25">
        <f>B13+1</f>
        <v>5</v>
      </c>
      <c r="C14" s="9" t="s">
        <v>83</v>
      </c>
      <c r="D14" s="5">
        <f t="shared" si="0"/>
        <v>15</v>
      </c>
      <c r="E14" s="66" t="s">
        <v>92</v>
      </c>
      <c r="F14" s="67"/>
    </row>
    <row r="15" spans="2:6">
      <c r="B15" s="25">
        <f>B14+1</f>
        <v>6</v>
      </c>
      <c r="C15" s="9" t="s">
        <v>81</v>
      </c>
      <c r="D15" s="5">
        <f t="shared" si="0"/>
        <v>10</v>
      </c>
      <c r="E15" s="66" t="s">
        <v>93</v>
      </c>
      <c r="F15" s="67"/>
    </row>
    <row r="16" spans="2:6">
      <c r="B16" s="25">
        <f>B15+1</f>
        <v>7</v>
      </c>
      <c r="C16" s="9" t="s">
        <v>79</v>
      </c>
      <c r="D16" s="5">
        <v>5</v>
      </c>
      <c r="E16" s="66" t="s">
        <v>94</v>
      </c>
      <c r="F16" s="70"/>
    </row>
    <row r="17" spans="2:6">
      <c r="B17" s="25">
        <f>B16+1</f>
        <v>8</v>
      </c>
      <c r="C17" s="9" t="s">
        <v>79</v>
      </c>
      <c r="D17" s="5">
        <v>5</v>
      </c>
      <c r="E17" s="68" t="s">
        <v>95</v>
      </c>
      <c r="F17" s="71"/>
    </row>
    <row r="18" spans="2:6">
      <c r="B18" s="25">
        <f>B17+1</f>
        <v>9</v>
      </c>
      <c r="C18" s="9" t="s">
        <v>79</v>
      </c>
      <c r="D18" s="5">
        <f t="shared" si="0"/>
        <v>5</v>
      </c>
      <c r="E18" s="68" t="s">
        <v>96</v>
      </c>
      <c r="F18" s="69"/>
    </row>
    <row r="19" spans="2:6" ht="13.5" thickBot="1">
      <c r="B19" s="63" t="s">
        <v>97</v>
      </c>
      <c r="C19" s="64"/>
      <c r="D19" s="64"/>
      <c r="E19" s="64"/>
      <c r="F19" s="65"/>
    </row>
    <row r="21" spans="2:6" ht="31.5">
      <c r="F21" s="14" t="s">
        <v>16</v>
      </c>
    </row>
    <row r="22" spans="2:6">
      <c r="F22" s="13" t="s">
        <v>17</v>
      </c>
    </row>
    <row r="23" spans="2:6">
      <c r="F23" s="13" t="s">
        <v>98</v>
      </c>
    </row>
    <row r="24" spans="2:6">
      <c r="F24" s="13" t="s">
        <v>99</v>
      </c>
    </row>
    <row r="25" spans="2:6" ht="25.5">
      <c r="F25" s="15" t="s">
        <v>19</v>
      </c>
    </row>
  </sheetData>
  <mergeCells count="14">
    <mergeCell ref="B2:C2"/>
    <mergeCell ref="B6:C6"/>
    <mergeCell ref="B9:C9"/>
    <mergeCell ref="E9:F9"/>
    <mergeCell ref="B19:F19"/>
    <mergeCell ref="E15:F15"/>
    <mergeCell ref="E18:F18"/>
    <mergeCell ref="E10:F10"/>
    <mergeCell ref="E12:F12"/>
    <mergeCell ref="E13:F13"/>
    <mergeCell ref="E14:F14"/>
    <mergeCell ref="E11:F11"/>
    <mergeCell ref="E16:F16"/>
    <mergeCell ref="E17:F17"/>
  </mergeCells>
  <phoneticPr fontId="2" type="noConversion"/>
  <dataValidations count="1">
    <dataValidation type="list" allowBlank="1" showInputMessage="1" showErrorMessage="1" sqref="C10:C18" xr:uid="{00000000-0002-0000-0300-000000000000}">
      <formula1>$C$3:$C$5</formula1>
    </dataValidation>
  </dataValidations>
  <hyperlinks>
    <hyperlink ref="F23" r:id="rId1" tooltip="Permanent Link: Software Cost Estimation With Use Case Points - Use Case Analysis" display="http://tynerblain.com/blog/2007/02/15/software-cost-esimation-ucp-4/" xr:uid="{00000000-0004-0000-0300-000000000000}"/>
    <hyperlink ref="F22" r:id="rId2" tooltip="Permanent Link: Software Cost Estimation With Use Case Points - Introduction" display="http://tynerblain.com/blog/2007/02/12/software-cost-estimation-ucp-1/" xr:uid="{00000000-0004-0000-0300-000001000000}"/>
    <hyperlink ref="F24" r:id="rId3" tooltip="Permanent Link: How to Write Good Use Case Names - 7 Tips" display="http://tynerblain.com/blog/2007/01/22/how-to-write-good-use-case-names/" xr:uid="{00000000-0004-0000-0300-000002000000}"/>
    <hyperlink ref="F25" r:id="rId4" xr:uid="{00000000-0004-0000-0300-000003000000}"/>
  </hyperlinks>
  <pageMargins left="0.78740157499999996" right="0.78740157499999996" top="0.984251969" bottom="0.984251969" header="0.5" footer="0.5"/>
  <pageSetup orientation="portrait" r:id="rId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F18"/>
  <sheetViews>
    <sheetView workbookViewId="0">
      <selection activeCell="C12" sqref="C12"/>
    </sheetView>
  </sheetViews>
  <sheetFormatPr defaultRowHeight="12.75"/>
  <cols>
    <col min="1" max="1" width="5.7109375" customWidth="1"/>
    <col min="3" max="3" width="20.7109375" style="2" customWidth="1"/>
    <col min="4" max="4" width="14" style="2" bestFit="1" customWidth="1"/>
    <col min="5" max="5" width="13.5703125" customWidth="1"/>
    <col min="6" max="6" width="61.28515625" style="1" customWidth="1"/>
  </cols>
  <sheetData>
    <row r="1" spans="2:6" ht="13.5" thickBot="1"/>
    <row r="2" spans="2:6" s="3" customFormat="1" ht="30">
      <c r="B2" s="72" t="s">
        <v>100</v>
      </c>
      <c r="C2" s="57"/>
      <c r="D2" s="31" t="s">
        <v>27</v>
      </c>
      <c r="E2" s="32" t="s">
        <v>101</v>
      </c>
      <c r="F2" s="33" t="s">
        <v>29</v>
      </c>
    </row>
    <row r="3" spans="2:6" s="3" customFormat="1" ht="76.5">
      <c r="B3" s="25">
        <v>1</v>
      </c>
      <c r="C3" s="6" t="s">
        <v>79</v>
      </c>
      <c r="D3" s="5">
        <v>1</v>
      </c>
      <c r="E3" s="7">
        <f t="array" ref="E3">SUM(IF(C$9:C$13=C3,1,0)*IF(E$9:F$13&lt;&gt;"",1,0))</f>
        <v>0</v>
      </c>
      <c r="F3" s="26" t="s">
        <v>102</v>
      </c>
    </row>
    <row r="4" spans="2:6" s="3" customFormat="1" ht="38.25">
      <c r="B4" s="25">
        <v>2</v>
      </c>
      <c r="C4" s="6" t="s">
        <v>81</v>
      </c>
      <c r="D4" s="5">
        <v>2</v>
      </c>
      <c r="E4" s="7">
        <f t="array" ref="E4">SUM(IF(C$9:C$13=C4,1,0)*IF(E$9:F$13&lt;&gt;"",1,0))</f>
        <v>1</v>
      </c>
      <c r="F4" s="26" t="s">
        <v>103</v>
      </c>
    </row>
    <row r="5" spans="2:6" s="3" customFormat="1" ht="102">
      <c r="B5" s="25">
        <v>3</v>
      </c>
      <c r="C5" s="6" t="s">
        <v>83</v>
      </c>
      <c r="D5" s="5">
        <v>3</v>
      </c>
      <c r="E5" s="7">
        <f t="array" ref="E5">SUM(IF(C$9:C$13=C5,1,0)*IF(E$9:F$13&lt;&gt;"",1,0))</f>
        <v>2</v>
      </c>
      <c r="F5" s="35" t="s">
        <v>104</v>
      </c>
    </row>
    <row r="6" spans="2:6" ht="18.75" thickBot="1">
      <c r="B6" s="58" t="s">
        <v>105</v>
      </c>
      <c r="C6" s="59"/>
      <c r="D6" s="27"/>
      <c r="E6" s="28">
        <f t="array" ref="E6">SUM(D3:D5*E3:E5)</f>
        <v>8</v>
      </c>
      <c r="F6" s="29"/>
    </row>
    <row r="8" spans="2:6" ht="13.5" thickBot="1"/>
    <row r="9" spans="2:6" ht="15">
      <c r="B9" s="72" t="s">
        <v>106</v>
      </c>
      <c r="C9" s="57"/>
      <c r="D9" s="31" t="s">
        <v>27</v>
      </c>
      <c r="E9" s="73" t="s">
        <v>107</v>
      </c>
      <c r="F9" s="62"/>
    </row>
    <row r="10" spans="2:6">
      <c r="B10" s="25">
        <v>1</v>
      </c>
      <c r="C10" s="9" t="s">
        <v>83</v>
      </c>
      <c r="D10" s="5">
        <f>SUMIF(C$3:C$5,C10,D$3:D$5)</f>
        <v>3</v>
      </c>
      <c r="E10" s="66" t="s">
        <v>108</v>
      </c>
      <c r="F10" s="67"/>
    </row>
    <row r="11" spans="2:6">
      <c r="B11" s="25">
        <f>B10+1</f>
        <v>2</v>
      </c>
      <c r="C11" s="9" t="s">
        <v>83</v>
      </c>
      <c r="D11" s="5">
        <f>SUMIF(C$3:C$5,C11,D$3:D$5)</f>
        <v>3</v>
      </c>
      <c r="E11" s="66" t="s">
        <v>109</v>
      </c>
      <c r="F11" s="67"/>
    </row>
    <row r="12" spans="2:6">
      <c r="B12" s="40">
        <v>3</v>
      </c>
      <c r="C12" s="41" t="s">
        <v>81</v>
      </c>
      <c r="D12" s="42">
        <v>2</v>
      </c>
      <c r="E12" s="74" t="s">
        <v>110</v>
      </c>
      <c r="F12" s="71"/>
    </row>
    <row r="13" spans="2:6" s="4" customFormat="1" ht="21.75" customHeight="1">
      <c r="B13" s="63"/>
      <c r="C13" s="64"/>
      <c r="D13" s="64"/>
      <c r="E13" s="64"/>
      <c r="F13" s="65"/>
    </row>
    <row r="15" spans="2:6" ht="31.5">
      <c r="F15" s="14" t="s">
        <v>16</v>
      </c>
    </row>
    <row r="16" spans="2:6">
      <c r="F16" s="13" t="s">
        <v>17</v>
      </c>
    </row>
    <row r="17" spans="6:6">
      <c r="F17" s="13" t="s">
        <v>111</v>
      </c>
    </row>
    <row r="18" spans="6:6" ht="25.5">
      <c r="F18" s="15" t="s">
        <v>19</v>
      </c>
    </row>
  </sheetData>
  <mergeCells count="8">
    <mergeCell ref="B13:F13"/>
    <mergeCell ref="E11:F11"/>
    <mergeCell ref="B2:C2"/>
    <mergeCell ref="B6:C6"/>
    <mergeCell ref="B9:C9"/>
    <mergeCell ref="E9:F9"/>
    <mergeCell ref="E10:F10"/>
    <mergeCell ref="E12:F12"/>
  </mergeCells>
  <phoneticPr fontId="2" type="noConversion"/>
  <dataValidations count="1">
    <dataValidation type="list" allowBlank="1" showInputMessage="1" showErrorMessage="1" sqref="C10:C12" xr:uid="{00000000-0002-0000-0400-000000000000}">
      <formula1>$C$3:$C$5</formula1>
    </dataValidation>
  </dataValidations>
  <hyperlinks>
    <hyperlink ref="F16" r:id="rId1" tooltip="Permanent Link: Software Cost Estimation With Use Case Points - Introduction" display="http://tynerblain.com/blog/2007/02/12/software-cost-estimation-ucp-1/" xr:uid="{00000000-0004-0000-0400-000000000000}"/>
    <hyperlink ref="F18" r:id="rId2" xr:uid="{00000000-0004-0000-0400-000001000000}"/>
    <hyperlink ref="F17" r:id="rId3" tooltip="Permanent Link: Software Cost Estimation With Use Case Points - Actor Analysis" display="http://tynerblain.com/blog/2007/02/16/software-cost-estimation-ucp-5/" xr:uid="{00000000-0004-0000-0400-000002000000}"/>
  </hyperlinks>
  <pageMargins left="0.78740157499999996" right="0.78740157499999996" top="0.984251969" bottom="0.984251969" header="0.5" footer="0.5"/>
  <pageSetup orientation="portrait" r:id="rId4"/>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4"/>
  <sheetViews>
    <sheetView workbookViewId="0">
      <selection activeCell="C4" sqref="C4"/>
    </sheetView>
  </sheetViews>
  <sheetFormatPr defaultRowHeight="12.75"/>
  <cols>
    <col min="2" max="2" width="12" bestFit="1" customWidth="1"/>
  </cols>
  <sheetData>
    <row r="1" spans="2:17">
      <c r="B1" s="36"/>
    </row>
    <row r="2" spans="2:17">
      <c r="B2" t="s">
        <v>112</v>
      </c>
      <c r="C2">
        <v>0</v>
      </c>
    </row>
    <row r="3" spans="2:17">
      <c r="B3" t="s">
        <v>113</v>
      </c>
      <c r="C3">
        <v>0</v>
      </c>
    </row>
    <row r="8" spans="2:17">
      <c r="Q8" s="37"/>
    </row>
    <row r="10" spans="2:17" ht="15">
      <c r="O10" s="39"/>
      <c r="P10" s="39"/>
      <c r="Q10" s="39"/>
    </row>
    <row r="11" spans="2:17" ht="15">
      <c r="O11" s="39"/>
      <c r="P11" s="39"/>
      <c r="Q11" s="39"/>
    </row>
    <row r="12" spans="2:17" ht="15">
      <c r="O12" s="39"/>
      <c r="P12" s="39"/>
      <c r="Q12" s="39"/>
    </row>
    <row r="13" spans="2:17" ht="15">
      <c r="O13" s="39"/>
      <c r="P13" s="39"/>
      <c r="Q13" s="39"/>
    </row>
    <row r="14" spans="2:17" ht="15">
      <c r="O14" s="39"/>
      <c r="P14" s="39"/>
      <c r="Q14" s="39"/>
    </row>
    <row r="15" spans="2:17" ht="15">
      <c r="O15" s="39"/>
      <c r="P15" s="39"/>
      <c r="Q15" s="39"/>
    </row>
    <row r="16" spans="2:17">
      <c r="Q16" s="38"/>
    </row>
    <row r="17" spans="17:17">
      <c r="Q17" s="38"/>
    </row>
    <row r="18" spans="17:17">
      <c r="Q18" s="38"/>
    </row>
    <row r="19" spans="17:17">
      <c r="Q19" s="38"/>
    </row>
    <row r="20" spans="17:17">
      <c r="Q20" s="38"/>
    </row>
    <row r="21" spans="17:17">
      <c r="Q21" s="38"/>
    </row>
    <row r="22" spans="17:17">
      <c r="Q22" s="38"/>
    </row>
    <row r="23" spans="17:17">
      <c r="Q23" s="38"/>
    </row>
    <row r="24" spans="17:17">
      <c r="Q24" s="38"/>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Tyner Blain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Points Calculator</dc:title>
  <dc:subject/>
  <dc:creator>Scott Sehlhorst</dc:creator>
  <cp:keywords/>
  <dc:description/>
  <cp:lastModifiedBy/>
  <cp:revision/>
  <dcterms:created xsi:type="dcterms:W3CDTF">2007-02-21T01:19:06Z</dcterms:created>
  <dcterms:modified xsi:type="dcterms:W3CDTF">2023-09-03T19:58:59Z</dcterms:modified>
  <cp:category/>
  <cp:contentStatus/>
</cp:coreProperties>
</file>