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oluba\OneDrive\Documents\Data Analysis Projects\"/>
    </mc:Choice>
  </mc:AlternateContent>
  <xr:revisionPtr revIDLastSave="0" documentId="13_ncr:1_{C8F37594-8368-4690-A96E-DA530F79EF7D}" xr6:coauthVersionLast="47" xr6:coauthVersionMax="47" xr10:uidLastSave="{00000000-0000-0000-0000-000000000000}"/>
  <bookViews>
    <workbookView xWindow="-110" yWindow="-110" windowWidth="19420" windowHeight="10420" activeTab="3" xr2:uid="{00000000-000D-0000-FFFF-FFFF00000000}"/>
  </bookViews>
  <sheets>
    <sheet name="Sales Data" sheetId="2" r:id="rId1"/>
    <sheet name="Customer Info" sheetId="3" r:id="rId2"/>
    <sheet name="Pivot Table" sheetId="4" r:id="rId3"/>
    <sheet name="Dasboard" sheetId="6" r:id="rId4"/>
  </sheets>
  <definedNames>
    <definedName name="Slicer_Color">#N/A</definedName>
    <definedName name="Slicer_Company_Name">#N/A</definedName>
    <definedName name="Slicer_Model">#N/A</definedName>
    <definedName name="Slicer_Month">#N/A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alcChain>
</file>

<file path=xl/sharedStrings.xml><?xml version="1.0" encoding="utf-8"?>
<sst xmlns="http://schemas.openxmlformats.org/spreadsheetml/2006/main" count="599" uniqueCount="97">
  <si>
    <t>Office Chair Sales</t>
  </si>
  <si>
    <t>Q1-Q2 2020</t>
  </si>
  <si>
    <t>Num</t>
  </si>
  <si>
    <t>Date</t>
  </si>
  <si>
    <t>Month</t>
  </si>
  <si>
    <t>Sales Rep</t>
  </si>
  <si>
    <t>Region</t>
  </si>
  <si>
    <t>Customer ID</t>
  </si>
  <si>
    <t>Company Name</t>
  </si>
  <si>
    <t>Comp. Rep.</t>
  </si>
  <si>
    <t>Model</t>
  </si>
  <si>
    <t>Color</t>
  </si>
  <si>
    <t>Item Code</t>
  </si>
  <si>
    <t>Number</t>
  </si>
  <si>
    <t>Price / Unit</t>
  </si>
  <si>
    <t>Total</t>
  </si>
  <si>
    <t>Discount</t>
  </si>
  <si>
    <t>Final Price</t>
  </si>
  <si>
    <t>January</t>
  </si>
  <si>
    <t>Eric Jones</t>
  </si>
  <si>
    <t>North</t>
  </si>
  <si>
    <t>Flash</t>
  </si>
  <si>
    <t>black</t>
  </si>
  <si>
    <t>F2248bl</t>
  </si>
  <si>
    <t>Amy Brown</t>
  </si>
  <si>
    <t>West</t>
  </si>
  <si>
    <t>Urban</t>
  </si>
  <si>
    <t>red</t>
  </si>
  <si>
    <t>U2683rd</t>
  </si>
  <si>
    <t>Sara Davis</t>
  </si>
  <si>
    <t>Energy</t>
  </si>
  <si>
    <t>E2376bl</t>
  </si>
  <si>
    <t>Marc Williams</t>
  </si>
  <si>
    <t>South</t>
  </si>
  <si>
    <t>brown</t>
  </si>
  <si>
    <t>F2248br</t>
  </si>
  <si>
    <t>Volt</t>
  </si>
  <si>
    <t>gray</t>
  </si>
  <si>
    <t>V2944gr</t>
  </si>
  <si>
    <t>Stacy Peters</t>
  </si>
  <si>
    <t>E2376br</t>
  </si>
  <si>
    <t>David Garcia</t>
  </si>
  <si>
    <t>Cosmo</t>
  </si>
  <si>
    <t>white</t>
  </si>
  <si>
    <t>C2699wh</t>
  </si>
  <si>
    <t>U2683br</t>
  </si>
  <si>
    <t>February</t>
  </si>
  <si>
    <t>V2944wh</t>
  </si>
  <si>
    <t>C2699gr</t>
  </si>
  <si>
    <t>Emily Moore</t>
  </si>
  <si>
    <t>E2376wh</t>
  </si>
  <si>
    <t>Aero</t>
  </si>
  <si>
    <t>A2258rd</t>
  </si>
  <si>
    <t>V2944bl</t>
  </si>
  <si>
    <t>March</t>
  </si>
  <si>
    <t>C2699bl</t>
  </si>
  <si>
    <t>U2683bl</t>
  </si>
  <si>
    <t>F2248wh</t>
  </si>
  <si>
    <t>V2944br</t>
  </si>
  <si>
    <t>A2258wh</t>
  </si>
  <si>
    <t>F2248gr</t>
  </si>
  <si>
    <t>A2258gr</t>
  </si>
  <si>
    <t>April</t>
  </si>
  <si>
    <t>U2683gr</t>
  </si>
  <si>
    <t>May</t>
  </si>
  <si>
    <t>A2258bl</t>
  </si>
  <si>
    <t>V2944rd</t>
  </si>
  <si>
    <t>F2248rd</t>
  </si>
  <si>
    <t>E2376gr</t>
  </si>
  <si>
    <t>June</t>
  </si>
  <si>
    <t>Customer ID Information</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</si>
  <si>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</si>
  <si>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</si>
  <si>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</si>
  <si>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</si>
  <si>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</si>
  <si>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</si>
  <si>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</si>
  <si>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</si>
  <si>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</si>
  <si>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</si>
  <si>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</si>
  <si>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</si>
  <si>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</si>
  <si>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</si>
  <si>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</si>
  <si>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</si>
  <si>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</si>
  <si>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</si>
  <si>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</si>
  <si>
    <t>Sum of Number</t>
  </si>
  <si>
    <t>Column Labels</t>
  </si>
  <si>
    <t>Row Labels</t>
  </si>
  <si>
    <t>Grand Total</t>
  </si>
  <si>
    <t>Sum of Final Price</t>
  </si>
  <si>
    <t>Count of Discount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</si>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</sst>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
      <b/>
      <sz val="26"/>
      <color theme="1"/>
      <name val="Calibri"/>
      <family val="2"/>
      <scheme val="minor"/>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
    <xf numFmtId="0" fontId="0" fillId="0" borderId="0" xfId="0"/>
    <xf numFmtId="0" fontId="1" fillId="0" borderId="0" xfId="0" applyFont="1"/>
    <xf numFmtId="14" fontId="0" fillId="0" borderId="0" xfId="0" applyNumberFormat="1"/>
    <xf numFmtId="0" fontId="0" fillId="0" borderId="0" xfId="0" applyAlignment="1">
      <alignment horizontal="center"/>
    </xf>
    <xf numFmtId="164" fontId="0" fillId="0" borderId="0" xfId="0" applyNumberFormat="1" applyAlignment="1">
      <alignment horizontal="right"/>
    </xf>
    <xf numFmtId="164" fontId="0" fillId="0" borderId="0" xfId="0" applyNumberFormat="1"/>
    <xf numFmtId="0" fontId="0" fillId="0" borderId="0" xfId="0" applyAlignment="1">
      <alignment horizontal="left"/>
    </xf>
    <xf numFmtId="0" fontId="2" fillId="0" borderId="0" xfId="0" applyFont="1"/>
    <xf numFmtId="0" fontId="3" fillId="0" borderId="0" xfId="0" applyFont="1"/>
    <xf numFmtId="0" fontId="4" fillId="0" borderId="1"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0" fillId="0" borderId="0" xfId="0" pivotButton="1"/>
    <xf numFmtId="0" fontId="5" fillId="0" borderId="0" xfId="0" applyFont="1" applyAlignment="1">
      <alignment horizontal="left" vertical="center"/>
    </xf>
    <xf numFmtId="0" fontId="0" fillId="0" borderId="0" xfId="0" applyNumberFormat="1"/>
  </cellXfs>
  <cellStyles count="1">
    <cellStyle name="Normal" xfId="0" builtinId="0"/>
  </cellStyles>
  <dxfs count="21">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0" formatCode="General"/>
      <alignment horizontal="center" vertical="bottom" textRotation="0" wrapText="0" indent="0" justifyLastLine="0" shrinkToFit="0" readingOrder="0"/>
    </dxf>
    <dxf>
      <numFmt numFmtId="164" formatCode="&quot;$&quot;#,##0"/>
    </dxf>
    <dxf>
      <numFmt numFmtId="164" formatCode="&quot;$&quot;#,##0"/>
    </dxf>
    <dxf>
      <numFmt numFmtId="0" formatCode="General"/>
      <alignment horizontal="left"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Model &amp; Unit Sold Per Month</a:t>
            </a:r>
          </a:p>
        </c:rich>
      </c:tx>
      <c:layout>
        <c:manualLayout>
          <c:xMode val="edge"/>
          <c:yMode val="edge"/>
          <c:x val="0.27338188976377953"/>
          <c:y val="3.78176786479095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668375755356163"/>
          <c:w val="0.75563670166229224"/>
          <c:h val="0.65853091280256637"/>
        </c:manualLayout>
      </c:layout>
      <c:barChart>
        <c:barDir val="col"/>
        <c:grouping val="clustered"/>
        <c:varyColors val="0"/>
        <c:ser>
          <c:idx val="0"/>
          <c:order val="0"/>
          <c:tx>
            <c:strRef>
              <c:f>'Pivot Table'!$B$3:$B$4</c:f>
              <c:strCache>
                <c:ptCount val="1"/>
                <c:pt idx="0">
                  <c:v>Aero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Table'!$B$5:$B$11</c:f>
              <c:numCache>
                <c:formatCode>General</c:formatCode>
                <c:ptCount val="6"/>
                <c:pt idx="1">
                  <c:v>10</c:v>
                </c:pt>
                <c:pt idx="2">
                  <c:v>83</c:v>
                </c:pt>
                <c:pt idx="3">
                  <c:v>56</c:v>
                </c:pt>
                <c:pt idx="4">
                  <c:v>57</c:v>
                </c:pt>
                <c:pt idx="5">
                  <c:v>32</c:v>
                </c:pt>
              </c:numCache>
            </c:numRef>
          </c:val>
          <c:extLst>
            <c:ext xmlns:c16="http://schemas.microsoft.com/office/drawing/2014/chart" uri="{C3380CC4-5D6E-409C-BE32-E72D297353CC}">
              <c16:uniqueId val="{00000000-08F5-463E-AF33-1C399B940AA9}"/>
            </c:ext>
          </c:extLst>
        </c:ser>
        <c:ser>
          <c:idx val="1"/>
          <c:order val="1"/>
          <c:tx>
            <c:strRef>
              <c:f>'Pivot Table'!$C$3:$C$4</c:f>
              <c:strCache>
                <c:ptCount val="1"/>
                <c:pt idx="0">
                  <c:v>Cosmo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Table'!$C$5:$C$11</c:f>
              <c:numCache>
                <c:formatCode>General</c:formatCode>
                <c:ptCount val="6"/>
                <c:pt idx="0">
                  <c:v>8</c:v>
                </c:pt>
                <c:pt idx="1">
                  <c:v>50</c:v>
                </c:pt>
                <c:pt idx="2">
                  <c:v>45</c:v>
                </c:pt>
                <c:pt idx="3">
                  <c:v>60</c:v>
                </c:pt>
                <c:pt idx="4">
                  <c:v>10</c:v>
                </c:pt>
                <c:pt idx="5">
                  <c:v>90</c:v>
                </c:pt>
              </c:numCache>
            </c:numRef>
          </c:val>
          <c:extLst>
            <c:ext xmlns:c16="http://schemas.microsoft.com/office/drawing/2014/chart" uri="{C3380CC4-5D6E-409C-BE32-E72D297353CC}">
              <c16:uniqueId val="{0000000A-367C-407B-85F3-E619E71B557D}"/>
            </c:ext>
          </c:extLst>
        </c:ser>
        <c:ser>
          <c:idx val="2"/>
          <c:order val="2"/>
          <c:tx>
            <c:strRef>
              <c:f>'Pivot Table'!$D$3:$D$4</c:f>
              <c:strCache>
                <c:ptCount val="1"/>
                <c:pt idx="0">
                  <c:v>Energy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Table'!$D$5:$D$11</c:f>
              <c:numCache>
                <c:formatCode>General</c:formatCode>
                <c:ptCount val="6"/>
                <c:pt idx="0">
                  <c:v>88</c:v>
                </c:pt>
                <c:pt idx="1">
                  <c:v>70</c:v>
                </c:pt>
                <c:pt idx="2">
                  <c:v>20</c:v>
                </c:pt>
                <c:pt idx="3">
                  <c:v>62</c:v>
                </c:pt>
                <c:pt idx="4">
                  <c:v>113</c:v>
                </c:pt>
                <c:pt idx="5">
                  <c:v>22</c:v>
                </c:pt>
              </c:numCache>
            </c:numRef>
          </c:val>
          <c:extLst>
            <c:ext xmlns:c16="http://schemas.microsoft.com/office/drawing/2014/chart" uri="{C3380CC4-5D6E-409C-BE32-E72D297353CC}">
              <c16:uniqueId val="{0000000B-367C-407B-85F3-E619E71B557D}"/>
            </c:ext>
          </c:extLst>
        </c:ser>
        <c:ser>
          <c:idx val="3"/>
          <c:order val="3"/>
          <c:tx>
            <c:strRef>
              <c:f>'Pivot Table'!$E$3:$E$4</c:f>
              <c:strCache>
                <c:ptCount val="1"/>
                <c:pt idx="0">
                  <c:v>Flash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Table'!$E$5:$E$11</c:f>
              <c:numCache>
                <c:formatCode>General</c:formatCode>
                <c:ptCount val="6"/>
                <c:pt idx="0">
                  <c:v>67</c:v>
                </c:pt>
                <c:pt idx="1">
                  <c:v>35</c:v>
                </c:pt>
                <c:pt idx="2">
                  <c:v>48</c:v>
                </c:pt>
                <c:pt idx="3">
                  <c:v>83</c:v>
                </c:pt>
                <c:pt idx="4">
                  <c:v>123</c:v>
                </c:pt>
                <c:pt idx="5">
                  <c:v>29</c:v>
                </c:pt>
              </c:numCache>
            </c:numRef>
          </c:val>
          <c:extLst>
            <c:ext xmlns:c16="http://schemas.microsoft.com/office/drawing/2014/chart" uri="{C3380CC4-5D6E-409C-BE32-E72D297353CC}">
              <c16:uniqueId val="{0000000C-367C-407B-85F3-E619E71B557D}"/>
            </c:ext>
          </c:extLst>
        </c:ser>
        <c:ser>
          <c:idx val="4"/>
          <c:order val="4"/>
          <c:tx>
            <c:strRef>
              <c:f>'Pivot Table'!$F$3:$F$4</c:f>
              <c:strCache>
                <c:ptCount val="1"/>
                <c:pt idx="0">
                  <c:v>Urban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Table'!$F$5:$F$11</c:f>
              <c:numCache>
                <c:formatCode>General</c:formatCode>
                <c:ptCount val="6"/>
                <c:pt idx="0">
                  <c:v>62</c:v>
                </c:pt>
                <c:pt idx="1">
                  <c:v>61</c:v>
                </c:pt>
                <c:pt idx="2">
                  <c:v>50</c:v>
                </c:pt>
                <c:pt idx="3">
                  <c:v>90</c:v>
                </c:pt>
                <c:pt idx="4">
                  <c:v>30</c:v>
                </c:pt>
                <c:pt idx="5">
                  <c:v>123</c:v>
                </c:pt>
              </c:numCache>
            </c:numRef>
          </c:val>
          <c:extLst>
            <c:ext xmlns:c16="http://schemas.microsoft.com/office/drawing/2014/chart" uri="{C3380CC4-5D6E-409C-BE32-E72D297353CC}">
              <c16:uniqueId val="{0000000D-367C-407B-85F3-E619E71B557D}"/>
            </c:ext>
          </c:extLst>
        </c:ser>
        <c:ser>
          <c:idx val="5"/>
          <c:order val="5"/>
          <c:tx>
            <c:strRef>
              <c:f>'Pivot Table'!$G$3:$G$4</c:f>
              <c:strCache>
                <c:ptCount val="1"/>
                <c:pt idx="0">
                  <c:v>Volt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Table'!$G$5:$G$11</c:f>
              <c:numCache>
                <c:formatCode>General</c:formatCode>
                <c:ptCount val="6"/>
                <c:pt idx="0">
                  <c:v>32</c:v>
                </c:pt>
                <c:pt idx="1">
                  <c:v>27</c:v>
                </c:pt>
                <c:pt idx="2">
                  <c:v>50</c:v>
                </c:pt>
                <c:pt idx="3">
                  <c:v>92</c:v>
                </c:pt>
                <c:pt idx="4">
                  <c:v>75</c:v>
                </c:pt>
                <c:pt idx="5">
                  <c:v>80</c:v>
                </c:pt>
              </c:numCache>
            </c:numRef>
          </c:val>
          <c:extLst>
            <c:ext xmlns:c16="http://schemas.microsoft.com/office/drawing/2014/chart" uri="{C3380CC4-5D6E-409C-BE32-E72D297353CC}">
              <c16:uniqueId val="{0000000E-367C-407B-85F3-E619E71B557D}"/>
            </c:ext>
          </c:extLst>
        </c:ser>
        <c:dLbls>
          <c:showLegendKey val="0"/>
          <c:showVal val="0"/>
          <c:showCatName val="0"/>
          <c:showSerName val="0"/>
          <c:showPercent val="0"/>
          <c:showBubbleSize val="0"/>
        </c:dLbls>
        <c:gapWidth val="100"/>
        <c:overlap val="-24"/>
        <c:axId val="82539183"/>
        <c:axId val="1284444527"/>
      </c:barChart>
      <c:catAx>
        <c:axId val="825391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444527"/>
        <c:crosses val="autoZero"/>
        <c:auto val="1"/>
        <c:lblAlgn val="ctr"/>
        <c:lblOffset val="100"/>
        <c:noMultiLvlLbl val="0"/>
      </c:catAx>
      <c:valAx>
        <c:axId val="1284444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5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Discounts Done</a:t>
            </a:r>
            <a:r>
              <a:rPr lang="en-US" baseline="0"/>
              <a:t> per Client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Table'!$B$142:$B$143</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B14-448C-9558-B95619C8FD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B14-448C-9558-B95619C8FD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B14-448C-9558-B95619C8FD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B14-448C-9558-B95619C8FD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B14-448C-9558-B95619C8FD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B14-448C-9558-B95619C8FDC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B14-448C-9558-B95619C8FDC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B14-448C-9558-B95619C8FDC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B14-448C-9558-B95619C8FD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Table'!$A$144:$A$153</c:f>
              <c:strCache>
                <c:ptCount val="9"/>
                <c:pt idx="0">
                  <c:v>Affinity</c:v>
                </c:pt>
                <c:pt idx="1">
                  <c:v>Bankia</c:v>
                </c:pt>
                <c:pt idx="2">
                  <c:v>Cruise</c:v>
                </c:pt>
                <c:pt idx="3">
                  <c:v>MarkPlus</c:v>
                </c:pt>
                <c:pt idx="4">
                  <c:v>Milago</c:v>
                </c:pt>
                <c:pt idx="5">
                  <c:v>Port Royale</c:v>
                </c:pt>
                <c:pt idx="6">
                  <c:v>Secspace</c:v>
                </c:pt>
                <c:pt idx="7">
                  <c:v>Telmark</c:v>
                </c:pt>
                <c:pt idx="8">
                  <c:v>Vento</c:v>
                </c:pt>
              </c:strCache>
            </c:strRef>
          </c:cat>
          <c:val>
            <c:numRef>
              <c:f>'Pivot Table'!$B$144:$B$153</c:f>
              <c:numCache>
                <c:formatCode>General</c:formatCode>
                <c:ptCount val="9"/>
                <c:pt idx="0">
                  <c:v>6</c:v>
                </c:pt>
                <c:pt idx="1">
                  <c:v>10</c:v>
                </c:pt>
                <c:pt idx="2">
                  <c:v>6</c:v>
                </c:pt>
                <c:pt idx="3">
                  <c:v>2</c:v>
                </c:pt>
                <c:pt idx="4">
                  <c:v>9</c:v>
                </c:pt>
                <c:pt idx="5">
                  <c:v>5</c:v>
                </c:pt>
                <c:pt idx="6">
                  <c:v>4</c:v>
                </c:pt>
                <c:pt idx="7">
                  <c:v>5</c:v>
                </c:pt>
                <c:pt idx="8">
                  <c:v>5</c:v>
                </c:pt>
              </c:numCache>
            </c:numRef>
          </c:val>
          <c:extLst>
            <c:ext xmlns:c16="http://schemas.microsoft.com/office/drawing/2014/chart" uri="{C3380CC4-5D6E-409C-BE32-E72D297353CC}">
              <c16:uniqueId val="{00000012-36EA-472E-AE5E-7706A9BAFDC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&amp; Unit Sold per Color</a:t>
            </a:r>
          </a:p>
        </c:rich>
      </c:tx>
      <c:layout>
        <c:manualLayout>
          <c:xMode val="edge"/>
          <c:yMode val="edge"/>
          <c:x val="0.30764455617648784"/>
          <c:y val="9.05225590290584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Table'!$B$108</c:f>
              <c:strCache>
                <c:ptCount val="1"/>
                <c:pt idx="0">
                  <c:v>Sum of Number</c:v>
                </c:pt>
              </c:strCache>
            </c:strRef>
          </c:tx>
          <c:spPr>
            <a:solidFill>
              <a:schemeClr val="accent1"/>
            </a:solidFill>
            <a:ln>
              <a:noFill/>
            </a:ln>
            <a:effectLst/>
          </c:spPr>
          <c:invertIfNegative val="0"/>
          <c:cat>
            <c:strRef>
              <c:f>'Pivot Table'!$A$109:$A$114</c:f>
              <c:strCache>
                <c:ptCount val="5"/>
                <c:pt idx="0">
                  <c:v>black</c:v>
                </c:pt>
                <c:pt idx="1">
                  <c:v>brown</c:v>
                </c:pt>
                <c:pt idx="2">
                  <c:v>gray</c:v>
                </c:pt>
                <c:pt idx="3">
                  <c:v>red</c:v>
                </c:pt>
                <c:pt idx="4">
                  <c:v>white</c:v>
                </c:pt>
              </c:strCache>
            </c:strRef>
          </c:cat>
          <c:val>
            <c:numRef>
              <c:f>'Pivot Table'!$B$109:$B$114</c:f>
              <c:numCache>
                <c:formatCode>General</c:formatCode>
                <c:ptCount val="5"/>
                <c:pt idx="0">
                  <c:v>767</c:v>
                </c:pt>
                <c:pt idx="1">
                  <c:v>337</c:v>
                </c:pt>
                <c:pt idx="2">
                  <c:v>468</c:v>
                </c:pt>
                <c:pt idx="3">
                  <c:v>173</c:v>
                </c:pt>
                <c:pt idx="4">
                  <c:v>288</c:v>
                </c:pt>
              </c:numCache>
            </c:numRef>
          </c:val>
          <c:extLst>
            <c:ext xmlns:c16="http://schemas.microsoft.com/office/drawing/2014/chart" uri="{C3380CC4-5D6E-409C-BE32-E72D297353CC}">
              <c16:uniqueId val="{00000000-8461-446C-8A49-ADCBE53790C7}"/>
            </c:ext>
          </c:extLst>
        </c:ser>
        <c:dLbls>
          <c:showLegendKey val="0"/>
          <c:showVal val="0"/>
          <c:showCatName val="0"/>
          <c:showSerName val="0"/>
          <c:showPercent val="0"/>
          <c:showBubbleSize val="0"/>
        </c:dLbls>
        <c:gapWidth val="219"/>
        <c:overlap val="-27"/>
        <c:axId val="607760031"/>
        <c:axId val="840372367"/>
      </c:barChart>
      <c:lineChart>
        <c:grouping val="standard"/>
        <c:varyColors val="0"/>
        <c:ser>
          <c:idx val="1"/>
          <c:order val="1"/>
          <c:tx>
            <c:strRef>
              <c:f>'Pivot Table'!$C$108</c:f>
              <c:strCache>
                <c:ptCount val="1"/>
                <c:pt idx="0">
                  <c:v>Sum of Final Price</c:v>
                </c:pt>
              </c:strCache>
            </c:strRef>
          </c:tx>
          <c:spPr>
            <a:ln w="28575" cap="rnd">
              <a:solidFill>
                <a:schemeClr val="accent2"/>
              </a:solidFill>
              <a:round/>
            </a:ln>
            <a:effectLst/>
          </c:spPr>
          <c:marker>
            <c:symbol val="none"/>
          </c:marker>
          <c:cat>
            <c:strRef>
              <c:f>'Pivot Table'!$A$109:$A$114</c:f>
              <c:strCache>
                <c:ptCount val="5"/>
                <c:pt idx="0">
                  <c:v>black</c:v>
                </c:pt>
                <c:pt idx="1">
                  <c:v>brown</c:v>
                </c:pt>
                <c:pt idx="2">
                  <c:v>gray</c:v>
                </c:pt>
                <c:pt idx="3">
                  <c:v>red</c:v>
                </c:pt>
                <c:pt idx="4">
                  <c:v>white</c:v>
                </c:pt>
              </c:strCache>
            </c:strRef>
          </c:cat>
          <c:val>
            <c:numRef>
              <c:f>'Pivot Table'!$C$109:$C$114</c:f>
              <c:numCache>
                <c:formatCode>"$"#,##0</c:formatCode>
                <c:ptCount val="5"/>
                <c:pt idx="0">
                  <c:v>221734.5</c:v>
                </c:pt>
                <c:pt idx="1">
                  <c:v>85822</c:v>
                </c:pt>
                <c:pt idx="2">
                  <c:v>133007.5</c:v>
                </c:pt>
                <c:pt idx="3">
                  <c:v>42659</c:v>
                </c:pt>
                <c:pt idx="4">
                  <c:v>78886.75</c:v>
                </c:pt>
              </c:numCache>
            </c:numRef>
          </c:val>
          <c:smooth val="0"/>
          <c:extLst>
            <c:ext xmlns:c16="http://schemas.microsoft.com/office/drawing/2014/chart" uri="{C3380CC4-5D6E-409C-BE32-E72D297353CC}">
              <c16:uniqueId val="{00000001-8461-446C-8A49-ADCBE53790C7}"/>
            </c:ext>
          </c:extLst>
        </c:ser>
        <c:dLbls>
          <c:showLegendKey val="0"/>
          <c:showVal val="0"/>
          <c:showCatName val="0"/>
          <c:showSerName val="0"/>
          <c:showPercent val="0"/>
          <c:showBubbleSize val="0"/>
        </c:dLbls>
        <c:marker val="1"/>
        <c:smooth val="0"/>
        <c:axId val="1280172543"/>
        <c:axId val="840358479"/>
      </c:lineChart>
      <c:catAx>
        <c:axId val="128017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58479"/>
        <c:crosses val="autoZero"/>
        <c:auto val="1"/>
        <c:lblAlgn val="ctr"/>
        <c:lblOffset val="100"/>
        <c:noMultiLvlLbl val="0"/>
      </c:catAx>
      <c:valAx>
        <c:axId val="840358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72543"/>
        <c:crosses val="autoZero"/>
        <c:crossBetween val="between"/>
      </c:valAx>
      <c:valAx>
        <c:axId val="8403723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60031"/>
        <c:crosses val="max"/>
        <c:crossBetween val="between"/>
      </c:valAx>
      <c:catAx>
        <c:axId val="607760031"/>
        <c:scaling>
          <c:orientation val="minMax"/>
        </c:scaling>
        <c:delete val="1"/>
        <c:axPos val="b"/>
        <c:numFmt formatCode="General" sourceLinked="1"/>
        <c:majorTickMark val="out"/>
        <c:minorTickMark val="none"/>
        <c:tickLblPos val="nextTo"/>
        <c:crossAx val="8403723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Price Sold per Sales Representative </a:t>
            </a:r>
            <a:endParaRPr lang="en-US"/>
          </a:p>
        </c:rich>
      </c:tx>
      <c:layout>
        <c:manualLayout>
          <c:xMode val="edge"/>
          <c:yMode val="edge"/>
          <c:x val="0.19991649772057377"/>
          <c:y val="0.104853943856566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Table'!$B$14:$B$15</c:f>
              <c:strCache>
                <c:ptCount val="1"/>
                <c:pt idx="0">
                  <c:v>January</c:v>
                </c:pt>
              </c:strCache>
            </c:strRef>
          </c:tx>
          <c:spPr>
            <a:solidFill>
              <a:schemeClr val="accent1"/>
            </a:solidFill>
            <a:ln>
              <a:noFill/>
            </a:ln>
            <a:effectLst/>
          </c:spPr>
          <c:invertIfNegative val="0"/>
          <c:cat>
            <c:strRef>
              <c:f>'Pivot Table'!$A$16:$A$23</c:f>
              <c:strCache>
                <c:ptCount val="7"/>
                <c:pt idx="0">
                  <c:v>Amy Brown</c:v>
                </c:pt>
                <c:pt idx="1">
                  <c:v>David Garcia</c:v>
                </c:pt>
                <c:pt idx="2">
                  <c:v>Emily Moore</c:v>
                </c:pt>
                <c:pt idx="3">
                  <c:v>Eric Jones</c:v>
                </c:pt>
                <c:pt idx="4">
                  <c:v>Marc Williams</c:v>
                </c:pt>
                <c:pt idx="5">
                  <c:v>Sara Davis</c:v>
                </c:pt>
                <c:pt idx="6">
                  <c:v>Stacy Peters</c:v>
                </c:pt>
              </c:strCache>
            </c:strRef>
          </c:cat>
          <c:val>
            <c:numRef>
              <c:f>'Pivot Table'!$B$16:$B$23</c:f>
              <c:numCache>
                <c:formatCode>"$"#,##0</c:formatCode>
                <c:ptCount val="7"/>
                <c:pt idx="0">
                  <c:v>10345.5</c:v>
                </c:pt>
                <c:pt idx="1">
                  <c:v>13972.5</c:v>
                </c:pt>
                <c:pt idx="3">
                  <c:v>20805.5</c:v>
                </c:pt>
                <c:pt idx="4">
                  <c:v>6697.5</c:v>
                </c:pt>
                <c:pt idx="5">
                  <c:v>15480</c:v>
                </c:pt>
                <c:pt idx="6">
                  <c:v>4900</c:v>
                </c:pt>
              </c:numCache>
            </c:numRef>
          </c:val>
          <c:extLst>
            <c:ext xmlns:c16="http://schemas.microsoft.com/office/drawing/2014/chart" uri="{C3380CC4-5D6E-409C-BE32-E72D297353CC}">
              <c16:uniqueId val="{00000000-2095-4F8C-BFF6-C5CD7B23D537}"/>
            </c:ext>
          </c:extLst>
        </c:ser>
        <c:ser>
          <c:idx val="1"/>
          <c:order val="1"/>
          <c:tx>
            <c:strRef>
              <c:f>'Pivot Table'!$C$14:$C$15</c:f>
              <c:strCache>
                <c:ptCount val="1"/>
                <c:pt idx="0">
                  <c:v>February</c:v>
                </c:pt>
              </c:strCache>
            </c:strRef>
          </c:tx>
          <c:spPr>
            <a:solidFill>
              <a:schemeClr val="accent2"/>
            </a:solidFill>
            <a:ln>
              <a:noFill/>
            </a:ln>
            <a:effectLst/>
          </c:spPr>
          <c:invertIfNegative val="0"/>
          <c:cat>
            <c:strRef>
              <c:f>'Pivot Table'!$A$16:$A$23</c:f>
              <c:strCache>
                <c:ptCount val="7"/>
                <c:pt idx="0">
                  <c:v>Amy Brown</c:v>
                </c:pt>
                <c:pt idx="1">
                  <c:v>David Garcia</c:v>
                </c:pt>
                <c:pt idx="2">
                  <c:v>Emily Moore</c:v>
                </c:pt>
                <c:pt idx="3">
                  <c:v>Eric Jones</c:v>
                </c:pt>
                <c:pt idx="4">
                  <c:v>Marc Williams</c:v>
                </c:pt>
                <c:pt idx="5">
                  <c:v>Sara Davis</c:v>
                </c:pt>
                <c:pt idx="6">
                  <c:v>Stacy Peters</c:v>
                </c:pt>
              </c:strCache>
            </c:strRef>
          </c:cat>
          <c:val>
            <c:numRef>
              <c:f>'Pivot Table'!$C$16:$C$23</c:f>
              <c:numCache>
                <c:formatCode>"$"#,##0</c:formatCode>
                <c:ptCount val="7"/>
                <c:pt idx="0">
                  <c:v>14180</c:v>
                </c:pt>
                <c:pt idx="1">
                  <c:v>7813.75</c:v>
                </c:pt>
                <c:pt idx="2">
                  <c:v>11115</c:v>
                </c:pt>
                <c:pt idx="3">
                  <c:v>7910</c:v>
                </c:pt>
                <c:pt idx="4">
                  <c:v>27985</c:v>
                </c:pt>
                <c:pt idx="5">
                  <c:v>2200</c:v>
                </c:pt>
                <c:pt idx="6">
                  <c:v>3500</c:v>
                </c:pt>
              </c:numCache>
            </c:numRef>
          </c:val>
          <c:extLst>
            <c:ext xmlns:c16="http://schemas.microsoft.com/office/drawing/2014/chart" uri="{C3380CC4-5D6E-409C-BE32-E72D297353CC}">
              <c16:uniqueId val="{0000003D-2095-4F8C-BFF6-C5CD7B23D537}"/>
            </c:ext>
          </c:extLst>
        </c:ser>
        <c:ser>
          <c:idx val="2"/>
          <c:order val="2"/>
          <c:tx>
            <c:strRef>
              <c:f>'Pivot Table'!$D$14:$D$15</c:f>
              <c:strCache>
                <c:ptCount val="1"/>
                <c:pt idx="0">
                  <c:v>March</c:v>
                </c:pt>
              </c:strCache>
            </c:strRef>
          </c:tx>
          <c:spPr>
            <a:solidFill>
              <a:schemeClr val="accent3"/>
            </a:solidFill>
            <a:ln>
              <a:noFill/>
            </a:ln>
            <a:effectLst/>
          </c:spPr>
          <c:invertIfNegative val="0"/>
          <c:cat>
            <c:strRef>
              <c:f>'Pivot Table'!$A$16:$A$23</c:f>
              <c:strCache>
                <c:ptCount val="7"/>
                <c:pt idx="0">
                  <c:v>Amy Brown</c:v>
                </c:pt>
                <c:pt idx="1">
                  <c:v>David Garcia</c:v>
                </c:pt>
                <c:pt idx="2">
                  <c:v>Emily Moore</c:v>
                </c:pt>
                <c:pt idx="3">
                  <c:v>Eric Jones</c:v>
                </c:pt>
                <c:pt idx="4">
                  <c:v>Marc Williams</c:v>
                </c:pt>
                <c:pt idx="5">
                  <c:v>Sara Davis</c:v>
                </c:pt>
                <c:pt idx="6">
                  <c:v>Stacy Peters</c:v>
                </c:pt>
              </c:strCache>
            </c:strRef>
          </c:cat>
          <c:val>
            <c:numRef>
              <c:f>'Pivot Table'!$D$16:$D$23</c:f>
              <c:numCache>
                <c:formatCode>"$"#,##0</c:formatCode>
                <c:ptCount val="7"/>
                <c:pt idx="0">
                  <c:v>10763.5</c:v>
                </c:pt>
                <c:pt idx="2">
                  <c:v>18460</c:v>
                </c:pt>
                <c:pt idx="3">
                  <c:v>14233.75</c:v>
                </c:pt>
                <c:pt idx="4">
                  <c:v>13775</c:v>
                </c:pt>
                <c:pt idx="5">
                  <c:v>8906.25</c:v>
                </c:pt>
                <c:pt idx="6">
                  <c:v>11605</c:v>
                </c:pt>
              </c:numCache>
            </c:numRef>
          </c:val>
          <c:extLst>
            <c:ext xmlns:c16="http://schemas.microsoft.com/office/drawing/2014/chart" uri="{C3380CC4-5D6E-409C-BE32-E72D297353CC}">
              <c16:uniqueId val="{0000003E-2095-4F8C-BFF6-C5CD7B23D537}"/>
            </c:ext>
          </c:extLst>
        </c:ser>
        <c:ser>
          <c:idx val="3"/>
          <c:order val="3"/>
          <c:tx>
            <c:strRef>
              <c:f>'Pivot Table'!$E$14:$E$15</c:f>
              <c:strCache>
                <c:ptCount val="1"/>
                <c:pt idx="0">
                  <c:v>April</c:v>
                </c:pt>
              </c:strCache>
            </c:strRef>
          </c:tx>
          <c:spPr>
            <a:solidFill>
              <a:schemeClr val="accent4"/>
            </a:solidFill>
            <a:ln>
              <a:noFill/>
            </a:ln>
            <a:effectLst/>
          </c:spPr>
          <c:invertIfNegative val="0"/>
          <c:cat>
            <c:strRef>
              <c:f>'Pivot Table'!$A$16:$A$23</c:f>
              <c:strCache>
                <c:ptCount val="7"/>
                <c:pt idx="0">
                  <c:v>Amy Brown</c:v>
                </c:pt>
                <c:pt idx="1">
                  <c:v>David Garcia</c:v>
                </c:pt>
                <c:pt idx="2">
                  <c:v>Emily Moore</c:v>
                </c:pt>
                <c:pt idx="3">
                  <c:v>Eric Jones</c:v>
                </c:pt>
                <c:pt idx="4">
                  <c:v>Marc Williams</c:v>
                </c:pt>
                <c:pt idx="5">
                  <c:v>Sara Davis</c:v>
                </c:pt>
                <c:pt idx="6">
                  <c:v>Stacy Peters</c:v>
                </c:pt>
              </c:strCache>
            </c:strRef>
          </c:cat>
          <c:val>
            <c:numRef>
              <c:f>'Pivot Table'!$E$16:$E$23</c:f>
              <c:numCache>
                <c:formatCode>"$"#,##0</c:formatCode>
                <c:ptCount val="7"/>
                <c:pt idx="0">
                  <c:v>10641</c:v>
                </c:pt>
                <c:pt idx="1">
                  <c:v>8483.5</c:v>
                </c:pt>
                <c:pt idx="2">
                  <c:v>24797.5</c:v>
                </c:pt>
                <c:pt idx="3">
                  <c:v>20415.5</c:v>
                </c:pt>
                <c:pt idx="4">
                  <c:v>24928</c:v>
                </c:pt>
                <c:pt idx="5">
                  <c:v>9880</c:v>
                </c:pt>
                <c:pt idx="6">
                  <c:v>22359.25</c:v>
                </c:pt>
              </c:numCache>
            </c:numRef>
          </c:val>
          <c:extLst>
            <c:ext xmlns:c16="http://schemas.microsoft.com/office/drawing/2014/chart" uri="{C3380CC4-5D6E-409C-BE32-E72D297353CC}">
              <c16:uniqueId val="{0000003F-2095-4F8C-BFF6-C5CD7B23D537}"/>
            </c:ext>
          </c:extLst>
        </c:ser>
        <c:ser>
          <c:idx val="4"/>
          <c:order val="4"/>
          <c:tx>
            <c:strRef>
              <c:f>'Pivot Table'!$F$14:$F$15</c:f>
              <c:strCache>
                <c:ptCount val="1"/>
                <c:pt idx="0">
                  <c:v>May</c:v>
                </c:pt>
              </c:strCache>
            </c:strRef>
          </c:tx>
          <c:spPr>
            <a:solidFill>
              <a:schemeClr val="accent5"/>
            </a:solidFill>
            <a:ln>
              <a:noFill/>
            </a:ln>
            <a:effectLst/>
          </c:spPr>
          <c:invertIfNegative val="0"/>
          <c:cat>
            <c:strRef>
              <c:f>'Pivot Table'!$A$16:$A$23</c:f>
              <c:strCache>
                <c:ptCount val="7"/>
                <c:pt idx="0">
                  <c:v>Amy Brown</c:v>
                </c:pt>
                <c:pt idx="1">
                  <c:v>David Garcia</c:v>
                </c:pt>
                <c:pt idx="2">
                  <c:v>Emily Moore</c:v>
                </c:pt>
                <c:pt idx="3">
                  <c:v>Eric Jones</c:v>
                </c:pt>
                <c:pt idx="4">
                  <c:v>Marc Williams</c:v>
                </c:pt>
                <c:pt idx="5">
                  <c:v>Sara Davis</c:v>
                </c:pt>
                <c:pt idx="6">
                  <c:v>Stacy Peters</c:v>
                </c:pt>
              </c:strCache>
            </c:strRef>
          </c:cat>
          <c:val>
            <c:numRef>
              <c:f>'Pivot Table'!$F$16:$F$23</c:f>
              <c:numCache>
                <c:formatCode>"$"#,##0</c:formatCode>
                <c:ptCount val="7"/>
                <c:pt idx="1">
                  <c:v>10710</c:v>
                </c:pt>
                <c:pt idx="2">
                  <c:v>19387.5</c:v>
                </c:pt>
                <c:pt idx="3">
                  <c:v>14943.5</c:v>
                </c:pt>
                <c:pt idx="4">
                  <c:v>31965</c:v>
                </c:pt>
                <c:pt idx="5">
                  <c:v>10716</c:v>
                </c:pt>
                <c:pt idx="6">
                  <c:v>22053.75</c:v>
                </c:pt>
              </c:numCache>
            </c:numRef>
          </c:val>
          <c:extLst>
            <c:ext xmlns:c16="http://schemas.microsoft.com/office/drawing/2014/chart" uri="{C3380CC4-5D6E-409C-BE32-E72D297353CC}">
              <c16:uniqueId val="{00000040-2095-4F8C-BFF6-C5CD7B23D537}"/>
            </c:ext>
          </c:extLst>
        </c:ser>
        <c:ser>
          <c:idx val="5"/>
          <c:order val="5"/>
          <c:tx>
            <c:strRef>
              <c:f>'Pivot Table'!$G$14:$G$15</c:f>
              <c:strCache>
                <c:ptCount val="1"/>
                <c:pt idx="0">
                  <c:v>June</c:v>
                </c:pt>
              </c:strCache>
            </c:strRef>
          </c:tx>
          <c:spPr>
            <a:solidFill>
              <a:schemeClr val="accent6"/>
            </a:solidFill>
            <a:ln>
              <a:noFill/>
            </a:ln>
            <a:effectLst/>
          </c:spPr>
          <c:invertIfNegative val="0"/>
          <c:cat>
            <c:strRef>
              <c:f>'Pivot Table'!$A$16:$A$23</c:f>
              <c:strCache>
                <c:ptCount val="7"/>
                <c:pt idx="0">
                  <c:v>Amy Brown</c:v>
                </c:pt>
                <c:pt idx="1">
                  <c:v>David Garcia</c:v>
                </c:pt>
                <c:pt idx="2">
                  <c:v>Emily Moore</c:v>
                </c:pt>
                <c:pt idx="3">
                  <c:v>Eric Jones</c:v>
                </c:pt>
                <c:pt idx="4">
                  <c:v>Marc Williams</c:v>
                </c:pt>
                <c:pt idx="5">
                  <c:v>Sara Davis</c:v>
                </c:pt>
                <c:pt idx="6">
                  <c:v>Stacy Peters</c:v>
                </c:pt>
              </c:strCache>
            </c:strRef>
          </c:cat>
          <c:val>
            <c:numRef>
              <c:f>'Pivot Table'!$G$16:$G$23</c:f>
              <c:numCache>
                <c:formatCode>"$"#,##0</c:formatCode>
                <c:ptCount val="7"/>
                <c:pt idx="0">
                  <c:v>10335</c:v>
                </c:pt>
                <c:pt idx="1">
                  <c:v>26823.25</c:v>
                </c:pt>
                <c:pt idx="2">
                  <c:v>2950</c:v>
                </c:pt>
                <c:pt idx="3">
                  <c:v>9125</c:v>
                </c:pt>
                <c:pt idx="4">
                  <c:v>12749</c:v>
                </c:pt>
                <c:pt idx="5">
                  <c:v>23892.5</c:v>
                </c:pt>
                <c:pt idx="6">
                  <c:v>20306.25</c:v>
                </c:pt>
              </c:numCache>
            </c:numRef>
          </c:val>
          <c:extLst>
            <c:ext xmlns:c16="http://schemas.microsoft.com/office/drawing/2014/chart" uri="{C3380CC4-5D6E-409C-BE32-E72D297353CC}">
              <c16:uniqueId val="{00000041-2095-4F8C-BFF6-C5CD7B23D537}"/>
            </c:ext>
          </c:extLst>
        </c:ser>
        <c:dLbls>
          <c:showLegendKey val="0"/>
          <c:showVal val="0"/>
          <c:showCatName val="0"/>
          <c:showSerName val="0"/>
          <c:showPercent val="0"/>
          <c:showBubbleSize val="0"/>
        </c:dLbls>
        <c:gapWidth val="219"/>
        <c:overlap val="-27"/>
        <c:axId val="82539663"/>
        <c:axId val="149863359"/>
      </c:barChart>
      <c:catAx>
        <c:axId val="8253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63359"/>
        <c:crosses val="autoZero"/>
        <c:auto val="1"/>
        <c:lblAlgn val="ctr"/>
        <c:lblOffset val="100"/>
        <c:noMultiLvlLbl val="0"/>
      </c:catAx>
      <c:valAx>
        <c:axId val="149863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a:t>
            </a:r>
            <a:r>
              <a:rPr lang="en-US" baseline="0"/>
              <a:t> </a:t>
            </a:r>
            <a:r>
              <a:rPr lang="en-US"/>
              <a:t>&amp; Unit Sold</a:t>
            </a:r>
            <a:r>
              <a:rPr lang="en-US" baseline="0"/>
              <a:t> per Region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c:f>
              <c:strCache>
                <c:ptCount val="1"/>
                <c:pt idx="0">
                  <c:v>Sum of Number</c:v>
                </c:pt>
              </c:strCache>
            </c:strRef>
          </c:tx>
          <c:spPr>
            <a:solidFill>
              <a:schemeClr val="accent1"/>
            </a:solidFill>
            <a:ln>
              <a:noFill/>
            </a:ln>
            <a:effectLst/>
          </c:spPr>
          <c:invertIfNegative val="0"/>
          <c:cat>
            <c:strRef>
              <c:f>'Pivot Table'!$A$27:$A$30</c:f>
              <c:strCache>
                <c:ptCount val="3"/>
                <c:pt idx="0">
                  <c:v>North</c:v>
                </c:pt>
                <c:pt idx="1">
                  <c:v>South</c:v>
                </c:pt>
                <c:pt idx="2">
                  <c:v>West</c:v>
                </c:pt>
              </c:strCache>
            </c:strRef>
          </c:cat>
          <c:val>
            <c:numRef>
              <c:f>'Pivot Table'!$B$27:$B$30</c:f>
              <c:numCache>
                <c:formatCode>General</c:formatCode>
                <c:ptCount val="3"/>
                <c:pt idx="0">
                  <c:v>637</c:v>
                </c:pt>
                <c:pt idx="1">
                  <c:v>637</c:v>
                </c:pt>
                <c:pt idx="2">
                  <c:v>759</c:v>
                </c:pt>
              </c:numCache>
            </c:numRef>
          </c:val>
          <c:extLst>
            <c:ext xmlns:c16="http://schemas.microsoft.com/office/drawing/2014/chart" uri="{C3380CC4-5D6E-409C-BE32-E72D297353CC}">
              <c16:uniqueId val="{00000000-1F4A-4902-AB83-2D6E801F4AF3}"/>
            </c:ext>
          </c:extLst>
        </c:ser>
        <c:dLbls>
          <c:showLegendKey val="0"/>
          <c:showVal val="0"/>
          <c:showCatName val="0"/>
          <c:showSerName val="0"/>
          <c:showPercent val="0"/>
          <c:showBubbleSize val="0"/>
        </c:dLbls>
        <c:gapWidth val="219"/>
        <c:overlap val="-27"/>
        <c:axId val="82494079"/>
        <c:axId val="623834655"/>
      </c:barChart>
      <c:lineChart>
        <c:grouping val="standard"/>
        <c:varyColors val="0"/>
        <c:ser>
          <c:idx val="1"/>
          <c:order val="1"/>
          <c:tx>
            <c:strRef>
              <c:f>'Pivot Table'!$C$26</c:f>
              <c:strCache>
                <c:ptCount val="1"/>
                <c:pt idx="0">
                  <c:v>Sum of Final Price</c:v>
                </c:pt>
              </c:strCache>
            </c:strRef>
          </c:tx>
          <c:spPr>
            <a:ln w="28575" cap="rnd">
              <a:solidFill>
                <a:schemeClr val="accent2"/>
              </a:solidFill>
              <a:round/>
            </a:ln>
            <a:effectLst/>
          </c:spPr>
          <c:marker>
            <c:symbol val="none"/>
          </c:marker>
          <c:cat>
            <c:strRef>
              <c:f>'Pivot Table'!$A$27:$A$30</c:f>
              <c:strCache>
                <c:ptCount val="3"/>
                <c:pt idx="0">
                  <c:v>North</c:v>
                </c:pt>
                <c:pt idx="1">
                  <c:v>South</c:v>
                </c:pt>
                <c:pt idx="2">
                  <c:v>West</c:v>
                </c:pt>
              </c:strCache>
            </c:strRef>
          </c:cat>
          <c:val>
            <c:numRef>
              <c:f>'Pivot Table'!$C$27:$C$30</c:f>
              <c:numCache>
                <c:formatCode>"$"#,##0</c:formatCode>
                <c:ptCount val="3"/>
                <c:pt idx="0">
                  <c:v>172157.5</c:v>
                </c:pt>
                <c:pt idx="1">
                  <c:v>185902.5</c:v>
                </c:pt>
                <c:pt idx="2">
                  <c:v>204049.75</c:v>
                </c:pt>
              </c:numCache>
            </c:numRef>
          </c:val>
          <c:smooth val="0"/>
          <c:extLst>
            <c:ext xmlns:c16="http://schemas.microsoft.com/office/drawing/2014/chart" uri="{C3380CC4-5D6E-409C-BE32-E72D297353CC}">
              <c16:uniqueId val="{00000001-1F4A-4902-AB83-2D6E801F4AF3}"/>
            </c:ext>
          </c:extLst>
        </c:ser>
        <c:dLbls>
          <c:showLegendKey val="0"/>
          <c:showVal val="0"/>
          <c:showCatName val="0"/>
          <c:showSerName val="0"/>
          <c:showPercent val="0"/>
          <c:showBubbleSize val="0"/>
        </c:dLbls>
        <c:marker val="1"/>
        <c:smooth val="0"/>
        <c:axId val="607760511"/>
        <c:axId val="154910431"/>
      </c:lineChart>
      <c:catAx>
        <c:axId val="6077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10431"/>
        <c:crosses val="autoZero"/>
        <c:auto val="1"/>
        <c:lblAlgn val="ctr"/>
        <c:lblOffset val="100"/>
        <c:noMultiLvlLbl val="0"/>
      </c:catAx>
      <c:valAx>
        <c:axId val="154910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60511"/>
        <c:crosses val="autoZero"/>
        <c:crossBetween val="between"/>
      </c:valAx>
      <c:valAx>
        <c:axId val="6238346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94079"/>
        <c:crosses val="max"/>
        <c:crossBetween val="between"/>
      </c:valAx>
      <c:catAx>
        <c:axId val="82494079"/>
        <c:scaling>
          <c:orientation val="minMax"/>
        </c:scaling>
        <c:delete val="1"/>
        <c:axPos val="b"/>
        <c:numFmt formatCode="General" sourceLinked="1"/>
        <c:majorTickMark val="out"/>
        <c:minorTickMark val="none"/>
        <c:tickLblPos val="nextTo"/>
        <c:crossAx val="6238346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&amp; Unit Sold per Client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c:f>
              <c:strCache>
                <c:ptCount val="1"/>
                <c:pt idx="0">
                  <c:v>Sum of Number</c:v>
                </c:pt>
              </c:strCache>
            </c:strRef>
          </c:tx>
          <c:spPr>
            <a:solidFill>
              <a:schemeClr val="accent1"/>
            </a:solidFill>
            <a:ln>
              <a:noFill/>
            </a:ln>
            <a:effectLst/>
          </c:spPr>
          <c:invertIfNegative val="0"/>
          <c:cat>
            <c:strRef>
              <c:f>'Pivot Table'!$A$52:$A$61</c:f>
              <c:strCache>
                <c:ptCount val="9"/>
                <c:pt idx="0">
                  <c:v>Affinity</c:v>
                </c:pt>
                <c:pt idx="1">
                  <c:v>Bankia</c:v>
                </c:pt>
                <c:pt idx="2">
                  <c:v>Cruise</c:v>
                </c:pt>
                <c:pt idx="3">
                  <c:v>MarkPlus</c:v>
                </c:pt>
                <c:pt idx="4">
                  <c:v>Milago</c:v>
                </c:pt>
                <c:pt idx="5">
                  <c:v>Port Royale</c:v>
                </c:pt>
                <c:pt idx="6">
                  <c:v>Secspace</c:v>
                </c:pt>
                <c:pt idx="7">
                  <c:v>Telmark</c:v>
                </c:pt>
                <c:pt idx="8">
                  <c:v>Vento</c:v>
                </c:pt>
              </c:strCache>
            </c:strRef>
          </c:cat>
          <c:val>
            <c:numRef>
              <c:f>'Pivot Table'!$B$52:$B$61</c:f>
              <c:numCache>
                <c:formatCode>General</c:formatCode>
                <c:ptCount val="9"/>
                <c:pt idx="0">
                  <c:v>208</c:v>
                </c:pt>
                <c:pt idx="1">
                  <c:v>396</c:v>
                </c:pt>
                <c:pt idx="2">
                  <c:v>295</c:v>
                </c:pt>
                <c:pt idx="3">
                  <c:v>124</c:v>
                </c:pt>
                <c:pt idx="4">
                  <c:v>281</c:v>
                </c:pt>
                <c:pt idx="5">
                  <c:v>191</c:v>
                </c:pt>
                <c:pt idx="6">
                  <c:v>147</c:v>
                </c:pt>
                <c:pt idx="7">
                  <c:v>239</c:v>
                </c:pt>
                <c:pt idx="8">
                  <c:v>152</c:v>
                </c:pt>
              </c:numCache>
            </c:numRef>
          </c:val>
          <c:extLst>
            <c:ext xmlns:c16="http://schemas.microsoft.com/office/drawing/2014/chart" uri="{C3380CC4-5D6E-409C-BE32-E72D297353CC}">
              <c16:uniqueId val="{00000000-EB09-4116-BA6D-DA36B416C30C}"/>
            </c:ext>
          </c:extLst>
        </c:ser>
        <c:dLbls>
          <c:showLegendKey val="0"/>
          <c:showVal val="0"/>
          <c:showCatName val="0"/>
          <c:showSerName val="0"/>
          <c:showPercent val="0"/>
          <c:showBubbleSize val="0"/>
        </c:dLbls>
        <c:gapWidth val="219"/>
        <c:axId val="723647183"/>
        <c:axId val="840378319"/>
      </c:barChart>
      <c:lineChart>
        <c:grouping val="standard"/>
        <c:varyColors val="0"/>
        <c:ser>
          <c:idx val="1"/>
          <c:order val="1"/>
          <c:tx>
            <c:strRef>
              <c:f>'Pivot Table'!$C$51</c:f>
              <c:strCache>
                <c:ptCount val="1"/>
                <c:pt idx="0">
                  <c:v>Sum of Final Price</c:v>
                </c:pt>
              </c:strCache>
            </c:strRef>
          </c:tx>
          <c:spPr>
            <a:ln w="28575" cap="rnd">
              <a:solidFill>
                <a:schemeClr val="accent2"/>
              </a:solidFill>
              <a:round/>
            </a:ln>
            <a:effectLst/>
          </c:spPr>
          <c:marker>
            <c:symbol val="none"/>
          </c:marker>
          <c:cat>
            <c:strRef>
              <c:f>'Pivot Table'!$A$52:$A$61</c:f>
              <c:strCache>
                <c:ptCount val="9"/>
                <c:pt idx="0">
                  <c:v>Affinity</c:v>
                </c:pt>
                <c:pt idx="1">
                  <c:v>Bankia</c:v>
                </c:pt>
                <c:pt idx="2">
                  <c:v>Cruise</c:v>
                </c:pt>
                <c:pt idx="3">
                  <c:v>MarkPlus</c:v>
                </c:pt>
                <c:pt idx="4">
                  <c:v>Milago</c:v>
                </c:pt>
                <c:pt idx="5">
                  <c:v>Port Royale</c:v>
                </c:pt>
                <c:pt idx="6">
                  <c:v>Secspace</c:v>
                </c:pt>
                <c:pt idx="7">
                  <c:v>Telmark</c:v>
                </c:pt>
                <c:pt idx="8">
                  <c:v>Vento</c:v>
                </c:pt>
              </c:strCache>
            </c:strRef>
          </c:cat>
          <c:val>
            <c:numRef>
              <c:f>'Pivot Table'!$C$52:$C$61</c:f>
              <c:numCache>
                <c:formatCode>"$"#,##0</c:formatCode>
                <c:ptCount val="9"/>
                <c:pt idx="0">
                  <c:v>55648.5</c:v>
                </c:pt>
                <c:pt idx="1">
                  <c:v>110389</c:v>
                </c:pt>
                <c:pt idx="2">
                  <c:v>77778.5</c:v>
                </c:pt>
                <c:pt idx="3">
                  <c:v>35680.5</c:v>
                </c:pt>
                <c:pt idx="4">
                  <c:v>74311.25</c:v>
                </c:pt>
                <c:pt idx="5">
                  <c:v>51001.75</c:v>
                </c:pt>
                <c:pt idx="6">
                  <c:v>35832</c:v>
                </c:pt>
                <c:pt idx="7">
                  <c:v>69847</c:v>
                </c:pt>
                <c:pt idx="8">
                  <c:v>51621.25</c:v>
                </c:pt>
              </c:numCache>
            </c:numRef>
          </c:val>
          <c:smooth val="0"/>
          <c:extLst>
            <c:ext xmlns:c16="http://schemas.microsoft.com/office/drawing/2014/chart" uri="{C3380CC4-5D6E-409C-BE32-E72D297353CC}">
              <c16:uniqueId val="{0000006F-EB09-4116-BA6D-DA36B416C30C}"/>
            </c:ext>
          </c:extLst>
        </c:ser>
        <c:dLbls>
          <c:showLegendKey val="0"/>
          <c:showVal val="0"/>
          <c:showCatName val="0"/>
          <c:showSerName val="0"/>
          <c:showPercent val="0"/>
          <c:showBubbleSize val="0"/>
        </c:dLbls>
        <c:marker val="1"/>
        <c:smooth val="0"/>
        <c:axId val="723645743"/>
        <c:axId val="740910863"/>
      </c:lineChart>
      <c:catAx>
        <c:axId val="72364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10863"/>
        <c:crosses val="autoZero"/>
        <c:auto val="1"/>
        <c:lblAlgn val="ctr"/>
        <c:lblOffset val="100"/>
        <c:noMultiLvlLbl val="0"/>
      </c:catAx>
      <c:valAx>
        <c:axId val="740910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45743"/>
        <c:crosses val="autoZero"/>
        <c:crossBetween val="between"/>
      </c:valAx>
      <c:valAx>
        <c:axId val="8403783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47183"/>
        <c:crosses val="max"/>
        <c:crossBetween val="between"/>
      </c:valAx>
      <c:catAx>
        <c:axId val="723647183"/>
        <c:scaling>
          <c:orientation val="minMax"/>
        </c:scaling>
        <c:delete val="1"/>
        <c:axPos val="b"/>
        <c:numFmt formatCode="General" sourceLinked="1"/>
        <c:majorTickMark val="out"/>
        <c:minorTickMark val="none"/>
        <c:tickLblPos val="nextTo"/>
        <c:crossAx val="8403783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Discounts Done</a:t>
            </a:r>
            <a:r>
              <a:rPr lang="en-US" baseline="0"/>
              <a:t> per Client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Table'!$B$142:$B$143</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25F-47EB-875C-A3BD66964A9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25F-47EB-875C-A3BD66964A9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25F-47EB-875C-A3BD66964A9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25F-47EB-875C-A3BD66964A9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25F-47EB-875C-A3BD66964A9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25F-47EB-875C-A3BD66964A9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25F-47EB-875C-A3BD66964A9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25F-47EB-875C-A3BD66964A9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25F-47EB-875C-A3BD66964A94}"/>
              </c:ext>
            </c:extLst>
          </c:dPt>
          <c:cat>
            <c:strRef>
              <c:f>'Pivot Table'!$A$144:$A$153</c:f>
              <c:strCache>
                <c:ptCount val="9"/>
                <c:pt idx="0">
                  <c:v>Affinity</c:v>
                </c:pt>
                <c:pt idx="1">
                  <c:v>Bankia</c:v>
                </c:pt>
                <c:pt idx="2">
                  <c:v>Cruise</c:v>
                </c:pt>
                <c:pt idx="3">
                  <c:v>MarkPlus</c:v>
                </c:pt>
                <c:pt idx="4">
                  <c:v>Milago</c:v>
                </c:pt>
                <c:pt idx="5">
                  <c:v>Port Royale</c:v>
                </c:pt>
                <c:pt idx="6">
                  <c:v>Secspace</c:v>
                </c:pt>
                <c:pt idx="7">
                  <c:v>Telmark</c:v>
                </c:pt>
                <c:pt idx="8">
                  <c:v>Vento</c:v>
                </c:pt>
              </c:strCache>
            </c:strRef>
          </c:cat>
          <c:val>
            <c:numRef>
              <c:f>'Pivot Table'!$B$144:$B$153</c:f>
              <c:numCache>
                <c:formatCode>General</c:formatCode>
                <c:ptCount val="9"/>
                <c:pt idx="0">
                  <c:v>6</c:v>
                </c:pt>
                <c:pt idx="1">
                  <c:v>10</c:v>
                </c:pt>
                <c:pt idx="2">
                  <c:v>6</c:v>
                </c:pt>
                <c:pt idx="3">
                  <c:v>2</c:v>
                </c:pt>
                <c:pt idx="4">
                  <c:v>9</c:v>
                </c:pt>
                <c:pt idx="5">
                  <c:v>5</c:v>
                </c:pt>
                <c:pt idx="6">
                  <c:v>4</c:v>
                </c:pt>
                <c:pt idx="7">
                  <c:v>5</c:v>
                </c:pt>
                <c:pt idx="8">
                  <c:v>5</c:v>
                </c:pt>
              </c:numCache>
            </c:numRef>
          </c:val>
          <c:extLst>
            <c:ext xmlns:c16="http://schemas.microsoft.com/office/drawing/2014/chart" uri="{C3380CC4-5D6E-409C-BE32-E72D297353CC}">
              <c16:uniqueId val="{00000000-619B-49FC-87AD-0274129BA73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&amp; Unit Sold per Color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Table'!$B$108</c:f>
              <c:strCache>
                <c:ptCount val="1"/>
                <c:pt idx="0">
                  <c:v>Sum of Number</c:v>
                </c:pt>
              </c:strCache>
            </c:strRef>
          </c:tx>
          <c:spPr>
            <a:solidFill>
              <a:schemeClr val="accent1"/>
            </a:solidFill>
            <a:ln>
              <a:noFill/>
            </a:ln>
            <a:effectLst/>
          </c:spPr>
          <c:invertIfNegative val="0"/>
          <c:cat>
            <c:strRef>
              <c:f>'Pivot Table'!$A$109:$A$114</c:f>
              <c:strCache>
                <c:ptCount val="5"/>
                <c:pt idx="0">
                  <c:v>black</c:v>
                </c:pt>
                <c:pt idx="1">
                  <c:v>brown</c:v>
                </c:pt>
                <c:pt idx="2">
                  <c:v>gray</c:v>
                </c:pt>
                <c:pt idx="3">
                  <c:v>red</c:v>
                </c:pt>
                <c:pt idx="4">
                  <c:v>white</c:v>
                </c:pt>
              </c:strCache>
            </c:strRef>
          </c:cat>
          <c:val>
            <c:numRef>
              <c:f>'Pivot Table'!$B$109:$B$114</c:f>
              <c:numCache>
                <c:formatCode>General</c:formatCode>
                <c:ptCount val="5"/>
                <c:pt idx="0">
                  <c:v>767</c:v>
                </c:pt>
                <c:pt idx="1">
                  <c:v>337</c:v>
                </c:pt>
                <c:pt idx="2">
                  <c:v>468</c:v>
                </c:pt>
                <c:pt idx="3">
                  <c:v>173</c:v>
                </c:pt>
                <c:pt idx="4">
                  <c:v>288</c:v>
                </c:pt>
              </c:numCache>
            </c:numRef>
          </c:val>
          <c:extLst>
            <c:ext xmlns:c16="http://schemas.microsoft.com/office/drawing/2014/chart" uri="{C3380CC4-5D6E-409C-BE32-E72D297353CC}">
              <c16:uniqueId val="{00000000-5635-405E-85CF-87B83453E0F3}"/>
            </c:ext>
          </c:extLst>
        </c:ser>
        <c:dLbls>
          <c:showLegendKey val="0"/>
          <c:showVal val="0"/>
          <c:showCatName val="0"/>
          <c:showSerName val="0"/>
          <c:showPercent val="0"/>
          <c:showBubbleSize val="0"/>
        </c:dLbls>
        <c:gapWidth val="219"/>
        <c:overlap val="-27"/>
        <c:axId val="607760031"/>
        <c:axId val="840372367"/>
      </c:barChart>
      <c:lineChart>
        <c:grouping val="standard"/>
        <c:varyColors val="0"/>
        <c:ser>
          <c:idx val="1"/>
          <c:order val="1"/>
          <c:tx>
            <c:strRef>
              <c:f>'Pivot Table'!$C$108</c:f>
              <c:strCache>
                <c:ptCount val="1"/>
                <c:pt idx="0">
                  <c:v>Sum of Final Price</c:v>
                </c:pt>
              </c:strCache>
            </c:strRef>
          </c:tx>
          <c:spPr>
            <a:ln w="28575" cap="rnd">
              <a:solidFill>
                <a:schemeClr val="accent2"/>
              </a:solidFill>
              <a:round/>
            </a:ln>
            <a:effectLst/>
          </c:spPr>
          <c:marker>
            <c:symbol val="none"/>
          </c:marker>
          <c:cat>
            <c:strRef>
              <c:f>'Pivot Table'!$A$109:$A$114</c:f>
              <c:strCache>
                <c:ptCount val="5"/>
                <c:pt idx="0">
                  <c:v>black</c:v>
                </c:pt>
                <c:pt idx="1">
                  <c:v>brown</c:v>
                </c:pt>
                <c:pt idx="2">
                  <c:v>gray</c:v>
                </c:pt>
                <c:pt idx="3">
                  <c:v>red</c:v>
                </c:pt>
                <c:pt idx="4">
                  <c:v>white</c:v>
                </c:pt>
              </c:strCache>
            </c:strRef>
          </c:cat>
          <c:val>
            <c:numRef>
              <c:f>'Pivot Table'!$C$109:$C$114</c:f>
              <c:numCache>
                <c:formatCode>"$"#,##0</c:formatCode>
                <c:ptCount val="5"/>
                <c:pt idx="0">
                  <c:v>221734.5</c:v>
                </c:pt>
                <c:pt idx="1">
                  <c:v>85822</c:v>
                </c:pt>
                <c:pt idx="2">
                  <c:v>133007.5</c:v>
                </c:pt>
                <c:pt idx="3">
                  <c:v>42659</c:v>
                </c:pt>
                <c:pt idx="4">
                  <c:v>78886.75</c:v>
                </c:pt>
              </c:numCache>
            </c:numRef>
          </c:val>
          <c:smooth val="0"/>
          <c:extLst>
            <c:ext xmlns:c16="http://schemas.microsoft.com/office/drawing/2014/chart" uri="{C3380CC4-5D6E-409C-BE32-E72D297353CC}">
              <c16:uniqueId val="{00000001-5635-405E-85CF-87B83453E0F3}"/>
            </c:ext>
          </c:extLst>
        </c:ser>
        <c:dLbls>
          <c:showLegendKey val="0"/>
          <c:showVal val="0"/>
          <c:showCatName val="0"/>
          <c:showSerName val="0"/>
          <c:showPercent val="0"/>
          <c:showBubbleSize val="0"/>
        </c:dLbls>
        <c:marker val="1"/>
        <c:smooth val="0"/>
        <c:axId val="1280172543"/>
        <c:axId val="840358479"/>
      </c:lineChart>
      <c:catAx>
        <c:axId val="128017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58479"/>
        <c:crosses val="autoZero"/>
        <c:auto val="1"/>
        <c:lblAlgn val="ctr"/>
        <c:lblOffset val="100"/>
        <c:noMultiLvlLbl val="0"/>
      </c:catAx>
      <c:valAx>
        <c:axId val="840358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72543"/>
        <c:crosses val="autoZero"/>
        <c:crossBetween val="between"/>
      </c:valAx>
      <c:valAx>
        <c:axId val="8403723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60031"/>
        <c:crosses val="max"/>
        <c:crossBetween val="between"/>
      </c:valAx>
      <c:catAx>
        <c:axId val="607760031"/>
        <c:scaling>
          <c:orientation val="minMax"/>
        </c:scaling>
        <c:delete val="1"/>
        <c:axPos val="b"/>
        <c:numFmt formatCode="General" sourceLinked="1"/>
        <c:majorTickMark val="out"/>
        <c:minorTickMark val="none"/>
        <c:tickLblPos val="nextTo"/>
        <c:crossAx val="8403723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Model &amp; Unit Sold Per Month</a:t>
            </a:r>
          </a:p>
        </c:rich>
      </c:tx>
      <c:layout>
        <c:manualLayout>
          <c:xMode val="edge"/>
          <c:yMode val="edge"/>
          <c:x val="0.27338188976377953"/>
          <c:y val="3.78176786479095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668375755356163"/>
          <c:w val="0.75563670166229224"/>
          <c:h val="0.65853091280256637"/>
        </c:manualLayout>
      </c:layout>
      <c:barChart>
        <c:barDir val="col"/>
        <c:grouping val="clustered"/>
        <c:varyColors val="0"/>
        <c:ser>
          <c:idx val="0"/>
          <c:order val="0"/>
          <c:tx>
            <c:strRef>
              <c:f>'Pivot Table'!$B$3:$B$4</c:f>
              <c:strCache>
                <c:ptCount val="1"/>
                <c:pt idx="0">
                  <c:v>Aero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Table'!$B$5:$B$11</c:f>
              <c:numCache>
                <c:formatCode>General</c:formatCode>
                <c:ptCount val="6"/>
                <c:pt idx="1">
                  <c:v>10</c:v>
                </c:pt>
                <c:pt idx="2">
                  <c:v>83</c:v>
                </c:pt>
                <c:pt idx="3">
                  <c:v>56</c:v>
                </c:pt>
                <c:pt idx="4">
                  <c:v>57</c:v>
                </c:pt>
                <c:pt idx="5">
                  <c:v>32</c:v>
                </c:pt>
              </c:numCache>
            </c:numRef>
          </c:val>
          <c:extLst>
            <c:ext xmlns:c16="http://schemas.microsoft.com/office/drawing/2014/chart" uri="{C3380CC4-5D6E-409C-BE32-E72D297353CC}">
              <c16:uniqueId val="{00000000-08F5-463E-AF33-1C399B940AA9}"/>
            </c:ext>
          </c:extLst>
        </c:ser>
        <c:ser>
          <c:idx val="1"/>
          <c:order val="1"/>
          <c:tx>
            <c:strRef>
              <c:f>'Pivot Table'!$C$3:$C$4</c:f>
              <c:strCache>
                <c:ptCount val="1"/>
                <c:pt idx="0">
                  <c:v>Cosmo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Table'!$C$5:$C$11</c:f>
              <c:numCache>
                <c:formatCode>General</c:formatCode>
                <c:ptCount val="6"/>
                <c:pt idx="0">
                  <c:v>8</c:v>
                </c:pt>
                <c:pt idx="1">
                  <c:v>50</c:v>
                </c:pt>
                <c:pt idx="2">
                  <c:v>45</c:v>
                </c:pt>
                <c:pt idx="3">
                  <c:v>60</c:v>
                </c:pt>
                <c:pt idx="4">
                  <c:v>10</c:v>
                </c:pt>
                <c:pt idx="5">
                  <c:v>90</c:v>
                </c:pt>
              </c:numCache>
            </c:numRef>
          </c:val>
          <c:extLst>
            <c:ext xmlns:c16="http://schemas.microsoft.com/office/drawing/2014/chart" uri="{C3380CC4-5D6E-409C-BE32-E72D297353CC}">
              <c16:uniqueId val="{0000000B-51EC-4816-BD9C-4652B33DE59F}"/>
            </c:ext>
          </c:extLst>
        </c:ser>
        <c:ser>
          <c:idx val="2"/>
          <c:order val="2"/>
          <c:tx>
            <c:strRef>
              <c:f>'Pivot Table'!$D$3:$D$4</c:f>
              <c:strCache>
                <c:ptCount val="1"/>
                <c:pt idx="0">
                  <c:v>Energy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Table'!$D$5:$D$11</c:f>
              <c:numCache>
                <c:formatCode>General</c:formatCode>
                <c:ptCount val="6"/>
                <c:pt idx="0">
                  <c:v>88</c:v>
                </c:pt>
                <c:pt idx="1">
                  <c:v>70</c:v>
                </c:pt>
                <c:pt idx="2">
                  <c:v>20</c:v>
                </c:pt>
                <c:pt idx="3">
                  <c:v>62</c:v>
                </c:pt>
                <c:pt idx="4">
                  <c:v>113</c:v>
                </c:pt>
                <c:pt idx="5">
                  <c:v>22</c:v>
                </c:pt>
              </c:numCache>
            </c:numRef>
          </c:val>
          <c:extLst>
            <c:ext xmlns:c16="http://schemas.microsoft.com/office/drawing/2014/chart" uri="{C3380CC4-5D6E-409C-BE32-E72D297353CC}">
              <c16:uniqueId val="{0000000C-51EC-4816-BD9C-4652B33DE59F}"/>
            </c:ext>
          </c:extLst>
        </c:ser>
        <c:ser>
          <c:idx val="3"/>
          <c:order val="3"/>
          <c:tx>
            <c:strRef>
              <c:f>'Pivot Table'!$E$3:$E$4</c:f>
              <c:strCache>
                <c:ptCount val="1"/>
                <c:pt idx="0">
                  <c:v>Flash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Table'!$E$5:$E$11</c:f>
              <c:numCache>
                <c:formatCode>General</c:formatCode>
                <c:ptCount val="6"/>
                <c:pt idx="0">
                  <c:v>67</c:v>
                </c:pt>
                <c:pt idx="1">
                  <c:v>35</c:v>
                </c:pt>
                <c:pt idx="2">
                  <c:v>48</c:v>
                </c:pt>
                <c:pt idx="3">
                  <c:v>83</c:v>
                </c:pt>
                <c:pt idx="4">
                  <c:v>123</c:v>
                </c:pt>
                <c:pt idx="5">
                  <c:v>29</c:v>
                </c:pt>
              </c:numCache>
            </c:numRef>
          </c:val>
          <c:extLst>
            <c:ext xmlns:c16="http://schemas.microsoft.com/office/drawing/2014/chart" uri="{C3380CC4-5D6E-409C-BE32-E72D297353CC}">
              <c16:uniqueId val="{0000000D-51EC-4816-BD9C-4652B33DE59F}"/>
            </c:ext>
          </c:extLst>
        </c:ser>
        <c:ser>
          <c:idx val="4"/>
          <c:order val="4"/>
          <c:tx>
            <c:strRef>
              <c:f>'Pivot Table'!$F$3:$F$4</c:f>
              <c:strCache>
                <c:ptCount val="1"/>
                <c:pt idx="0">
                  <c:v>Urban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Table'!$F$5:$F$11</c:f>
              <c:numCache>
                <c:formatCode>General</c:formatCode>
                <c:ptCount val="6"/>
                <c:pt idx="0">
                  <c:v>62</c:v>
                </c:pt>
                <c:pt idx="1">
                  <c:v>61</c:v>
                </c:pt>
                <c:pt idx="2">
                  <c:v>50</c:v>
                </c:pt>
                <c:pt idx="3">
                  <c:v>90</c:v>
                </c:pt>
                <c:pt idx="4">
                  <c:v>30</c:v>
                </c:pt>
                <c:pt idx="5">
                  <c:v>123</c:v>
                </c:pt>
              </c:numCache>
            </c:numRef>
          </c:val>
          <c:extLst>
            <c:ext xmlns:c16="http://schemas.microsoft.com/office/drawing/2014/chart" uri="{C3380CC4-5D6E-409C-BE32-E72D297353CC}">
              <c16:uniqueId val="{0000000E-51EC-4816-BD9C-4652B33DE59F}"/>
            </c:ext>
          </c:extLst>
        </c:ser>
        <c:ser>
          <c:idx val="5"/>
          <c:order val="5"/>
          <c:tx>
            <c:strRef>
              <c:f>'Pivot Table'!$G$3:$G$4</c:f>
              <c:strCache>
                <c:ptCount val="1"/>
                <c:pt idx="0">
                  <c:v>Volt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Table'!$G$5:$G$11</c:f>
              <c:numCache>
                <c:formatCode>General</c:formatCode>
                <c:ptCount val="6"/>
                <c:pt idx="0">
                  <c:v>32</c:v>
                </c:pt>
                <c:pt idx="1">
                  <c:v>27</c:v>
                </c:pt>
                <c:pt idx="2">
                  <c:v>50</c:v>
                </c:pt>
                <c:pt idx="3">
                  <c:v>92</c:v>
                </c:pt>
                <c:pt idx="4">
                  <c:v>75</c:v>
                </c:pt>
                <c:pt idx="5">
                  <c:v>80</c:v>
                </c:pt>
              </c:numCache>
            </c:numRef>
          </c:val>
          <c:extLst>
            <c:ext xmlns:c16="http://schemas.microsoft.com/office/drawing/2014/chart" uri="{C3380CC4-5D6E-409C-BE32-E72D297353CC}">
              <c16:uniqueId val="{0000000F-51EC-4816-BD9C-4652B33DE59F}"/>
            </c:ext>
          </c:extLst>
        </c:ser>
        <c:dLbls>
          <c:showLegendKey val="0"/>
          <c:showVal val="0"/>
          <c:showCatName val="0"/>
          <c:showSerName val="0"/>
          <c:showPercent val="0"/>
          <c:showBubbleSize val="0"/>
        </c:dLbls>
        <c:gapWidth val="100"/>
        <c:overlap val="-24"/>
        <c:axId val="82539183"/>
        <c:axId val="1284444527"/>
      </c:barChart>
      <c:catAx>
        <c:axId val="825391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4444527"/>
        <c:crosses val="autoZero"/>
        <c:auto val="1"/>
        <c:lblAlgn val="ctr"/>
        <c:lblOffset val="100"/>
        <c:noMultiLvlLbl val="0"/>
      </c:catAx>
      <c:valAx>
        <c:axId val="1284444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5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&amp; Unit Sold per Client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c:f>
              <c:strCache>
                <c:ptCount val="1"/>
                <c:pt idx="0">
                  <c:v>Sum of Number</c:v>
                </c:pt>
              </c:strCache>
            </c:strRef>
          </c:tx>
          <c:spPr>
            <a:solidFill>
              <a:schemeClr val="accent1"/>
            </a:solidFill>
            <a:ln>
              <a:noFill/>
            </a:ln>
            <a:effectLst/>
          </c:spPr>
          <c:invertIfNegative val="0"/>
          <c:cat>
            <c:strRef>
              <c:f>'Pivot Table'!$A$52:$A$61</c:f>
              <c:strCache>
                <c:ptCount val="9"/>
                <c:pt idx="0">
                  <c:v>Affinity</c:v>
                </c:pt>
                <c:pt idx="1">
                  <c:v>Bankia</c:v>
                </c:pt>
                <c:pt idx="2">
                  <c:v>Cruise</c:v>
                </c:pt>
                <c:pt idx="3">
                  <c:v>MarkPlus</c:v>
                </c:pt>
                <c:pt idx="4">
                  <c:v>Milago</c:v>
                </c:pt>
                <c:pt idx="5">
                  <c:v>Port Royale</c:v>
                </c:pt>
                <c:pt idx="6">
                  <c:v>Secspace</c:v>
                </c:pt>
                <c:pt idx="7">
                  <c:v>Telmark</c:v>
                </c:pt>
                <c:pt idx="8">
                  <c:v>Vento</c:v>
                </c:pt>
              </c:strCache>
            </c:strRef>
          </c:cat>
          <c:val>
            <c:numRef>
              <c:f>'Pivot Table'!$B$52:$B$61</c:f>
              <c:numCache>
                <c:formatCode>General</c:formatCode>
                <c:ptCount val="9"/>
                <c:pt idx="0">
                  <c:v>208</c:v>
                </c:pt>
                <c:pt idx="1">
                  <c:v>396</c:v>
                </c:pt>
                <c:pt idx="2">
                  <c:v>295</c:v>
                </c:pt>
                <c:pt idx="3">
                  <c:v>124</c:v>
                </c:pt>
                <c:pt idx="4">
                  <c:v>281</c:v>
                </c:pt>
                <c:pt idx="5">
                  <c:v>191</c:v>
                </c:pt>
                <c:pt idx="6">
                  <c:v>147</c:v>
                </c:pt>
                <c:pt idx="7">
                  <c:v>239</c:v>
                </c:pt>
                <c:pt idx="8">
                  <c:v>152</c:v>
                </c:pt>
              </c:numCache>
            </c:numRef>
          </c:val>
          <c:extLst>
            <c:ext xmlns:c16="http://schemas.microsoft.com/office/drawing/2014/chart" uri="{C3380CC4-5D6E-409C-BE32-E72D297353CC}">
              <c16:uniqueId val="{00000000-EB09-4116-BA6D-DA36B416C30C}"/>
            </c:ext>
          </c:extLst>
        </c:ser>
        <c:dLbls>
          <c:showLegendKey val="0"/>
          <c:showVal val="0"/>
          <c:showCatName val="0"/>
          <c:showSerName val="0"/>
          <c:showPercent val="0"/>
          <c:showBubbleSize val="0"/>
        </c:dLbls>
        <c:gapWidth val="219"/>
        <c:axId val="723647183"/>
        <c:axId val="840378319"/>
      </c:barChart>
      <c:lineChart>
        <c:grouping val="standard"/>
        <c:varyColors val="0"/>
        <c:ser>
          <c:idx val="1"/>
          <c:order val="1"/>
          <c:tx>
            <c:strRef>
              <c:f>'Pivot Table'!$C$51</c:f>
              <c:strCache>
                <c:ptCount val="1"/>
                <c:pt idx="0">
                  <c:v>Sum of Final Price</c:v>
                </c:pt>
              </c:strCache>
            </c:strRef>
          </c:tx>
          <c:spPr>
            <a:ln w="28575" cap="rnd">
              <a:solidFill>
                <a:schemeClr val="accent2"/>
              </a:solidFill>
              <a:round/>
            </a:ln>
            <a:effectLst/>
          </c:spPr>
          <c:marker>
            <c:symbol val="none"/>
          </c:marker>
          <c:cat>
            <c:strRef>
              <c:f>'Pivot Table'!$A$52:$A$61</c:f>
              <c:strCache>
                <c:ptCount val="9"/>
                <c:pt idx="0">
                  <c:v>Affinity</c:v>
                </c:pt>
                <c:pt idx="1">
                  <c:v>Bankia</c:v>
                </c:pt>
                <c:pt idx="2">
                  <c:v>Cruise</c:v>
                </c:pt>
                <c:pt idx="3">
                  <c:v>MarkPlus</c:v>
                </c:pt>
                <c:pt idx="4">
                  <c:v>Milago</c:v>
                </c:pt>
                <c:pt idx="5">
                  <c:v>Port Royale</c:v>
                </c:pt>
                <c:pt idx="6">
                  <c:v>Secspace</c:v>
                </c:pt>
                <c:pt idx="7">
                  <c:v>Telmark</c:v>
                </c:pt>
                <c:pt idx="8">
                  <c:v>Vento</c:v>
                </c:pt>
              </c:strCache>
            </c:strRef>
          </c:cat>
          <c:val>
            <c:numRef>
              <c:f>'Pivot Table'!$C$52:$C$61</c:f>
              <c:numCache>
                <c:formatCode>"$"#,##0</c:formatCode>
                <c:ptCount val="9"/>
                <c:pt idx="0">
                  <c:v>55648.5</c:v>
                </c:pt>
                <c:pt idx="1">
                  <c:v>110389</c:v>
                </c:pt>
                <c:pt idx="2">
                  <c:v>77778.5</c:v>
                </c:pt>
                <c:pt idx="3">
                  <c:v>35680.5</c:v>
                </c:pt>
                <c:pt idx="4">
                  <c:v>74311.25</c:v>
                </c:pt>
                <c:pt idx="5">
                  <c:v>51001.75</c:v>
                </c:pt>
                <c:pt idx="6">
                  <c:v>35832</c:v>
                </c:pt>
                <c:pt idx="7">
                  <c:v>69847</c:v>
                </c:pt>
                <c:pt idx="8">
                  <c:v>51621.25</c:v>
                </c:pt>
              </c:numCache>
            </c:numRef>
          </c:val>
          <c:smooth val="0"/>
          <c:extLst>
            <c:ext xmlns:c16="http://schemas.microsoft.com/office/drawing/2014/chart" uri="{C3380CC4-5D6E-409C-BE32-E72D297353CC}">
              <c16:uniqueId val="{0000006F-EB09-4116-BA6D-DA36B416C30C}"/>
            </c:ext>
          </c:extLst>
        </c:ser>
        <c:dLbls>
          <c:showLegendKey val="0"/>
          <c:showVal val="0"/>
          <c:showCatName val="0"/>
          <c:showSerName val="0"/>
          <c:showPercent val="0"/>
          <c:showBubbleSize val="0"/>
        </c:dLbls>
        <c:marker val="1"/>
        <c:smooth val="0"/>
        <c:axId val="723645743"/>
        <c:axId val="740910863"/>
      </c:lineChart>
      <c:catAx>
        <c:axId val="72364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10863"/>
        <c:crosses val="autoZero"/>
        <c:auto val="1"/>
        <c:lblAlgn val="ctr"/>
        <c:lblOffset val="100"/>
        <c:noMultiLvlLbl val="0"/>
      </c:catAx>
      <c:valAx>
        <c:axId val="740910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45743"/>
        <c:crosses val="autoZero"/>
        <c:crossBetween val="between"/>
      </c:valAx>
      <c:valAx>
        <c:axId val="8403783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47183"/>
        <c:crosses val="max"/>
        <c:crossBetween val="between"/>
      </c:valAx>
      <c:catAx>
        <c:axId val="723647183"/>
        <c:scaling>
          <c:orientation val="minMax"/>
        </c:scaling>
        <c:delete val="1"/>
        <c:axPos val="b"/>
        <c:numFmt formatCode="General" sourceLinked="1"/>
        <c:majorTickMark val="out"/>
        <c:minorTickMark val="none"/>
        <c:tickLblPos val="nextTo"/>
        <c:crossAx val="8403783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[Q1-Q2 2020 CHAIR SALES REPORT.xlsx]Pivot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a:t>
            </a:r>
            <a:r>
              <a:rPr lang="en-US" baseline="0"/>
              <a:t> </a:t>
            </a:r>
            <a:r>
              <a:rPr lang="en-US"/>
              <a:t>&amp; Unit Sold</a:t>
            </a:r>
            <a:r>
              <a:rPr lang="en-US" baseline="0"/>
              <a:t> per Region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c:f>
              <c:strCache>
                <c:ptCount val="1"/>
                <c:pt idx="0">
                  <c:v>Sum of Number</c:v>
                </c:pt>
              </c:strCache>
            </c:strRef>
          </c:tx>
          <c:spPr>
            <a:solidFill>
              <a:schemeClr val="accent1"/>
            </a:solidFill>
            <a:ln>
              <a:noFill/>
            </a:ln>
            <a:effectLst/>
          </c:spPr>
          <c:invertIfNegative val="0"/>
          <c:cat>
            <c:strRef>
              <c:f>'Pivot Table'!$A$27:$A$30</c:f>
              <c:strCache>
                <c:ptCount val="3"/>
                <c:pt idx="0">
                  <c:v>North</c:v>
                </c:pt>
                <c:pt idx="1">
                  <c:v>South</c:v>
                </c:pt>
                <c:pt idx="2">
                  <c:v>West</c:v>
                </c:pt>
              </c:strCache>
            </c:strRef>
          </c:cat>
          <c:val>
            <c:numRef>
              <c:f>'Pivot Table'!$B$27:$B$30</c:f>
              <c:numCache>
                <c:formatCode>General</c:formatCode>
                <c:ptCount val="3"/>
                <c:pt idx="0">
                  <c:v>637</c:v>
                </c:pt>
                <c:pt idx="1">
                  <c:v>637</c:v>
                </c:pt>
                <c:pt idx="2">
                  <c:v>759</c:v>
                </c:pt>
              </c:numCache>
            </c:numRef>
          </c:val>
          <c:extLst>
            <c:ext xmlns:c16="http://schemas.microsoft.com/office/drawing/2014/chart" uri="{C3380CC4-5D6E-409C-BE32-E72D297353CC}">
              <c16:uniqueId val="{00000000-420C-411F-AAD2-8DE80DC5B768}"/>
            </c:ext>
          </c:extLst>
        </c:ser>
        <c:dLbls>
          <c:showLegendKey val="0"/>
          <c:showVal val="0"/>
          <c:showCatName val="0"/>
          <c:showSerName val="0"/>
          <c:showPercent val="0"/>
          <c:showBubbleSize val="0"/>
        </c:dLbls>
        <c:gapWidth val="219"/>
        <c:overlap val="-27"/>
        <c:axId val="82494079"/>
        <c:axId val="623834655"/>
      </c:barChart>
      <c:lineChart>
        <c:grouping val="standard"/>
        <c:varyColors val="0"/>
        <c:ser>
          <c:idx val="1"/>
          <c:order val="1"/>
          <c:tx>
            <c:strRef>
              <c:f>'Pivot Table'!$C$26</c:f>
              <c:strCache>
                <c:ptCount val="1"/>
                <c:pt idx="0">
                  <c:v>Sum of Final Price</c:v>
                </c:pt>
              </c:strCache>
            </c:strRef>
          </c:tx>
          <c:spPr>
            <a:ln w="28575" cap="rnd">
              <a:solidFill>
                <a:schemeClr val="accent2"/>
              </a:solidFill>
              <a:round/>
            </a:ln>
            <a:effectLst/>
          </c:spPr>
          <c:marker>
            <c:symbol val="none"/>
          </c:marker>
          <c:cat>
            <c:strRef>
              <c:f>'Pivot Table'!$A$27:$A$30</c:f>
              <c:strCache>
                <c:ptCount val="3"/>
                <c:pt idx="0">
                  <c:v>North</c:v>
                </c:pt>
                <c:pt idx="1">
                  <c:v>South</c:v>
                </c:pt>
                <c:pt idx="2">
                  <c:v>West</c:v>
                </c:pt>
              </c:strCache>
            </c:strRef>
          </c:cat>
          <c:val>
            <c:numRef>
              <c:f>'Pivot Table'!$C$27:$C$30</c:f>
              <c:numCache>
                <c:formatCode>"$"#,##0</c:formatCode>
                <c:ptCount val="3"/>
                <c:pt idx="0">
                  <c:v>172157.5</c:v>
                </c:pt>
                <c:pt idx="1">
                  <c:v>185902.5</c:v>
                </c:pt>
                <c:pt idx="2">
                  <c:v>204049.75</c:v>
                </c:pt>
              </c:numCache>
            </c:numRef>
          </c:val>
          <c:smooth val="0"/>
          <c:extLst>
            <c:ext xmlns:c16="http://schemas.microsoft.com/office/drawing/2014/chart" uri="{C3380CC4-5D6E-409C-BE32-E72D297353CC}">
              <c16:uniqueId val="{00000001-420C-411F-AAD2-8DE80DC5B768}"/>
            </c:ext>
          </c:extLst>
        </c:ser>
        <c:dLbls>
          <c:showLegendKey val="0"/>
          <c:showVal val="0"/>
          <c:showCatName val="0"/>
          <c:showSerName val="0"/>
          <c:showPercent val="0"/>
          <c:showBubbleSize val="0"/>
        </c:dLbls>
        <c:marker val="1"/>
        <c:smooth val="0"/>
        <c:axId val="607760511"/>
        <c:axId val="154910431"/>
      </c:lineChart>
      <c:catAx>
        <c:axId val="6077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10431"/>
        <c:crosses val="autoZero"/>
        <c:auto val="1"/>
        <c:lblAlgn val="ctr"/>
        <c:lblOffset val="100"/>
        <c:noMultiLvlLbl val="0"/>
      </c:catAx>
      <c:valAx>
        <c:axId val="154910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60511"/>
        <c:crosses val="autoZero"/>
        <c:crossBetween val="between"/>
      </c:valAx>
      <c:valAx>
        <c:axId val="6238346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94079"/>
        <c:crosses val="max"/>
        <c:crossBetween val="between"/>
      </c:valAx>
      <c:catAx>
        <c:axId val="82494079"/>
        <c:scaling>
          <c:orientation val="minMax"/>
        </c:scaling>
        <c:delete val="1"/>
        <c:axPos val="b"/>
        <c:numFmt formatCode="General" sourceLinked="1"/>
        <c:majorTickMark val="out"/>
        <c:minorTickMark val="none"/>
        <c:tickLblPos val="nextTo"/>
        <c:crossAx val="6238346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184150</xdr:colOff>
      <xdr:row>0</xdr:row>
      <xdr:rowOff>127000</xdr:rowOff>
    </xdr:from>
    <xdr:to>
      <xdr:col>17</xdr:col>
      <xdr:colOff>234950</xdr:colOff>
      <xdr:row>15</xdr:row>
      <xdr:rowOff>154214</xdr:rowOff>
    </xdr:to>
    <xdr:graphicFrame macro="">
      <xdr:nvGraphicFramePr>
        <xdr:cNvPr id="2" name="Chart 1">
          <a:extLst>
            <a:ext uri="{FF2B5EF4-FFF2-40B4-BE49-F238E27FC236}">
              <a16:creationId xmlns:a16="http://schemas.microsoft.com/office/drawing/2014/main" id="{803B2A8A-9F0C-E9E8-7D1E-95529026A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691687</xdr:colOff>
      <xdr:row>16</xdr:row>
      <xdr:rowOff>67831</xdr:rowOff>
    </xdr:from>
    <xdr:to>
      <xdr:col>16</xdr:col>
      <xdr:colOff>371697</xdr:colOff>
      <xdr:row>31</xdr:row>
      <xdr:rowOff>48781</xdr:rowOff>
    </xdr:to>
    <xdr:graphicFrame macro="">
      <xdr:nvGraphicFramePr>
        <xdr:cNvPr id="12" name="Chart 11">
          <a:extLst>
            <a:ext uri="{FF2B5EF4-FFF2-40B4-BE49-F238E27FC236}">
              <a16:creationId xmlns:a16="http://schemas.microsoft.com/office/drawing/2014/main" id="{136179F2-558F-79A2-133B-D61577A04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32</xdr:row>
      <xdr:rowOff>132649</xdr:rowOff>
    </xdr:from>
    <xdr:to>
      <xdr:col>12</xdr:col>
      <xdr:colOff>349250</xdr:colOff>
      <xdr:row>47</xdr:row>
      <xdr:rowOff>113598</xdr:rowOff>
    </xdr:to>
    <xdr:graphicFrame macro="">
      <xdr:nvGraphicFramePr>
        <xdr:cNvPr id="15" name="Chart 14">
          <a:extLst>
            <a:ext uri="{FF2B5EF4-FFF2-40B4-BE49-F238E27FC236}">
              <a16:creationId xmlns:a16="http://schemas.microsoft.com/office/drawing/2014/main" id="{CCDFF8AD-9ACB-214C-E718-DE8AA021F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59531</xdr:colOff>
      <xdr:row>49</xdr:row>
      <xdr:rowOff>15875</xdr:rowOff>
    </xdr:from>
    <xdr:to>
      <xdr:col>18</xdr:col>
      <xdr:colOff>46302</xdr:colOff>
      <xdr:row>69</xdr:row>
      <xdr:rowOff>36286</xdr:rowOff>
    </xdr:to>
    <xdr:graphicFrame macro="">
      <xdr:nvGraphicFramePr>
        <xdr:cNvPr id="16" name="Chart 15">
          <a:extLst>
            <a:ext uri="{FF2B5EF4-FFF2-40B4-BE49-F238E27FC236}">
              <a16:creationId xmlns:a16="http://schemas.microsoft.com/office/drawing/2014/main" id="{4A4FDA73-DDE1-D511-57A9-BF5CC96FA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293688</xdr:colOff>
      <xdr:row>141</xdr:row>
      <xdr:rowOff>126603</xdr:rowOff>
    </xdr:from>
    <xdr:to>
      <xdr:col>11</xdr:col>
      <xdr:colOff>123032</xdr:colOff>
      <xdr:row>156</xdr:row>
      <xdr:rowOff>91678</xdr:rowOff>
    </xdr:to>
    <xdr:graphicFrame macro="">
      <xdr:nvGraphicFramePr>
        <xdr:cNvPr id="17" name="Chart 16">
          <a:extLst>
            <a:ext uri="{FF2B5EF4-FFF2-40B4-BE49-F238E27FC236}">
              <a16:creationId xmlns:a16="http://schemas.microsoft.com/office/drawing/2014/main" id="{01A8D197-B518-A64A-2E83-71C564F88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580571</xdr:colOff>
      <xdr:row>110</xdr:row>
      <xdr:rowOff>84365</xdr:rowOff>
    </xdr:from>
    <xdr:to>
      <xdr:col>13</xdr:col>
      <xdr:colOff>408214</xdr:colOff>
      <xdr:row>130</xdr:row>
      <xdr:rowOff>72572</xdr:rowOff>
    </xdr:to>
    <xdr:graphicFrame macro="">
      <xdr:nvGraphicFramePr>
        <xdr:cNvPr id="18" name="Chart 17">
          <a:extLst>
            <a:ext uri="{FF2B5EF4-FFF2-40B4-BE49-F238E27FC236}">
              <a16:creationId xmlns:a16="http://schemas.microsoft.com/office/drawing/2014/main" id="{74E1F8A9-80A8-E120-BE16-8F2C87931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61383</xdr:colOff>
      <xdr:row>4</xdr:row>
      <xdr:rowOff>52917</xdr:rowOff>
    </xdr:from>
    <xdr:to>
      <xdr:col>9</xdr:col>
      <xdr:colOff>71967</xdr:colOff>
      <xdr:row>24</xdr:row>
      <xdr:rowOff>31750</xdr:rowOff>
    </xdr:to>
    <xdr:graphicFrame macro="">
      <xdr:nvGraphicFramePr>
        <xdr:cNvPr id="2" name="Chart 1">
          <a:extLst>
            <a:ext uri="{FF2B5EF4-FFF2-40B4-BE49-F238E27FC236}">
              <a16:creationId xmlns:a16="http://schemas.microsoft.com/office/drawing/2014/main" id="{25C260EC-CBA3-48E8-AA17-86443A6C2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77304</xdr:colOff>
      <xdr:row>4</xdr:row>
      <xdr:rowOff>50156</xdr:rowOff>
    </xdr:from>
    <xdr:to>
      <xdr:col>23</xdr:col>
      <xdr:colOff>147245</xdr:colOff>
      <xdr:row>24</xdr:row>
      <xdr:rowOff>20371</xdr:rowOff>
    </xdr:to>
    <xdr:graphicFrame macro="">
      <xdr:nvGraphicFramePr>
        <xdr:cNvPr id="3" name="Chart 2">
          <a:extLst>
            <a:ext uri="{FF2B5EF4-FFF2-40B4-BE49-F238E27FC236}">
              <a16:creationId xmlns:a16="http://schemas.microsoft.com/office/drawing/2014/main" id="{33439608-466E-4CAE-81E4-0CF66C12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27609</xdr:colOff>
      <xdr:row>24</xdr:row>
      <xdr:rowOff>33589</xdr:rowOff>
    </xdr:from>
    <xdr:to>
      <xdr:col>18</xdr:col>
      <xdr:colOff>264071</xdr:colOff>
      <xdr:row>44</xdr:row>
      <xdr:rowOff>55216</xdr:rowOff>
    </xdr:to>
    <xdr:graphicFrame macro="">
      <xdr:nvGraphicFramePr>
        <xdr:cNvPr id="4" name="Chart 3">
          <a:extLst>
            <a:ext uri="{FF2B5EF4-FFF2-40B4-BE49-F238E27FC236}">
              <a16:creationId xmlns:a16="http://schemas.microsoft.com/office/drawing/2014/main" id="{D4C2509A-14A7-4C9B-B854-A7BEE7A4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269185</xdr:colOff>
      <xdr:row>24</xdr:row>
      <xdr:rowOff>38194</xdr:rowOff>
    </xdr:from>
    <xdr:to>
      <xdr:col>23</xdr:col>
      <xdr:colOff>156450</xdr:colOff>
      <xdr:row>44</xdr:row>
      <xdr:rowOff>64420</xdr:rowOff>
    </xdr:to>
    <xdr:graphicFrame macro="">
      <xdr:nvGraphicFramePr>
        <xdr:cNvPr id="5" name="Chart 4">
          <a:extLst>
            <a:ext uri="{FF2B5EF4-FFF2-40B4-BE49-F238E27FC236}">
              <a16:creationId xmlns:a16="http://schemas.microsoft.com/office/drawing/2014/main" id="{2D163880-941B-4435-A62B-50C68541E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24</xdr:row>
      <xdr:rowOff>42333</xdr:rowOff>
    </xdr:from>
    <xdr:to>
      <xdr:col>10</xdr:col>
      <xdr:colOff>12096</xdr:colOff>
      <xdr:row>44</xdr:row>
      <xdr:rowOff>60778</xdr:rowOff>
    </xdr:to>
    <xdr:graphicFrame macro="">
      <xdr:nvGraphicFramePr>
        <xdr:cNvPr id="6" name="Chart 5">
          <a:extLst>
            <a:ext uri="{FF2B5EF4-FFF2-40B4-BE49-F238E27FC236}">
              <a16:creationId xmlns:a16="http://schemas.microsoft.com/office/drawing/2014/main" id="{C5E78E88-01CF-48A1-B38B-F76BAD18C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165285</xdr:colOff>
      <xdr:row>4</xdr:row>
      <xdr:rowOff>37364</xdr:rowOff>
    </xdr:from>
    <xdr:to>
      <xdr:col>26</xdr:col>
      <xdr:colOff>152585</xdr:colOff>
      <xdr:row>13</xdr:row>
      <xdr:rowOff>128380</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44C4D389-5CAB-346E-2156-45A3FA3E483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161743" y="1175072"/>
              <a:ext cx="1812925" cy="1757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144118</xdr:colOff>
      <xdr:row>23</xdr:row>
      <xdr:rowOff>110436</xdr:rowOff>
    </xdr:from>
    <xdr:to>
      <xdr:col>26</xdr:col>
      <xdr:colOff>131418</xdr:colOff>
      <xdr:row>32</xdr:row>
      <xdr:rowOff>110436</xdr:rowOff>
    </xdr:to>
    <mc:AlternateContent xmlns:mc="http://schemas.openxmlformats.org/markup-compatibility/2006" xmlns:a14="http://schemas.microsoft.com/office/drawing/2010/main">
      <mc:Choice Requires="a14">
        <xdr:graphicFrame macro="">
          <xdr:nvGraphicFramePr>
            <xdr:cNvPr id="8" name="Model">
              <a:extLst>
                <a:ext uri="{FF2B5EF4-FFF2-40B4-BE49-F238E27FC236}">
                  <a16:creationId xmlns:a16="http://schemas.microsoft.com/office/drawing/2014/main" id="{D51266E0-39C5-999A-F517-694D2784EF26}"/>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4140576" y="4767103"/>
              <a:ext cx="181292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161878</xdr:colOff>
      <xdr:row>13</xdr:row>
      <xdr:rowOff>155619</xdr:rowOff>
    </xdr:from>
    <xdr:to>
      <xdr:col>26</xdr:col>
      <xdr:colOff>149178</xdr:colOff>
      <xdr:row>23</xdr:row>
      <xdr:rowOff>94328</xdr:rowOff>
    </xdr:to>
    <mc:AlternateContent xmlns:mc="http://schemas.openxmlformats.org/markup-compatibility/2006" xmlns:a14="http://schemas.microsoft.com/office/drawing/2010/main">
      <mc:Choice Requires="a14">
        <xdr:graphicFrame macro="">
          <xdr:nvGraphicFramePr>
            <xdr:cNvPr id="9" name="Company Name">
              <a:extLst>
                <a:ext uri="{FF2B5EF4-FFF2-40B4-BE49-F238E27FC236}">
                  <a16:creationId xmlns:a16="http://schemas.microsoft.com/office/drawing/2014/main" id="{30975F64-C88F-71BF-A054-460552B4522D}"/>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14158336" y="2960202"/>
              <a:ext cx="1812925" cy="1790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135558</xdr:colOff>
      <xdr:row>32</xdr:row>
      <xdr:rowOff>131417</xdr:rowOff>
    </xdr:from>
    <xdr:to>
      <xdr:col>26</xdr:col>
      <xdr:colOff>142184</xdr:colOff>
      <xdr:row>37</xdr:row>
      <xdr:rowOff>156449</xdr:rowOff>
    </xdr:to>
    <mc:AlternateContent xmlns:mc="http://schemas.openxmlformats.org/markup-compatibility/2006" xmlns:a14="http://schemas.microsoft.com/office/drawing/2010/main">
      <mc:Choice Requires="a14">
        <xdr:graphicFrame macro="">
          <xdr:nvGraphicFramePr>
            <xdr:cNvPr id="11" name="Color">
              <a:extLst>
                <a:ext uri="{FF2B5EF4-FFF2-40B4-BE49-F238E27FC236}">
                  <a16:creationId xmlns:a16="http://schemas.microsoft.com/office/drawing/2014/main" id="{5A1D153E-C094-9973-CD5A-0398DB127CD7}"/>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14132016" y="6454959"/>
              <a:ext cx="1832251" cy="951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126356</xdr:colOff>
      <xdr:row>37</xdr:row>
      <xdr:rowOff>168230</xdr:rowOff>
    </xdr:from>
    <xdr:to>
      <xdr:col>26</xdr:col>
      <xdr:colOff>132982</xdr:colOff>
      <xdr:row>44</xdr:row>
      <xdr:rowOff>73624</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F93D582C-00E0-D67C-96D2-ACEDF6EC0C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122814" y="7417813"/>
              <a:ext cx="1832251" cy="1201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343958</xdr:colOff>
      <xdr:row>1</xdr:row>
      <xdr:rowOff>105834</xdr:rowOff>
    </xdr:from>
    <xdr:ext cx="184731" cy="264560"/>
    <xdr:sp macro="" textlink="">
      <xdr:nvSpPr>
        <xdr:cNvPr id="10" name="TextBox 9">
          <a:extLst>
            <a:ext uri="{FF2B5EF4-FFF2-40B4-BE49-F238E27FC236}">
              <a16:creationId xmlns:a16="http://schemas.microsoft.com/office/drawing/2014/main" id="{F15AC1D9-83A5-AF1D-1FF5-4F187DC77D76}"/>
            </a:ext>
          </a:extLst>
        </xdr:cNvPr>
        <xdr:cNvSpPr txBox="1"/>
      </xdr:nvSpPr>
      <xdr:spPr>
        <a:xfrm>
          <a:off x="7646458" y="2910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41413</xdr:colOff>
      <xdr:row>0</xdr:row>
      <xdr:rowOff>0</xdr:rowOff>
    </xdr:from>
    <xdr:to>
      <xdr:col>26</xdr:col>
      <xdr:colOff>132293</xdr:colOff>
      <xdr:row>4</xdr:row>
      <xdr:rowOff>27608</xdr:rowOff>
    </xdr:to>
    <xdr:sp macro="" textlink="">
      <xdr:nvSpPr>
        <xdr:cNvPr id="13" name="TextBox 12">
          <a:extLst>
            <a:ext uri="{FF2B5EF4-FFF2-40B4-BE49-F238E27FC236}">
              <a16:creationId xmlns:a16="http://schemas.microsoft.com/office/drawing/2014/main" id="{763ED4F4-1D71-C468-4DCD-657D8DF71A44}"/>
            </a:ext>
          </a:extLst>
        </xdr:cNvPr>
        <xdr:cNvSpPr txBox="1"/>
      </xdr:nvSpPr>
      <xdr:spPr>
        <a:xfrm>
          <a:off x="41413" y="0"/>
          <a:ext cx="15883054" cy="114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t>HALF OF THE YEAR 2020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Olubayo-Alana" refreshedDate="45358.523337962964" createdVersion="8" refreshedVersion="8" minRefreshableVersion="3" recordCount="80" xr:uid="{DB9B8EE2-01DD-4212-A5B6-F31E9F1641BB}">
  <cacheSource type="worksheet">
    <worksheetSource name="Table1"/>
  </cacheSource>
  <cacheFields count="16">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ount="72">
        <d v="2020-01-02T00:00:00"/>
        <d v="2020-01-06T00:00:00"/>
        <d v="2020-01-09T00:00:00"/>
        <d v="2020-01-12T00:00:00"/>
        <d v="2020-01-15T00:00:00"/>
        <d v="2020-01-18T00:00:00"/>
        <d v="2020-01-22T00:00:00"/>
        <d v="2020-01-26T00:00:00"/>
        <d v="2020-01-28T00:00:00"/>
        <d v="2020-02-04T00:00:00"/>
        <d v="2020-02-07T00:00:00"/>
        <d v="2020-02-08T00:00:00"/>
        <d v="2020-02-10T00:00:00"/>
        <d v="2020-02-12T00:00:00"/>
        <d v="2020-02-14T00:00:00"/>
        <d v="2020-02-15T00:00:00"/>
        <d v="2020-02-19T00:00:00"/>
        <d v="2020-02-21T00:00:00"/>
        <d v="2020-02-26T00:00:00"/>
        <d v="2020-02-28T00:00:00"/>
        <d v="2020-03-01T00:00:00"/>
        <d v="2020-03-04T00:00:00"/>
        <d v="2020-03-07T00:00:00"/>
        <d v="2020-03-09T00:00:00"/>
        <d v="2020-03-11T00:00:00"/>
        <d v="2020-03-12T00:00:00"/>
        <d v="2020-03-14T00:00:00"/>
        <d v="2020-03-18T00:00:00"/>
        <d v="2020-03-23T00:00:00"/>
        <d v="2020-03-24T00:00:00"/>
        <d v="2020-03-26T00:00:00"/>
        <d v="2020-03-28T00:00:00"/>
        <d v="2020-04-02T00:00:00"/>
        <d v="2020-04-06T00:00:00"/>
        <d v="2020-04-07T00:00:00"/>
        <d v="2020-04-11T00:00:00"/>
        <d v="2020-04-12T00:00:00"/>
        <d v="2020-04-14T00:00:00"/>
        <d v="2020-04-15T00:00:00"/>
        <d v="2020-04-16T00:00:00"/>
        <d v="2020-04-19T00:00:00"/>
        <d v="2020-04-20T00:00:00"/>
        <d v="2020-04-22T00:00:00"/>
        <d v="2020-04-23T00:00:00"/>
        <d v="2020-04-27T00:00:00"/>
        <d v="2020-04-30T00:00:00"/>
        <d v="2020-05-01T00:00:00"/>
        <d v="2020-05-03T00:00:00"/>
        <d v="2020-05-07T00:00:00"/>
        <d v="2020-05-08T00:00:00"/>
        <d v="2020-05-12T00:00:00"/>
        <d v="2020-05-13T00:00:00"/>
        <d v="2020-05-15T00:00:00"/>
        <d v="2020-05-17T00:00:00"/>
        <d v="2020-05-19T00:00:00"/>
        <d v="2020-05-21T00:00:00"/>
        <d v="2020-05-24T00:00:00"/>
        <d v="2020-05-26T00:00:00"/>
        <d v="2020-05-27T00:00:00"/>
        <d v="2020-05-28T00:00:00"/>
        <d v="2020-06-02T00:00:00"/>
        <d v="2020-06-05T00:00:00"/>
        <d v="2020-06-08T00:00:00"/>
        <d v="2020-06-09T00:00:00"/>
        <d v="2020-06-12T00:00:00"/>
        <d v="2020-06-14T00:00:00"/>
        <d v="1900-06-15T00:00:00"/>
        <d v="2020-06-18T00:00:00"/>
        <d v="2020-06-23T00:00:00"/>
        <d v="2020-06-24T00:00:00"/>
        <d v="2020-06-27T00:00:00"/>
        <d v="2020-06-29T00:00:00"/>
      </sharedItems>
    </cacheField>
    <cacheField name="Month" numFmtId="0">
      <sharedItems count="6">
        <s v="January"/>
        <s v="February"/>
        <s v="March"/>
        <s v="April"/>
        <s v="May"/>
        <s v="June"/>
      </sharedItems>
    </cacheField>
    <cacheField name="Sales Rep" numFmtId="0">
      <sharedItems count="7">
        <s v="Eric Jones"/>
        <s v="Amy Brown"/>
        <s v="Sara Davis"/>
        <s v="Marc Williams"/>
        <s v="Stacy Peters"/>
        <s v="David Garcia"/>
        <s v="Emily Moore"/>
      </sharedItems>
    </cacheField>
    <cacheField name="Region" numFmtId="0">
      <sharedItems count="3">
        <s v="North"/>
        <s v="West"/>
        <s v="South"/>
      </sharedItems>
    </cacheField>
    <cacheField name="Customer ID" numFmtId="0">
      <sharedItems containsSemiMixedTypes="0" containsString="0" containsNumber="1" containsInteger="1" minValue="132" maxValue="180"/>
    </cacheField>
    <cacheField name="Company Name" numFmtId="0">
      <sharedItems count="9">
        <s v="Bankia"/>
        <s v="Affinity"/>
        <s v="Telmark"/>
        <s v="Port Royale"/>
        <s v="Secspace"/>
        <s v="MarkPlus"/>
        <s v="Vento"/>
        <s v="Milago"/>
        <s v="Cruise"/>
      </sharedItems>
    </cacheField>
    <cacheField name="Comp. Rep." numFmtId="0">
      <sharedItems/>
    </cacheField>
    <cacheField name="Model" numFmtId="0">
      <sharedItems count="6">
        <s v="Flash"/>
        <s v="Urban"/>
        <s v="Energy"/>
        <s v="Volt"/>
        <s v="Cosmo"/>
        <s v="Aero"/>
      </sharedItems>
    </cacheField>
    <cacheField name="Color" numFmtId="0">
      <sharedItems count="5">
        <s v="black"/>
        <s v="red"/>
        <s v="brown"/>
        <s v="gray"/>
        <s v="white"/>
      </sharedItems>
    </cacheField>
    <cacheField name="Item Code" numFmtId="0">
      <sharedItems/>
    </cacheField>
    <cacheField name="Number" numFmtId="0">
      <sharedItems containsSemiMixedTypes="0" containsString="0" containsNumber="1" containsInteger="1" minValue="8" maxValue="50" count="22">
        <n v="15"/>
        <n v="22"/>
        <n v="16"/>
        <n v="30"/>
        <n v="32"/>
        <n v="14"/>
        <n v="8"/>
        <n v="40"/>
        <n v="25"/>
        <n v="33"/>
        <n v="10"/>
        <n v="45"/>
        <n v="28"/>
        <n v="35"/>
        <n v="12"/>
        <n v="50"/>
        <n v="20"/>
        <n v="24"/>
        <n v="42"/>
        <n v="26"/>
        <n v="18"/>
        <n v="38"/>
      </sharedItems>
    </cacheField>
    <cacheField name="Price / Unit" numFmtId="164">
      <sharedItems containsSemiMixedTypes="0" containsString="0" containsNumber="1" containsInteger="1" minValue="220" maxValue="375" count="6">
        <n v="235"/>
        <n v="260"/>
        <n v="350"/>
        <n v="295"/>
        <n v="375"/>
        <n v="220"/>
      </sharedItems>
    </cacheField>
    <cacheField name="Total" numFmtId="164">
      <sharedItems containsSemiMixedTypes="0" containsString="0" containsNumber="1" containsInteger="1" minValue="2200" maxValue="15750" count="57">
        <n v="3525"/>
        <n v="5720"/>
        <n v="5600"/>
        <n v="7050"/>
        <n v="9440"/>
        <n v="4900"/>
        <n v="3000"/>
        <n v="5170"/>
        <n v="10400"/>
        <n v="8750"/>
        <n v="11550"/>
        <n v="4425"/>
        <n v="3750"/>
        <n v="11700"/>
        <n v="11200"/>
        <n v="9800"/>
        <n v="2200"/>
        <n v="4160"/>
        <n v="8225"/>
        <n v="3540"/>
        <n v="15000"/>
        <n v="3500"/>
        <n v="9375"/>
        <n v="13000"/>
        <n v="7000"/>
        <n v="3290"/>
        <n v="6160"/>
        <n v="2820"/>
        <n v="10325"/>
        <n v="7500"/>
        <n v="9900"/>
        <n v="5625"/>
        <n v="10575"/>
        <n v="5280"/>
        <n v="11250"/>
        <n v="3900"/>
        <n v="12390"/>
        <n v="9100"/>
        <n v="7040"/>
        <n v="5310"/>
        <n v="7700"/>
        <n v="8930"/>
        <n v="9240"/>
        <n v="6110"/>
        <n v="9400"/>
        <n v="7800"/>
        <n v="14700"/>
        <n v="15750"/>
        <n v="5900"/>
        <n v="6490"/>
        <n v="3300"/>
        <n v="12375"/>
        <n v="6760"/>
        <n v="3520"/>
        <n v="2950"/>
        <n v="14750"/>
        <n v="12000"/>
      </sharedItems>
    </cacheField>
    <cacheField name="Discount" numFmtId="0">
      <sharedItems count="2">
        <s v="NO"/>
        <s v="YES"/>
      </sharedItems>
    </cacheField>
    <cacheField name="Final Price" numFmtId="164">
      <sharedItems containsSemiMixedTypes="0" containsString="0" containsNumber="1" minValue="2200" maxValue="14962.5" count="57">
        <n v="3525"/>
        <n v="5434"/>
        <n v="5600"/>
        <n v="6697.5"/>
        <n v="8968"/>
        <n v="4900"/>
        <n v="3000"/>
        <n v="4911.5"/>
        <n v="9880"/>
        <n v="8312.5"/>
        <n v="10972.5"/>
        <n v="4425"/>
        <n v="3750"/>
        <n v="11115"/>
        <n v="10640"/>
        <n v="9310"/>
        <n v="2200"/>
        <n v="4160"/>
        <n v="7813.75"/>
        <n v="3540"/>
        <n v="14250"/>
        <n v="3500"/>
        <n v="8906.25"/>
        <n v="12350"/>
        <n v="6650"/>
        <n v="3290"/>
        <n v="5852"/>
        <n v="2820"/>
        <n v="9808.75"/>
        <n v="7125"/>
        <n v="9405"/>
        <n v="5625"/>
        <n v="10046.25"/>
        <n v="5016"/>
        <n v="10687.5"/>
        <n v="3900"/>
        <n v="11770.5"/>
        <n v="8645"/>
        <n v="6688"/>
        <n v="5310"/>
        <n v="7315"/>
        <n v="8483.5"/>
        <n v="8778"/>
        <n v="5804.5"/>
        <n v="8930"/>
        <n v="7410"/>
        <n v="13965"/>
        <n v="14962.5"/>
        <n v="5605"/>
        <n v="6165.5"/>
        <n v="3300"/>
        <n v="11756.25"/>
        <n v="6422"/>
        <n v="3520"/>
        <n v="2950"/>
        <n v="14012.5"/>
        <n v="11400"/>
      </sharedItems>
    </cacheField>
  </cacheFields>
  <extLst>
    <ext xmlns:x14="http://schemas.microsoft.com/office/spreadsheetml/2009/9/main" uri="{725AE2AE-9491-48be-B2B4-4EB974FC3084}">
      <x14:pivotCacheDefinition pivotCacheId="271728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x v="0"/>
    <x v="0"/>
    <x v="0"/>
    <x v="0"/>
    <n v="132"/>
    <x v="0"/>
    <s v="Lucas Adams"/>
    <x v="0"/>
    <x v="0"/>
    <s v="F2248bl"/>
    <x v="0"/>
    <x v="0"/>
    <x v="0"/>
    <x v="0"/>
    <x v="0"/>
  </r>
  <r>
    <n v="2"/>
    <x v="1"/>
    <x v="0"/>
    <x v="1"/>
    <x v="1"/>
    <n v="144"/>
    <x v="1"/>
    <s v="Christina Bell"/>
    <x v="1"/>
    <x v="1"/>
    <s v="U2683rd"/>
    <x v="1"/>
    <x v="1"/>
    <x v="1"/>
    <x v="1"/>
    <x v="1"/>
  </r>
  <r>
    <n v="3"/>
    <x v="2"/>
    <x v="0"/>
    <x v="2"/>
    <x v="1"/>
    <n v="136"/>
    <x v="2"/>
    <s v="Emily Flores"/>
    <x v="2"/>
    <x v="0"/>
    <s v="E2376bl"/>
    <x v="2"/>
    <x v="2"/>
    <x v="2"/>
    <x v="0"/>
    <x v="2"/>
  </r>
  <r>
    <n v="4"/>
    <x v="3"/>
    <x v="0"/>
    <x v="3"/>
    <x v="2"/>
    <n v="144"/>
    <x v="1"/>
    <s v="Christina Bell"/>
    <x v="0"/>
    <x v="2"/>
    <s v="F2248br"/>
    <x v="3"/>
    <x v="0"/>
    <x v="3"/>
    <x v="1"/>
    <x v="3"/>
  </r>
  <r>
    <n v="5"/>
    <x v="3"/>
    <x v="0"/>
    <x v="0"/>
    <x v="0"/>
    <n v="166"/>
    <x v="3"/>
    <s v="Dan Hill"/>
    <x v="3"/>
    <x v="3"/>
    <s v="V2944gr"/>
    <x v="4"/>
    <x v="3"/>
    <x v="4"/>
    <x v="1"/>
    <x v="4"/>
  </r>
  <r>
    <n v="6"/>
    <x v="4"/>
    <x v="0"/>
    <x v="4"/>
    <x v="0"/>
    <n v="136"/>
    <x v="2"/>
    <s v="Emily Flores"/>
    <x v="2"/>
    <x v="2"/>
    <s v="E2376br"/>
    <x v="5"/>
    <x v="2"/>
    <x v="5"/>
    <x v="0"/>
    <x v="5"/>
  </r>
  <r>
    <n v="7"/>
    <x v="5"/>
    <x v="0"/>
    <x v="5"/>
    <x v="2"/>
    <n v="152"/>
    <x v="4"/>
    <s v="Rob Nelson"/>
    <x v="4"/>
    <x v="4"/>
    <s v="C2699wh"/>
    <x v="6"/>
    <x v="4"/>
    <x v="6"/>
    <x v="0"/>
    <x v="6"/>
  </r>
  <r>
    <n v="8"/>
    <x v="6"/>
    <x v="0"/>
    <x v="1"/>
    <x v="1"/>
    <n v="132"/>
    <x v="0"/>
    <s v="Lucas Adams"/>
    <x v="0"/>
    <x v="2"/>
    <s v="F2248br"/>
    <x v="1"/>
    <x v="0"/>
    <x v="7"/>
    <x v="1"/>
    <x v="7"/>
  </r>
  <r>
    <n v="9"/>
    <x v="6"/>
    <x v="0"/>
    <x v="2"/>
    <x v="1"/>
    <n v="136"/>
    <x v="2"/>
    <s v="Emily Flores"/>
    <x v="1"/>
    <x v="2"/>
    <s v="U2683br"/>
    <x v="7"/>
    <x v="1"/>
    <x v="8"/>
    <x v="1"/>
    <x v="8"/>
  </r>
  <r>
    <n v="10"/>
    <x v="7"/>
    <x v="0"/>
    <x v="0"/>
    <x v="0"/>
    <n v="166"/>
    <x v="3"/>
    <s v="Dan Hill"/>
    <x v="2"/>
    <x v="0"/>
    <s v="E2376bl"/>
    <x v="8"/>
    <x v="2"/>
    <x v="9"/>
    <x v="1"/>
    <x v="9"/>
  </r>
  <r>
    <n v="11"/>
    <x v="8"/>
    <x v="0"/>
    <x v="5"/>
    <x v="2"/>
    <n v="157"/>
    <x v="5"/>
    <s v="Matt Reed"/>
    <x v="2"/>
    <x v="0"/>
    <s v="E2376bl"/>
    <x v="9"/>
    <x v="2"/>
    <x v="10"/>
    <x v="1"/>
    <x v="10"/>
  </r>
  <r>
    <n v="12"/>
    <x v="9"/>
    <x v="1"/>
    <x v="3"/>
    <x v="2"/>
    <n v="178"/>
    <x v="6"/>
    <s v="Amanda Wood"/>
    <x v="3"/>
    <x v="4"/>
    <s v="V2944wh"/>
    <x v="0"/>
    <x v="3"/>
    <x v="11"/>
    <x v="0"/>
    <x v="11"/>
  </r>
  <r>
    <n v="13"/>
    <x v="10"/>
    <x v="1"/>
    <x v="0"/>
    <x v="0"/>
    <n v="180"/>
    <x v="7"/>
    <s v="Sam Cooper"/>
    <x v="4"/>
    <x v="3"/>
    <s v="C2699gr"/>
    <x v="10"/>
    <x v="4"/>
    <x v="12"/>
    <x v="0"/>
    <x v="12"/>
  </r>
  <r>
    <n v="14"/>
    <x v="11"/>
    <x v="1"/>
    <x v="6"/>
    <x v="1"/>
    <n v="132"/>
    <x v="0"/>
    <s v="Lucas Adams"/>
    <x v="1"/>
    <x v="2"/>
    <s v="U2683br"/>
    <x v="11"/>
    <x v="1"/>
    <x v="13"/>
    <x v="1"/>
    <x v="13"/>
  </r>
  <r>
    <n v="15"/>
    <x v="12"/>
    <x v="1"/>
    <x v="1"/>
    <x v="1"/>
    <n v="180"/>
    <x v="7"/>
    <s v="Sam Cooper"/>
    <x v="2"/>
    <x v="4"/>
    <s v="E2376wh"/>
    <x v="4"/>
    <x v="2"/>
    <x v="14"/>
    <x v="1"/>
    <x v="14"/>
  </r>
  <r>
    <n v="16"/>
    <x v="13"/>
    <x v="1"/>
    <x v="3"/>
    <x v="2"/>
    <n v="166"/>
    <x v="3"/>
    <s v="Dan Hill"/>
    <x v="2"/>
    <x v="0"/>
    <s v="E2376bl"/>
    <x v="12"/>
    <x v="2"/>
    <x v="15"/>
    <x v="1"/>
    <x v="15"/>
  </r>
  <r>
    <n v="17"/>
    <x v="14"/>
    <x v="1"/>
    <x v="2"/>
    <x v="1"/>
    <n v="162"/>
    <x v="8"/>
    <s v="Denise Harris"/>
    <x v="5"/>
    <x v="1"/>
    <s v="A2258rd"/>
    <x v="10"/>
    <x v="5"/>
    <x v="16"/>
    <x v="0"/>
    <x v="16"/>
  </r>
  <r>
    <n v="18"/>
    <x v="15"/>
    <x v="1"/>
    <x v="0"/>
    <x v="0"/>
    <n v="136"/>
    <x v="2"/>
    <s v="Emily Flores"/>
    <x v="1"/>
    <x v="2"/>
    <s v="U2683br"/>
    <x v="2"/>
    <x v="1"/>
    <x v="17"/>
    <x v="0"/>
    <x v="17"/>
  </r>
  <r>
    <n v="19"/>
    <x v="16"/>
    <x v="1"/>
    <x v="5"/>
    <x v="2"/>
    <n v="132"/>
    <x v="0"/>
    <s v="Lucas Adams"/>
    <x v="0"/>
    <x v="2"/>
    <s v="F2248br"/>
    <x v="13"/>
    <x v="0"/>
    <x v="18"/>
    <x v="1"/>
    <x v="18"/>
  </r>
  <r>
    <n v="20"/>
    <x v="17"/>
    <x v="1"/>
    <x v="1"/>
    <x v="1"/>
    <n v="132"/>
    <x v="0"/>
    <s v="Lucas Adams"/>
    <x v="3"/>
    <x v="0"/>
    <s v="V2944bl"/>
    <x v="14"/>
    <x v="3"/>
    <x v="19"/>
    <x v="0"/>
    <x v="19"/>
  </r>
  <r>
    <n v="21"/>
    <x v="18"/>
    <x v="1"/>
    <x v="3"/>
    <x v="2"/>
    <n v="136"/>
    <x v="2"/>
    <s v="Emily Flores"/>
    <x v="4"/>
    <x v="3"/>
    <s v="C2699gr"/>
    <x v="7"/>
    <x v="4"/>
    <x v="20"/>
    <x v="1"/>
    <x v="20"/>
  </r>
  <r>
    <n v="22"/>
    <x v="19"/>
    <x v="1"/>
    <x v="4"/>
    <x v="0"/>
    <n v="144"/>
    <x v="1"/>
    <s v="Christina Bell"/>
    <x v="2"/>
    <x v="2"/>
    <s v="E2376br"/>
    <x v="10"/>
    <x v="2"/>
    <x v="21"/>
    <x v="0"/>
    <x v="21"/>
  </r>
  <r>
    <n v="23"/>
    <x v="20"/>
    <x v="2"/>
    <x v="2"/>
    <x v="1"/>
    <n v="132"/>
    <x v="0"/>
    <s v="Lucas Adams"/>
    <x v="4"/>
    <x v="0"/>
    <s v="C2699bl"/>
    <x v="8"/>
    <x v="4"/>
    <x v="22"/>
    <x v="1"/>
    <x v="22"/>
  </r>
  <r>
    <n v="24"/>
    <x v="21"/>
    <x v="2"/>
    <x v="6"/>
    <x v="1"/>
    <n v="162"/>
    <x v="8"/>
    <s v="Denise Harris"/>
    <x v="1"/>
    <x v="0"/>
    <s v="U2683bl"/>
    <x v="15"/>
    <x v="1"/>
    <x v="23"/>
    <x v="1"/>
    <x v="23"/>
  </r>
  <r>
    <n v="25"/>
    <x v="22"/>
    <x v="2"/>
    <x v="1"/>
    <x v="1"/>
    <n v="180"/>
    <x v="7"/>
    <s v="Sam Cooper"/>
    <x v="0"/>
    <x v="4"/>
    <s v="F2248wh"/>
    <x v="1"/>
    <x v="0"/>
    <x v="7"/>
    <x v="1"/>
    <x v="7"/>
  </r>
  <r>
    <n v="26"/>
    <x v="23"/>
    <x v="2"/>
    <x v="0"/>
    <x v="0"/>
    <n v="144"/>
    <x v="1"/>
    <s v="Christina Bell"/>
    <x v="3"/>
    <x v="2"/>
    <s v="V2944br"/>
    <x v="0"/>
    <x v="3"/>
    <x v="11"/>
    <x v="0"/>
    <x v="11"/>
  </r>
  <r>
    <n v="27"/>
    <x v="24"/>
    <x v="2"/>
    <x v="4"/>
    <x v="0"/>
    <n v="166"/>
    <x v="3"/>
    <s v="Dan Hill"/>
    <x v="5"/>
    <x v="4"/>
    <s v="A2258wh"/>
    <x v="10"/>
    <x v="5"/>
    <x v="16"/>
    <x v="0"/>
    <x v="16"/>
  </r>
  <r>
    <n v="28"/>
    <x v="25"/>
    <x v="2"/>
    <x v="3"/>
    <x v="2"/>
    <n v="178"/>
    <x v="6"/>
    <s v="Amanda Wood"/>
    <x v="2"/>
    <x v="0"/>
    <s v="E2376bl"/>
    <x v="16"/>
    <x v="2"/>
    <x v="24"/>
    <x v="1"/>
    <x v="24"/>
  </r>
  <r>
    <n v="29"/>
    <x v="26"/>
    <x v="2"/>
    <x v="6"/>
    <x v="1"/>
    <n v="157"/>
    <x v="5"/>
    <s v="Matt Reed"/>
    <x v="0"/>
    <x v="3"/>
    <s v="F2248gr"/>
    <x v="5"/>
    <x v="0"/>
    <x v="25"/>
    <x v="0"/>
    <x v="25"/>
  </r>
  <r>
    <n v="30"/>
    <x v="27"/>
    <x v="2"/>
    <x v="1"/>
    <x v="1"/>
    <n v="152"/>
    <x v="4"/>
    <s v="Rob Nelson"/>
    <x v="5"/>
    <x v="3"/>
    <s v="A2258gr"/>
    <x v="12"/>
    <x v="5"/>
    <x v="26"/>
    <x v="1"/>
    <x v="26"/>
  </r>
  <r>
    <n v="31"/>
    <x v="28"/>
    <x v="2"/>
    <x v="6"/>
    <x v="1"/>
    <n v="162"/>
    <x v="8"/>
    <s v="Denise Harris"/>
    <x v="0"/>
    <x v="0"/>
    <s v="F2248bl"/>
    <x v="14"/>
    <x v="0"/>
    <x v="27"/>
    <x v="0"/>
    <x v="27"/>
  </r>
  <r>
    <n v="32"/>
    <x v="29"/>
    <x v="2"/>
    <x v="0"/>
    <x v="0"/>
    <n v="180"/>
    <x v="7"/>
    <s v="Sam Cooper"/>
    <x v="3"/>
    <x v="4"/>
    <s v="V2944wh"/>
    <x v="13"/>
    <x v="3"/>
    <x v="28"/>
    <x v="1"/>
    <x v="28"/>
  </r>
  <r>
    <n v="33"/>
    <x v="30"/>
    <x v="2"/>
    <x v="3"/>
    <x v="2"/>
    <n v="178"/>
    <x v="6"/>
    <s v="Amanda Wood"/>
    <x v="4"/>
    <x v="4"/>
    <s v="C2699wh"/>
    <x v="16"/>
    <x v="4"/>
    <x v="29"/>
    <x v="1"/>
    <x v="29"/>
  </r>
  <r>
    <n v="34"/>
    <x v="31"/>
    <x v="2"/>
    <x v="4"/>
    <x v="0"/>
    <n v="152"/>
    <x v="4"/>
    <s v="Rob Nelson"/>
    <x v="5"/>
    <x v="3"/>
    <s v="A2258gr"/>
    <x v="11"/>
    <x v="5"/>
    <x v="30"/>
    <x v="1"/>
    <x v="30"/>
  </r>
  <r>
    <n v="35"/>
    <x v="32"/>
    <x v="3"/>
    <x v="1"/>
    <x v="1"/>
    <n v="136"/>
    <x v="2"/>
    <s v="Emily Flores"/>
    <x v="4"/>
    <x v="0"/>
    <s v="C2699bl"/>
    <x v="0"/>
    <x v="4"/>
    <x v="31"/>
    <x v="0"/>
    <x v="31"/>
  </r>
  <r>
    <n v="36"/>
    <x v="33"/>
    <x v="3"/>
    <x v="6"/>
    <x v="1"/>
    <n v="132"/>
    <x v="0"/>
    <s v="Lucas Adams"/>
    <x v="2"/>
    <x v="0"/>
    <s v="E2376bl"/>
    <x v="5"/>
    <x v="2"/>
    <x v="5"/>
    <x v="0"/>
    <x v="5"/>
  </r>
  <r>
    <n v="37"/>
    <x v="34"/>
    <x v="3"/>
    <x v="3"/>
    <x v="2"/>
    <n v="157"/>
    <x v="5"/>
    <s v="Matt Reed"/>
    <x v="3"/>
    <x v="3"/>
    <s v="V2944gr"/>
    <x v="4"/>
    <x v="3"/>
    <x v="4"/>
    <x v="1"/>
    <x v="4"/>
  </r>
  <r>
    <n v="38"/>
    <x v="35"/>
    <x v="3"/>
    <x v="2"/>
    <x v="1"/>
    <n v="132"/>
    <x v="0"/>
    <s v="Lucas Adams"/>
    <x v="1"/>
    <x v="0"/>
    <s v="U2683bl"/>
    <x v="7"/>
    <x v="1"/>
    <x v="8"/>
    <x v="1"/>
    <x v="8"/>
  </r>
  <r>
    <n v="39"/>
    <x v="36"/>
    <x v="3"/>
    <x v="4"/>
    <x v="0"/>
    <n v="166"/>
    <x v="3"/>
    <s v="Dan Hill"/>
    <x v="0"/>
    <x v="0"/>
    <s v="F2248bl"/>
    <x v="11"/>
    <x v="0"/>
    <x v="32"/>
    <x v="1"/>
    <x v="32"/>
  </r>
  <r>
    <n v="40"/>
    <x v="36"/>
    <x v="3"/>
    <x v="1"/>
    <x v="1"/>
    <n v="180"/>
    <x v="7"/>
    <s v="Sam Cooper"/>
    <x v="5"/>
    <x v="4"/>
    <s v="A2258wh"/>
    <x v="17"/>
    <x v="5"/>
    <x v="33"/>
    <x v="1"/>
    <x v="33"/>
  </r>
  <r>
    <n v="41"/>
    <x v="37"/>
    <x v="3"/>
    <x v="6"/>
    <x v="1"/>
    <n v="132"/>
    <x v="0"/>
    <s v="Lucas Adams"/>
    <x v="4"/>
    <x v="0"/>
    <s v="C2699bl"/>
    <x v="3"/>
    <x v="4"/>
    <x v="34"/>
    <x v="1"/>
    <x v="34"/>
  </r>
  <r>
    <n v="42"/>
    <x v="38"/>
    <x v="3"/>
    <x v="6"/>
    <x v="1"/>
    <n v="144"/>
    <x v="1"/>
    <s v="Christina Bell"/>
    <x v="1"/>
    <x v="1"/>
    <s v="U2683rd"/>
    <x v="0"/>
    <x v="1"/>
    <x v="35"/>
    <x v="0"/>
    <x v="35"/>
  </r>
  <r>
    <n v="43"/>
    <x v="39"/>
    <x v="3"/>
    <x v="4"/>
    <x v="0"/>
    <n v="157"/>
    <x v="5"/>
    <s v="Matt Reed"/>
    <x v="4"/>
    <x v="0"/>
    <s v="C2699bl"/>
    <x v="0"/>
    <x v="4"/>
    <x v="31"/>
    <x v="0"/>
    <x v="31"/>
  </r>
  <r>
    <n v="44"/>
    <x v="40"/>
    <x v="3"/>
    <x v="0"/>
    <x v="0"/>
    <n v="180"/>
    <x v="7"/>
    <s v="Sam Cooper"/>
    <x v="3"/>
    <x v="2"/>
    <s v="V2944br"/>
    <x v="18"/>
    <x v="3"/>
    <x v="36"/>
    <x v="1"/>
    <x v="36"/>
  </r>
  <r>
    <n v="45"/>
    <x v="41"/>
    <x v="3"/>
    <x v="0"/>
    <x v="0"/>
    <n v="132"/>
    <x v="0"/>
    <s v="Lucas Adams"/>
    <x v="2"/>
    <x v="0"/>
    <s v="E2376bl"/>
    <x v="19"/>
    <x v="2"/>
    <x v="37"/>
    <x v="1"/>
    <x v="37"/>
  </r>
  <r>
    <n v="46"/>
    <x v="42"/>
    <x v="3"/>
    <x v="3"/>
    <x v="2"/>
    <n v="162"/>
    <x v="8"/>
    <s v="Denise Harris"/>
    <x v="1"/>
    <x v="3"/>
    <s v="U2683gr"/>
    <x v="13"/>
    <x v="1"/>
    <x v="37"/>
    <x v="1"/>
    <x v="37"/>
  </r>
  <r>
    <n v="47"/>
    <x v="43"/>
    <x v="3"/>
    <x v="4"/>
    <x v="0"/>
    <n v="144"/>
    <x v="1"/>
    <s v="Christina Bell"/>
    <x v="5"/>
    <x v="4"/>
    <s v="A2258wh"/>
    <x v="4"/>
    <x v="5"/>
    <x v="38"/>
    <x v="1"/>
    <x v="38"/>
  </r>
  <r>
    <n v="48"/>
    <x v="44"/>
    <x v="3"/>
    <x v="6"/>
    <x v="1"/>
    <n v="132"/>
    <x v="0"/>
    <s v="Lucas Adams"/>
    <x v="3"/>
    <x v="2"/>
    <s v="V2944br"/>
    <x v="20"/>
    <x v="3"/>
    <x v="39"/>
    <x v="0"/>
    <x v="39"/>
  </r>
  <r>
    <n v="49"/>
    <x v="44"/>
    <x v="3"/>
    <x v="3"/>
    <x v="2"/>
    <n v="180"/>
    <x v="7"/>
    <s v="Sam Cooper"/>
    <x v="2"/>
    <x v="0"/>
    <s v="E2376bl"/>
    <x v="1"/>
    <x v="2"/>
    <x v="40"/>
    <x v="1"/>
    <x v="40"/>
  </r>
  <r>
    <n v="50"/>
    <x v="45"/>
    <x v="3"/>
    <x v="5"/>
    <x v="2"/>
    <n v="162"/>
    <x v="8"/>
    <s v="Denise Harris"/>
    <x v="0"/>
    <x v="3"/>
    <s v="F2248gr"/>
    <x v="21"/>
    <x v="0"/>
    <x v="41"/>
    <x v="1"/>
    <x v="41"/>
  </r>
  <r>
    <n v="51"/>
    <x v="46"/>
    <x v="4"/>
    <x v="0"/>
    <x v="0"/>
    <n v="180"/>
    <x v="7"/>
    <s v="Sam Cooper"/>
    <x v="5"/>
    <x v="0"/>
    <s v="A2258bl"/>
    <x v="18"/>
    <x v="5"/>
    <x v="42"/>
    <x v="1"/>
    <x v="42"/>
  </r>
  <r>
    <n v="52"/>
    <x v="47"/>
    <x v="4"/>
    <x v="6"/>
    <x v="1"/>
    <n v="162"/>
    <x v="8"/>
    <s v="Denise Harris"/>
    <x v="3"/>
    <x v="1"/>
    <s v="V2944rd"/>
    <x v="0"/>
    <x v="3"/>
    <x v="11"/>
    <x v="0"/>
    <x v="11"/>
  </r>
  <r>
    <n v="53"/>
    <x v="48"/>
    <x v="4"/>
    <x v="3"/>
    <x v="2"/>
    <n v="136"/>
    <x v="2"/>
    <s v="Emily Flores"/>
    <x v="4"/>
    <x v="3"/>
    <s v="C2699gr"/>
    <x v="10"/>
    <x v="4"/>
    <x v="12"/>
    <x v="0"/>
    <x v="12"/>
  </r>
  <r>
    <n v="54"/>
    <x v="49"/>
    <x v="4"/>
    <x v="2"/>
    <x v="1"/>
    <n v="136"/>
    <x v="2"/>
    <s v="Emily Flores"/>
    <x v="0"/>
    <x v="0"/>
    <s v="F2248bl"/>
    <x v="19"/>
    <x v="0"/>
    <x v="43"/>
    <x v="1"/>
    <x v="43"/>
  </r>
  <r>
    <n v="55"/>
    <x v="50"/>
    <x v="4"/>
    <x v="4"/>
    <x v="0"/>
    <n v="152"/>
    <x v="4"/>
    <s v="Rob Nelson"/>
    <x v="0"/>
    <x v="1"/>
    <s v="F2248rd"/>
    <x v="7"/>
    <x v="0"/>
    <x v="44"/>
    <x v="1"/>
    <x v="44"/>
  </r>
  <r>
    <n v="56"/>
    <x v="51"/>
    <x v="4"/>
    <x v="5"/>
    <x v="2"/>
    <n v="180"/>
    <x v="7"/>
    <s v="Sam Cooper"/>
    <x v="1"/>
    <x v="0"/>
    <s v="U2683bl"/>
    <x v="3"/>
    <x v="1"/>
    <x v="45"/>
    <x v="1"/>
    <x v="45"/>
  </r>
  <r>
    <n v="57"/>
    <x v="52"/>
    <x v="4"/>
    <x v="3"/>
    <x v="2"/>
    <n v="152"/>
    <x v="4"/>
    <s v="Rob Nelson"/>
    <x v="2"/>
    <x v="3"/>
    <s v="E2376gr"/>
    <x v="19"/>
    <x v="2"/>
    <x v="37"/>
    <x v="1"/>
    <x v="37"/>
  </r>
  <r>
    <n v="58"/>
    <x v="53"/>
    <x v="4"/>
    <x v="4"/>
    <x v="0"/>
    <n v="132"/>
    <x v="0"/>
    <s v="Lucas Adams"/>
    <x v="3"/>
    <x v="0"/>
    <s v="V2944bl"/>
    <x v="20"/>
    <x v="3"/>
    <x v="39"/>
    <x v="0"/>
    <x v="39"/>
  </r>
  <r>
    <n v="59"/>
    <x v="54"/>
    <x v="4"/>
    <x v="2"/>
    <x v="1"/>
    <n v="180"/>
    <x v="7"/>
    <s v="Sam Cooper"/>
    <x v="0"/>
    <x v="3"/>
    <s v="F2248gr"/>
    <x v="1"/>
    <x v="0"/>
    <x v="7"/>
    <x v="1"/>
    <x v="7"/>
  </r>
  <r>
    <n v="60"/>
    <x v="55"/>
    <x v="4"/>
    <x v="3"/>
    <x v="2"/>
    <n v="144"/>
    <x v="1"/>
    <s v="Christina Bell"/>
    <x v="2"/>
    <x v="0"/>
    <s v="E2376bl"/>
    <x v="18"/>
    <x v="2"/>
    <x v="46"/>
    <x v="1"/>
    <x v="46"/>
  </r>
  <r>
    <n v="61"/>
    <x v="55"/>
    <x v="4"/>
    <x v="6"/>
    <x v="1"/>
    <n v="162"/>
    <x v="8"/>
    <s v="Denise Harris"/>
    <x v="2"/>
    <x v="4"/>
    <s v="E2376wh"/>
    <x v="11"/>
    <x v="2"/>
    <x v="47"/>
    <x v="1"/>
    <x v="47"/>
  </r>
  <r>
    <n v="62"/>
    <x v="56"/>
    <x v="4"/>
    <x v="3"/>
    <x v="2"/>
    <n v="132"/>
    <x v="0"/>
    <s v="Lucas Adams"/>
    <x v="3"/>
    <x v="1"/>
    <s v="V2944rd"/>
    <x v="16"/>
    <x v="3"/>
    <x v="48"/>
    <x v="1"/>
    <x v="48"/>
  </r>
  <r>
    <n v="63"/>
    <x v="57"/>
    <x v="4"/>
    <x v="0"/>
    <x v="0"/>
    <n v="136"/>
    <x v="2"/>
    <s v="Emily Flores"/>
    <x v="3"/>
    <x v="0"/>
    <s v="V2944bl"/>
    <x v="1"/>
    <x v="3"/>
    <x v="49"/>
    <x v="1"/>
    <x v="49"/>
  </r>
  <r>
    <n v="64"/>
    <x v="58"/>
    <x v="4"/>
    <x v="5"/>
    <x v="2"/>
    <n v="157"/>
    <x v="5"/>
    <s v="Matt Reed"/>
    <x v="5"/>
    <x v="4"/>
    <s v="A2258wh"/>
    <x v="0"/>
    <x v="5"/>
    <x v="50"/>
    <x v="0"/>
    <x v="50"/>
  </r>
  <r>
    <n v="65"/>
    <x v="59"/>
    <x v="4"/>
    <x v="4"/>
    <x v="0"/>
    <n v="132"/>
    <x v="0"/>
    <s v="Lucas Adams"/>
    <x v="0"/>
    <x v="2"/>
    <s v="F2248br"/>
    <x v="13"/>
    <x v="0"/>
    <x v="18"/>
    <x v="1"/>
    <x v="18"/>
  </r>
  <r>
    <n v="66"/>
    <x v="60"/>
    <x v="5"/>
    <x v="5"/>
    <x v="2"/>
    <n v="178"/>
    <x v="6"/>
    <s v="Amanda Wood"/>
    <x v="4"/>
    <x v="3"/>
    <s v="C2699gr"/>
    <x v="9"/>
    <x v="4"/>
    <x v="51"/>
    <x v="1"/>
    <x v="51"/>
  </r>
  <r>
    <n v="67"/>
    <x v="61"/>
    <x v="5"/>
    <x v="3"/>
    <x v="2"/>
    <n v="144"/>
    <x v="1"/>
    <s v="Christina Bell"/>
    <x v="1"/>
    <x v="0"/>
    <s v="U2683bl"/>
    <x v="1"/>
    <x v="1"/>
    <x v="1"/>
    <x v="1"/>
    <x v="1"/>
  </r>
  <r>
    <n v="68"/>
    <x v="61"/>
    <x v="5"/>
    <x v="5"/>
    <x v="2"/>
    <n v="136"/>
    <x v="2"/>
    <s v="Emily Flores"/>
    <x v="1"/>
    <x v="3"/>
    <s v="U2683gr"/>
    <x v="19"/>
    <x v="1"/>
    <x v="52"/>
    <x v="1"/>
    <x v="52"/>
  </r>
  <r>
    <n v="69"/>
    <x v="62"/>
    <x v="5"/>
    <x v="0"/>
    <x v="0"/>
    <n v="132"/>
    <x v="0"/>
    <s v="Lucas Adams"/>
    <x v="5"/>
    <x v="1"/>
    <s v="A2258rd"/>
    <x v="2"/>
    <x v="5"/>
    <x v="53"/>
    <x v="0"/>
    <x v="53"/>
  </r>
  <r>
    <n v="70"/>
    <x v="63"/>
    <x v="5"/>
    <x v="6"/>
    <x v="1"/>
    <n v="178"/>
    <x v="6"/>
    <s v="Amanda Wood"/>
    <x v="3"/>
    <x v="0"/>
    <s v="V2944bl"/>
    <x v="10"/>
    <x v="3"/>
    <x v="54"/>
    <x v="0"/>
    <x v="54"/>
  </r>
  <r>
    <n v="71"/>
    <x v="63"/>
    <x v="5"/>
    <x v="2"/>
    <x v="1"/>
    <n v="162"/>
    <x v="8"/>
    <s v="Denise Harris"/>
    <x v="1"/>
    <x v="0"/>
    <s v="U2683bl"/>
    <x v="7"/>
    <x v="1"/>
    <x v="8"/>
    <x v="1"/>
    <x v="8"/>
  </r>
  <r>
    <n v="72"/>
    <x v="64"/>
    <x v="5"/>
    <x v="1"/>
    <x v="1"/>
    <n v="157"/>
    <x v="5"/>
    <s v="Matt Reed"/>
    <x v="0"/>
    <x v="2"/>
    <s v="F2248br"/>
    <x v="0"/>
    <x v="0"/>
    <x v="0"/>
    <x v="0"/>
    <x v="0"/>
  </r>
  <r>
    <n v="73"/>
    <x v="65"/>
    <x v="5"/>
    <x v="4"/>
    <x v="0"/>
    <n v="132"/>
    <x v="0"/>
    <s v="Lucas Adams"/>
    <x v="4"/>
    <x v="3"/>
    <s v="C2699gr"/>
    <x v="8"/>
    <x v="4"/>
    <x v="22"/>
    <x v="1"/>
    <x v="22"/>
  </r>
  <r>
    <n v="74"/>
    <x v="66"/>
    <x v="5"/>
    <x v="0"/>
    <x v="0"/>
    <n v="144"/>
    <x v="1"/>
    <s v="Christina Bell"/>
    <x v="3"/>
    <x v="3"/>
    <s v="V2944gr"/>
    <x v="16"/>
    <x v="3"/>
    <x v="48"/>
    <x v="1"/>
    <x v="48"/>
  </r>
  <r>
    <n v="75"/>
    <x v="67"/>
    <x v="5"/>
    <x v="5"/>
    <x v="2"/>
    <n v="166"/>
    <x v="3"/>
    <s v="Dan Hill"/>
    <x v="1"/>
    <x v="1"/>
    <s v="U2683rd"/>
    <x v="13"/>
    <x v="1"/>
    <x v="37"/>
    <x v="1"/>
    <x v="37"/>
  </r>
  <r>
    <n v="76"/>
    <x v="68"/>
    <x v="5"/>
    <x v="3"/>
    <x v="2"/>
    <n v="178"/>
    <x v="6"/>
    <s v="Amanda Wood"/>
    <x v="2"/>
    <x v="0"/>
    <s v="E2376bl"/>
    <x v="1"/>
    <x v="2"/>
    <x v="40"/>
    <x v="1"/>
    <x v="40"/>
  </r>
  <r>
    <n v="77"/>
    <x v="69"/>
    <x v="5"/>
    <x v="1"/>
    <x v="1"/>
    <n v="166"/>
    <x v="3"/>
    <s v="Dan Hill"/>
    <x v="5"/>
    <x v="4"/>
    <s v="A2258wh"/>
    <x v="2"/>
    <x v="5"/>
    <x v="53"/>
    <x v="0"/>
    <x v="53"/>
  </r>
  <r>
    <n v="78"/>
    <x v="70"/>
    <x v="5"/>
    <x v="2"/>
    <x v="1"/>
    <n v="162"/>
    <x v="8"/>
    <s v="Denise Harris"/>
    <x v="3"/>
    <x v="0"/>
    <s v="V2944bl"/>
    <x v="15"/>
    <x v="3"/>
    <x v="55"/>
    <x v="1"/>
    <x v="55"/>
  </r>
  <r>
    <n v="79"/>
    <x v="71"/>
    <x v="5"/>
    <x v="4"/>
    <x v="0"/>
    <n v="178"/>
    <x v="6"/>
    <s v="Amanda Wood"/>
    <x v="4"/>
    <x v="3"/>
    <s v="C2699gr"/>
    <x v="4"/>
    <x v="4"/>
    <x v="56"/>
    <x v="1"/>
    <x v="56"/>
  </r>
  <r>
    <n v="80"/>
    <x v="71"/>
    <x v="5"/>
    <x v="1"/>
    <x v="1"/>
    <n v="136"/>
    <x v="2"/>
    <s v="Emily Flores"/>
    <x v="0"/>
    <x v="4"/>
    <s v="F2248wh"/>
    <x v="5"/>
    <x v="0"/>
    <x v="25"/>
    <x v="0"/>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846613-27C8-451A-9F14-1C5695B922D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2:C153" firstHeaderRow="1" firstDataRow="2" firstDataCol="1"/>
  <pivotFields count="16">
    <pivotField showAll="0"/>
    <pivotField numFmtId="14" showAll="0"/>
    <pivotField showAll="0"/>
    <pivotField showAll="0"/>
    <pivotField showAll="0"/>
    <pivotField showAll="0"/>
    <pivotField axis="axisRow" showAll="0">
      <items count="10">
        <item x="1"/>
        <item x="0"/>
        <item x="8"/>
        <item x="5"/>
        <item x="7"/>
        <item x="3"/>
        <item x="4"/>
        <item x="2"/>
        <item x="6"/>
        <item t="default"/>
      </items>
    </pivotField>
    <pivotField showAll="0"/>
    <pivotField showAll="0"/>
    <pivotField showAll="0"/>
    <pivotField showAll="0"/>
    <pivotField showAll="0"/>
    <pivotField numFmtId="164" showAll="0"/>
    <pivotField numFmtId="164" showAll="0"/>
    <pivotField axis="axisCol" dataField="1" showAll="0">
      <items count="3">
        <item h="1" x="0"/>
        <item x="1"/>
        <item t="default"/>
      </items>
    </pivotField>
    <pivotField numFmtId="164" showAll="0"/>
  </pivotFields>
  <rowFields count="1">
    <field x="6"/>
  </rowFields>
  <rowItems count="10">
    <i>
      <x/>
    </i>
    <i>
      <x v="1"/>
    </i>
    <i>
      <x v="2"/>
    </i>
    <i>
      <x v="3"/>
    </i>
    <i>
      <x v="4"/>
    </i>
    <i>
      <x v="5"/>
    </i>
    <i>
      <x v="6"/>
    </i>
    <i>
      <x v="7"/>
    </i>
    <i>
      <x v="8"/>
    </i>
    <i t="grand">
      <x/>
    </i>
  </rowItems>
  <colFields count="1">
    <field x="14"/>
  </colFields>
  <colItems count="2">
    <i>
      <x v="1"/>
    </i>
    <i t="grand">
      <x/>
    </i>
  </colItems>
  <dataFields count="1">
    <dataField name="Count of Discount" fld="14" subtotal="count" baseField="0" baseItem="0"/>
  </dataFields>
  <chartFormats count="22">
    <chartFormat chart="0" format="0" series="1">
      <pivotArea type="data" outline="0" fieldPosition="0">
        <references count="2">
          <reference field="4294967294" count="1" selected="0">
            <x v="0"/>
          </reference>
          <reference field="14" count="1" selected="0">
            <x v="1"/>
          </reference>
        </references>
      </pivotArea>
    </chartFormat>
    <chartFormat chart="3" format="11" series="1">
      <pivotArea type="data" outline="0" fieldPosition="0">
        <references count="2">
          <reference field="4294967294" count="1" selected="0">
            <x v="0"/>
          </reference>
          <reference field="14" count="1" selected="0">
            <x v="1"/>
          </reference>
        </references>
      </pivotArea>
    </chartFormat>
    <chartFormat chart="3" format="12">
      <pivotArea type="data" outline="0" fieldPosition="0">
        <references count="3">
          <reference field="4294967294" count="1" selected="0">
            <x v="0"/>
          </reference>
          <reference field="6" count="1" selected="0">
            <x v="0"/>
          </reference>
          <reference field="14" count="1" selected="0">
            <x v="1"/>
          </reference>
        </references>
      </pivotArea>
    </chartFormat>
    <chartFormat chart="3" format="13">
      <pivotArea type="data" outline="0" fieldPosition="0">
        <references count="3">
          <reference field="4294967294" count="1" selected="0">
            <x v="0"/>
          </reference>
          <reference field="6" count="1" selected="0">
            <x v="1"/>
          </reference>
          <reference field="14" count="1" selected="0">
            <x v="1"/>
          </reference>
        </references>
      </pivotArea>
    </chartFormat>
    <chartFormat chart="3" format="14">
      <pivotArea type="data" outline="0" fieldPosition="0">
        <references count="3">
          <reference field="4294967294" count="1" selected="0">
            <x v="0"/>
          </reference>
          <reference field="6" count="1" selected="0">
            <x v="2"/>
          </reference>
          <reference field="14" count="1" selected="0">
            <x v="1"/>
          </reference>
        </references>
      </pivotArea>
    </chartFormat>
    <chartFormat chart="3" format="15">
      <pivotArea type="data" outline="0" fieldPosition="0">
        <references count="3">
          <reference field="4294967294" count="1" selected="0">
            <x v="0"/>
          </reference>
          <reference field="6" count="1" selected="0">
            <x v="3"/>
          </reference>
          <reference field="14" count="1" selected="0">
            <x v="1"/>
          </reference>
        </references>
      </pivotArea>
    </chartFormat>
    <chartFormat chart="3" format="16">
      <pivotArea type="data" outline="0" fieldPosition="0">
        <references count="3">
          <reference field="4294967294" count="1" selected="0">
            <x v="0"/>
          </reference>
          <reference field="6" count="1" selected="0">
            <x v="4"/>
          </reference>
          <reference field="14" count="1" selected="0">
            <x v="1"/>
          </reference>
        </references>
      </pivotArea>
    </chartFormat>
    <chartFormat chart="3" format="17">
      <pivotArea type="data" outline="0" fieldPosition="0">
        <references count="3">
          <reference field="4294967294" count="1" selected="0">
            <x v="0"/>
          </reference>
          <reference field="6" count="1" selected="0">
            <x v="5"/>
          </reference>
          <reference field="14" count="1" selected="0">
            <x v="1"/>
          </reference>
        </references>
      </pivotArea>
    </chartFormat>
    <chartFormat chart="3" format="18">
      <pivotArea type="data" outline="0" fieldPosition="0">
        <references count="3">
          <reference field="4294967294" count="1" selected="0">
            <x v="0"/>
          </reference>
          <reference field="6" count="1" selected="0">
            <x v="6"/>
          </reference>
          <reference field="14" count="1" selected="0">
            <x v="1"/>
          </reference>
        </references>
      </pivotArea>
    </chartFormat>
    <chartFormat chart="3" format="19">
      <pivotArea type="data" outline="0" fieldPosition="0">
        <references count="3">
          <reference field="4294967294" count="1" selected="0">
            <x v="0"/>
          </reference>
          <reference field="6" count="1" selected="0">
            <x v="7"/>
          </reference>
          <reference field="14" count="1" selected="0">
            <x v="1"/>
          </reference>
        </references>
      </pivotArea>
    </chartFormat>
    <chartFormat chart="3" format="20">
      <pivotArea type="data" outline="0" fieldPosition="0">
        <references count="3">
          <reference field="4294967294" count="1" selected="0">
            <x v="0"/>
          </reference>
          <reference field="6" count="1" selected="0">
            <x v="8"/>
          </reference>
          <reference field="14" count="1" selected="0">
            <x v="1"/>
          </reference>
        </references>
      </pivotArea>
    </chartFormat>
    <chartFormat chart="3" format="21"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3">
          <reference field="4294967294" count="1" selected="0">
            <x v="0"/>
          </reference>
          <reference field="6" count="1" selected="0">
            <x v="0"/>
          </reference>
          <reference field="14" count="1" selected="0">
            <x v="1"/>
          </reference>
        </references>
      </pivotArea>
    </chartFormat>
    <chartFormat chart="0" format="3">
      <pivotArea type="data" outline="0" fieldPosition="0">
        <references count="3">
          <reference field="4294967294" count="1" selected="0">
            <x v="0"/>
          </reference>
          <reference field="6" count="1" selected="0">
            <x v="1"/>
          </reference>
          <reference field="14" count="1" selected="0">
            <x v="1"/>
          </reference>
        </references>
      </pivotArea>
    </chartFormat>
    <chartFormat chart="0" format="4">
      <pivotArea type="data" outline="0" fieldPosition="0">
        <references count="3">
          <reference field="4294967294" count="1" selected="0">
            <x v="0"/>
          </reference>
          <reference field="6" count="1" selected="0">
            <x v="2"/>
          </reference>
          <reference field="14" count="1" selected="0">
            <x v="1"/>
          </reference>
        </references>
      </pivotArea>
    </chartFormat>
    <chartFormat chart="0" format="5">
      <pivotArea type="data" outline="0" fieldPosition="0">
        <references count="3">
          <reference field="4294967294" count="1" selected="0">
            <x v="0"/>
          </reference>
          <reference field="6" count="1" selected="0">
            <x v="3"/>
          </reference>
          <reference field="14" count="1" selected="0">
            <x v="1"/>
          </reference>
        </references>
      </pivotArea>
    </chartFormat>
    <chartFormat chart="0" format="6">
      <pivotArea type="data" outline="0" fieldPosition="0">
        <references count="3">
          <reference field="4294967294" count="1" selected="0">
            <x v="0"/>
          </reference>
          <reference field="6" count="1" selected="0">
            <x v="4"/>
          </reference>
          <reference field="14" count="1" selected="0">
            <x v="1"/>
          </reference>
        </references>
      </pivotArea>
    </chartFormat>
    <chartFormat chart="0" format="7">
      <pivotArea type="data" outline="0" fieldPosition="0">
        <references count="3">
          <reference field="4294967294" count="1" selected="0">
            <x v="0"/>
          </reference>
          <reference field="6" count="1" selected="0">
            <x v="5"/>
          </reference>
          <reference field="14" count="1" selected="0">
            <x v="1"/>
          </reference>
        </references>
      </pivotArea>
    </chartFormat>
    <chartFormat chart="0" format="8">
      <pivotArea type="data" outline="0" fieldPosition="0">
        <references count="3">
          <reference field="4294967294" count="1" selected="0">
            <x v="0"/>
          </reference>
          <reference field="6" count="1" selected="0">
            <x v="6"/>
          </reference>
          <reference field="14" count="1" selected="0">
            <x v="1"/>
          </reference>
        </references>
      </pivotArea>
    </chartFormat>
    <chartFormat chart="0" format="9">
      <pivotArea type="data" outline="0" fieldPosition="0">
        <references count="3">
          <reference field="4294967294" count="1" selected="0">
            <x v="0"/>
          </reference>
          <reference field="6" count="1" selected="0">
            <x v="7"/>
          </reference>
          <reference field="14" count="1" selected="0">
            <x v="1"/>
          </reference>
        </references>
      </pivotArea>
    </chartFormat>
    <chartFormat chart="0" format="10">
      <pivotArea type="data" outline="0" fieldPosition="0">
        <references count="3">
          <reference field="4294967294" count="1" selected="0">
            <x v="0"/>
          </reference>
          <reference field="6" count="1" selected="0">
            <x v="8"/>
          </reference>
          <reference field="1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98439D-C308-44AA-98CA-B39AF7F0FA0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8:C114" firstHeaderRow="0" firstDataRow="1" firstDataCol="1"/>
  <pivotFields count="16">
    <pivotField showAll="0"/>
    <pivotField numFmtId="14" showAll="0"/>
    <pivotField showAll="0"/>
    <pivotField showAll="0"/>
    <pivotField showAll="0"/>
    <pivotField showAll="0"/>
    <pivotField showAll="0">
      <items count="10">
        <item x="1"/>
        <item x="0"/>
        <item x="8"/>
        <item x="5"/>
        <item x="7"/>
        <item x="3"/>
        <item x="4"/>
        <item x="2"/>
        <item x="6"/>
        <item t="default"/>
      </items>
    </pivotField>
    <pivotField showAll="0"/>
    <pivotField axis="axisRow" showAll="0">
      <items count="7">
        <item x="5"/>
        <item x="4"/>
        <item x="2"/>
        <item x="0"/>
        <item x="1"/>
        <item x="3"/>
        <item t="default"/>
      </items>
    </pivotField>
    <pivotField axis="axisRow" showAll="0">
      <items count="6">
        <item sd="0" x="0"/>
        <item sd="0" x="2"/>
        <item sd="0" x="3"/>
        <item sd="0" x="1"/>
        <item sd="0" x="4"/>
        <item t="default" sd="0"/>
      </items>
    </pivotField>
    <pivotField showAll="0"/>
    <pivotField dataField="1" showAll="0"/>
    <pivotField numFmtId="164" showAll="0"/>
    <pivotField numFmtId="164" showAll="0"/>
    <pivotField showAll="0"/>
    <pivotField dataField="1" numFmtId="164" showAll="0"/>
  </pivotFields>
  <rowFields count="2">
    <field x="9"/>
    <field x="8"/>
  </rowFields>
  <rowItems count="6">
    <i>
      <x/>
    </i>
    <i>
      <x v="1"/>
    </i>
    <i>
      <x v="2"/>
    </i>
    <i>
      <x v="3"/>
    </i>
    <i>
      <x v="4"/>
    </i>
    <i t="grand">
      <x/>
    </i>
  </rowItems>
  <colFields count="1">
    <field x="-2"/>
  </colFields>
  <colItems count="2">
    <i>
      <x/>
    </i>
    <i i="1">
      <x v="1"/>
    </i>
  </colItems>
  <dataFields count="2">
    <dataField name="Sum of Number" fld="11" baseField="0" baseItem="0"/>
    <dataField name="Sum of Final Price" fld="15" baseField="0" baseItem="0"/>
  </dataFields>
  <formats count="1">
    <format dxfId="3">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8E3AF-F80E-45D9-823D-E8317B32DC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H23" firstHeaderRow="1" firstDataRow="2" firstDataCol="1"/>
  <pivotFields count="16">
    <pivotField showAll="0"/>
    <pivotField numFmtId="14" showAll="0">
      <items count="73">
        <item x="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7"/>
        <item x="68"/>
        <item x="69"/>
        <item x="70"/>
        <item x="71"/>
        <item t="default"/>
      </items>
    </pivotField>
    <pivotField axis="axisCol" showAll="0">
      <items count="7">
        <item x="0"/>
        <item x="1"/>
        <item x="2"/>
        <item x="3"/>
        <item x="4"/>
        <item x="5"/>
        <item t="default"/>
      </items>
    </pivotField>
    <pivotField axis="axisRow" showAll="0">
      <items count="8">
        <item x="1"/>
        <item x="5"/>
        <item x="6"/>
        <item x="0"/>
        <item x="3"/>
        <item x="2"/>
        <item x="4"/>
        <item t="default"/>
      </items>
    </pivotField>
    <pivotField showAll="0"/>
    <pivotField showAll="0"/>
    <pivotField showAll="0"/>
    <pivotField showAll="0"/>
    <pivotField showAll="0"/>
    <pivotField showAll="0"/>
    <pivotField showAll="0"/>
    <pivotField showAll="0"/>
    <pivotField numFmtId="164" showAll="0"/>
    <pivotField numFmtId="164" showAll="0"/>
    <pivotField showAll="0"/>
    <pivotField dataField="1" numFmtId="164" showAll="0"/>
  </pivotFields>
  <rowFields count="1">
    <field x="3"/>
  </rowFields>
  <rowItems count="8">
    <i>
      <x/>
    </i>
    <i>
      <x v="1"/>
    </i>
    <i>
      <x v="2"/>
    </i>
    <i>
      <x v="3"/>
    </i>
    <i>
      <x v="4"/>
    </i>
    <i>
      <x v="5"/>
    </i>
    <i>
      <x v="6"/>
    </i>
    <i t="grand">
      <x/>
    </i>
  </rowItems>
  <colFields count="1">
    <field x="2"/>
  </colFields>
  <colItems count="7">
    <i>
      <x/>
    </i>
    <i>
      <x v="1"/>
    </i>
    <i>
      <x v="2"/>
    </i>
    <i>
      <x v="3"/>
    </i>
    <i>
      <x v="4"/>
    </i>
    <i>
      <x v="5"/>
    </i>
    <i t="grand">
      <x/>
    </i>
  </colItems>
  <dataFields count="1">
    <dataField name="Sum of Final Price" fld="15" baseField="0" baseItem="0"/>
  </dataFields>
  <formats count="3">
    <format dxfId="6">
      <pivotArea dataOnly="0" grandCol="1" outline="0" fieldPosition="0"/>
    </format>
    <format dxfId="5">
      <pivotArea outline="0" collapsedLevelsAreSubtotals="1" fieldPosition="0">
        <references count="1">
          <reference field="2" count="0" selected="0"/>
        </references>
      </pivotArea>
    </format>
    <format dxfId="4">
      <pivotArea dataOnly="0" labelOnly="1" fieldPosition="0">
        <references count="1">
          <reference field="2" count="0"/>
        </references>
      </pivotArea>
    </format>
  </formats>
  <chartFormats count="4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7"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8"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9"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10" series="1">
      <pivotArea type="data" outline="0" fieldPosition="0">
        <references count="3">
          <reference field="4294967294" count="1" selected="0">
            <x v="0"/>
          </reference>
          <reference field="2" count="1" selected="0">
            <x v="1"/>
          </reference>
          <reference field="3" count="1" selected="0">
            <x v="4"/>
          </reference>
        </references>
      </pivotArea>
    </chartFormat>
    <chartFormat chart="0" format="11"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12"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3"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14" series="1">
      <pivotArea type="data" outline="0" fieldPosition="0">
        <references count="3">
          <reference field="4294967294" count="1" selected="0">
            <x v="0"/>
          </reference>
          <reference field="2" count="1" selected="0">
            <x v="2"/>
          </reference>
          <reference field="3" count="1" selected="0">
            <x v="2"/>
          </reference>
        </references>
      </pivotArea>
    </chartFormat>
    <chartFormat chart="0" format="15" series="1">
      <pivotArea type="data" outline="0" fieldPosition="0">
        <references count="3">
          <reference field="4294967294" count="1" selected="0">
            <x v="0"/>
          </reference>
          <reference field="2" count="1" selected="0">
            <x v="2"/>
          </reference>
          <reference field="3" count="1" selected="0">
            <x v="3"/>
          </reference>
        </references>
      </pivotArea>
    </chartFormat>
    <chartFormat chart="0" format="16" series="1">
      <pivotArea type="data" outline="0" fieldPosition="0">
        <references count="3">
          <reference field="4294967294" count="1" selected="0">
            <x v="0"/>
          </reference>
          <reference field="2" count="1" selected="0">
            <x v="2"/>
          </reference>
          <reference field="3" count="1" selected="0">
            <x v="4"/>
          </reference>
        </references>
      </pivotArea>
    </chartFormat>
    <chartFormat chart="0" format="17" series="1">
      <pivotArea type="data" outline="0" fieldPosition="0">
        <references count="3">
          <reference field="4294967294" count="1" selected="0">
            <x v="0"/>
          </reference>
          <reference field="2" count="1" selected="0">
            <x v="2"/>
          </reference>
          <reference field="3" count="1" selected="0">
            <x v="5"/>
          </reference>
        </references>
      </pivotArea>
    </chartFormat>
    <chartFormat chart="0" format="18" series="1">
      <pivotArea type="data" outline="0" fieldPosition="0">
        <references count="3">
          <reference field="4294967294" count="1" selected="0">
            <x v="0"/>
          </reference>
          <reference field="2" count="1" selected="0">
            <x v="2"/>
          </reference>
          <reference field="3" count="1" selected="0">
            <x v="6"/>
          </reference>
        </references>
      </pivotArea>
    </chartFormat>
    <chartFormat chart="0" format="19"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20" series="1">
      <pivotArea type="data" outline="0" fieldPosition="0">
        <references count="3">
          <reference field="4294967294" count="1" selected="0">
            <x v="0"/>
          </reference>
          <reference field="2" count="1" selected="0">
            <x v="3"/>
          </reference>
          <reference field="3" count="1" selected="0">
            <x v="1"/>
          </reference>
        </references>
      </pivotArea>
    </chartFormat>
    <chartFormat chart="0" format="21" series="1">
      <pivotArea type="data" outline="0" fieldPosition="0">
        <references count="3">
          <reference field="4294967294" count="1" selected="0">
            <x v="0"/>
          </reference>
          <reference field="2" count="1" selected="0">
            <x v="3"/>
          </reference>
          <reference field="3" count="1" selected="0">
            <x v="2"/>
          </reference>
        </references>
      </pivotArea>
    </chartFormat>
    <chartFormat chart="0" format="22" series="1">
      <pivotArea type="data" outline="0" fieldPosition="0">
        <references count="3">
          <reference field="4294967294" count="1" selected="0">
            <x v="0"/>
          </reference>
          <reference field="2" count="1" selected="0">
            <x v="3"/>
          </reference>
          <reference field="3" count="1" selected="0">
            <x v="3"/>
          </reference>
        </references>
      </pivotArea>
    </chartFormat>
    <chartFormat chart="0" format="23" series="1">
      <pivotArea type="data" outline="0" fieldPosition="0">
        <references count="3">
          <reference field="4294967294" count="1" selected="0">
            <x v="0"/>
          </reference>
          <reference field="2" count="1" selected="0">
            <x v="3"/>
          </reference>
          <reference field="3" count="1" selected="0">
            <x v="4"/>
          </reference>
        </references>
      </pivotArea>
    </chartFormat>
    <chartFormat chart="0" format="24" series="1">
      <pivotArea type="data" outline="0" fieldPosition="0">
        <references count="3">
          <reference field="4294967294" count="1" selected="0">
            <x v="0"/>
          </reference>
          <reference field="2" count="1" selected="0">
            <x v="3"/>
          </reference>
          <reference field="3" count="1" selected="0">
            <x v="5"/>
          </reference>
        </references>
      </pivotArea>
    </chartFormat>
    <chartFormat chart="0" format="25" series="1">
      <pivotArea type="data" outline="0" fieldPosition="0">
        <references count="3">
          <reference field="4294967294" count="1" selected="0">
            <x v="0"/>
          </reference>
          <reference field="2" count="1" selected="0">
            <x v="3"/>
          </reference>
          <reference field="3" count="1" selected="0">
            <x v="6"/>
          </reference>
        </references>
      </pivotArea>
    </chartFormat>
    <chartFormat chart="0" format="26" series="1">
      <pivotArea type="data" outline="0" fieldPosition="0">
        <references count="3">
          <reference field="4294967294" count="1" selected="0">
            <x v="0"/>
          </reference>
          <reference field="2" count="1" selected="0">
            <x v="4"/>
          </reference>
          <reference field="3" count="1" selected="0">
            <x v="1"/>
          </reference>
        </references>
      </pivotArea>
    </chartFormat>
    <chartFormat chart="0" format="27" series="1">
      <pivotArea type="data" outline="0" fieldPosition="0">
        <references count="3">
          <reference field="4294967294" count="1" selected="0">
            <x v="0"/>
          </reference>
          <reference field="2" count="1" selected="0">
            <x v="4"/>
          </reference>
          <reference field="3" count="1" selected="0">
            <x v="2"/>
          </reference>
        </references>
      </pivotArea>
    </chartFormat>
    <chartFormat chart="0" format="28" series="1">
      <pivotArea type="data" outline="0" fieldPosition="0">
        <references count="3">
          <reference field="4294967294" count="1" selected="0">
            <x v="0"/>
          </reference>
          <reference field="2" count="1" selected="0">
            <x v="4"/>
          </reference>
          <reference field="3" count="1" selected="0">
            <x v="3"/>
          </reference>
        </references>
      </pivotArea>
    </chartFormat>
    <chartFormat chart="0" format="29" series="1">
      <pivotArea type="data" outline="0" fieldPosition="0">
        <references count="3">
          <reference field="4294967294" count="1" selected="0">
            <x v="0"/>
          </reference>
          <reference field="2" count="1" selected="0">
            <x v="4"/>
          </reference>
          <reference field="3" count="1" selected="0">
            <x v="4"/>
          </reference>
        </references>
      </pivotArea>
    </chartFormat>
    <chartFormat chart="0" format="30" series="1">
      <pivotArea type="data" outline="0" fieldPosition="0">
        <references count="3">
          <reference field="4294967294" count="1" selected="0">
            <x v="0"/>
          </reference>
          <reference field="2" count="1" selected="0">
            <x v="4"/>
          </reference>
          <reference field="3" count="1" selected="0">
            <x v="5"/>
          </reference>
        </references>
      </pivotArea>
    </chartFormat>
    <chartFormat chart="0" format="31" series="1">
      <pivotArea type="data" outline="0" fieldPosition="0">
        <references count="3">
          <reference field="4294967294" count="1" selected="0">
            <x v="0"/>
          </reference>
          <reference field="2" count="1" selected="0">
            <x v="4"/>
          </reference>
          <reference field="3" count="1" selected="0">
            <x v="6"/>
          </reference>
        </references>
      </pivotArea>
    </chartFormat>
    <chartFormat chart="0" format="32" series="1">
      <pivotArea type="data" outline="0" fieldPosition="0">
        <references count="3">
          <reference field="4294967294" count="1" selected="0">
            <x v="0"/>
          </reference>
          <reference field="2" count="1" selected="0">
            <x v="5"/>
          </reference>
          <reference field="3" count="1" selected="0">
            <x v="0"/>
          </reference>
        </references>
      </pivotArea>
    </chartFormat>
    <chartFormat chart="0" format="33" series="1">
      <pivotArea type="data" outline="0" fieldPosition="0">
        <references count="3">
          <reference field="4294967294" count="1" selected="0">
            <x v="0"/>
          </reference>
          <reference field="2" count="1" selected="0">
            <x v="5"/>
          </reference>
          <reference field="3" count="1" selected="0">
            <x v="1"/>
          </reference>
        </references>
      </pivotArea>
    </chartFormat>
    <chartFormat chart="0" format="34" series="1">
      <pivotArea type="data" outline="0" fieldPosition="0">
        <references count="3">
          <reference field="4294967294" count="1" selected="0">
            <x v="0"/>
          </reference>
          <reference field="2" count="1" selected="0">
            <x v="5"/>
          </reference>
          <reference field="3" count="1" selected="0">
            <x v="2"/>
          </reference>
        </references>
      </pivotArea>
    </chartFormat>
    <chartFormat chart="0" format="35" series="1">
      <pivotArea type="data" outline="0" fieldPosition="0">
        <references count="3">
          <reference field="4294967294" count="1" selected="0">
            <x v="0"/>
          </reference>
          <reference field="2" count="1" selected="0">
            <x v="5"/>
          </reference>
          <reference field="3" count="1" selected="0">
            <x v="3"/>
          </reference>
        </references>
      </pivotArea>
    </chartFormat>
    <chartFormat chart="0" format="36" series="1">
      <pivotArea type="data" outline="0" fieldPosition="0">
        <references count="3">
          <reference field="4294967294" count="1" selected="0">
            <x v="0"/>
          </reference>
          <reference field="2" count="1" selected="0">
            <x v="5"/>
          </reference>
          <reference field="3" count="1" selected="0">
            <x v="4"/>
          </reference>
        </references>
      </pivotArea>
    </chartFormat>
    <chartFormat chart="0" format="37" series="1">
      <pivotArea type="data" outline="0" fieldPosition="0">
        <references count="3">
          <reference field="4294967294" count="1" selected="0">
            <x v="0"/>
          </reference>
          <reference field="2" count="1" selected="0">
            <x v="5"/>
          </reference>
          <reference field="3" count="1" selected="0">
            <x v="5"/>
          </reference>
        </references>
      </pivotArea>
    </chartFormat>
    <chartFormat chart="0" format="38" series="1">
      <pivotArea type="data" outline="0" fieldPosition="0">
        <references count="3">
          <reference field="4294967294" count="1" selected="0">
            <x v="0"/>
          </reference>
          <reference field="2" count="1" selected="0">
            <x v="5"/>
          </reference>
          <reference field="3" count="1" selected="0">
            <x v="6"/>
          </reference>
        </references>
      </pivotArea>
    </chartFormat>
    <chartFormat chart="0" format="39" series="1">
      <pivotArea type="data" outline="0" fieldPosition="0">
        <references count="2">
          <reference field="4294967294" count="1" selected="0">
            <x v="0"/>
          </reference>
          <reference field="3" count="1" selected="0">
            <x v="0"/>
          </reference>
        </references>
      </pivotArea>
    </chartFormat>
    <chartFormat chart="0" format="40" series="1">
      <pivotArea type="data" outline="0" fieldPosition="0">
        <references count="2">
          <reference field="4294967294" count="1" selected="0">
            <x v="0"/>
          </reference>
          <reference field="3" count="1" selected="0">
            <x v="1"/>
          </reference>
        </references>
      </pivotArea>
    </chartFormat>
    <chartFormat chart="0" format="41" series="1">
      <pivotArea type="data" outline="0" fieldPosition="0">
        <references count="2">
          <reference field="4294967294" count="1" selected="0">
            <x v="0"/>
          </reference>
          <reference field="3" count="1" selected="0">
            <x v="2"/>
          </reference>
        </references>
      </pivotArea>
    </chartFormat>
    <chartFormat chart="0" format="42" series="1">
      <pivotArea type="data" outline="0" fieldPosition="0">
        <references count="2">
          <reference field="4294967294" count="1" selected="0">
            <x v="0"/>
          </reference>
          <reference field="3" count="1" selected="0">
            <x v="3"/>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0" format="45" series="1">
      <pivotArea type="data" outline="0" fieldPosition="0">
        <references count="2">
          <reference field="4294967294" count="1" selected="0">
            <x v="0"/>
          </reference>
          <reference field="3" count="1" selected="0">
            <x v="6"/>
          </reference>
        </references>
      </pivotArea>
    </chartFormat>
    <chartFormat chart="0" format="4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20006E-5FBA-44F6-811B-75B2B74185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H11" firstHeaderRow="1" firstDataRow="2" firstDataCol="1"/>
  <pivotFields count="16">
    <pivotField showAll="0"/>
    <pivotField numFmtId="14" showAll="0"/>
    <pivotField axis="axisRow" showAll="0">
      <items count="7">
        <item x="0"/>
        <item x="1"/>
        <item x="2"/>
        <item x="3"/>
        <item x="4"/>
        <item x="5"/>
        <item t="default"/>
      </items>
    </pivotField>
    <pivotField showAll="0">
      <items count="8">
        <item x="1"/>
        <item x="5"/>
        <item x="6"/>
        <item x="0"/>
        <item x="3"/>
        <item x="2"/>
        <item x="4"/>
        <item t="default"/>
      </items>
    </pivotField>
    <pivotField showAll="0"/>
    <pivotField showAll="0"/>
    <pivotField showAll="0"/>
    <pivotField showAll="0"/>
    <pivotField axis="axisCol" showAll="0">
      <items count="7">
        <item sd="0" x="5"/>
        <item sd="0" x="4"/>
        <item sd="0" x="2"/>
        <item sd="0" x="0"/>
        <item sd="0" x="1"/>
        <item sd="0" x="3"/>
        <item t="default"/>
      </items>
    </pivotField>
    <pivotField showAll="0"/>
    <pivotField showAll="0"/>
    <pivotField dataField="1" showAll="0"/>
    <pivotField numFmtId="164" showAll="0">
      <items count="7">
        <item x="5"/>
        <item x="0"/>
        <item x="1"/>
        <item x="3"/>
        <item x="2"/>
        <item x="4"/>
        <item t="default"/>
      </items>
    </pivotField>
    <pivotField numFmtId="164" showAll="0"/>
    <pivotField showAll="0"/>
    <pivotField numFmtId="164" showAll="0"/>
  </pivotFields>
  <rowFields count="1">
    <field x="2"/>
  </rowFields>
  <rowItems count="7">
    <i>
      <x/>
    </i>
    <i>
      <x v="1"/>
    </i>
    <i>
      <x v="2"/>
    </i>
    <i>
      <x v="3"/>
    </i>
    <i>
      <x v="4"/>
    </i>
    <i>
      <x v="5"/>
    </i>
    <i t="grand">
      <x/>
    </i>
  </rowItems>
  <colFields count="1">
    <field x="8"/>
  </colFields>
  <colItems count="7">
    <i>
      <x/>
    </i>
    <i>
      <x v="1"/>
    </i>
    <i>
      <x v="2"/>
    </i>
    <i>
      <x v="3"/>
    </i>
    <i>
      <x v="4"/>
    </i>
    <i>
      <x v="5"/>
    </i>
    <i t="grand">
      <x/>
    </i>
  </colItems>
  <dataFields count="1">
    <dataField name="Sum of Number" fld="11" baseField="0" baseItem="0"/>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13" format="12" series="1">
      <pivotArea type="data" outline="0" fieldPosition="0">
        <references count="2">
          <reference field="4294967294" count="1" selected="0">
            <x v="0"/>
          </reference>
          <reference field="8" count="1" selected="0">
            <x v="0"/>
          </reference>
        </references>
      </pivotArea>
    </chartFormat>
    <chartFormat chart="13" format="13" series="1">
      <pivotArea type="data" outline="0" fieldPosition="0">
        <references count="2">
          <reference field="4294967294" count="1" selected="0">
            <x v="0"/>
          </reference>
          <reference field="8" count="1" selected="0">
            <x v="1"/>
          </reference>
        </references>
      </pivotArea>
    </chartFormat>
    <chartFormat chart="13" format="14" series="1">
      <pivotArea type="data" outline="0" fieldPosition="0">
        <references count="2">
          <reference field="4294967294" count="1" selected="0">
            <x v="0"/>
          </reference>
          <reference field="8" count="1" selected="0">
            <x v="2"/>
          </reference>
        </references>
      </pivotArea>
    </chartFormat>
    <chartFormat chart="13" format="15" series="1">
      <pivotArea type="data" outline="0" fieldPosition="0">
        <references count="2">
          <reference field="4294967294" count="1" selected="0">
            <x v="0"/>
          </reference>
          <reference field="8" count="1" selected="0">
            <x v="3"/>
          </reference>
        </references>
      </pivotArea>
    </chartFormat>
    <chartFormat chart="13" format="16" series="1">
      <pivotArea type="data" outline="0" fieldPosition="0">
        <references count="2">
          <reference field="4294967294" count="1" selected="0">
            <x v="0"/>
          </reference>
          <reference field="8" count="1" selected="0">
            <x v="4"/>
          </reference>
        </references>
      </pivotArea>
    </chartFormat>
    <chartFormat chart="13" format="17" series="1">
      <pivotArea type="data" outline="0" fieldPosition="0">
        <references count="2">
          <reference field="4294967294" count="1" selected="0">
            <x v="0"/>
          </reference>
          <reference field="8" count="1" selected="0">
            <x v="5"/>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7D75F3-CF2D-4021-9EC2-53D98E79DF6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1:C61" firstHeaderRow="0" firstDataRow="1" firstDataCol="1"/>
  <pivotFields count="16">
    <pivotField showAll="0"/>
    <pivotField numFmtId="14" showAll="0"/>
    <pivotField showAll="0"/>
    <pivotField showAll="0"/>
    <pivotField showAll="0"/>
    <pivotField showAll="0"/>
    <pivotField axis="axisRow" showAll="0">
      <items count="10">
        <item sd="0" x="1"/>
        <item sd="0" x="0"/>
        <item sd="0" x="8"/>
        <item sd="0" x="5"/>
        <item sd="0" x="7"/>
        <item sd="0" x="3"/>
        <item sd="0" x="4"/>
        <item sd="0" x="2"/>
        <item sd="0" x="6"/>
        <item t="default" sd="0"/>
      </items>
    </pivotField>
    <pivotField showAll="0"/>
    <pivotField axis="axisRow" showAll="0">
      <items count="7">
        <item x="5"/>
        <item x="4"/>
        <item x="2"/>
        <item x="0"/>
        <item x="1"/>
        <item x="3"/>
        <item t="default"/>
      </items>
    </pivotField>
    <pivotField showAll="0"/>
    <pivotField showAll="0"/>
    <pivotField dataField="1" showAll="0"/>
    <pivotField numFmtId="164" showAll="0"/>
    <pivotField numFmtId="164" showAll="0"/>
    <pivotField showAll="0"/>
    <pivotField dataField="1" numFmtId="164" showAll="0">
      <items count="58">
        <item x="16"/>
        <item x="27"/>
        <item x="54"/>
        <item x="6"/>
        <item x="25"/>
        <item x="50"/>
        <item x="21"/>
        <item x="53"/>
        <item x="0"/>
        <item x="19"/>
        <item x="12"/>
        <item x="35"/>
        <item x="17"/>
        <item x="11"/>
        <item x="5"/>
        <item x="7"/>
        <item x="33"/>
        <item x="39"/>
        <item x="1"/>
        <item x="2"/>
        <item x="48"/>
        <item x="31"/>
        <item x="43"/>
        <item x="26"/>
        <item x="49"/>
        <item x="52"/>
        <item x="24"/>
        <item x="38"/>
        <item x="3"/>
        <item x="29"/>
        <item x="40"/>
        <item x="45"/>
        <item x="18"/>
        <item x="9"/>
        <item x="41"/>
        <item x="37"/>
        <item x="42"/>
        <item x="22"/>
        <item x="44"/>
        <item x="4"/>
        <item x="15"/>
        <item x="30"/>
        <item x="28"/>
        <item x="8"/>
        <item x="32"/>
        <item x="14"/>
        <item x="34"/>
        <item x="10"/>
        <item x="13"/>
        <item x="56"/>
        <item x="51"/>
        <item x="36"/>
        <item x="23"/>
        <item x="46"/>
        <item x="55"/>
        <item x="20"/>
        <item x="47"/>
        <item t="default"/>
      </items>
    </pivotField>
  </pivotFields>
  <rowFields count="2">
    <field x="6"/>
    <field x="8"/>
  </rowFields>
  <rowItems count="10">
    <i>
      <x/>
    </i>
    <i>
      <x v="1"/>
    </i>
    <i>
      <x v="2"/>
    </i>
    <i>
      <x v="3"/>
    </i>
    <i>
      <x v="4"/>
    </i>
    <i>
      <x v="5"/>
    </i>
    <i>
      <x v="6"/>
    </i>
    <i>
      <x v="7"/>
    </i>
    <i>
      <x v="8"/>
    </i>
    <i t="grand">
      <x/>
    </i>
  </rowItems>
  <colFields count="1">
    <field x="-2"/>
  </colFields>
  <colItems count="2">
    <i>
      <x/>
    </i>
    <i i="1">
      <x v="1"/>
    </i>
  </colItems>
  <dataFields count="2">
    <dataField name="Sum of Number" fld="11" baseField="0" baseItem="0"/>
    <dataField name="Sum of Final Price" fld="15" baseField="0" baseItem="0"/>
  </dataFields>
  <formats count="1">
    <format dxfId="7">
      <pivotArea dataOnly="0" outline="0" fieldPosition="0">
        <references count="1">
          <reference field="4294967294" count="1">
            <x v="1"/>
          </reference>
        </references>
      </pivotArea>
    </format>
  </formats>
  <chartFormats count="53">
    <chartFormat chart="0" format="1" series="1">
      <pivotArea type="data" outline="0" fieldPosition="0">
        <references count="1">
          <reference field="4294967294" count="1" selected="0">
            <x v="1"/>
          </reference>
        </references>
      </pivotArea>
    </chartFormat>
    <chartFormat chart="0" format="9" series="1">
      <pivotArea type="data" outline="0" fieldPosition="0">
        <references count="2">
          <reference field="4294967294" count="1" selected="0">
            <x v="1"/>
          </reference>
          <reference field="6" count="1" selected="0">
            <x v="0"/>
          </reference>
        </references>
      </pivotArea>
    </chartFormat>
    <chartFormat chart="0" format="10" series="1">
      <pivotArea type="data" outline="0" fieldPosition="0">
        <references count="2">
          <reference field="4294967294" count="1" selected="0">
            <x v="1"/>
          </reference>
          <reference field="6" count="1" selected="0">
            <x v="1"/>
          </reference>
        </references>
      </pivotArea>
    </chartFormat>
    <chartFormat chart="0" format="11" series="1">
      <pivotArea type="data" outline="0" fieldPosition="0">
        <references count="2">
          <reference field="4294967294" count="1" selected="0">
            <x v="1"/>
          </reference>
          <reference field="6" count="1" selected="0">
            <x v="2"/>
          </reference>
        </references>
      </pivotArea>
    </chartFormat>
    <chartFormat chart="0" format="12" series="1">
      <pivotArea type="data" outline="0" fieldPosition="0">
        <references count="2">
          <reference field="4294967294" count="1" selected="0">
            <x v="1"/>
          </reference>
          <reference field="6" count="1" selected="0">
            <x v="3"/>
          </reference>
        </references>
      </pivotArea>
    </chartFormat>
    <chartFormat chart="0" format="13" series="1">
      <pivotArea type="data" outline="0" fieldPosition="0">
        <references count="2">
          <reference field="4294967294" count="1" selected="0">
            <x v="1"/>
          </reference>
          <reference field="6" count="1" selected="0">
            <x v="4"/>
          </reference>
        </references>
      </pivotArea>
    </chartFormat>
    <chartFormat chart="0" format="14" series="1">
      <pivotArea type="data" outline="0" fieldPosition="0">
        <references count="2">
          <reference field="4294967294" count="1" selected="0">
            <x v="1"/>
          </reference>
          <reference field="6" count="1" selected="0">
            <x v="5"/>
          </reference>
        </references>
      </pivotArea>
    </chartFormat>
    <chartFormat chart="0" format="15" series="1">
      <pivotArea type="data" outline="0" fieldPosition="0">
        <references count="2">
          <reference field="4294967294" count="1" selected="0">
            <x v="1"/>
          </reference>
          <reference field="6" count="1" selected="0">
            <x v="6"/>
          </reference>
        </references>
      </pivotArea>
    </chartFormat>
    <chartFormat chart="0" format="16" series="1">
      <pivotArea type="data" outline="0" fieldPosition="0">
        <references count="2">
          <reference field="4294967294" count="1" selected="0">
            <x v="1"/>
          </reference>
          <reference field="6" count="1" selected="0">
            <x v="7"/>
          </reference>
        </references>
      </pivotArea>
    </chartFormat>
    <chartFormat chart="0" format="17" series="1">
      <pivotArea type="data" outline="0" fieldPosition="0">
        <references count="2">
          <reference field="4294967294" count="1" selected="0">
            <x v="1"/>
          </reference>
          <reference field="6" count="1" selected="0">
            <x v="8"/>
          </reference>
        </references>
      </pivotArea>
    </chartFormat>
    <chartFormat chart="0" format="18" series="1">
      <pivotArea type="data" outline="0" fieldPosition="0">
        <references count="3">
          <reference field="4294967294" count="1" selected="0">
            <x v="1"/>
          </reference>
          <reference field="6" count="1" selected="0">
            <x v="1"/>
          </reference>
          <reference field="8" count="1" selected="0">
            <x v="4"/>
          </reference>
        </references>
      </pivotArea>
    </chartFormat>
    <chartFormat chart="0" format="19" series="1">
      <pivotArea type="data" outline="0" fieldPosition="0">
        <references count="3">
          <reference field="4294967294" count="1" selected="0">
            <x v="1"/>
          </reference>
          <reference field="6" count="1" selected="0">
            <x v="1"/>
          </reference>
          <reference field="8" count="1" selected="0">
            <x v="5"/>
          </reference>
        </references>
      </pivotArea>
    </chartFormat>
    <chartFormat chart="0" format="20" series="1">
      <pivotArea type="data" outline="0" fieldPosition="0">
        <references count="3">
          <reference field="4294967294" count="1" selected="0">
            <x v="1"/>
          </reference>
          <reference field="6" count="1" selected="0">
            <x v="2"/>
          </reference>
          <reference field="8" count="1" selected="0">
            <x v="0"/>
          </reference>
        </references>
      </pivotArea>
    </chartFormat>
    <chartFormat chart="0" format="21" series="1">
      <pivotArea type="data" outline="0" fieldPosition="0">
        <references count="3">
          <reference field="4294967294" count="1" selected="0">
            <x v="1"/>
          </reference>
          <reference field="6" count="1" selected="0">
            <x v="2"/>
          </reference>
          <reference field="8" count="1" selected="0">
            <x v="2"/>
          </reference>
        </references>
      </pivotArea>
    </chartFormat>
    <chartFormat chart="0" format="22" series="1">
      <pivotArea type="data" outline="0" fieldPosition="0">
        <references count="3">
          <reference field="4294967294" count="1" selected="0">
            <x v="1"/>
          </reference>
          <reference field="6" count="1" selected="0">
            <x v="2"/>
          </reference>
          <reference field="8" count="1" selected="0">
            <x v="3"/>
          </reference>
        </references>
      </pivotArea>
    </chartFormat>
    <chartFormat chart="0" format="23" series="1">
      <pivotArea type="data" outline="0" fieldPosition="0">
        <references count="3">
          <reference field="4294967294" count="1" selected="0">
            <x v="1"/>
          </reference>
          <reference field="6" count="1" selected="0">
            <x v="2"/>
          </reference>
          <reference field="8" count="1" selected="0">
            <x v="4"/>
          </reference>
        </references>
      </pivotArea>
    </chartFormat>
    <chartFormat chart="0" format="24" series="1">
      <pivotArea type="data" outline="0" fieldPosition="0">
        <references count="3">
          <reference field="4294967294" count="1" selected="0">
            <x v="1"/>
          </reference>
          <reference field="6" count="1" selected="0">
            <x v="2"/>
          </reference>
          <reference field="8" count="1" selected="0">
            <x v="5"/>
          </reference>
        </references>
      </pivotArea>
    </chartFormat>
    <chartFormat chart="0" format="25" series="1">
      <pivotArea type="data" outline="0" fieldPosition="0">
        <references count="3">
          <reference field="4294967294" count="1" selected="0">
            <x v="1"/>
          </reference>
          <reference field="6" count="1" selected="0">
            <x v="3"/>
          </reference>
          <reference field="8" count="1" selected="0">
            <x v="0"/>
          </reference>
        </references>
      </pivotArea>
    </chartFormat>
    <chartFormat chart="0" format="26" series="1">
      <pivotArea type="data" outline="0" fieldPosition="0">
        <references count="3">
          <reference field="4294967294" count="1" selected="0">
            <x v="1"/>
          </reference>
          <reference field="6" count="1" selected="0">
            <x v="3"/>
          </reference>
          <reference field="8" count="1" selected="0">
            <x v="1"/>
          </reference>
        </references>
      </pivotArea>
    </chartFormat>
    <chartFormat chart="0" format="27" series="1">
      <pivotArea type="data" outline="0" fieldPosition="0">
        <references count="3">
          <reference field="4294967294" count="1" selected="0">
            <x v="1"/>
          </reference>
          <reference field="6" count="1" selected="0">
            <x v="3"/>
          </reference>
          <reference field="8" count="1" selected="0">
            <x v="2"/>
          </reference>
        </references>
      </pivotArea>
    </chartFormat>
    <chartFormat chart="0" format="28" series="1">
      <pivotArea type="data" outline="0" fieldPosition="0">
        <references count="3">
          <reference field="4294967294" count="1" selected="0">
            <x v="1"/>
          </reference>
          <reference field="6" count="1" selected="0">
            <x v="3"/>
          </reference>
          <reference field="8" count="1" selected="0">
            <x v="3"/>
          </reference>
        </references>
      </pivotArea>
    </chartFormat>
    <chartFormat chart="0" format="29" series="1">
      <pivotArea type="data" outline="0" fieldPosition="0">
        <references count="3">
          <reference field="4294967294" count="1" selected="0">
            <x v="1"/>
          </reference>
          <reference field="6" count="1" selected="0">
            <x v="3"/>
          </reference>
          <reference field="8" count="1" selected="0">
            <x v="5"/>
          </reference>
        </references>
      </pivotArea>
    </chartFormat>
    <chartFormat chart="0" format="30" series="1">
      <pivotArea type="data" outline="0" fieldPosition="0">
        <references count="3">
          <reference field="4294967294" count="1" selected="0">
            <x v="1"/>
          </reference>
          <reference field="6" count="1" selected="0">
            <x v="4"/>
          </reference>
          <reference field="8" count="1" selected="0">
            <x v="0"/>
          </reference>
        </references>
      </pivotArea>
    </chartFormat>
    <chartFormat chart="0" format="31" series="1">
      <pivotArea type="data" outline="0" fieldPosition="0">
        <references count="3">
          <reference field="4294967294" count="1" selected="0">
            <x v="1"/>
          </reference>
          <reference field="6" count="1" selected="0">
            <x v="4"/>
          </reference>
          <reference field="8" count="1" selected="0">
            <x v="1"/>
          </reference>
        </references>
      </pivotArea>
    </chartFormat>
    <chartFormat chart="0" format="32" series="1">
      <pivotArea type="data" outline="0" fieldPosition="0">
        <references count="3">
          <reference field="4294967294" count="1" selected="0">
            <x v="1"/>
          </reference>
          <reference field="6" count="1" selected="0">
            <x v="4"/>
          </reference>
          <reference field="8" count="1" selected="0">
            <x v="2"/>
          </reference>
        </references>
      </pivotArea>
    </chartFormat>
    <chartFormat chart="0" format="33" series="1">
      <pivotArea type="data" outline="0" fieldPosition="0">
        <references count="3">
          <reference field="4294967294" count="1" selected="0">
            <x v="1"/>
          </reference>
          <reference field="6" count="1" selected="0">
            <x v="4"/>
          </reference>
          <reference field="8" count="1" selected="0">
            <x v="3"/>
          </reference>
        </references>
      </pivotArea>
    </chartFormat>
    <chartFormat chart="0" format="34" series="1">
      <pivotArea type="data" outline="0" fieldPosition="0">
        <references count="3">
          <reference field="4294967294" count="1" selected="0">
            <x v="1"/>
          </reference>
          <reference field="6" count="1" selected="0">
            <x v="4"/>
          </reference>
          <reference field="8" count="1" selected="0">
            <x v="4"/>
          </reference>
        </references>
      </pivotArea>
    </chartFormat>
    <chartFormat chart="0" format="35" series="1">
      <pivotArea type="data" outline="0" fieldPosition="0">
        <references count="3">
          <reference field="4294967294" count="1" selected="0">
            <x v="1"/>
          </reference>
          <reference field="6" count="1" selected="0">
            <x v="4"/>
          </reference>
          <reference field="8" count="1" selected="0">
            <x v="5"/>
          </reference>
        </references>
      </pivotArea>
    </chartFormat>
    <chartFormat chart="0" format="36" series="1">
      <pivotArea type="data" outline="0" fieldPosition="0">
        <references count="3">
          <reference field="4294967294" count="1" selected="0">
            <x v="1"/>
          </reference>
          <reference field="6" count="1" selected="0">
            <x v="5"/>
          </reference>
          <reference field="8" count="1" selected="0">
            <x v="0"/>
          </reference>
        </references>
      </pivotArea>
    </chartFormat>
    <chartFormat chart="0" format="37" series="1">
      <pivotArea type="data" outline="0" fieldPosition="0">
        <references count="3">
          <reference field="4294967294" count="1" selected="0">
            <x v="1"/>
          </reference>
          <reference field="6" count="1" selected="0">
            <x v="5"/>
          </reference>
          <reference field="8" count="1" selected="0">
            <x v="2"/>
          </reference>
        </references>
      </pivotArea>
    </chartFormat>
    <chartFormat chart="0" format="38" series="1">
      <pivotArea type="data" outline="0" fieldPosition="0">
        <references count="3">
          <reference field="4294967294" count="1" selected="0">
            <x v="1"/>
          </reference>
          <reference field="6" count="1" selected="0">
            <x v="5"/>
          </reference>
          <reference field="8" count="1" selected="0">
            <x v="3"/>
          </reference>
        </references>
      </pivotArea>
    </chartFormat>
    <chartFormat chart="0" format="39" series="1">
      <pivotArea type="data" outline="0" fieldPosition="0">
        <references count="3">
          <reference field="4294967294" count="1" selected="0">
            <x v="1"/>
          </reference>
          <reference field="6" count="1" selected="0">
            <x v="5"/>
          </reference>
          <reference field="8" count="1" selected="0">
            <x v="4"/>
          </reference>
        </references>
      </pivotArea>
    </chartFormat>
    <chartFormat chart="0" format="40" series="1">
      <pivotArea type="data" outline="0" fieldPosition="0">
        <references count="3">
          <reference field="4294967294" count="1" selected="0">
            <x v="1"/>
          </reference>
          <reference field="6" count="1" selected="0">
            <x v="5"/>
          </reference>
          <reference field="8" count="1" selected="0">
            <x v="5"/>
          </reference>
        </references>
      </pivotArea>
    </chartFormat>
    <chartFormat chart="0" format="41" series="1">
      <pivotArea type="data" outline="0" fieldPosition="0">
        <references count="3">
          <reference field="4294967294" count="1" selected="0">
            <x v="1"/>
          </reference>
          <reference field="6" count="1" selected="0">
            <x v="6"/>
          </reference>
          <reference field="8" count="1" selected="0">
            <x v="0"/>
          </reference>
        </references>
      </pivotArea>
    </chartFormat>
    <chartFormat chart="0" format="42" series="1">
      <pivotArea type="data" outline="0" fieldPosition="0">
        <references count="3">
          <reference field="4294967294" count="1" selected="0">
            <x v="1"/>
          </reference>
          <reference field="6" count="1" selected="0">
            <x v="6"/>
          </reference>
          <reference field="8" count="1" selected="0">
            <x v="1"/>
          </reference>
        </references>
      </pivotArea>
    </chartFormat>
    <chartFormat chart="0" format="43" series="1">
      <pivotArea type="data" outline="0" fieldPosition="0">
        <references count="3">
          <reference field="4294967294" count="1" selected="0">
            <x v="1"/>
          </reference>
          <reference field="6" count="1" selected="0">
            <x v="6"/>
          </reference>
          <reference field="8" count="1" selected="0">
            <x v="2"/>
          </reference>
        </references>
      </pivotArea>
    </chartFormat>
    <chartFormat chart="0" format="44" series="1">
      <pivotArea type="data" outline="0" fieldPosition="0">
        <references count="3">
          <reference field="4294967294" count="1" selected="0">
            <x v="1"/>
          </reference>
          <reference field="6" count="1" selected="0">
            <x v="6"/>
          </reference>
          <reference field="8" count="1" selected="0">
            <x v="3"/>
          </reference>
        </references>
      </pivotArea>
    </chartFormat>
    <chartFormat chart="0" format="45" series="1">
      <pivotArea type="data" outline="0" fieldPosition="0">
        <references count="3">
          <reference field="4294967294" count="1" selected="0">
            <x v="1"/>
          </reference>
          <reference field="6" count="1" selected="0">
            <x v="7"/>
          </reference>
          <reference field="8" count="1" selected="0">
            <x v="1"/>
          </reference>
        </references>
      </pivotArea>
    </chartFormat>
    <chartFormat chart="0" format="46" series="1">
      <pivotArea type="data" outline="0" fieldPosition="0">
        <references count="3">
          <reference field="4294967294" count="1" selected="0">
            <x v="1"/>
          </reference>
          <reference field="6" count="1" selected="0">
            <x v="7"/>
          </reference>
          <reference field="8" count="1" selected="0">
            <x v="2"/>
          </reference>
        </references>
      </pivotArea>
    </chartFormat>
    <chartFormat chart="0" format="47" series="1">
      <pivotArea type="data" outline="0" fieldPosition="0">
        <references count="3">
          <reference field="4294967294" count="1" selected="0">
            <x v="1"/>
          </reference>
          <reference field="6" count="1" selected="0">
            <x v="7"/>
          </reference>
          <reference field="8" count="1" selected="0">
            <x v="3"/>
          </reference>
        </references>
      </pivotArea>
    </chartFormat>
    <chartFormat chart="0" format="48" series="1">
      <pivotArea type="data" outline="0" fieldPosition="0">
        <references count="3">
          <reference field="4294967294" count="1" selected="0">
            <x v="1"/>
          </reference>
          <reference field="6" count="1" selected="0">
            <x v="7"/>
          </reference>
          <reference field="8" count="1" selected="0">
            <x v="4"/>
          </reference>
        </references>
      </pivotArea>
    </chartFormat>
    <chartFormat chart="0" format="49" series="1">
      <pivotArea type="data" outline="0" fieldPosition="0">
        <references count="3">
          <reference field="4294967294" count="1" selected="0">
            <x v="1"/>
          </reference>
          <reference field="6" count="1" selected="0">
            <x v="7"/>
          </reference>
          <reference field="8" count="1" selected="0">
            <x v="5"/>
          </reference>
        </references>
      </pivotArea>
    </chartFormat>
    <chartFormat chart="0" format="50" series="1">
      <pivotArea type="data" outline="0" fieldPosition="0">
        <references count="3">
          <reference field="4294967294" count="1" selected="0">
            <x v="1"/>
          </reference>
          <reference field="6" count="1" selected="0">
            <x v="8"/>
          </reference>
          <reference field="8" count="1" selected="0">
            <x v="1"/>
          </reference>
        </references>
      </pivotArea>
    </chartFormat>
    <chartFormat chart="0" format="51" series="1">
      <pivotArea type="data" outline="0" fieldPosition="0">
        <references count="3">
          <reference field="4294967294" count="1" selected="0">
            <x v="1"/>
          </reference>
          <reference field="6" count="1" selected="0">
            <x v="8"/>
          </reference>
          <reference field="8" count="1" selected="0">
            <x v="2"/>
          </reference>
        </references>
      </pivotArea>
    </chartFormat>
    <chartFormat chart="0" format="52" series="1">
      <pivotArea type="data" outline="0" fieldPosition="0">
        <references count="3">
          <reference field="4294967294" count="1" selected="0">
            <x v="1"/>
          </reference>
          <reference field="6" count="1" selected="0">
            <x v="8"/>
          </reference>
          <reference field="8" count="1" selected="0">
            <x v="5"/>
          </reference>
        </references>
      </pivotArea>
    </chartFormat>
    <chartFormat chart="0" format="105" series="1">
      <pivotArea type="data" outline="0" fieldPosition="0">
        <references count="2">
          <reference field="4294967294" count="1" selected="0">
            <x v="1"/>
          </reference>
          <reference field="8" count="1" selected="0">
            <x v="1"/>
          </reference>
        </references>
      </pivotArea>
    </chartFormat>
    <chartFormat chart="0" format="106" series="1">
      <pivotArea type="data" outline="0" fieldPosition="0">
        <references count="2">
          <reference field="4294967294" count="1" selected="0">
            <x v="1"/>
          </reference>
          <reference field="8" count="1" selected="0">
            <x v="2"/>
          </reference>
        </references>
      </pivotArea>
    </chartFormat>
    <chartFormat chart="0" format="107" series="1">
      <pivotArea type="data" outline="0" fieldPosition="0">
        <references count="2">
          <reference field="4294967294" count="1" selected="0">
            <x v="1"/>
          </reference>
          <reference field="8" count="1" selected="0">
            <x v="3"/>
          </reference>
        </references>
      </pivotArea>
    </chartFormat>
    <chartFormat chart="0" format="108" series="1">
      <pivotArea type="data" outline="0" fieldPosition="0">
        <references count="2">
          <reference field="4294967294" count="1" selected="0">
            <x v="1"/>
          </reference>
          <reference field="8" count="1" selected="0">
            <x v="4"/>
          </reference>
        </references>
      </pivotArea>
    </chartFormat>
    <chartFormat chart="0" format="109" series="1">
      <pivotArea type="data" outline="0" fieldPosition="0">
        <references count="2">
          <reference field="4294967294" count="1" selected="0">
            <x v="1"/>
          </reference>
          <reference field="8" count="1" selected="0">
            <x v="5"/>
          </reference>
        </references>
      </pivotArea>
    </chartFormat>
    <chartFormat chart="0" format="110" series="1">
      <pivotArea type="data" outline="0" fieldPosition="0">
        <references count="1">
          <reference field="4294967294" count="1" selected="0">
            <x v="0"/>
          </reference>
        </references>
      </pivotArea>
    </chartFormat>
    <chartFormat chart="8" format="113" series="1">
      <pivotArea type="data" outline="0" fieldPosition="0">
        <references count="1">
          <reference field="4294967294" count="1" selected="0">
            <x v="0"/>
          </reference>
        </references>
      </pivotArea>
    </chartFormat>
    <chartFormat chart="8" format="114"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DB622F-07C5-4635-8F3E-7D3935632CD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C30" firstHeaderRow="0" firstDataRow="1" firstDataCol="1"/>
  <pivotFields count="16">
    <pivotField showAll="0"/>
    <pivotField numFmtId="14" showAll="0"/>
    <pivotField showAll="0"/>
    <pivotField showAll="0"/>
    <pivotField axis="axisRow" showAll="0">
      <items count="4">
        <item sd="0" x="0"/>
        <item sd="0" x="2"/>
        <item sd="0" x="1"/>
        <item t="default" sd="0"/>
      </items>
    </pivotField>
    <pivotField showAll="0"/>
    <pivotField showAll="0">
      <items count="10">
        <item sd="0" x="1"/>
        <item sd="0" x="0"/>
        <item sd="0" x="8"/>
        <item sd="0" x="5"/>
        <item sd="0" x="7"/>
        <item sd="0" x="3"/>
        <item sd="0" x="4"/>
        <item sd="0" x="2"/>
        <item sd="0" x="6"/>
        <item t="default"/>
      </items>
    </pivotField>
    <pivotField showAll="0"/>
    <pivotField axis="axisRow" showAll="0">
      <items count="7">
        <item x="5"/>
        <item x="4"/>
        <item x="2"/>
        <item x="0"/>
        <item x="1"/>
        <item x="3"/>
        <item t="default"/>
      </items>
    </pivotField>
    <pivotField showAll="0"/>
    <pivotField showAll="0"/>
    <pivotField dataField="1" showAll="0"/>
    <pivotField numFmtId="164" showAll="0"/>
    <pivotField numFmtId="164" showAll="0"/>
    <pivotField showAll="0">
      <items count="3">
        <item x="0"/>
        <item x="1"/>
        <item t="default"/>
      </items>
    </pivotField>
    <pivotField dataField="1" numFmtId="164" showAll="0"/>
  </pivotFields>
  <rowFields count="2">
    <field x="4"/>
    <field x="8"/>
  </rowFields>
  <rowItems count="4">
    <i>
      <x/>
    </i>
    <i>
      <x v="1"/>
    </i>
    <i>
      <x v="2"/>
    </i>
    <i t="grand">
      <x/>
    </i>
  </rowItems>
  <colFields count="1">
    <field x="-2"/>
  </colFields>
  <colItems count="2">
    <i>
      <x/>
    </i>
    <i i="1">
      <x v="1"/>
    </i>
  </colItems>
  <dataFields count="2">
    <dataField name="Sum of Number" fld="11" baseField="0" baseItem="0"/>
    <dataField name="Sum of Final Price" fld="15" baseField="0" baseItem="0"/>
  </dataFields>
  <formats count="1">
    <format dxfId="8">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2BA500A-BE75-44FA-89DE-5EDA3B8F21B6}" sourceName="Month">
  <pivotTables>
    <pivotTable tabId="4" name="PivotTable1"/>
  </pivotTables>
  <data>
    <tabular pivotCacheId="27172837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39657298-1C88-4971-88F5-2A1BA2EA6417}" sourceName="Model">
  <pivotTables>
    <pivotTable tabId="4" name="PivotTable1"/>
    <pivotTable tabId="4" name="PivotTable7"/>
    <pivotTable tabId="4" name="PivotTable6"/>
    <pivotTable tabId="4" name="PivotTable5"/>
  </pivotTables>
  <data>
    <tabular pivotCacheId="271728371">
      <items count="6">
        <i x="5" s="1"/>
        <i x="4" s="1"/>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D9111AC1-570B-4E6E-AB72-6A78AA6759D2}" sourceName="Company Name">
  <pivotTables>
    <pivotTable tabId="4" name="PivotTable6"/>
    <pivotTable tabId="4" name="PivotTable8"/>
  </pivotTables>
  <data>
    <tabular pivotCacheId="271728371">
      <items count="9">
        <i x="1" s="1"/>
        <i x="0" s="1"/>
        <i x="8" s="1"/>
        <i x="5" s="1"/>
        <i x="7" s="1"/>
        <i x="3" s="1"/>
        <i x="4"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9504E03B-8F18-464C-82D0-315EDE04A90C}" sourceName="Color">
  <pivotTables>
    <pivotTable tabId="4" name="PivotTable7"/>
  </pivotTables>
  <data>
    <tabular pivotCacheId="271728371">
      <items count="5">
        <i x="0" s="1"/>
        <i x="2" s="1"/>
        <i x="3"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1863E5-6BCD-4D46-9D83-DD8D59B833EE}" sourceName="Region">
  <pivotTables>
    <pivotTable tabId="4" name="PivotTable5"/>
  </pivotTables>
  <data>
    <tabular pivotCacheId="2717283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1672C16-EE68-42DD-B39C-46F13024A99F}" cache="Slicer_Month" caption="Month" startItem="1" rowHeight="241300"/>
  <slicer name="Model" xr10:uid="{8D2BFA8E-6DBA-423D-AF11-FDF70D01E086}" cache="Slicer_Model" caption="Model" startItem="1" rowHeight="241300"/>
  <slicer name="Company Name" xr10:uid="{266B135F-CD54-4B53-B7EC-7A2903DFFD7A}" cache="Slicer_Company_Name" caption="Company Name" startItem="4" rowHeight="241300"/>
  <slicer name="Color" xr10:uid="{191FF017-06B9-4D7E-A62E-A437AF65386E}" cache="Slicer_Color" caption="Color" rowHeight="241300"/>
  <slicer name="Region" xr10:uid="{08054A54-1DA2-4069-8B7D-5B539A38506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F4001D-352F-455A-92B9-1FD4D0000C17}" name="Table1" displayName="Table1" ref="A4:P84" totalsRowShown="0" headerRowDxfId="20">
  <autoFilter ref="A4:P84" xr:uid="{C6F4001D-352F-455A-92B9-1FD4D0000C17}"/>
  <sortState xmlns:xlrd2="http://schemas.microsoft.com/office/spreadsheetml/2017/richdata2" ref="A5:O84">
    <sortCondition ref="A4:A84"/>
  </sortState>
  <tableColumns count="16">
    <tableColumn id="1" xr3:uid="{1E2C29CA-EAE8-42C1-972D-411C7F2FF03E}" name="Num"/>
    <tableColumn id="2" xr3:uid="{7D6AAAE2-01A6-4DF5-8DBB-9E39405F18BB}" name="Date" dataDxfId="19"/>
    <tableColumn id="3" xr3:uid="{F1176FE3-9044-490A-8086-70A47E609536}" name="Month" dataDxfId="18"/>
    <tableColumn id="4" xr3:uid="{EB850725-EC4C-4489-BCAB-29C1758FA960}" name="Sales Rep" dataDxfId="17"/>
    <tableColumn id="5" xr3:uid="{3783135E-B9CC-45DA-B213-3BD1577D6AE0}" name="Region" dataDxfId="16"/>
    <tableColumn id="6" xr3:uid="{FC599519-5956-43C1-ABEA-98BA691D91B9}" name="Customer ID" dataDxfId="15"/>
    <tableColumn id="15" xr3:uid="{C3D3F957-A498-4AAB-8027-E8BC2428B840}" name="Company Name" dataDxfId="14">
      <calculatedColumnFormula>VLOOKUP(Table1[[#This Row],[Customer ID]],'Customer Info'!$A$4:$C$12,2,FALSE)</calculatedColumnFormula>
    </tableColumn>
    <tableColumn id="16" xr3:uid="{DA9306D8-2FE4-48ED-A9C3-FE942461FF68}" name="Comp. Rep." dataDxfId="13">
      <calculatedColumnFormula>VLOOKUP(Table1[[#This Row],[Customer ID]],'Customer Info'!$A$4:$C$12,3,FALSE)</calculatedColumnFormula>
    </tableColumn>
    <tableColumn id="7" xr3:uid="{1A5D7454-C4BF-4B8E-A1D1-4E6D5F6FBF76}" name="Model"/>
    <tableColumn id="8" xr3:uid="{38D902C0-A67B-4647-AFA1-507D598DED5D}" name="Color"/>
    <tableColumn id="9" xr3:uid="{FE878C12-5607-470E-9B43-B13A9DCB300E}" name="Item Code"/>
    <tableColumn id="10" xr3:uid="{E52F4822-94DB-47B4-8B5C-56CCD59FB6F4}" name="Number"/>
    <tableColumn id="11" xr3:uid="{DC4C1BBB-3340-4C34-94FE-F0F81E4C975A}" name="Price / Unit" dataDxfId="12"/>
    <tableColumn id="12" xr3:uid="{CED933B4-0F3F-4EF7-878B-1CA94BFDE33E}" name="Total" dataDxfId="11"/>
    <tableColumn id="13" xr3:uid="{F5033B22-6F44-4A34-84D9-647A92EA681C}" name="Discount" dataDxfId="10">
      <calculatedColumnFormula>IF(Table1[[#This Row],[Number]]&gt;=20,"YES","NO")</calculatedColumnFormula>
    </tableColumn>
    <tableColumn id="14" xr3:uid="{5B5C3BD5-0FFD-42AD-A7BB-1871C855541D}" name="Final Price" dataDxfId="9">
      <calculatedColumnFormula>IF(Table1[[#This Row],[Number]]&gt;=20,0.95*Table1[[#This Row],[Total]],Table1[[#This Row],[Total]])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P88"/>
  <sheetViews>
    <sheetView workbookViewId="0">
      <selection activeCell="F2" sqref="F2"/>
    </sheetView>
  </sheetViews>
  <sheetFormatPr defaultColWidth="8.81640625" defaultRowHeight="14.5"/>
  <cols>
    <col min="1" max="1" width="12.26953125" customWidth="1"/>
    <col min="2" max="2" width="9.453125" bestFit="1" customWidth="1"/>
    <col min="3" max="3" width="11.1796875" bestFit="1" customWidth="1"/>
    <col min="4" max="4" width="13.1796875" bestFit="1" customWidth="1"/>
    <col min="5" max="5" width="11" bestFit="1" customWidth="1"/>
    <col min="6" max="6" width="15.81640625" bestFit="1" customWidth="1"/>
    <col min="7" max="7" width="18.7265625" bestFit="1" customWidth="1"/>
    <col min="8" max="8" width="15" bestFit="1" customWidth="1"/>
    <col min="9" max="9" width="10.7265625" bestFit="1" customWidth="1"/>
    <col min="10" max="10" width="9.81640625" bestFit="1" customWidth="1"/>
    <col min="11" max="11" width="14" bestFit="1" customWidth="1"/>
    <col min="12" max="12" width="12.1796875" bestFit="1" customWidth="1"/>
    <col min="13" max="13" width="14.7265625" bestFit="1" customWidth="1"/>
    <col min="14" max="14" width="9.54296875" bestFit="1" customWidth="1"/>
    <col min="15" max="15" width="12.7265625" bestFit="1" customWidth="1"/>
    <col min="16" max="16" width="13.81640625" bestFit="1" customWidth="1"/>
  </cols>
  <sheetData>
    <row r="1" spans="1:16" ht="21">
      <c r="A1" s="1" t="s">
        <v>0</v>
      </c>
    </row>
    <row r="2" spans="1:16" ht="21">
      <c r="A2" s="1" t="s">
        <v>1</v>
      </c>
    </row>
    <row r="4" spans="1:16">
      <c r="A4" s="3" t="s">
        <v>2</v>
      </c>
      <c r="B4" s="3" t="s">
        <v>3</v>
      </c>
      <c r="C4" s="3" t="s">
        <v>4</v>
      </c>
      <c r="D4" s="3" t="s">
        <v>5</v>
      </c>
      <c r="E4" s="3" t="s">
        <v>6</v>
      </c>
      <c r="F4" s="3" t="s">
        <v>7</v>
      </c>
      <c r="G4" s="3" t="s">
        <v>8</v>
      </c>
      <c r="H4" s="3" t="s">
        <v>9</v>
      </c>
      <c r="I4" s="3" t="s">
        <v>10</v>
      </c>
      <c r="J4" s="3" t="s">
        <v>11</v>
      </c>
      <c r="K4" s="3" t="s">
        <v>12</v>
      </c>
      <c r="L4" s="3" t="s">
        <v>13</v>
      </c>
      <c r="M4" s="3" t="s">
        <v>14</v>
      </c>
      <c r="N4" s="3" t="s">
        <v>15</v>
      </c>
      <c r="O4" s="3" t="s">
        <v>16</v>
      </c>
      <c r="P4" s="3" t="s">
        <v>17</v>
      </c>
    </row>
    <row r="5" spans="1:16">
      <c r="A5">
        <v>1</v>
      </c>
      <c r="B5" s="2">
        <v>43832</v>
      </c>
      <c r="C5" s="3" t="s">
        <v>18</v>
      </c>
      <c r="D5" s="6" t="s">
        <v>19</v>
      </c>
      <c r="E5" s="3" t="s">
        <v>20</v>
      </c>
      <c r="F5" s="3">
        <v>132</v>
      </c>
      <c r="G5" s="3" t="str">
        <f>VLOOKUP(Table1[[#This Row],[Customer ID]],'Customer Info'!$A$4:$C$12,2,FALSE)</f>
        <v>Bankia</v>
      </c>
      <c r="H5" s="6" t="str">
        <f>VLOOKUP(Table1[[#This Row],[Customer ID]],'Customer Info'!$A$4:$C$12,3,FALSE)</f>
        <v>Lucas Adams</v>
      </c>
      <c r="I5" t="s">
        <v>21</v>
      </c>
      <c r="J5" t="s">
        <v>22</v>
      </c>
      <c r="K5" t="s">
        <v>23</v>
      </c>
      <c r="L5">
        <v>15</v>
      </c>
      <c r="M5" s="4">
        <v>235</v>
      </c>
      <c r="N5" s="5">
        <v>3525</v>
      </c>
      <c r="O5" s="3" t="str">
        <f>IF(Table1[[#This Row],[Number]]&gt;=20,"YES","NO")</f>
        <v>NO</v>
      </c>
      <c r="P5" s="5">
        <f>IF(Table1[[#This Row],[Number]]&gt;=20,0.95*Table1[[#This Row],[Total]],Table1[[#This Row],[Total]])</f>
        <v>3525</v>
      </c>
    </row>
    <row r="6" spans="1:16">
      <c r="A6">
        <v>2</v>
      </c>
      <c r="B6" s="2">
        <v>43836</v>
      </c>
      <c r="C6" s="3" t="s">
        <v>18</v>
      </c>
      <c r="D6" s="6" t="s">
        <v>24</v>
      </c>
      <c r="E6" s="3" t="s">
        <v>25</v>
      </c>
      <c r="F6" s="3">
        <v>144</v>
      </c>
      <c r="G6" s="3" t="str">
        <f>VLOOKUP(Table1[[#This Row],[Customer ID]],'Customer Info'!$A$4:$C$12,2,FALSE)</f>
        <v>Affinity</v>
      </c>
      <c r="H6" s="6" t="str">
        <f>VLOOKUP(Table1[[#This Row],[Customer ID]],'Customer Info'!$A$4:$C$12,3,FALSE)</f>
        <v>Christina Bell</v>
      </c>
      <c r="I6" t="s">
        <v>26</v>
      </c>
      <c r="J6" t="s">
        <v>27</v>
      </c>
      <c r="K6" t="s">
        <v>28</v>
      </c>
      <c r="L6">
        <v>22</v>
      </c>
      <c r="M6" s="5">
        <v>260</v>
      </c>
      <c r="N6" s="5">
        <v>5720</v>
      </c>
      <c r="O6" s="3" t="str">
        <f>IF(Table1[[#This Row],[Number]]&gt;=20,"YES","NO")</f>
        <v>YES</v>
      </c>
      <c r="P6" s="5">
        <f>IF(Table1[[#This Row],[Number]]&gt;=20,0.95*Table1[[#This Row],[Total]],Table1[[#This Row],[Total]])</f>
        <v>5434</v>
      </c>
    </row>
    <row r="7" spans="1:16">
      <c r="A7">
        <v>3</v>
      </c>
      <c r="B7" s="2">
        <v>43839</v>
      </c>
      <c r="C7" s="3" t="s">
        <v>18</v>
      </c>
      <c r="D7" s="6" t="s">
        <v>29</v>
      </c>
      <c r="E7" s="3" t="s">
        <v>25</v>
      </c>
      <c r="F7" s="3">
        <v>136</v>
      </c>
      <c r="G7" s="3" t="str">
        <f>VLOOKUP(Table1[[#This Row],[Customer ID]],'Customer Info'!$A$4:$C$12,2,FALSE)</f>
        <v>Telmark</v>
      </c>
      <c r="H7" s="6" t="str">
        <f>VLOOKUP(Table1[[#This Row],[Customer ID]],'Customer Info'!$A$4:$C$12,3,FALSE)</f>
        <v>Emily Flores</v>
      </c>
      <c r="I7" t="s">
        <v>30</v>
      </c>
      <c r="J7" t="s">
        <v>22</v>
      </c>
      <c r="K7" t="s">
        <v>31</v>
      </c>
      <c r="L7">
        <v>16</v>
      </c>
      <c r="M7" s="5">
        <v>350</v>
      </c>
      <c r="N7" s="5">
        <v>5600</v>
      </c>
      <c r="O7" s="3" t="str">
        <f>IF(Table1[[#This Row],[Number]]&gt;=20,"YES","NO")</f>
        <v>NO</v>
      </c>
      <c r="P7" s="5">
        <f>IF(Table1[[#This Row],[Number]]&gt;=20,0.95*Table1[[#This Row],[Total]],Table1[[#This Row],[Total]])</f>
        <v>5600</v>
      </c>
    </row>
    <row r="8" spans="1:16">
      <c r="A8">
        <v>4</v>
      </c>
      <c r="B8" s="2">
        <v>43842</v>
      </c>
      <c r="C8" s="3" t="s">
        <v>18</v>
      </c>
      <c r="D8" s="6" t="s">
        <v>32</v>
      </c>
      <c r="E8" s="3" t="s">
        <v>33</v>
      </c>
      <c r="F8" s="3">
        <v>144</v>
      </c>
      <c r="G8" s="3" t="str">
        <f>VLOOKUP(Table1[[#This Row],[Customer ID]],'Customer Info'!$A$4:$C$12,2,FALSE)</f>
        <v>Affinity</v>
      </c>
      <c r="H8" s="6" t="str">
        <f>VLOOKUP(Table1[[#This Row],[Customer ID]],'Customer Info'!$A$4:$C$12,3,FALSE)</f>
        <v>Christina Bell</v>
      </c>
      <c r="I8" t="s">
        <v>21</v>
      </c>
      <c r="J8" t="s">
        <v>34</v>
      </c>
      <c r="K8" t="s">
        <v>35</v>
      </c>
      <c r="L8">
        <v>30</v>
      </c>
      <c r="M8" s="5">
        <v>235</v>
      </c>
      <c r="N8" s="5">
        <v>7050</v>
      </c>
      <c r="O8" s="3" t="str">
        <f>IF(Table1[[#This Row],[Number]]&gt;=20,"YES","NO")</f>
        <v>YES</v>
      </c>
      <c r="P8" s="5">
        <f>IF(Table1[[#This Row],[Number]]&gt;=20,0.95*Table1[[#This Row],[Total]],Table1[[#This Row],[Total]])</f>
        <v>6697.5</v>
      </c>
    </row>
    <row r="9" spans="1:16">
      <c r="A9">
        <v>5</v>
      </c>
      <c r="B9" s="2">
        <v>43842</v>
      </c>
      <c r="C9" s="3" t="s">
        <v>18</v>
      </c>
      <c r="D9" s="6" t="s">
        <v>19</v>
      </c>
      <c r="E9" s="3" t="s">
        <v>20</v>
      </c>
      <c r="F9" s="3">
        <v>166</v>
      </c>
      <c r="G9" s="3" t="str">
        <f>VLOOKUP(Table1[[#This Row],[Customer ID]],'Customer Info'!$A$4:$C$12,2,FALSE)</f>
        <v>Port Royale</v>
      </c>
      <c r="H9" s="6" t="str">
        <f>VLOOKUP(Table1[[#This Row],[Customer ID]],'Customer Info'!$A$4:$C$12,3,FALSE)</f>
        <v>Dan Hill</v>
      </c>
      <c r="I9" t="s">
        <v>36</v>
      </c>
      <c r="J9" t="s">
        <v>37</v>
      </c>
      <c r="K9" t="s">
        <v>38</v>
      </c>
      <c r="L9">
        <v>32</v>
      </c>
      <c r="M9" s="5">
        <v>295</v>
      </c>
      <c r="N9" s="5">
        <v>9440</v>
      </c>
      <c r="O9" s="3" t="str">
        <f>IF(Table1[[#This Row],[Number]]&gt;=20,"YES","NO")</f>
        <v>YES</v>
      </c>
      <c r="P9" s="5">
        <f>IF(Table1[[#This Row],[Number]]&gt;=20,0.95*Table1[[#This Row],[Total]],Table1[[#This Row],[Total]])</f>
        <v>8968</v>
      </c>
    </row>
    <row r="10" spans="1:16">
      <c r="A10">
        <v>6</v>
      </c>
      <c r="B10" s="2">
        <v>43845</v>
      </c>
      <c r="C10" s="3" t="s">
        <v>18</v>
      </c>
      <c r="D10" s="6" t="s">
        <v>39</v>
      </c>
      <c r="E10" s="3" t="s">
        <v>20</v>
      </c>
      <c r="F10" s="3">
        <v>136</v>
      </c>
      <c r="G10" s="3" t="str">
        <f>VLOOKUP(Table1[[#This Row],[Customer ID]],'Customer Info'!$A$4:$C$12,2,FALSE)</f>
        <v>Telmark</v>
      </c>
      <c r="H10" s="6" t="str">
        <f>VLOOKUP(Table1[[#This Row],[Customer ID]],'Customer Info'!$A$4:$C$12,3,FALSE)</f>
        <v>Emily Flores</v>
      </c>
      <c r="I10" t="s">
        <v>30</v>
      </c>
      <c r="J10" t="s">
        <v>34</v>
      </c>
      <c r="K10" t="s">
        <v>40</v>
      </c>
      <c r="L10">
        <v>14</v>
      </c>
      <c r="M10" s="5">
        <v>350</v>
      </c>
      <c r="N10" s="5">
        <v>4900</v>
      </c>
      <c r="O10" s="3" t="str">
        <f>IF(Table1[[#This Row],[Number]]&gt;=20,"YES","NO")</f>
        <v>NO</v>
      </c>
      <c r="P10" s="5">
        <f>IF(Table1[[#This Row],[Number]]&gt;=20,0.95*Table1[[#This Row],[Total]],Table1[[#This Row],[Total]])</f>
        <v>4900</v>
      </c>
    </row>
    <row r="11" spans="1:16">
      <c r="A11">
        <v>7</v>
      </c>
      <c r="B11" s="2">
        <v>43848</v>
      </c>
      <c r="C11" s="3" t="s">
        <v>18</v>
      </c>
      <c r="D11" s="6" t="s">
        <v>41</v>
      </c>
      <c r="E11" s="3" t="s">
        <v>33</v>
      </c>
      <c r="F11" s="3">
        <v>152</v>
      </c>
      <c r="G11" s="3" t="str">
        <f>VLOOKUP(Table1[[#This Row],[Customer ID]],'Customer Info'!$A$4:$C$12,2,FALSE)</f>
        <v>Secspace</v>
      </c>
      <c r="H11" s="6" t="str">
        <f>VLOOKUP(Table1[[#This Row],[Customer ID]],'Customer Info'!$A$4:$C$12,3,FALSE)</f>
        <v>Rob Nelson</v>
      </c>
      <c r="I11" t="s">
        <v>42</v>
      </c>
      <c r="J11" t="s">
        <v>43</v>
      </c>
      <c r="K11" t="s">
        <v>44</v>
      </c>
      <c r="L11">
        <v>8</v>
      </c>
      <c r="M11" s="5">
        <v>375</v>
      </c>
      <c r="N11" s="5">
        <v>3000</v>
      </c>
      <c r="O11" s="3" t="str">
        <f>IF(Table1[[#This Row],[Number]]&gt;=20,"YES","NO")</f>
        <v>NO</v>
      </c>
      <c r="P11" s="5">
        <f>IF(Table1[[#This Row],[Number]]&gt;=20,0.95*Table1[[#This Row],[Total]],Table1[[#This Row],[Total]])</f>
        <v>3000</v>
      </c>
    </row>
    <row r="12" spans="1:16">
      <c r="A12">
        <v>8</v>
      </c>
      <c r="B12" s="2">
        <v>43852</v>
      </c>
      <c r="C12" s="3" t="s">
        <v>18</v>
      </c>
      <c r="D12" s="6" t="s">
        <v>24</v>
      </c>
      <c r="E12" s="3" t="s">
        <v>25</v>
      </c>
      <c r="F12" s="3">
        <v>132</v>
      </c>
      <c r="G12" s="3" t="str">
        <f>VLOOKUP(Table1[[#This Row],[Customer ID]],'Customer Info'!$A$4:$C$12,2,FALSE)</f>
        <v>Bankia</v>
      </c>
      <c r="H12" s="6" t="str">
        <f>VLOOKUP(Table1[[#This Row],[Customer ID]],'Customer Info'!$A$4:$C$12,3,FALSE)</f>
        <v>Lucas Adams</v>
      </c>
      <c r="I12" t="s">
        <v>21</v>
      </c>
      <c r="J12" t="s">
        <v>34</v>
      </c>
      <c r="K12" t="s">
        <v>35</v>
      </c>
      <c r="L12">
        <v>22</v>
      </c>
      <c r="M12" s="5">
        <v>235</v>
      </c>
      <c r="N12" s="5">
        <v>5170</v>
      </c>
      <c r="O12" s="3" t="str">
        <f>IF(Table1[[#This Row],[Number]]&gt;=20,"YES","NO")</f>
        <v>YES</v>
      </c>
      <c r="P12" s="5">
        <f>IF(Table1[[#This Row],[Number]]&gt;=20,0.95*Table1[[#This Row],[Total]],Table1[[#This Row],[Total]])</f>
        <v>4911.5</v>
      </c>
    </row>
    <row r="13" spans="1:16">
      <c r="A13">
        <v>9</v>
      </c>
      <c r="B13" s="2">
        <v>43852</v>
      </c>
      <c r="C13" s="3" t="s">
        <v>18</v>
      </c>
      <c r="D13" s="6" t="s">
        <v>29</v>
      </c>
      <c r="E13" s="3" t="s">
        <v>25</v>
      </c>
      <c r="F13" s="3">
        <v>136</v>
      </c>
      <c r="G13" s="3" t="str">
        <f>VLOOKUP(Table1[[#This Row],[Customer ID]],'Customer Info'!$A$4:$C$12,2,FALSE)</f>
        <v>Telmark</v>
      </c>
      <c r="H13" s="6" t="str">
        <f>VLOOKUP(Table1[[#This Row],[Customer ID]],'Customer Info'!$A$4:$C$12,3,FALSE)</f>
        <v>Emily Flores</v>
      </c>
      <c r="I13" t="s">
        <v>26</v>
      </c>
      <c r="J13" t="s">
        <v>34</v>
      </c>
      <c r="K13" t="s">
        <v>45</v>
      </c>
      <c r="L13">
        <v>40</v>
      </c>
      <c r="M13" s="5">
        <v>260</v>
      </c>
      <c r="N13" s="5">
        <v>10400</v>
      </c>
      <c r="O13" s="3" t="str">
        <f>IF(Table1[[#This Row],[Number]]&gt;=20,"YES","NO")</f>
        <v>YES</v>
      </c>
      <c r="P13" s="5">
        <f>IF(Table1[[#This Row],[Number]]&gt;=20,0.95*Table1[[#This Row],[Total]],Table1[[#This Row],[Total]])</f>
        <v>9880</v>
      </c>
    </row>
    <row r="14" spans="1:16">
      <c r="A14">
        <v>10</v>
      </c>
      <c r="B14" s="2">
        <v>43856</v>
      </c>
      <c r="C14" s="3" t="s">
        <v>18</v>
      </c>
      <c r="D14" s="6" t="s">
        <v>19</v>
      </c>
      <c r="E14" s="3" t="s">
        <v>20</v>
      </c>
      <c r="F14" s="3">
        <v>166</v>
      </c>
      <c r="G14" s="3" t="str">
        <f>VLOOKUP(Table1[[#This Row],[Customer ID]],'Customer Info'!$A$4:$C$12,2,FALSE)</f>
        <v>Port Royale</v>
      </c>
      <c r="H14" s="6" t="str">
        <f>VLOOKUP(Table1[[#This Row],[Customer ID]],'Customer Info'!$A$4:$C$12,3,FALSE)</f>
        <v>Dan Hill</v>
      </c>
      <c r="I14" t="s">
        <v>30</v>
      </c>
      <c r="J14" t="s">
        <v>22</v>
      </c>
      <c r="K14" t="s">
        <v>31</v>
      </c>
      <c r="L14">
        <v>25</v>
      </c>
      <c r="M14" s="5">
        <v>350</v>
      </c>
      <c r="N14" s="5">
        <v>8750</v>
      </c>
      <c r="O14" s="3" t="str">
        <f>IF(Table1[[#This Row],[Number]]&gt;=20,"YES","NO")</f>
        <v>YES</v>
      </c>
      <c r="P14" s="5">
        <f>IF(Table1[[#This Row],[Number]]&gt;=20,0.95*Table1[[#This Row],[Total]],Table1[[#This Row],[Total]])</f>
        <v>8312.5</v>
      </c>
    </row>
    <row r="15" spans="1:16">
      <c r="A15">
        <v>11</v>
      </c>
      <c r="B15" s="2">
        <v>43858</v>
      </c>
      <c r="C15" s="3" t="s">
        <v>18</v>
      </c>
      <c r="D15" s="6" t="s">
        <v>41</v>
      </c>
      <c r="E15" s="3" t="s">
        <v>33</v>
      </c>
      <c r="F15" s="3">
        <v>157</v>
      </c>
      <c r="G15" s="3" t="str">
        <f>VLOOKUP(Table1[[#This Row],[Customer ID]],'Customer Info'!$A$4:$C$12,2,FALSE)</f>
        <v>MarkPlus</v>
      </c>
      <c r="H15" s="6" t="str">
        <f>VLOOKUP(Table1[[#This Row],[Customer ID]],'Customer Info'!$A$4:$C$12,3,FALSE)</f>
        <v>Matt Reed</v>
      </c>
      <c r="I15" t="s">
        <v>30</v>
      </c>
      <c r="J15" t="s">
        <v>22</v>
      </c>
      <c r="K15" t="s">
        <v>31</v>
      </c>
      <c r="L15">
        <v>33</v>
      </c>
      <c r="M15" s="5">
        <v>350</v>
      </c>
      <c r="N15" s="5">
        <v>11550</v>
      </c>
      <c r="O15" s="3" t="str">
        <f>IF(Table1[[#This Row],[Number]]&gt;=20,"YES","NO")</f>
        <v>YES</v>
      </c>
      <c r="P15" s="5">
        <f>IF(Table1[[#This Row],[Number]]&gt;=20,0.95*Table1[[#This Row],[Total]],Table1[[#This Row],[Total]])</f>
        <v>10972.5</v>
      </c>
    </row>
    <row r="16" spans="1:16">
      <c r="A16">
        <v>12</v>
      </c>
      <c r="B16" s="2">
        <v>43865</v>
      </c>
      <c r="C16" s="3" t="s">
        <v>46</v>
      </c>
      <c r="D16" s="6" t="s">
        <v>32</v>
      </c>
      <c r="E16" s="3" t="s">
        <v>33</v>
      </c>
      <c r="F16" s="3">
        <v>178</v>
      </c>
      <c r="G16" s="3" t="str">
        <f>VLOOKUP(Table1[[#This Row],[Customer ID]],'Customer Info'!$A$4:$C$12,2,FALSE)</f>
        <v>Vento</v>
      </c>
      <c r="H16" s="6" t="str">
        <f>VLOOKUP(Table1[[#This Row],[Customer ID]],'Customer Info'!$A$4:$C$12,3,FALSE)</f>
        <v>Amanda Wood</v>
      </c>
      <c r="I16" t="s">
        <v>36</v>
      </c>
      <c r="J16" t="s">
        <v>43</v>
      </c>
      <c r="K16" t="s">
        <v>47</v>
      </c>
      <c r="L16">
        <v>15</v>
      </c>
      <c r="M16" s="5">
        <v>295</v>
      </c>
      <c r="N16" s="5">
        <v>4425</v>
      </c>
      <c r="O16" s="3" t="str">
        <f>IF(Table1[[#This Row],[Number]]&gt;=20,"YES","NO")</f>
        <v>NO</v>
      </c>
      <c r="P16" s="5">
        <f>IF(Table1[[#This Row],[Number]]&gt;=20,0.95*Table1[[#This Row],[Total]],Table1[[#This Row],[Total]])</f>
        <v>4425</v>
      </c>
    </row>
    <row r="17" spans="1:16">
      <c r="A17">
        <v>13</v>
      </c>
      <c r="B17" s="2">
        <v>43868</v>
      </c>
      <c r="C17" s="3" t="s">
        <v>46</v>
      </c>
      <c r="D17" s="6" t="s">
        <v>19</v>
      </c>
      <c r="E17" s="3" t="s">
        <v>20</v>
      </c>
      <c r="F17" s="3">
        <v>180</v>
      </c>
      <c r="G17" s="3" t="str">
        <f>VLOOKUP(Table1[[#This Row],[Customer ID]],'Customer Info'!$A$4:$C$12,2,FALSE)</f>
        <v>Milago</v>
      </c>
      <c r="H17" s="6" t="str">
        <f>VLOOKUP(Table1[[#This Row],[Customer ID]],'Customer Info'!$A$4:$C$12,3,FALSE)</f>
        <v>Sam Cooper</v>
      </c>
      <c r="I17" t="s">
        <v>42</v>
      </c>
      <c r="J17" t="s">
        <v>37</v>
      </c>
      <c r="K17" t="s">
        <v>48</v>
      </c>
      <c r="L17">
        <v>10</v>
      </c>
      <c r="M17" s="5">
        <v>375</v>
      </c>
      <c r="N17" s="5">
        <v>3750</v>
      </c>
      <c r="O17" s="3" t="str">
        <f>IF(Table1[[#This Row],[Number]]&gt;=20,"YES","NO")</f>
        <v>NO</v>
      </c>
      <c r="P17" s="5">
        <f>IF(Table1[[#This Row],[Number]]&gt;=20,0.95*Table1[[#This Row],[Total]],Table1[[#This Row],[Total]])</f>
        <v>3750</v>
      </c>
    </row>
    <row r="18" spans="1:16">
      <c r="A18">
        <v>14</v>
      </c>
      <c r="B18" s="2">
        <v>43869</v>
      </c>
      <c r="C18" s="3" t="s">
        <v>46</v>
      </c>
      <c r="D18" s="6" t="s">
        <v>49</v>
      </c>
      <c r="E18" s="3" t="s">
        <v>25</v>
      </c>
      <c r="F18" s="3">
        <v>132</v>
      </c>
      <c r="G18" s="3" t="str">
        <f>VLOOKUP(Table1[[#This Row],[Customer ID]],'Customer Info'!$A$4:$C$12,2,FALSE)</f>
        <v>Bankia</v>
      </c>
      <c r="H18" s="6" t="str">
        <f>VLOOKUP(Table1[[#This Row],[Customer ID]],'Customer Info'!$A$4:$C$12,3,FALSE)</f>
        <v>Lucas Adams</v>
      </c>
      <c r="I18" t="s">
        <v>26</v>
      </c>
      <c r="J18" t="s">
        <v>34</v>
      </c>
      <c r="K18" t="s">
        <v>45</v>
      </c>
      <c r="L18">
        <v>45</v>
      </c>
      <c r="M18" s="5">
        <v>260</v>
      </c>
      <c r="N18" s="5">
        <v>11700</v>
      </c>
      <c r="O18" s="3" t="str">
        <f>IF(Table1[[#This Row],[Number]]&gt;=20,"YES","NO")</f>
        <v>YES</v>
      </c>
      <c r="P18" s="5">
        <f>IF(Table1[[#This Row],[Number]]&gt;=20,0.95*Table1[[#This Row],[Total]],Table1[[#This Row],[Total]])</f>
        <v>11115</v>
      </c>
    </row>
    <row r="19" spans="1:16">
      <c r="A19">
        <v>15</v>
      </c>
      <c r="B19" s="2">
        <v>43871</v>
      </c>
      <c r="C19" s="3" t="s">
        <v>46</v>
      </c>
      <c r="D19" s="6" t="s">
        <v>24</v>
      </c>
      <c r="E19" s="3" t="s">
        <v>25</v>
      </c>
      <c r="F19" s="3">
        <v>180</v>
      </c>
      <c r="G19" s="3" t="str">
        <f>VLOOKUP(Table1[[#This Row],[Customer ID]],'Customer Info'!$A$4:$C$12,2,FALSE)</f>
        <v>Milago</v>
      </c>
      <c r="H19" s="6" t="str">
        <f>VLOOKUP(Table1[[#This Row],[Customer ID]],'Customer Info'!$A$4:$C$12,3,FALSE)</f>
        <v>Sam Cooper</v>
      </c>
      <c r="I19" t="s">
        <v>30</v>
      </c>
      <c r="J19" t="s">
        <v>43</v>
      </c>
      <c r="K19" t="s">
        <v>50</v>
      </c>
      <c r="L19">
        <v>32</v>
      </c>
      <c r="M19" s="5">
        <v>350</v>
      </c>
      <c r="N19" s="5">
        <v>11200</v>
      </c>
      <c r="O19" s="3" t="str">
        <f>IF(Table1[[#This Row],[Number]]&gt;=20,"YES","NO")</f>
        <v>YES</v>
      </c>
      <c r="P19" s="5">
        <f>IF(Table1[[#This Row],[Number]]&gt;=20,0.95*Table1[[#This Row],[Total]],Table1[[#This Row],[Total]])</f>
        <v>10640</v>
      </c>
    </row>
    <row r="20" spans="1:16">
      <c r="A20">
        <v>16</v>
      </c>
      <c r="B20" s="2">
        <v>43873</v>
      </c>
      <c r="C20" s="3" t="s">
        <v>46</v>
      </c>
      <c r="D20" s="6" t="s">
        <v>32</v>
      </c>
      <c r="E20" s="3" t="s">
        <v>33</v>
      </c>
      <c r="F20" s="3">
        <v>166</v>
      </c>
      <c r="G20" s="3" t="str">
        <f>VLOOKUP(Table1[[#This Row],[Customer ID]],'Customer Info'!$A$4:$C$12,2,FALSE)</f>
        <v>Port Royale</v>
      </c>
      <c r="H20" s="6" t="str">
        <f>VLOOKUP(Table1[[#This Row],[Customer ID]],'Customer Info'!$A$4:$C$12,3,FALSE)</f>
        <v>Dan Hill</v>
      </c>
      <c r="I20" t="s">
        <v>30</v>
      </c>
      <c r="J20" t="s">
        <v>22</v>
      </c>
      <c r="K20" t="s">
        <v>31</v>
      </c>
      <c r="L20">
        <v>28</v>
      </c>
      <c r="M20" s="5">
        <v>350</v>
      </c>
      <c r="N20" s="5">
        <v>9800</v>
      </c>
      <c r="O20" s="3" t="str">
        <f>IF(Table1[[#This Row],[Number]]&gt;=20,"YES","NO")</f>
        <v>YES</v>
      </c>
      <c r="P20" s="5">
        <f>IF(Table1[[#This Row],[Number]]&gt;=20,0.95*Table1[[#This Row],[Total]],Table1[[#This Row],[Total]])</f>
        <v>9310</v>
      </c>
    </row>
    <row r="21" spans="1:16">
      <c r="A21">
        <v>17</v>
      </c>
      <c r="B21" s="2">
        <v>43875</v>
      </c>
      <c r="C21" s="3" t="s">
        <v>46</v>
      </c>
      <c r="D21" s="6" t="s">
        <v>29</v>
      </c>
      <c r="E21" s="3" t="s">
        <v>25</v>
      </c>
      <c r="F21" s="3">
        <v>162</v>
      </c>
      <c r="G21" s="3" t="str">
        <f>VLOOKUP(Table1[[#This Row],[Customer ID]],'Customer Info'!$A$4:$C$12,2,FALSE)</f>
        <v>Cruise</v>
      </c>
      <c r="H21" s="6" t="str">
        <f>VLOOKUP(Table1[[#This Row],[Customer ID]],'Customer Info'!$A$4:$C$12,3,FALSE)</f>
        <v>Denise Harris</v>
      </c>
      <c r="I21" t="s">
        <v>51</v>
      </c>
      <c r="J21" t="s">
        <v>27</v>
      </c>
      <c r="K21" t="s">
        <v>52</v>
      </c>
      <c r="L21">
        <v>10</v>
      </c>
      <c r="M21" s="5">
        <v>220</v>
      </c>
      <c r="N21" s="5">
        <v>2200</v>
      </c>
      <c r="O21" s="3" t="str">
        <f>IF(Table1[[#This Row],[Number]]&gt;=20,"YES","NO")</f>
        <v>NO</v>
      </c>
      <c r="P21" s="5">
        <f>IF(Table1[[#This Row],[Number]]&gt;=20,0.95*Table1[[#This Row],[Total]],Table1[[#This Row],[Total]])</f>
        <v>2200</v>
      </c>
    </row>
    <row r="22" spans="1:16">
      <c r="A22">
        <v>18</v>
      </c>
      <c r="B22" s="2">
        <v>43876</v>
      </c>
      <c r="C22" s="3" t="s">
        <v>46</v>
      </c>
      <c r="D22" s="6" t="s">
        <v>19</v>
      </c>
      <c r="E22" s="3" t="s">
        <v>20</v>
      </c>
      <c r="F22" s="3">
        <v>136</v>
      </c>
      <c r="G22" s="3" t="str">
        <f>VLOOKUP(Table1[[#This Row],[Customer ID]],'Customer Info'!$A$4:$C$12,2,FALSE)</f>
        <v>Telmark</v>
      </c>
      <c r="H22" s="6" t="str">
        <f>VLOOKUP(Table1[[#This Row],[Customer ID]],'Customer Info'!$A$4:$C$12,3,FALSE)</f>
        <v>Emily Flores</v>
      </c>
      <c r="I22" t="s">
        <v>26</v>
      </c>
      <c r="J22" t="s">
        <v>34</v>
      </c>
      <c r="K22" t="s">
        <v>45</v>
      </c>
      <c r="L22">
        <v>16</v>
      </c>
      <c r="M22" s="5">
        <v>260</v>
      </c>
      <c r="N22" s="5">
        <v>4160</v>
      </c>
      <c r="O22" s="3" t="str">
        <f>IF(Table1[[#This Row],[Number]]&gt;=20,"YES","NO")</f>
        <v>NO</v>
      </c>
      <c r="P22" s="5">
        <f>IF(Table1[[#This Row],[Number]]&gt;=20,0.95*Table1[[#This Row],[Total]],Table1[[#This Row],[Total]])</f>
        <v>4160</v>
      </c>
    </row>
    <row r="23" spans="1:16">
      <c r="A23">
        <v>19</v>
      </c>
      <c r="B23" s="2">
        <v>43880</v>
      </c>
      <c r="C23" s="3" t="s">
        <v>46</v>
      </c>
      <c r="D23" s="6" t="s">
        <v>41</v>
      </c>
      <c r="E23" s="3" t="s">
        <v>33</v>
      </c>
      <c r="F23" s="3">
        <v>132</v>
      </c>
      <c r="G23" s="3" t="str">
        <f>VLOOKUP(Table1[[#This Row],[Customer ID]],'Customer Info'!$A$4:$C$12,2,FALSE)</f>
        <v>Bankia</v>
      </c>
      <c r="H23" s="6" t="str">
        <f>VLOOKUP(Table1[[#This Row],[Customer ID]],'Customer Info'!$A$4:$C$12,3,FALSE)</f>
        <v>Lucas Adams</v>
      </c>
      <c r="I23" t="s">
        <v>21</v>
      </c>
      <c r="J23" t="s">
        <v>34</v>
      </c>
      <c r="K23" t="s">
        <v>35</v>
      </c>
      <c r="L23">
        <v>35</v>
      </c>
      <c r="M23" s="5">
        <v>235</v>
      </c>
      <c r="N23" s="5">
        <v>8225</v>
      </c>
      <c r="O23" s="3" t="str">
        <f>IF(Table1[[#This Row],[Number]]&gt;=20,"YES","NO")</f>
        <v>YES</v>
      </c>
      <c r="P23" s="5">
        <f>IF(Table1[[#This Row],[Number]]&gt;=20,0.95*Table1[[#This Row],[Total]],Table1[[#This Row],[Total]])</f>
        <v>7813.75</v>
      </c>
    </row>
    <row r="24" spans="1:16">
      <c r="A24">
        <v>20</v>
      </c>
      <c r="B24" s="2">
        <v>43882</v>
      </c>
      <c r="C24" s="3" t="s">
        <v>46</v>
      </c>
      <c r="D24" s="6" t="s">
        <v>24</v>
      </c>
      <c r="E24" s="3" t="s">
        <v>25</v>
      </c>
      <c r="F24" s="3">
        <v>132</v>
      </c>
      <c r="G24" s="3" t="str">
        <f>VLOOKUP(Table1[[#This Row],[Customer ID]],'Customer Info'!$A$4:$C$12,2,FALSE)</f>
        <v>Bankia</v>
      </c>
      <c r="H24" s="6" t="str">
        <f>VLOOKUP(Table1[[#This Row],[Customer ID]],'Customer Info'!$A$4:$C$12,3,FALSE)</f>
        <v>Lucas Adams</v>
      </c>
      <c r="I24" t="s">
        <v>36</v>
      </c>
      <c r="J24" t="s">
        <v>22</v>
      </c>
      <c r="K24" t="s">
        <v>53</v>
      </c>
      <c r="L24">
        <v>12</v>
      </c>
      <c r="M24" s="5">
        <v>295</v>
      </c>
      <c r="N24" s="5">
        <v>3540</v>
      </c>
      <c r="O24" s="3" t="str">
        <f>IF(Table1[[#This Row],[Number]]&gt;=20,"YES","NO")</f>
        <v>NO</v>
      </c>
      <c r="P24" s="5">
        <f>IF(Table1[[#This Row],[Number]]&gt;=20,0.95*Table1[[#This Row],[Total]],Table1[[#This Row],[Total]])</f>
        <v>3540</v>
      </c>
    </row>
    <row r="25" spans="1:16">
      <c r="A25">
        <v>21</v>
      </c>
      <c r="B25" s="2">
        <v>43887</v>
      </c>
      <c r="C25" s="3" t="s">
        <v>46</v>
      </c>
      <c r="D25" s="6" t="s">
        <v>32</v>
      </c>
      <c r="E25" s="3" t="s">
        <v>33</v>
      </c>
      <c r="F25" s="3">
        <v>136</v>
      </c>
      <c r="G25" s="3" t="str">
        <f>VLOOKUP(Table1[[#This Row],[Customer ID]],'Customer Info'!$A$4:$C$12,2,FALSE)</f>
        <v>Telmark</v>
      </c>
      <c r="H25" s="6" t="str">
        <f>VLOOKUP(Table1[[#This Row],[Customer ID]],'Customer Info'!$A$4:$C$12,3,FALSE)</f>
        <v>Emily Flores</v>
      </c>
      <c r="I25" t="s">
        <v>42</v>
      </c>
      <c r="J25" t="s">
        <v>37</v>
      </c>
      <c r="K25" t="s">
        <v>48</v>
      </c>
      <c r="L25">
        <v>40</v>
      </c>
      <c r="M25" s="5">
        <v>375</v>
      </c>
      <c r="N25" s="5">
        <v>15000</v>
      </c>
      <c r="O25" s="3" t="str">
        <f>IF(Table1[[#This Row],[Number]]&gt;=20,"YES","NO")</f>
        <v>YES</v>
      </c>
      <c r="P25" s="5">
        <f>IF(Table1[[#This Row],[Number]]&gt;=20,0.95*Table1[[#This Row],[Total]],Table1[[#This Row],[Total]])</f>
        <v>14250</v>
      </c>
    </row>
    <row r="26" spans="1:16">
      <c r="A26">
        <v>22</v>
      </c>
      <c r="B26" s="2">
        <v>43889</v>
      </c>
      <c r="C26" s="3" t="s">
        <v>46</v>
      </c>
      <c r="D26" s="6" t="s">
        <v>39</v>
      </c>
      <c r="E26" s="3" t="s">
        <v>20</v>
      </c>
      <c r="F26" s="3">
        <v>144</v>
      </c>
      <c r="G26" s="3" t="str">
        <f>VLOOKUP(Table1[[#This Row],[Customer ID]],'Customer Info'!$A$4:$C$12,2,FALSE)</f>
        <v>Affinity</v>
      </c>
      <c r="H26" s="6" t="str">
        <f>VLOOKUP(Table1[[#This Row],[Customer ID]],'Customer Info'!$A$4:$C$12,3,FALSE)</f>
        <v>Christina Bell</v>
      </c>
      <c r="I26" t="s">
        <v>30</v>
      </c>
      <c r="J26" t="s">
        <v>34</v>
      </c>
      <c r="K26" t="s">
        <v>40</v>
      </c>
      <c r="L26">
        <v>10</v>
      </c>
      <c r="M26" s="5">
        <v>350</v>
      </c>
      <c r="N26" s="5">
        <v>3500</v>
      </c>
      <c r="O26" s="3" t="str">
        <f>IF(Table1[[#This Row],[Number]]&gt;=20,"YES","NO")</f>
        <v>NO</v>
      </c>
      <c r="P26" s="5">
        <f>IF(Table1[[#This Row],[Number]]&gt;=20,0.95*Table1[[#This Row],[Total]],Table1[[#This Row],[Total]])</f>
        <v>3500</v>
      </c>
    </row>
    <row r="27" spans="1:16">
      <c r="A27">
        <v>23</v>
      </c>
      <c r="B27" s="2">
        <v>43891</v>
      </c>
      <c r="C27" s="3" t="s">
        <v>54</v>
      </c>
      <c r="D27" s="6" t="s">
        <v>29</v>
      </c>
      <c r="E27" s="3" t="s">
        <v>25</v>
      </c>
      <c r="F27" s="3">
        <v>132</v>
      </c>
      <c r="G27" s="3" t="str">
        <f>VLOOKUP(Table1[[#This Row],[Customer ID]],'Customer Info'!$A$4:$C$12,2,FALSE)</f>
        <v>Bankia</v>
      </c>
      <c r="H27" s="6" t="str">
        <f>VLOOKUP(Table1[[#This Row],[Customer ID]],'Customer Info'!$A$4:$C$12,3,FALSE)</f>
        <v>Lucas Adams</v>
      </c>
      <c r="I27" t="s">
        <v>42</v>
      </c>
      <c r="J27" t="s">
        <v>22</v>
      </c>
      <c r="K27" t="s">
        <v>55</v>
      </c>
      <c r="L27">
        <v>25</v>
      </c>
      <c r="M27" s="5">
        <v>375</v>
      </c>
      <c r="N27" s="5">
        <v>9375</v>
      </c>
      <c r="O27" s="3" t="str">
        <f>IF(Table1[[#This Row],[Number]]&gt;=20,"YES","NO")</f>
        <v>YES</v>
      </c>
      <c r="P27" s="5">
        <f>IF(Table1[[#This Row],[Number]]&gt;=20,0.95*Table1[[#This Row],[Total]],Table1[[#This Row],[Total]])</f>
        <v>8906.25</v>
      </c>
    </row>
    <row r="28" spans="1:16">
      <c r="A28">
        <v>24</v>
      </c>
      <c r="B28" s="2">
        <v>43894</v>
      </c>
      <c r="C28" s="3" t="s">
        <v>54</v>
      </c>
      <c r="D28" s="6" t="s">
        <v>49</v>
      </c>
      <c r="E28" s="3" t="s">
        <v>25</v>
      </c>
      <c r="F28" s="3">
        <v>162</v>
      </c>
      <c r="G28" s="3" t="str">
        <f>VLOOKUP(Table1[[#This Row],[Customer ID]],'Customer Info'!$A$4:$C$12,2,FALSE)</f>
        <v>Cruise</v>
      </c>
      <c r="H28" s="6" t="str">
        <f>VLOOKUP(Table1[[#This Row],[Customer ID]],'Customer Info'!$A$4:$C$12,3,FALSE)</f>
        <v>Denise Harris</v>
      </c>
      <c r="I28" t="s">
        <v>26</v>
      </c>
      <c r="J28" t="s">
        <v>22</v>
      </c>
      <c r="K28" t="s">
        <v>56</v>
      </c>
      <c r="L28">
        <v>50</v>
      </c>
      <c r="M28" s="5">
        <v>260</v>
      </c>
      <c r="N28" s="5">
        <v>13000</v>
      </c>
      <c r="O28" s="3" t="str">
        <f>IF(Table1[[#This Row],[Number]]&gt;=20,"YES","NO")</f>
        <v>YES</v>
      </c>
      <c r="P28" s="5">
        <f>IF(Table1[[#This Row],[Number]]&gt;=20,0.95*Table1[[#This Row],[Total]],Table1[[#This Row],[Total]])</f>
        <v>12350</v>
      </c>
    </row>
    <row r="29" spans="1:16">
      <c r="A29">
        <v>25</v>
      </c>
      <c r="B29" s="2">
        <v>43897</v>
      </c>
      <c r="C29" s="3" t="s">
        <v>54</v>
      </c>
      <c r="D29" s="6" t="s">
        <v>24</v>
      </c>
      <c r="E29" s="3" t="s">
        <v>25</v>
      </c>
      <c r="F29" s="3">
        <v>180</v>
      </c>
      <c r="G29" s="3" t="str">
        <f>VLOOKUP(Table1[[#This Row],[Customer ID]],'Customer Info'!$A$4:$C$12,2,FALSE)</f>
        <v>Milago</v>
      </c>
      <c r="H29" s="6" t="str">
        <f>VLOOKUP(Table1[[#This Row],[Customer ID]],'Customer Info'!$A$4:$C$12,3,FALSE)</f>
        <v>Sam Cooper</v>
      </c>
      <c r="I29" t="s">
        <v>21</v>
      </c>
      <c r="J29" t="s">
        <v>43</v>
      </c>
      <c r="K29" t="s">
        <v>57</v>
      </c>
      <c r="L29">
        <v>22</v>
      </c>
      <c r="M29" s="5">
        <v>235</v>
      </c>
      <c r="N29" s="5">
        <v>5170</v>
      </c>
      <c r="O29" s="3" t="str">
        <f>IF(Table1[[#This Row],[Number]]&gt;=20,"YES","NO")</f>
        <v>YES</v>
      </c>
      <c r="P29" s="5">
        <f>IF(Table1[[#This Row],[Number]]&gt;=20,0.95*Table1[[#This Row],[Total]],Table1[[#This Row],[Total]])</f>
        <v>4911.5</v>
      </c>
    </row>
    <row r="30" spans="1:16">
      <c r="A30">
        <v>26</v>
      </c>
      <c r="B30" s="2">
        <v>43899</v>
      </c>
      <c r="C30" s="3" t="s">
        <v>54</v>
      </c>
      <c r="D30" s="6" t="s">
        <v>19</v>
      </c>
      <c r="E30" s="3" t="s">
        <v>20</v>
      </c>
      <c r="F30" s="3">
        <v>144</v>
      </c>
      <c r="G30" s="3" t="str">
        <f>VLOOKUP(Table1[[#This Row],[Customer ID]],'Customer Info'!$A$4:$C$12,2,FALSE)</f>
        <v>Affinity</v>
      </c>
      <c r="H30" s="6" t="str">
        <f>VLOOKUP(Table1[[#This Row],[Customer ID]],'Customer Info'!$A$4:$C$12,3,FALSE)</f>
        <v>Christina Bell</v>
      </c>
      <c r="I30" t="s">
        <v>36</v>
      </c>
      <c r="J30" t="s">
        <v>34</v>
      </c>
      <c r="K30" t="s">
        <v>58</v>
      </c>
      <c r="L30">
        <v>15</v>
      </c>
      <c r="M30" s="5">
        <v>295</v>
      </c>
      <c r="N30" s="5">
        <v>4425</v>
      </c>
      <c r="O30" s="3" t="str">
        <f>IF(Table1[[#This Row],[Number]]&gt;=20,"YES","NO")</f>
        <v>NO</v>
      </c>
      <c r="P30" s="5">
        <f>IF(Table1[[#This Row],[Number]]&gt;=20,0.95*Table1[[#This Row],[Total]],Table1[[#This Row],[Total]])</f>
        <v>4425</v>
      </c>
    </row>
    <row r="31" spans="1:16">
      <c r="A31">
        <v>27</v>
      </c>
      <c r="B31" s="2">
        <v>43901</v>
      </c>
      <c r="C31" s="3" t="s">
        <v>54</v>
      </c>
      <c r="D31" s="6" t="s">
        <v>39</v>
      </c>
      <c r="E31" s="3" t="s">
        <v>20</v>
      </c>
      <c r="F31" s="3">
        <v>166</v>
      </c>
      <c r="G31" s="3" t="str">
        <f>VLOOKUP(Table1[[#This Row],[Customer ID]],'Customer Info'!$A$4:$C$12,2,FALSE)</f>
        <v>Port Royale</v>
      </c>
      <c r="H31" s="6" t="str">
        <f>VLOOKUP(Table1[[#This Row],[Customer ID]],'Customer Info'!$A$4:$C$12,3,FALSE)</f>
        <v>Dan Hill</v>
      </c>
      <c r="I31" t="s">
        <v>51</v>
      </c>
      <c r="J31" t="s">
        <v>43</v>
      </c>
      <c r="K31" t="s">
        <v>59</v>
      </c>
      <c r="L31">
        <v>10</v>
      </c>
      <c r="M31" s="5">
        <v>220</v>
      </c>
      <c r="N31" s="5">
        <v>2200</v>
      </c>
      <c r="O31" s="3" t="str">
        <f>IF(Table1[[#This Row],[Number]]&gt;=20,"YES","NO")</f>
        <v>NO</v>
      </c>
      <c r="P31" s="5">
        <f>IF(Table1[[#This Row],[Number]]&gt;=20,0.95*Table1[[#This Row],[Total]],Table1[[#This Row],[Total]])</f>
        <v>2200</v>
      </c>
    </row>
    <row r="32" spans="1:16">
      <c r="A32">
        <v>28</v>
      </c>
      <c r="B32" s="2">
        <v>43902</v>
      </c>
      <c r="C32" s="3" t="s">
        <v>54</v>
      </c>
      <c r="D32" s="6" t="s">
        <v>32</v>
      </c>
      <c r="E32" s="3" t="s">
        <v>33</v>
      </c>
      <c r="F32" s="3">
        <v>178</v>
      </c>
      <c r="G32" s="3" t="str">
        <f>VLOOKUP(Table1[[#This Row],[Customer ID]],'Customer Info'!$A$4:$C$12,2,FALSE)</f>
        <v>Vento</v>
      </c>
      <c r="H32" s="6" t="str">
        <f>VLOOKUP(Table1[[#This Row],[Customer ID]],'Customer Info'!$A$4:$C$12,3,FALSE)</f>
        <v>Amanda Wood</v>
      </c>
      <c r="I32" t="s">
        <v>30</v>
      </c>
      <c r="J32" t="s">
        <v>22</v>
      </c>
      <c r="K32" t="s">
        <v>31</v>
      </c>
      <c r="L32">
        <v>20</v>
      </c>
      <c r="M32" s="5">
        <v>350</v>
      </c>
      <c r="N32" s="5">
        <v>7000</v>
      </c>
      <c r="O32" s="3" t="str">
        <f>IF(Table1[[#This Row],[Number]]&gt;=20,"YES","NO")</f>
        <v>YES</v>
      </c>
      <c r="P32" s="5">
        <f>IF(Table1[[#This Row],[Number]]&gt;=20,0.95*Table1[[#This Row],[Total]],Table1[[#This Row],[Total]])</f>
        <v>6650</v>
      </c>
    </row>
    <row r="33" spans="1:16">
      <c r="A33">
        <v>29</v>
      </c>
      <c r="B33" s="2">
        <v>43904</v>
      </c>
      <c r="C33" s="3" t="s">
        <v>54</v>
      </c>
      <c r="D33" s="6" t="s">
        <v>49</v>
      </c>
      <c r="E33" s="3" t="s">
        <v>25</v>
      </c>
      <c r="F33" s="3">
        <v>157</v>
      </c>
      <c r="G33" s="3" t="str">
        <f>VLOOKUP(Table1[[#This Row],[Customer ID]],'Customer Info'!$A$4:$C$12,2,FALSE)</f>
        <v>MarkPlus</v>
      </c>
      <c r="H33" s="6" t="str">
        <f>VLOOKUP(Table1[[#This Row],[Customer ID]],'Customer Info'!$A$4:$C$12,3,FALSE)</f>
        <v>Matt Reed</v>
      </c>
      <c r="I33" t="s">
        <v>21</v>
      </c>
      <c r="J33" t="s">
        <v>37</v>
      </c>
      <c r="K33" t="s">
        <v>60</v>
      </c>
      <c r="L33">
        <v>14</v>
      </c>
      <c r="M33" s="5">
        <v>235</v>
      </c>
      <c r="N33" s="5">
        <v>3290</v>
      </c>
      <c r="O33" s="3" t="str">
        <f>IF(Table1[[#This Row],[Number]]&gt;=20,"YES","NO")</f>
        <v>NO</v>
      </c>
      <c r="P33" s="5">
        <f>IF(Table1[[#This Row],[Number]]&gt;=20,0.95*Table1[[#This Row],[Total]],Table1[[#This Row],[Total]])</f>
        <v>3290</v>
      </c>
    </row>
    <row r="34" spans="1:16">
      <c r="A34">
        <v>30</v>
      </c>
      <c r="B34" s="2">
        <v>43908</v>
      </c>
      <c r="C34" s="3" t="s">
        <v>54</v>
      </c>
      <c r="D34" s="6" t="s">
        <v>24</v>
      </c>
      <c r="E34" s="3" t="s">
        <v>25</v>
      </c>
      <c r="F34" s="3">
        <v>152</v>
      </c>
      <c r="G34" s="3" t="str">
        <f>VLOOKUP(Table1[[#This Row],[Customer ID]],'Customer Info'!$A$4:$C$12,2,FALSE)</f>
        <v>Secspace</v>
      </c>
      <c r="H34" s="6" t="str">
        <f>VLOOKUP(Table1[[#This Row],[Customer ID]],'Customer Info'!$A$4:$C$12,3,FALSE)</f>
        <v>Rob Nelson</v>
      </c>
      <c r="I34" t="s">
        <v>51</v>
      </c>
      <c r="J34" t="s">
        <v>37</v>
      </c>
      <c r="K34" t="s">
        <v>61</v>
      </c>
      <c r="L34">
        <v>28</v>
      </c>
      <c r="M34" s="5">
        <v>220</v>
      </c>
      <c r="N34" s="5">
        <v>6160</v>
      </c>
      <c r="O34" s="3" t="str">
        <f>IF(Table1[[#This Row],[Number]]&gt;=20,"YES","NO")</f>
        <v>YES</v>
      </c>
      <c r="P34" s="5">
        <f>IF(Table1[[#This Row],[Number]]&gt;=20,0.95*Table1[[#This Row],[Total]],Table1[[#This Row],[Total]])</f>
        <v>5852</v>
      </c>
    </row>
    <row r="35" spans="1:16">
      <c r="A35">
        <v>31</v>
      </c>
      <c r="B35" s="2">
        <v>43913</v>
      </c>
      <c r="C35" s="3" t="s">
        <v>54</v>
      </c>
      <c r="D35" s="6" t="s">
        <v>49</v>
      </c>
      <c r="E35" s="3" t="s">
        <v>25</v>
      </c>
      <c r="F35" s="3">
        <v>162</v>
      </c>
      <c r="G35" s="3" t="str">
        <f>VLOOKUP(Table1[[#This Row],[Customer ID]],'Customer Info'!$A$4:$C$12,2,FALSE)</f>
        <v>Cruise</v>
      </c>
      <c r="H35" s="6" t="str">
        <f>VLOOKUP(Table1[[#This Row],[Customer ID]],'Customer Info'!$A$4:$C$12,3,FALSE)</f>
        <v>Denise Harris</v>
      </c>
      <c r="I35" t="s">
        <v>21</v>
      </c>
      <c r="J35" t="s">
        <v>22</v>
      </c>
      <c r="K35" t="s">
        <v>23</v>
      </c>
      <c r="L35">
        <v>12</v>
      </c>
      <c r="M35" s="5">
        <v>235</v>
      </c>
      <c r="N35" s="5">
        <v>2820</v>
      </c>
      <c r="O35" s="3" t="str">
        <f>IF(Table1[[#This Row],[Number]]&gt;=20,"YES","NO")</f>
        <v>NO</v>
      </c>
      <c r="P35" s="5">
        <f>IF(Table1[[#This Row],[Number]]&gt;=20,0.95*Table1[[#This Row],[Total]],Table1[[#This Row],[Total]])</f>
        <v>2820</v>
      </c>
    </row>
    <row r="36" spans="1:16">
      <c r="A36">
        <v>32</v>
      </c>
      <c r="B36" s="2">
        <v>43914</v>
      </c>
      <c r="C36" s="3" t="s">
        <v>54</v>
      </c>
      <c r="D36" s="6" t="s">
        <v>19</v>
      </c>
      <c r="E36" s="3" t="s">
        <v>20</v>
      </c>
      <c r="F36" s="3">
        <v>180</v>
      </c>
      <c r="G36" s="3" t="str">
        <f>VLOOKUP(Table1[[#This Row],[Customer ID]],'Customer Info'!$A$4:$C$12,2,FALSE)</f>
        <v>Milago</v>
      </c>
      <c r="H36" s="6" t="str">
        <f>VLOOKUP(Table1[[#This Row],[Customer ID]],'Customer Info'!$A$4:$C$12,3,FALSE)</f>
        <v>Sam Cooper</v>
      </c>
      <c r="I36" t="s">
        <v>36</v>
      </c>
      <c r="J36" t="s">
        <v>43</v>
      </c>
      <c r="K36" t="s">
        <v>47</v>
      </c>
      <c r="L36">
        <v>35</v>
      </c>
      <c r="M36" s="5">
        <v>295</v>
      </c>
      <c r="N36" s="5">
        <v>10325</v>
      </c>
      <c r="O36" s="3" t="str">
        <f>IF(Table1[[#This Row],[Number]]&gt;=20,"YES","NO")</f>
        <v>YES</v>
      </c>
      <c r="P36" s="5">
        <f>IF(Table1[[#This Row],[Number]]&gt;=20,0.95*Table1[[#This Row],[Total]],Table1[[#This Row],[Total]])</f>
        <v>9808.75</v>
      </c>
    </row>
    <row r="37" spans="1:16">
      <c r="A37">
        <v>33</v>
      </c>
      <c r="B37" s="2">
        <v>43916</v>
      </c>
      <c r="C37" s="3" t="s">
        <v>54</v>
      </c>
      <c r="D37" s="6" t="s">
        <v>32</v>
      </c>
      <c r="E37" s="3" t="s">
        <v>33</v>
      </c>
      <c r="F37" s="3">
        <v>178</v>
      </c>
      <c r="G37" s="3" t="str">
        <f>VLOOKUP(Table1[[#This Row],[Customer ID]],'Customer Info'!$A$4:$C$12,2,FALSE)</f>
        <v>Vento</v>
      </c>
      <c r="H37" s="6" t="str">
        <f>VLOOKUP(Table1[[#This Row],[Customer ID]],'Customer Info'!$A$4:$C$12,3,FALSE)</f>
        <v>Amanda Wood</v>
      </c>
      <c r="I37" t="s">
        <v>42</v>
      </c>
      <c r="J37" t="s">
        <v>43</v>
      </c>
      <c r="K37" t="s">
        <v>44</v>
      </c>
      <c r="L37">
        <v>20</v>
      </c>
      <c r="M37" s="5">
        <v>375</v>
      </c>
      <c r="N37" s="5">
        <v>7500</v>
      </c>
      <c r="O37" s="3" t="str">
        <f>IF(Table1[[#This Row],[Number]]&gt;=20,"YES","NO")</f>
        <v>YES</v>
      </c>
      <c r="P37" s="5">
        <f>IF(Table1[[#This Row],[Number]]&gt;=20,0.95*Table1[[#This Row],[Total]],Table1[[#This Row],[Total]])</f>
        <v>7125</v>
      </c>
    </row>
    <row r="38" spans="1:16">
      <c r="A38">
        <v>34</v>
      </c>
      <c r="B38" s="2">
        <v>43918</v>
      </c>
      <c r="C38" s="3" t="s">
        <v>54</v>
      </c>
      <c r="D38" s="6" t="s">
        <v>39</v>
      </c>
      <c r="E38" s="3" t="s">
        <v>20</v>
      </c>
      <c r="F38" s="3">
        <v>152</v>
      </c>
      <c r="G38" s="3" t="str">
        <f>VLOOKUP(Table1[[#This Row],[Customer ID]],'Customer Info'!$A$4:$C$12,2,FALSE)</f>
        <v>Secspace</v>
      </c>
      <c r="H38" s="6" t="str">
        <f>VLOOKUP(Table1[[#This Row],[Customer ID]],'Customer Info'!$A$4:$C$12,3,FALSE)</f>
        <v>Rob Nelson</v>
      </c>
      <c r="I38" t="s">
        <v>51</v>
      </c>
      <c r="J38" t="s">
        <v>37</v>
      </c>
      <c r="K38" t="s">
        <v>61</v>
      </c>
      <c r="L38">
        <v>45</v>
      </c>
      <c r="M38" s="5">
        <v>220</v>
      </c>
      <c r="N38" s="5">
        <v>9900</v>
      </c>
      <c r="O38" s="3" t="str">
        <f>IF(Table1[[#This Row],[Number]]&gt;=20,"YES","NO")</f>
        <v>YES</v>
      </c>
      <c r="P38" s="5">
        <f>IF(Table1[[#This Row],[Number]]&gt;=20,0.95*Table1[[#This Row],[Total]],Table1[[#This Row],[Total]])</f>
        <v>9405</v>
      </c>
    </row>
    <row r="39" spans="1:16">
      <c r="A39">
        <v>35</v>
      </c>
      <c r="B39" s="2">
        <v>43923</v>
      </c>
      <c r="C39" s="3" t="s">
        <v>62</v>
      </c>
      <c r="D39" s="6" t="s">
        <v>24</v>
      </c>
      <c r="E39" s="3" t="s">
        <v>25</v>
      </c>
      <c r="F39" s="3">
        <v>136</v>
      </c>
      <c r="G39" s="3" t="str">
        <f>VLOOKUP(Table1[[#This Row],[Customer ID]],'Customer Info'!$A$4:$C$12,2,FALSE)</f>
        <v>Telmark</v>
      </c>
      <c r="H39" s="6" t="str">
        <f>VLOOKUP(Table1[[#This Row],[Customer ID]],'Customer Info'!$A$4:$C$12,3,FALSE)</f>
        <v>Emily Flores</v>
      </c>
      <c r="I39" t="s">
        <v>42</v>
      </c>
      <c r="J39" t="s">
        <v>22</v>
      </c>
      <c r="K39" t="s">
        <v>55</v>
      </c>
      <c r="L39">
        <v>15</v>
      </c>
      <c r="M39" s="5">
        <v>375</v>
      </c>
      <c r="N39" s="5">
        <v>5625</v>
      </c>
      <c r="O39" s="3" t="str">
        <f>IF(Table1[[#This Row],[Number]]&gt;=20,"YES","NO")</f>
        <v>NO</v>
      </c>
      <c r="P39" s="5">
        <f>IF(Table1[[#This Row],[Number]]&gt;=20,0.95*Table1[[#This Row],[Total]],Table1[[#This Row],[Total]])</f>
        <v>5625</v>
      </c>
    </row>
    <row r="40" spans="1:16">
      <c r="A40">
        <v>36</v>
      </c>
      <c r="B40" s="2">
        <v>43927</v>
      </c>
      <c r="C40" s="3" t="s">
        <v>62</v>
      </c>
      <c r="D40" s="6" t="s">
        <v>49</v>
      </c>
      <c r="E40" s="3" t="s">
        <v>25</v>
      </c>
      <c r="F40" s="3">
        <v>132</v>
      </c>
      <c r="G40" s="3" t="str">
        <f>VLOOKUP(Table1[[#This Row],[Customer ID]],'Customer Info'!$A$4:$C$12,2,FALSE)</f>
        <v>Bankia</v>
      </c>
      <c r="H40" s="6" t="str">
        <f>VLOOKUP(Table1[[#This Row],[Customer ID]],'Customer Info'!$A$4:$C$12,3,FALSE)</f>
        <v>Lucas Adams</v>
      </c>
      <c r="I40" t="s">
        <v>30</v>
      </c>
      <c r="J40" t="s">
        <v>22</v>
      </c>
      <c r="K40" t="s">
        <v>31</v>
      </c>
      <c r="L40">
        <v>14</v>
      </c>
      <c r="M40" s="5">
        <v>350</v>
      </c>
      <c r="N40" s="5">
        <v>4900</v>
      </c>
      <c r="O40" s="3" t="str">
        <f>IF(Table1[[#This Row],[Number]]&gt;=20,"YES","NO")</f>
        <v>NO</v>
      </c>
      <c r="P40" s="5">
        <f>IF(Table1[[#This Row],[Number]]&gt;=20,0.95*Table1[[#This Row],[Total]],Table1[[#This Row],[Total]])</f>
        <v>4900</v>
      </c>
    </row>
    <row r="41" spans="1:16">
      <c r="A41">
        <v>37</v>
      </c>
      <c r="B41" s="2">
        <v>43928</v>
      </c>
      <c r="C41" s="3" t="s">
        <v>62</v>
      </c>
      <c r="D41" s="6" t="s">
        <v>32</v>
      </c>
      <c r="E41" s="3" t="s">
        <v>33</v>
      </c>
      <c r="F41" s="3">
        <v>157</v>
      </c>
      <c r="G41" s="3" t="str">
        <f>VLOOKUP(Table1[[#This Row],[Customer ID]],'Customer Info'!$A$4:$C$12,2,FALSE)</f>
        <v>MarkPlus</v>
      </c>
      <c r="H41" s="6" t="str">
        <f>VLOOKUP(Table1[[#This Row],[Customer ID]],'Customer Info'!$A$4:$C$12,3,FALSE)</f>
        <v>Matt Reed</v>
      </c>
      <c r="I41" t="s">
        <v>36</v>
      </c>
      <c r="J41" t="s">
        <v>37</v>
      </c>
      <c r="K41" t="s">
        <v>38</v>
      </c>
      <c r="L41">
        <v>32</v>
      </c>
      <c r="M41" s="5">
        <v>295</v>
      </c>
      <c r="N41" s="5">
        <v>9440</v>
      </c>
      <c r="O41" s="3" t="str">
        <f>IF(Table1[[#This Row],[Number]]&gt;=20,"YES","NO")</f>
        <v>YES</v>
      </c>
      <c r="P41" s="5">
        <f>IF(Table1[[#This Row],[Number]]&gt;=20,0.95*Table1[[#This Row],[Total]],Table1[[#This Row],[Total]])</f>
        <v>8968</v>
      </c>
    </row>
    <row r="42" spans="1:16">
      <c r="A42">
        <v>38</v>
      </c>
      <c r="B42" s="2">
        <v>43932</v>
      </c>
      <c r="C42" s="3" t="s">
        <v>62</v>
      </c>
      <c r="D42" s="6" t="s">
        <v>29</v>
      </c>
      <c r="E42" s="3" t="s">
        <v>25</v>
      </c>
      <c r="F42" s="3">
        <v>132</v>
      </c>
      <c r="G42" s="3" t="str">
        <f>VLOOKUP(Table1[[#This Row],[Customer ID]],'Customer Info'!$A$4:$C$12,2,FALSE)</f>
        <v>Bankia</v>
      </c>
      <c r="H42" s="6" t="str">
        <f>VLOOKUP(Table1[[#This Row],[Customer ID]],'Customer Info'!$A$4:$C$12,3,FALSE)</f>
        <v>Lucas Adams</v>
      </c>
      <c r="I42" t="s">
        <v>26</v>
      </c>
      <c r="J42" t="s">
        <v>22</v>
      </c>
      <c r="K42" t="s">
        <v>56</v>
      </c>
      <c r="L42">
        <v>40</v>
      </c>
      <c r="M42" s="5">
        <v>260</v>
      </c>
      <c r="N42" s="5">
        <v>10400</v>
      </c>
      <c r="O42" s="3" t="str">
        <f>IF(Table1[[#This Row],[Number]]&gt;=20,"YES","NO")</f>
        <v>YES</v>
      </c>
      <c r="P42" s="5">
        <f>IF(Table1[[#This Row],[Number]]&gt;=20,0.95*Table1[[#This Row],[Total]],Table1[[#This Row],[Total]])</f>
        <v>9880</v>
      </c>
    </row>
    <row r="43" spans="1:16">
      <c r="A43">
        <v>39</v>
      </c>
      <c r="B43" s="2">
        <v>43933</v>
      </c>
      <c r="C43" s="3" t="s">
        <v>62</v>
      </c>
      <c r="D43" s="6" t="s">
        <v>39</v>
      </c>
      <c r="E43" s="3" t="s">
        <v>20</v>
      </c>
      <c r="F43" s="3">
        <v>166</v>
      </c>
      <c r="G43" s="3" t="str">
        <f>VLOOKUP(Table1[[#This Row],[Customer ID]],'Customer Info'!$A$4:$C$12,2,FALSE)</f>
        <v>Port Royale</v>
      </c>
      <c r="H43" s="6" t="str">
        <f>VLOOKUP(Table1[[#This Row],[Customer ID]],'Customer Info'!$A$4:$C$12,3,FALSE)</f>
        <v>Dan Hill</v>
      </c>
      <c r="I43" t="s">
        <v>21</v>
      </c>
      <c r="J43" t="s">
        <v>22</v>
      </c>
      <c r="K43" t="s">
        <v>23</v>
      </c>
      <c r="L43">
        <v>45</v>
      </c>
      <c r="M43" s="5">
        <v>235</v>
      </c>
      <c r="N43" s="5">
        <v>10575</v>
      </c>
      <c r="O43" s="3" t="str">
        <f>IF(Table1[[#This Row],[Number]]&gt;=20,"YES","NO")</f>
        <v>YES</v>
      </c>
      <c r="P43" s="5">
        <f>IF(Table1[[#This Row],[Number]]&gt;=20,0.95*Table1[[#This Row],[Total]],Table1[[#This Row],[Total]])</f>
        <v>10046.25</v>
      </c>
    </row>
    <row r="44" spans="1:16">
      <c r="A44">
        <v>40</v>
      </c>
      <c r="B44" s="2">
        <v>43933</v>
      </c>
      <c r="C44" s="3" t="s">
        <v>62</v>
      </c>
      <c r="D44" s="6" t="s">
        <v>24</v>
      </c>
      <c r="E44" s="3" t="s">
        <v>25</v>
      </c>
      <c r="F44" s="3">
        <v>180</v>
      </c>
      <c r="G44" s="3" t="str">
        <f>VLOOKUP(Table1[[#This Row],[Customer ID]],'Customer Info'!$A$4:$C$12,2,FALSE)</f>
        <v>Milago</v>
      </c>
      <c r="H44" s="6" t="str">
        <f>VLOOKUP(Table1[[#This Row],[Customer ID]],'Customer Info'!$A$4:$C$12,3,FALSE)</f>
        <v>Sam Cooper</v>
      </c>
      <c r="I44" t="s">
        <v>51</v>
      </c>
      <c r="J44" t="s">
        <v>43</v>
      </c>
      <c r="K44" t="s">
        <v>59</v>
      </c>
      <c r="L44">
        <v>24</v>
      </c>
      <c r="M44" s="5">
        <v>220</v>
      </c>
      <c r="N44" s="5">
        <v>5280</v>
      </c>
      <c r="O44" s="3" t="str">
        <f>IF(Table1[[#This Row],[Number]]&gt;=20,"YES","NO")</f>
        <v>YES</v>
      </c>
      <c r="P44" s="5">
        <f>IF(Table1[[#This Row],[Number]]&gt;=20,0.95*Table1[[#This Row],[Total]],Table1[[#This Row],[Total]])</f>
        <v>5016</v>
      </c>
    </row>
    <row r="45" spans="1:16">
      <c r="A45">
        <v>41</v>
      </c>
      <c r="B45" s="2">
        <v>43935</v>
      </c>
      <c r="C45" s="3" t="s">
        <v>62</v>
      </c>
      <c r="D45" s="6" t="s">
        <v>49</v>
      </c>
      <c r="E45" s="3" t="s">
        <v>25</v>
      </c>
      <c r="F45" s="3">
        <v>132</v>
      </c>
      <c r="G45" s="3" t="str">
        <f>VLOOKUP(Table1[[#This Row],[Customer ID]],'Customer Info'!$A$4:$C$12,2,FALSE)</f>
        <v>Bankia</v>
      </c>
      <c r="H45" s="6" t="str">
        <f>VLOOKUP(Table1[[#This Row],[Customer ID]],'Customer Info'!$A$4:$C$12,3,FALSE)</f>
        <v>Lucas Adams</v>
      </c>
      <c r="I45" t="s">
        <v>42</v>
      </c>
      <c r="J45" t="s">
        <v>22</v>
      </c>
      <c r="K45" t="s">
        <v>55</v>
      </c>
      <c r="L45">
        <v>30</v>
      </c>
      <c r="M45" s="5">
        <v>375</v>
      </c>
      <c r="N45" s="5">
        <v>11250</v>
      </c>
      <c r="O45" s="3" t="str">
        <f>IF(Table1[[#This Row],[Number]]&gt;=20,"YES","NO")</f>
        <v>YES</v>
      </c>
      <c r="P45" s="5">
        <f>IF(Table1[[#This Row],[Number]]&gt;=20,0.95*Table1[[#This Row],[Total]],Table1[[#This Row],[Total]])</f>
        <v>10687.5</v>
      </c>
    </row>
    <row r="46" spans="1:16">
      <c r="A46">
        <v>42</v>
      </c>
      <c r="B46" s="2">
        <v>43936</v>
      </c>
      <c r="C46" s="3" t="s">
        <v>62</v>
      </c>
      <c r="D46" s="6" t="s">
        <v>49</v>
      </c>
      <c r="E46" s="3" t="s">
        <v>25</v>
      </c>
      <c r="F46" s="3">
        <v>144</v>
      </c>
      <c r="G46" s="3" t="str">
        <f>VLOOKUP(Table1[[#This Row],[Customer ID]],'Customer Info'!$A$4:$C$12,2,FALSE)</f>
        <v>Affinity</v>
      </c>
      <c r="H46" s="6" t="str">
        <f>VLOOKUP(Table1[[#This Row],[Customer ID]],'Customer Info'!$A$4:$C$12,3,FALSE)</f>
        <v>Christina Bell</v>
      </c>
      <c r="I46" t="s">
        <v>26</v>
      </c>
      <c r="J46" t="s">
        <v>27</v>
      </c>
      <c r="K46" t="s">
        <v>28</v>
      </c>
      <c r="L46">
        <v>15</v>
      </c>
      <c r="M46" s="5">
        <v>260</v>
      </c>
      <c r="N46" s="5">
        <v>3900</v>
      </c>
      <c r="O46" s="3" t="str">
        <f>IF(Table1[[#This Row],[Number]]&gt;=20,"YES","NO")</f>
        <v>NO</v>
      </c>
      <c r="P46" s="5">
        <f>IF(Table1[[#This Row],[Number]]&gt;=20,0.95*Table1[[#This Row],[Total]],Table1[[#This Row],[Total]])</f>
        <v>3900</v>
      </c>
    </row>
    <row r="47" spans="1:16">
      <c r="A47">
        <v>43</v>
      </c>
      <c r="B47" s="2">
        <v>43937</v>
      </c>
      <c r="C47" s="3" t="s">
        <v>62</v>
      </c>
      <c r="D47" s="6" t="s">
        <v>39</v>
      </c>
      <c r="E47" s="3" t="s">
        <v>20</v>
      </c>
      <c r="F47" s="3">
        <v>157</v>
      </c>
      <c r="G47" s="3" t="str">
        <f>VLOOKUP(Table1[[#This Row],[Customer ID]],'Customer Info'!$A$4:$C$12,2,FALSE)</f>
        <v>MarkPlus</v>
      </c>
      <c r="H47" s="6" t="str">
        <f>VLOOKUP(Table1[[#This Row],[Customer ID]],'Customer Info'!$A$4:$C$12,3,FALSE)</f>
        <v>Matt Reed</v>
      </c>
      <c r="I47" t="s">
        <v>42</v>
      </c>
      <c r="J47" t="s">
        <v>22</v>
      </c>
      <c r="K47" t="s">
        <v>55</v>
      </c>
      <c r="L47">
        <v>15</v>
      </c>
      <c r="M47" s="5">
        <v>375</v>
      </c>
      <c r="N47" s="5">
        <v>5625</v>
      </c>
      <c r="O47" s="3" t="str">
        <f>IF(Table1[[#This Row],[Number]]&gt;=20,"YES","NO")</f>
        <v>NO</v>
      </c>
      <c r="P47" s="5">
        <f>IF(Table1[[#This Row],[Number]]&gt;=20,0.95*Table1[[#This Row],[Total]],Table1[[#This Row],[Total]])</f>
        <v>5625</v>
      </c>
    </row>
    <row r="48" spans="1:16">
      <c r="A48">
        <v>44</v>
      </c>
      <c r="B48" s="2">
        <v>43940</v>
      </c>
      <c r="C48" s="3" t="s">
        <v>62</v>
      </c>
      <c r="D48" s="6" t="s">
        <v>19</v>
      </c>
      <c r="E48" s="3" t="s">
        <v>20</v>
      </c>
      <c r="F48" s="3">
        <v>180</v>
      </c>
      <c r="G48" s="3" t="str">
        <f>VLOOKUP(Table1[[#This Row],[Customer ID]],'Customer Info'!$A$4:$C$12,2,FALSE)</f>
        <v>Milago</v>
      </c>
      <c r="H48" s="6" t="str">
        <f>VLOOKUP(Table1[[#This Row],[Customer ID]],'Customer Info'!$A$4:$C$12,3,FALSE)</f>
        <v>Sam Cooper</v>
      </c>
      <c r="I48" t="s">
        <v>36</v>
      </c>
      <c r="J48" t="s">
        <v>34</v>
      </c>
      <c r="K48" t="s">
        <v>58</v>
      </c>
      <c r="L48">
        <v>42</v>
      </c>
      <c r="M48" s="5">
        <v>295</v>
      </c>
      <c r="N48" s="5">
        <v>12390</v>
      </c>
      <c r="O48" s="3" t="str">
        <f>IF(Table1[[#This Row],[Number]]&gt;=20,"YES","NO")</f>
        <v>YES</v>
      </c>
      <c r="P48" s="5">
        <f>IF(Table1[[#This Row],[Number]]&gt;=20,0.95*Table1[[#This Row],[Total]],Table1[[#This Row],[Total]])</f>
        <v>11770.5</v>
      </c>
    </row>
    <row r="49" spans="1:16">
      <c r="A49">
        <v>45</v>
      </c>
      <c r="B49" s="2">
        <v>43941</v>
      </c>
      <c r="C49" s="3" t="s">
        <v>62</v>
      </c>
      <c r="D49" s="6" t="s">
        <v>19</v>
      </c>
      <c r="E49" s="3" t="s">
        <v>20</v>
      </c>
      <c r="F49" s="3">
        <v>132</v>
      </c>
      <c r="G49" s="3" t="str">
        <f>VLOOKUP(Table1[[#This Row],[Customer ID]],'Customer Info'!$A$4:$C$12,2,FALSE)</f>
        <v>Bankia</v>
      </c>
      <c r="H49" s="6" t="str">
        <f>VLOOKUP(Table1[[#This Row],[Customer ID]],'Customer Info'!$A$4:$C$12,3,FALSE)</f>
        <v>Lucas Adams</v>
      </c>
      <c r="I49" t="s">
        <v>30</v>
      </c>
      <c r="J49" t="s">
        <v>22</v>
      </c>
      <c r="K49" t="s">
        <v>31</v>
      </c>
      <c r="L49">
        <v>26</v>
      </c>
      <c r="M49" s="5">
        <v>350</v>
      </c>
      <c r="N49" s="5">
        <v>9100</v>
      </c>
      <c r="O49" s="3" t="str">
        <f>IF(Table1[[#This Row],[Number]]&gt;=20,"YES","NO")</f>
        <v>YES</v>
      </c>
      <c r="P49" s="5">
        <f>IF(Table1[[#This Row],[Number]]&gt;=20,0.95*Table1[[#This Row],[Total]],Table1[[#This Row],[Total]])</f>
        <v>8645</v>
      </c>
    </row>
    <row r="50" spans="1:16">
      <c r="A50">
        <v>46</v>
      </c>
      <c r="B50" s="2">
        <v>43943</v>
      </c>
      <c r="C50" s="3" t="s">
        <v>62</v>
      </c>
      <c r="D50" s="6" t="s">
        <v>32</v>
      </c>
      <c r="E50" s="3" t="s">
        <v>33</v>
      </c>
      <c r="F50" s="3">
        <v>162</v>
      </c>
      <c r="G50" s="3" t="str">
        <f>VLOOKUP(Table1[[#This Row],[Customer ID]],'Customer Info'!$A$4:$C$12,2,FALSE)</f>
        <v>Cruise</v>
      </c>
      <c r="H50" s="6" t="str">
        <f>VLOOKUP(Table1[[#This Row],[Customer ID]],'Customer Info'!$A$4:$C$12,3,FALSE)</f>
        <v>Denise Harris</v>
      </c>
      <c r="I50" t="s">
        <v>26</v>
      </c>
      <c r="J50" t="s">
        <v>37</v>
      </c>
      <c r="K50" t="s">
        <v>63</v>
      </c>
      <c r="L50">
        <v>35</v>
      </c>
      <c r="M50" s="5">
        <v>260</v>
      </c>
      <c r="N50" s="5">
        <v>9100</v>
      </c>
      <c r="O50" s="3" t="str">
        <f>IF(Table1[[#This Row],[Number]]&gt;=20,"YES","NO")</f>
        <v>YES</v>
      </c>
      <c r="P50" s="5">
        <f>IF(Table1[[#This Row],[Number]]&gt;=20,0.95*Table1[[#This Row],[Total]],Table1[[#This Row],[Total]])</f>
        <v>8645</v>
      </c>
    </row>
    <row r="51" spans="1:16">
      <c r="A51">
        <v>47</v>
      </c>
      <c r="B51" s="2">
        <v>43944</v>
      </c>
      <c r="C51" s="3" t="s">
        <v>62</v>
      </c>
      <c r="D51" s="6" t="s">
        <v>39</v>
      </c>
      <c r="E51" s="3" t="s">
        <v>20</v>
      </c>
      <c r="F51" s="3">
        <v>144</v>
      </c>
      <c r="G51" s="3" t="str">
        <f>VLOOKUP(Table1[[#This Row],[Customer ID]],'Customer Info'!$A$4:$C$12,2,FALSE)</f>
        <v>Affinity</v>
      </c>
      <c r="H51" s="6" t="str">
        <f>VLOOKUP(Table1[[#This Row],[Customer ID]],'Customer Info'!$A$4:$C$12,3,FALSE)</f>
        <v>Christina Bell</v>
      </c>
      <c r="I51" t="s">
        <v>51</v>
      </c>
      <c r="J51" t="s">
        <v>43</v>
      </c>
      <c r="K51" t="s">
        <v>59</v>
      </c>
      <c r="L51">
        <v>32</v>
      </c>
      <c r="M51" s="5">
        <v>220</v>
      </c>
      <c r="N51" s="5">
        <v>7040</v>
      </c>
      <c r="O51" s="3" t="str">
        <f>IF(Table1[[#This Row],[Number]]&gt;=20,"YES","NO")</f>
        <v>YES</v>
      </c>
      <c r="P51" s="5">
        <f>IF(Table1[[#This Row],[Number]]&gt;=20,0.95*Table1[[#This Row],[Total]],Table1[[#This Row],[Total]])</f>
        <v>6688</v>
      </c>
    </row>
    <row r="52" spans="1:16">
      <c r="A52">
        <v>48</v>
      </c>
      <c r="B52" s="2">
        <v>43948</v>
      </c>
      <c r="C52" s="3" t="s">
        <v>62</v>
      </c>
      <c r="D52" s="6" t="s">
        <v>49</v>
      </c>
      <c r="E52" s="3" t="s">
        <v>25</v>
      </c>
      <c r="F52" s="3">
        <v>132</v>
      </c>
      <c r="G52" s="3" t="str">
        <f>VLOOKUP(Table1[[#This Row],[Customer ID]],'Customer Info'!$A$4:$C$12,2,FALSE)</f>
        <v>Bankia</v>
      </c>
      <c r="H52" s="6" t="str">
        <f>VLOOKUP(Table1[[#This Row],[Customer ID]],'Customer Info'!$A$4:$C$12,3,FALSE)</f>
        <v>Lucas Adams</v>
      </c>
      <c r="I52" t="s">
        <v>36</v>
      </c>
      <c r="J52" t="s">
        <v>34</v>
      </c>
      <c r="K52" t="s">
        <v>58</v>
      </c>
      <c r="L52">
        <v>18</v>
      </c>
      <c r="M52" s="5">
        <v>295</v>
      </c>
      <c r="N52" s="5">
        <v>5310</v>
      </c>
      <c r="O52" s="3" t="str">
        <f>IF(Table1[[#This Row],[Number]]&gt;=20,"YES","NO")</f>
        <v>NO</v>
      </c>
      <c r="P52" s="5">
        <f>IF(Table1[[#This Row],[Number]]&gt;=20,0.95*Table1[[#This Row],[Total]],Table1[[#This Row],[Total]])</f>
        <v>5310</v>
      </c>
    </row>
    <row r="53" spans="1:16">
      <c r="A53">
        <v>49</v>
      </c>
      <c r="B53" s="2">
        <v>43948</v>
      </c>
      <c r="C53" s="3" t="s">
        <v>62</v>
      </c>
      <c r="D53" s="6" t="s">
        <v>32</v>
      </c>
      <c r="E53" s="3" t="s">
        <v>33</v>
      </c>
      <c r="F53" s="3">
        <v>180</v>
      </c>
      <c r="G53" s="3" t="str">
        <f>VLOOKUP(Table1[[#This Row],[Customer ID]],'Customer Info'!$A$4:$C$12,2,FALSE)</f>
        <v>Milago</v>
      </c>
      <c r="H53" s="6" t="str">
        <f>VLOOKUP(Table1[[#This Row],[Customer ID]],'Customer Info'!$A$4:$C$12,3,FALSE)</f>
        <v>Sam Cooper</v>
      </c>
      <c r="I53" t="s">
        <v>30</v>
      </c>
      <c r="J53" t="s">
        <v>22</v>
      </c>
      <c r="K53" t="s">
        <v>31</v>
      </c>
      <c r="L53">
        <v>22</v>
      </c>
      <c r="M53" s="5">
        <v>350</v>
      </c>
      <c r="N53" s="5">
        <v>7700</v>
      </c>
      <c r="O53" s="3" t="str">
        <f>IF(Table1[[#This Row],[Number]]&gt;=20,"YES","NO")</f>
        <v>YES</v>
      </c>
      <c r="P53" s="5">
        <f>IF(Table1[[#This Row],[Number]]&gt;=20,0.95*Table1[[#This Row],[Total]],Table1[[#This Row],[Total]])</f>
        <v>7315</v>
      </c>
    </row>
    <row r="54" spans="1:16">
      <c r="A54">
        <v>50</v>
      </c>
      <c r="B54" s="2">
        <v>43951</v>
      </c>
      <c r="C54" s="3" t="s">
        <v>62</v>
      </c>
      <c r="D54" s="6" t="s">
        <v>41</v>
      </c>
      <c r="E54" s="3" t="s">
        <v>33</v>
      </c>
      <c r="F54" s="3">
        <v>162</v>
      </c>
      <c r="G54" s="3" t="str">
        <f>VLOOKUP(Table1[[#This Row],[Customer ID]],'Customer Info'!$A$4:$C$12,2,FALSE)</f>
        <v>Cruise</v>
      </c>
      <c r="H54" s="6" t="str">
        <f>VLOOKUP(Table1[[#This Row],[Customer ID]],'Customer Info'!$A$4:$C$12,3,FALSE)</f>
        <v>Denise Harris</v>
      </c>
      <c r="I54" t="s">
        <v>21</v>
      </c>
      <c r="J54" t="s">
        <v>37</v>
      </c>
      <c r="K54" t="s">
        <v>60</v>
      </c>
      <c r="L54">
        <v>38</v>
      </c>
      <c r="M54" s="5">
        <v>235</v>
      </c>
      <c r="N54" s="5">
        <v>8930</v>
      </c>
      <c r="O54" s="3" t="str">
        <f>IF(Table1[[#This Row],[Number]]&gt;=20,"YES","NO")</f>
        <v>YES</v>
      </c>
      <c r="P54" s="5">
        <f>IF(Table1[[#This Row],[Number]]&gt;=20,0.95*Table1[[#This Row],[Total]],Table1[[#This Row],[Total]])</f>
        <v>8483.5</v>
      </c>
    </row>
    <row r="55" spans="1:16">
      <c r="A55">
        <v>51</v>
      </c>
      <c r="B55" s="2">
        <v>43952</v>
      </c>
      <c r="C55" s="3" t="s">
        <v>64</v>
      </c>
      <c r="D55" s="6" t="s">
        <v>19</v>
      </c>
      <c r="E55" s="3" t="s">
        <v>20</v>
      </c>
      <c r="F55" s="3">
        <v>180</v>
      </c>
      <c r="G55" s="3" t="str">
        <f>VLOOKUP(Table1[[#This Row],[Customer ID]],'Customer Info'!$A$4:$C$12,2,FALSE)</f>
        <v>Milago</v>
      </c>
      <c r="H55" s="6" t="str">
        <f>VLOOKUP(Table1[[#This Row],[Customer ID]],'Customer Info'!$A$4:$C$12,3,FALSE)</f>
        <v>Sam Cooper</v>
      </c>
      <c r="I55" t="s">
        <v>51</v>
      </c>
      <c r="J55" t="s">
        <v>22</v>
      </c>
      <c r="K55" t="s">
        <v>65</v>
      </c>
      <c r="L55">
        <v>42</v>
      </c>
      <c r="M55" s="5">
        <v>220</v>
      </c>
      <c r="N55" s="5">
        <v>9240</v>
      </c>
      <c r="O55" s="3" t="str">
        <f>IF(Table1[[#This Row],[Number]]&gt;=20,"YES","NO")</f>
        <v>YES</v>
      </c>
      <c r="P55" s="5">
        <f>IF(Table1[[#This Row],[Number]]&gt;=20,0.95*Table1[[#This Row],[Total]],Table1[[#This Row],[Total]])</f>
        <v>8778</v>
      </c>
    </row>
    <row r="56" spans="1:16">
      <c r="A56">
        <v>52</v>
      </c>
      <c r="B56" s="2">
        <v>43954</v>
      </c>
      <c r="C56" s="3" t="s">
        <v>64</v>
      </c>
      <c r="D56" s="6" t="s">
        <v>49</v>
      </c>
      <c r="E56" s="3" t="s">
        <v>25</v>
      </c>
      <c r="F56" s="3">
        <v>162</v>
      </c>
      <c r="G56" s="3" t="str">
        <f>VLOOKUP(Table1[[#This Row],[Customer ID]],'Customer Info'!$A$4:$C$12,2,FALSE)</f>
        <v>Cruise</v>
      </c>
      <c r="H56" s="6" t="str">
        <f>VLOOKUP(Table1[[#This Row],[Customer ID]],'Customer Info'!$A$4:$C$12,3,FALSE)</f>
        <v>Denise Harris</v>
      </c>
      <c r="I56" t="s">
        <v>36</v>
      </c>
      <c r="J56" t="s">
        <v>27</v>
      </c>
      <c r="K56" t="s">
        <v>66</v>
      </c>
      <c r="L56">
        <v>15</v>
      </c>
      <c r="M56" s="5">
        <v>295</v>
      </c>
      <c r="N56" s="5">
        <v>4425</v>
      </c>
      <c r="O56" s="3" t="str">
        <f>IF(Table1[[#This Row],[Number]]&gt;=20,"YES","NO")</f>
        <v>NO</v>
      </c>
      <c r="P56" s="5">
        <f>IF(Table1[[#This Row],[Number]]&gt;=20,0.95*Table1[[#This Row],[Total]],Table1[[#This Row],[Total]])</f>
        <v>4425</v>
      </c>
    </row>
    <row r="57" spans="1:16">
      <c r="A57">
        <v>53</v>
      </c>
      <c r="B57" s="2">
        <v>43958</v>
      </c>
      <c r="C57" s="3" t="s">
        <v>64</v>
      </c>
      <c r="D57" s="6" t="s">
        <v>32</v>
      </c>
      <c r="E57" s="3" t="s">
        <v>33</v>
      </c>
      <c r="F57" s="3">
        <v>136</v>
      </c>
      <c r="G57" s="3" t="str">
        <f>VLOOKUP(Table1[[#This Row],[Customer ID]],'Customer Info'!$A$4:$C$12,2,FALSE)</f>
        <v>Telmark</v>
      </c>
      <c r="H57" s="6" t="str">
        <f>VLOOKUP(Table1[[#This Row],[Customer ID]],'Customer Info'!$A$4:$C$12,3,FALSE)</f>
        <v>Emily Flores</v>
      </c>
      <c r="I57" t="s">
        <v>42</v>
      </c>
      <c r="J57" t="s">
        <v>37</v>
      </c>
      <c r="K57" t="s">
        <v>48</v>
      </c>
      <c r="L57">
        <v>10</v>
      </c>
      <c r="M57" s="5">
        <v>375</v>
      </c>
      <c r="N57" s="5">
        <v>3750</v>
      </c>
      <c r="O57" s="3" t="str">
        <f>IF(Table1[[#This Row],[Number]]&gt;=20,"YES","NO")</f>
        <v>NO</v>
      </c>
      <c r="P57" s="5">
        <f>IF(Table1[[#This Row],[Number]]&gt;=20,0.95*Table1[[#This Row],[Total]],Table1[[#This Row],[Total]])</f>
        <v>3750</v>
      </c>
    </row>
    <row r="58" spans="1:16">
      <c r="A58">
        <v>54</v>
      </c>
      <c r="B58" s="2">
        <v>43959</v>
      </c>
      <c r="C58" s="3" t="s">
        <v>64</v>
      </c>
      <c r="D58" s="6" t="s">
        <v>29</v>
      </c>
      <c r="E58" s="3" t="s">
        <v>25</v>
      </c>
      <c r="F58" s="3">
        <v>136</v>
      </c>
      <c r="G58" s="3" t="str">
        <f>VLOOKUP(Table1[[#This Row],[Customer ID]],'Customer Info'!$A$4:$C$12,2,FALSE)</f>
        <v>Telmark</v>
      </c>
      <c r="H58" s="6" t="str">
        <f>VLOOKUP(Table1[[#This Row],[Customer ID]],'Customer Info'!$A$4:$C$12,3,FALSE)</f>
        <v>Emily Flores</v>
      </c>
      <c r="I58" t="s">
        <v>21</v>
      </c>
      <c r="J58" t="s">
        <v>22</v>
      </c>
      <c r="K58" t="s">
        <v>23</v>
      </c>
      <c r="L58">
        <v>26</v>
      </c>
      <c r="M58" s="5">
        <v>235</v>
      </c>
      <c r="N58" s="5">
        <v>6110</v>
      </c>
      <c r="O58" s="3" t="str">
        <f>IF(Table1[[#This Row],[Number]]&gt;=20,"YES","NO")</f>
        <v>YES</v>
      </c>
      <c r="P58" s="5">
        <f>IF(Table1[[#This Row],[Number]]&gt;=20,0.95*Table1[[#This Row],[Total]],Table1[[#This Row],[Total]])</f>
        <v>5804.5</v>
      </c>
    </row>
    <row r="59" spans="1:16">
      <c r="A59">
        <v>55</v>
      </c>
      <c r="B59" s="2">
        <v>43963</v>
      </c>
      <c r="C59" s="3" t="s">
        <v>64</v>
      </c>
      <c r="D59" s="6" t="s">
        <v>39</v>
      </c>
      <c r="E59" s="3" t="s">
        <v>20</v>
      </c>
      <c r="F59" s="3">
        <v>152</v>
      </c>
      <c r="G59" s="3" t="str">
        <f>VLOOKUP(Table1[[#This Row],[Customer ID]],'Customer Info'!$A$4:$C$12,2,FALSE)</f>
        <v>Secspace</v>
      </c>
      <c r="H59" s="6" t="str">
        <f>VLOOKUP(Table1[[#This Row],[Customer ID]],'Customer Info'!$A$4:$C$12,3,FALSE)</f>
        <v>Rob Nelson</v>
      </c>
      <c r="I59" t="s">
        <v>21</v>
      </c>
      <c r="J59" t="s">
        <v>27</v>
      </c>
      <c r="K59" t="s">
        <v>67</v>
      </c>
      <c r="L59">
        <v>40</v>
      </c>
      <c r="M59" s="5">
        <v>235</v>
      </c>
      <c r="N59" s="5">
        <v>9400</v>
      </c>
      <c r="O59" s="3" t="str">
        <f>IF(Table1[[#This Row],[Number]]&gt;=20,"YES","NO")</f>
        <v>YES</v>
      </c>
      <c r="P59" s="5">
        <f>IF(Table1[[#This Row],[Number]]&gt;=20,0.95*Table1[[#This Row],[Total]],Table1[[#This Row],[Total]])</f>
        <v>8930</v>
      </c>
    </row>
    <row r="60" spans="1:16">
      <c r="A60">
        <v>56</v>
      </c>
      <c r="B60" s="2">
        <v>43964</v>
      </c>
      <c r="C60" s="3" t="s">
        <v>64</v>
      </c>
      <c r="D60" s="6" t="s">
        <v>41</v>
      </c>
      <c r="E60" s="3" t="s">
        <v>33</v>
      </c>
      <c r="F60" s="3">
        <v>180</v>
      </c>
      <c r="G60" s="3" t="str">
        <f>VLOOKUP(Table1[[#This Row],[Customer ID]],'Customer Info'!$A$4:$C$12,2,FALSE)</f>
        <v>Milago</v>
      </c>
      <c r="H60" s="6" t="str">
        <f>VLOOKUP(Table1[[#This Row],[Customer ID]],'Customer Info'!$A$4:$C$12,3,FALSE)</f>
        <v>Sam Cooper</v>
      </c>
      <c r="I60" t="s">
        <v>26</v>
      </c>
      <c r="J60" t="s">
        <v>22</v>
      </c>
      <c r="K60" t="s">
        <v>56</v>
      </c>
      <c r="L60">
        <v>30</v>
      </c>
      <c r="M60" s="5">
        <v>260</v>
      </c>
      <c r="N60" s="5">
        <v>7800</v>
      </c>
      <c r="O60" s="3" t="str">
        <f>IF(Table1[[#This Row],[Number]]&gt;=20,"YES","NO")</f>
        <v>YES</v>
      </c>
      <c r="P60" s="5">
        <f>IF(Table1[[#This Row],[Number]]&gt;=20,0.95*Table1[[#This Row],[Total]],Table1[[#This Row],[Total]])</f>
        <v>7410</v>
      </c>
    </row>
    <row r="61" spans="1:16">
      <c r="A61">
        <v>57</v>
      </c>
      <c r="B61" s="2">
        <v>43966</v>
      </c>
      <c r="C61" s="3" t="s">
        <v>64</v>
      </c>
      <c r="D61" s="6" t="s">
        <v>32</v>
      </c>
      <c r="E61" s="3" t="s">
        <v>33</v>
      </c>
      <c r="F61" s="3">
        <v>152</v>
      </c>
      <c r="G61" s="3" t="str">
        <f>VLOOKUP(Table1[[#This Row],[Customer ID]],'Customer Info'!$A$4:$C$12,2,FALSE)</f>
        <v>Secspace</v>
      </c>
      <c r="H61" s="6" t="str">
        <f>VLOOKUP(Table1[[#This Row],[Customer ID]],'Customer Info'!$A$4:$C$12,3,FALSE)</f>
        <v>Rob Nelson</v>
      </c>
      <c r="I61" t="s">
        <v>30</v>
      </c>
      <c r="J61" t="s">
        <v>37</v>
      </c>
      <c r="K61" t="s">
        <v>68</v>
      </c>
      <c r="L61">
        <v>26</v>
      </c>
      <c r="M61" s="5">
        <v>350</v>
      </c>
      <c r="N61" s="5">
        <v>9100</v>
      </c>
      <c r="O61" s="3" t="str">
        <f>IF(Table1[[#This Row],[Number]]&gt;=20,"YES","NO")</f>
        <v>YES</v>
      </c>
      <c r="P61" s="5">
        <f>IF(Table1[[#This Row],[Number]]&gt;=20,0.95*Table1[[#This Row],[Total]],Table1[[#This Row],[Total]])</f>
        <v>8645</v>
      </c>
    </row>
    <row r="62" spans="1:16">
      <c r="A62">
        <v>58</v>
      </c>
      <c r="B62" s="2">
        <v>43968</v>
      </c>
      <c r="C62" s="3" t="s">
        <v>64</v>
      </c>
      <c r="D62" s="6" t="s">
        <v>39</v>
      </c>
      <c r="E62" s="3" t="s">
        <v>20</v>
      </c>
      <c r="F62" s="3">
        <v>132</v>
      </c>
      <c r="G62" s="3" t="str">
        <f>VLOOKUP(Table1[[#This Row],[Customer ID]],'Customer Info'!$A$4:$C$12,2,FALSE)</f>
        <v>Bankia</v>
      </c>
      <c r="H62" s="6" t="str">
        <f>VLOOKUP(Table1[[#This Row],[Customer ID]],'Customer Info'!$A$4:$C$12,3,FALSE)</f>
        <v>Lucas Adams</v>
      </c>
      <c r="I62" t="s">
        <v>36</v>
      </c>
      <c r="J62" t="s">
        <v>22</v>
      </c>
      <c r="K62" t="s">
        <v>53</v>
      </c>
      <c r="L62">
        <v>18</v>
      </c>
      <c r="M62" s="5">
        <v>295</v>
      </c>
      <c r="N62" s="5">
        <v>5310</v>
      </c>
      <c r="O62" s="3" t="str">
        <f>IF(Table1[[#This Row],[Number]]&gt;=20,"YES","NO")</f>
        <v>NO</v>
      </c>
      <c r="P62" s="5">
        <f>IF(Table1[[#This Row],[Number]]&gt;=20,0.95*Table1[[#This Row],[Total]],Table1[[#This Row],[Total]])</f>
        <v>5310</v>
      </c>
    </row>
    <row r="63" spans="1:16">
      <c r="A63">
        <v>59</v>
      </c>
      <c r="B63" s="2">
        <v>43970</v>
      </c>
      <c r="C63" s="3" t="s">
        <v>64</v>
      </c>
      <c r="D63" s="6" t="s">
        <v>29</v>
      </c>
      <c r="E63" s="3" t="s">
        <v>25</v>
      </c>
      <c r="F63" s="3">
        <v>180</v>
      </c>
      <c r="G63" s="3" t="str">
        <f>VLOOKUP(Table1[[#This Row],[Customer ID]],'Customer Info'!$A$4:$C$12,2,FALSE)</f>
        <v>Milago</v>
      </c>
      <c r="H63" s="6" t="str">
        <f>VLOOKUP(Table1[[#This Row],[Customer ID]],'Customer Info'!$A$4:$C$12,3,FALSE)</f>
        <v>Sam Cooper</v>
      </c>
      <c r="I63" t="s">
        <v>21</v>
      </c>
      <c r="J63" t="s">
        <v>37</v>
      </c>
      <c r="K63" t="s">
        <v>60</v>
      </c>
      <c r="L63">
        <v>22</v>
      </c>
      <c r="M63" s="5">
        <v>235</v>
      </c>
      <c r="N63" s="5">
        <v>5170</v>
      </c>
      <c r="O63" s="3" t="str">
        <f>IF(Table1[[#This Row],[Number]]&gt;=20,"YES","NO")</f>
        <v>YES</v>
      </c>
      <c r="P63" s="5">
        <f>IF(Table1[[#This Row],[Number]]&gt;=20,0.95*Table1[[#This Row],[Total]],Table1[[#This Row],[Total]])</f>
        <v>4911.5</v>
      </c>
    </row>
    <row r="64" spans="1:16">
      <c r="A64">
        <v>60</v>
      </c>
      <c r="B64" s="2">
        <v>43972</v>
      </c>
      <c r="C64" s="3" t="s">
        <v>64</v>
      </c>
      <c r="D64" s="6" t="s">
        <v>32</v>
      </c>
      <c r="E64" s="3" t="s">
        <v>33</v>
      </c>
      <c r="F64" s="3">
        <v>144</v>
      </c>
      <c r="G64" s="3" t="str">
        <f>VLOOKUP(Table1[[#This Row],[Customer ID]],'Customer Info'!$A$4:$C$12,2,FALSE)</f>
        <v>Affinity</v>
      </c>
      <c r="H64" s="6" t="str">
        <f>VLOOKUP(Table1[[#This Row],[Customer ID]],'Customer Info'!$A$4:$C$12,3,FALSE)</f>
        <v>Christina Bell</v>
      </c>
      <c r="I64" t="s">
        <v>30</v>
      </c>
      <c r="J64" t="s">
        <v>22</v>
      </c>
      <c r="K64" t="s">
        <v>31</v>
      </c>
      <c r="L64">
        <v>42</v>
      </c>
      <c r="M64" s="5">
        <v>350</v>
      </c>
      <c r="N64" s="5">
        <v>14700</v>
      </c>
      <c r="O64" s="3" t="str">
        <f>IF(Table1[[#This Row],[Number]]&gt;=20,"YES","NO")</f>
        <v>YES</v>
      </c>
      <c r="P64" s="5">
        <f>IF(Table1[[#This Row],[Number]]&gt;=20,0.95*Table1[[#This Row],[Total]],Table1[[#This Row],[Total]])</f>
        <v>13965</v>
      </c>
    </row>
    <row r="65" spans="1:16">
      <c r="A65">
        <v>61</v>
      </c>
      <c r="B65" s="2">
        <v>43972</v>
      </c>
      <c r="C65" s="3" t="s">
        <v>64</v>
      </c>
      <c r="D65" s="6" t="s">
        <v>49</v>
      </c>
      <c r="E65" s="3" t="s">
        <v>25</v>
      </c>
      <c r="F65" s="3">
        <v>162</v>
      </c>
      <c r="G65" s="3" t="str">
        <f>VLOOKUP(Table1[[#This Row],[Customer ID]],'Customer Info'!$A$4:$C$12,2,FALSE)</f>
        <v>Cruise</v>
      </c>
      <c r="H65" s="6" t="str">
        <f>VLOOKUP(Table1[[#This Row],[Customer ID]],'Customer Info'!$A$4:$C$12,3,FALSE)</f>
        <v>Denise Harris</v>
      </c>
      <c r="I65" t="s">
        <v>30</v>
      </c>
      <c r="J65" t="s">
        <v>43</v>
      </c>
      <c r="K65" t="s">
        <v>50</v>
      </c>
      <c r="L65">
        <v>45</v>
      </c>
      <c r="M65" s="5">
        <v>350</v>
      </c>
      <c r="N65" s="5">
        <v>15750</v>
      </c>
      <c r="O65" s="3" t="str">
        <f>IF(Table1[[#This Row],[Number]]&gt;=20,"YES","NO")</f>
        <v>YES</v>
      </c>
      <c r="P65" s="5">
        <f>IF(Table1[[#This Row],[Number]]&gt;=20,0.95*Table1[[#This Row],[Total]],Table1[[#This Row],[Total]])</f>
        <v>14962.5</v>
      </c>
    </row>
    <row r="66" spans="1:16">
      <c r="A66">
        <v>62</v>
      </c>
      <c r="B66" s="2">
        <v>43975</v>
      </c>
      <c r="C66" s="3" t="s">
        <v>64</v>
      </c>
      <c r="D66" s="6" t="s">
        <v>32</v>
      </c>
      <c r="E66" s="3" t="s">
        <v>33</v>
      </c>
      <c r="F66" s="3">
        <v>132</v>
      </c>
      <c r="G66" s="3" t="str">
        <f>VLOOKUP(Table1[[#This Row],[Customer ID]],'Customer Info'!$A$4:$C$12,2,FALSE)</f>
        <v>Bankia</v>
      </c>
      <c r="H66" s="6" t="str">
        <f>VLOOKUP(Table1[[#This Row],[Customer ID]],'Customer Info'!$A$4:$C$12,3,FALSE)</f>
        <v>Lucas Adams</v>
      </c>
      <c r="I66" t="s">
        <v>36</v>
      </c>
      <c r="J66" t="s">
        <v>27</v>
      </c>
      <c r="K66" t="s">
        <v>66</v>
      </c>
      <c r="L66">
        <v>20</v>
      </c>
      <c r="M66" s="5">
        <v>295</v>
      </c>
      <c r="N66" s="5">
        <v>5900</v>
      </c>
      <c r="O66" s="3" t="str">
        <f>IF(Table1[[#This Row],[Number]]&gt;=20,"YES","NO")</f>
        <v>YES</v>
      </c>
      <c r="P66" s="5">
        <f>IF(Table1[[#This Row],[Number]]&gt;=20,0.95*Table1[[#This Row],[Total]],Table1[[#This Row],[Total]])</f>
        <v>5605</v>
      </c>
    </row>
    <row r="67" spans="1:16">
      <c r="A67">
        <v>63</v>
      </c>
      <c r="B67" s="2">
        <v>43977</v>
      </c>
      <c r="C67" s="3" t="s">
        <v>64</v>
      </c>
      <c r="D67" s="6" t="s">
        <v>19</v>
      </c>
      <c r="E67" s="3" t="s">
        <v>20</v>
      </c>
      <c r="F67" s="3">
        <v>136</v>
      </c>
      <c r="G67" s="3" t="str">
        <f>VLOOKUP(Table1[[#This Row],[Customer ID]],'Customer Info'!$A$4:$C$12,2,FALSE)</f>
        <v>Telmark</v>
      </c>
      <c r="H67" s="6" t="str">
        <f>VLOOKUP(Table1[[#This Row],[Customer ID]],'Customer Info'!$A$4:$C$12,3,FALSE)</f>
        <v>Emily Flores</v>
      </c>
      <c r="I67" t="s">
        <v>36</v>
      </c>
      <c r="J67" t="s">
        <v>22</v>
      </c>
      <c r="K67" t="s">
        <v>53</v>
      </c>
      <c r="L67">
        <v>22</v>
      </c>
      <c r="M67" s="5">
        <v>295</v>
      </c>
      <c r="N67" s="5">
        <v>6490</v>
      </c>
      <c r="O67" s="3" t="str">
        <f>IF(Table1[[#This Row],[Number]]&gt;=20,"YES","NO")</f>
        <v>YES</v>
      </c>
      <c r="P67" s="5">
        <f>IF(Table1[[#This Row],[Number]]&gt;=20,0.95*Table1[[#This Row],[Total]],Table1[[#This Row],[Total]])</f>
        <v>6165.5</v>
      </c>
    </row>
    <row r="68" spans="1:16">
      <c r="A68">
        <v>64</v>
      </c>
      <c r="B68" s="2">
        <v>43978</v>
      </c>
      <c r="C68" s="3" t="s">
        <v>64</v>
      </c>
      <c r="D68" s="6" t="s">
        <v>41</v>
      </c>
      <c r="E68" s="3" t="s">
        <v>33</v>
      </c>
      <c r="F68" s="3">
        <v>157</v>
      </c>
      <c r="G68" s="3" t="str">
        <f>VLOOKUP(Table1[[#This Row],[Customer ID]],'Customer Info'!$A$4:$C$12,2,FALSE)</f>
        <v>MarkPlus</v>
      </c>
      <c r="H68" s="6" t="str">
        <f>VLOOKUP(Table1[[#This Row],[Customer ID]],'Customer Info'!$A$4:$C$12,3,FALSE)</f>
        <v>Matt Reed</v>
      </c>
      <c r="I68" t="s">
        <v>51</v>
      </c>
      <c r="J68" t="s">
        <v>43</v>
      </c>
      <c r="K68" t="s">
        <v>59</v>
      </c>
      <c r="L68">
        <v>15</v>
      </c>
      <c r="M68" s="5">
        <v>220</v>
      </c>
      <c r="N68" s="5">
        <v>3300</v>
      </c>
      <c r="O68" s="3" t="str">
        <f>IF(Table1[[#This Row],[Number]]&gt;=20,"YES","NO")</f>
        <v>NO</v>
      </c>
      <c r="P68" s="5">
        <f>IF(Table1[[#This Row],[Number]]&gt;=20,0.95*Table1[[#This Row],[Total]],Table1[[#This Row],[Total]])</f>
        <v>3300</v>
      </c>
    </row>
    <row r="69" spans="1:16">
      <c r="A69">
        <v>65</v>
      </c>
      <c r="B69" s="2">
        <v>43979</v>
      </c>
      <c r="C69" s="3" t="s">
        <v>64</v>
      </c>
      <c r="D69" s="6" t="s">
        <v>39</v>
      </c>
      <c r="E69" s="3" t="s">
        <v>20</v>
      </c>
      <c r="F69" s="3">
        <v>132</v>
      </c>
      <c r="G69" s="3" t="str">
        <f>VLOOKUP(Table1[[#This Row],[Customer ID]],'Customer Info'!$A$4:$C$12,2,FALSE)</f>
        <v>Bankia</v>
      </c>
      <c r="H69" s="6" t="str">
        <f>VLOOKUP(Table1[[#This Row],[Customer ID]],'Customer Info'!$A$4:$C$12,3,FALSE)</f>
        <v>Lucas Adams</v>
      </c>
      <c r="I69" t="s">
        <v>21</v>
      </c>
      <c r="J69" t="s">
        <v>34</v>
      </c>
      <c r="K69" t="s">
        <v>35</v>
      </c>
      <c r="L69">
        <v>35</v>
      </c>
      <c r="M69" s="5">
        <v>235</v>
      </c>
      <c r="N69" s="5">
        <v>8225</v>
      </c>
      <c r="O69" s="3" t="str">
        <f>IF(Table1[[#This Row],[Number]]&gt;=20,"YES","NO")</f>
        <v>YES</v>
      </c>
      <c r="P69" s="5">
        <f>IF(Table1[[#This Row],[Number]]&gt;=20,0.95*Table1[[#This Row],[Total]],Table1[[#This Row],[Total]])</f>
        <v>7813.75</v>
      </c>
    </row>
    <row r="70" spans="1:16">
      <c r="A70">
        <v>66</v>
      </c>
      <c r="B70" s="2">
        <v>43984</v>
      </c>
      <c r="C70" s="3" t="s">
        <v>69</v>
      </c>
      <c r="D70" s="6" t="s">
        <v>41</v>
      </c>
      <c r="E70" s="3" t="s">
        <v>33</v>
      </c>
      <c r="F70" s="3">
        <v>178</v>
      </c>
      <c r="G70" s="3" t="str">
        <f>VLOOKUP(Table1[[#This Row],[Customer ID]],'Customer Info'!$A$4:$C$12,2,FALSE)</f>
        <v>Vento</v>
      </c>
      <c r="H70" s="6" t="str">
        <f>VLOOKUP(Table1[[#This Row],[Customer ID]],'Customer Info'!$A$4:$C$12,3,FALSE)</f>
        <v>Amanda Wood</v>
      </c>
      <c r="I70" t="s">
        <v>42</v>
      </c>
      <c r="J70" t="s">
        <v>37</v>
      </c>
      <c r="K70" t="s">
        <v>48</v>
      </c>
      <c r="L70">
        <v>33</v>
      </c>
      <c r="M70" s="5">
        <v>375</v>
      </c>
      <c r="N70" s="5">
        <v>12375</v>
      </c>
      <c r="O70" s="3" t="str">
        <f>IF(Table1[[#This Row],[Number]]&gt;=20,"YES","NO")</f>
        <v>YES</v>
      </c>
      <c r="P70" s="5">
        <f>IF(Table1[[#This Row],[Number]]&gt;=20,0.95*Table1[[#This Row],[Total]],Table1[[#This Row],[Total]])</f>
        <v>11756.25</v>
      </c>
    </row>
    <row r="71" spans="1:16">
      <c r="A71">
        <v>67</v>
      </c>
      <c r="B71" s="2">
        <v>43987</v>
      </c>
      <c r="C71" s="3" t="s">
        <v>69</v>
      </c>
      <c r="D71" s="6" t="s">
        <v>32</v>
      </c>
      <c r="E71" s="3" t="s">
        <v>33</v>
      </c>
      <c r="F71" s="3">
        <v>144</v>
      </c>
      <c r="G71" s="3" t="str">
        <f>VLOOKUP(Table1[[#This Row],[Customer ID]],'Customer Info'!$A$4:$C$12,2,FALSE)</f>
        <v>Affinity</v>
      </c>
      <c r="H71" s="6" t="str">
        <f>VLOOKUP(Table1[[#This Row],[Customer ID]],'Customer Info'!$A$4:$C$12,3,FALSE)</f>
        <v>Christina Bell</v>
      </c>
      <c r="I71" t="s">
        <v>26</v>
      </c>
      <c r="J71" t="s">
        <v>22</v>
      </c>
      <c r="K71" t="s">
        <v>56</v>
      </c>
      <c r="L71">
        <v>22</v>
      </c>
      <c r="M71" s="5">
        <v>260</v>
      </c>
      <c r="N71" s="5">
        <v>5720</v>
      </c>
      <c r="O71" s="3" t="str">
        <f>IF(Table1[[#This Row],[Number]]&gt;=20,"YES","NO")</f>
        <v>YES</v>
      </c>
      <c r="P71" s="5">
        <f>IF(Table1[[#This Row],[Number]]&gt;=20,0.95*Table1[[#This Row],[Total]],Table1[[#This Row],[Total]])</f>
        <v>5434</v>
      </c>
    </row>
    <row r="72" spans="1:16">
      <c r="A72">
        <v>68</v>
      </c>
      <c r="B72" s="2">
        <v>43987</v>
      </c>
      <c r="C72" s="3" t="s">
        <v>69</v>
      </c>
      <c r="D72" s="6" t="s">
        <v>41</v>
      </c>
      <c r="E72" s="3" t="s">
        <v>33</v>
      </c>
      <c r="F72" s="3">
        <v>136</v>
      </c>
      <c r="G72" s="3" t="str">
        <f>VLOOKUP(Table1[[#This Row],[Customer ID]],'Customer Info'!$A$4:$C$12,2,FALSE)</f>
        <v>Telmark</v>
      </c>
      <c r="H72" s="6" t="str">
        <f>VLOOKUP(Table1[[#This Row],[Customer ID]],'Customer Info'!$A$4:$C$12,3,FALSE)</f>
        <v>Emily Flores</v>
      </c>
      <c r="I72" t="s">
        <v>26</v>
      </c>
      <c r="J72" t="s">
        <v>37</v>
      </c>
      <c r="K72" t="s">
        <v>63</v>
      </c>
      <c r="L72">
        <v>26</v>
      </c>
      <c r="M72" s="5">
        <v>260</v>
      </c>
      <c r="N72" s="5">
        <v>6760</v>
      </c>
      <c r="O72" s="3" t="str">
        <f>IF(Table1[[#This Row],[Number]]&gt;=20,"YES","NO")</f>
        <v>YES</v>
      </c>
      <c r="P72" s="5">
        <f>IF(Table1[[#This Row],[Number]]&gt;=20,0.95*Table1[[#This Row],[Total]],Table1[[#This Row],[Total]])</f>
        <v>6422</v>
      </c>
    </row>
    <row r="73" spans="1:16">
      <c r="A73">
        <v>69</v>
      </c>
      <c r="B73" s="2">
        <v>43990</v>
      </c>
      <c r="C73" s="3" t="s">
        <v>69</v>
      </c>
      <c r="D73" s="6" t="s">
        <v>19</v>
      </c>
      <c r="E73" s="3" t="s">
        <v>20</v>
      </c>
      <c r="F73" s="3">
        <v>132</v>
      </c>
      <c r="G73" s="3" t="str">
        <f>VLOOKUP(Table1[[#This Row],[Customer ID]],'Customer Info'!$A$4:$C$12,2,FALSE)</f>
        <v>Bankia</v>
      </c>
      <c r="H73" s="6" t="str">
        <f>VLOOKUP(Table1[[#This Row],[Customer ID]],'Customer Info'!$A$4:$C$12,3,FALSE)</f>
        <v>Lucas Adams</v>
      </c>
      <c r="I73" t="s">
        <v>51</v>
      </c>
      <c r="J73" t="s">
        <v>27</v>
      </c>
      <c r="K73" t="s">
        <v>52</v>
      </c>
      <c r="L73">
        <v>16</v>
      </c>
      <c r="M73" s="5">
        <v>220</v>
      </c>
      <c r="N73" s="5">
        <v>3520</v>
      </c>
      <c r="O73" s="3" t="str">
        <f>IF(Table1[[#This Row],[Number]]&gt;=20,"YES","NO")</f>
        <v>NO</v>
      </c>
      <c r="P73" s="5">
        <f>IF(Table1[[#This Row],[Number]]&gt;=20,0.95*Table1[[#This Row],[Total]],Table1[[#This Row],[Total]])</f>
        <v>3520</v>
      </c>
    </row>
    <row r="74" spans="1:16">
      <c r="A74">
        <v>70</v>
      </c>
      <c r="B74" s="2">
        <v>43991</v>
      </c>
      <c r="C74" s="3" t="s">
        <v>69</v>
      </c>
      <c r="D74" s="6" t="s">
        <v>49</v>
      </c>
      <c r="E74" s="3" t="s">
        <v>25</v>
      </c>
      <c r="F74" s="3">
        <v>178</v>
      </c>
      <c r="G74" s="3" t="str">
        <f>VLOOKUP(Table1[[#This Row],[Customer ID]],'Customer Info'!$A$4:$C$12,2,FALSE)</f>
        <v>Vento</v>
      </c>
      <c r="H74" s="6" t="str">
        <f>VLOOKUP(Table1[[#This Row],[Customer ID]],'Customer Info'!$A$4:$C$12,3,FALSE)</f>
        <v>Amanda Wood</v>
      </c>
      <c r="I74" t="s">
        <v>36</v>
      </c>
      <c r="J74" t="s">
        <v>22</v>
      </c>
      <c r="K74" t="s">
        <v>53</v>
      </c>
      <c r="L74">
        <v>10</v>
      </c>
      <c r="M74" s="5">
        <v>295</v>
      </c>
      <c r="N74" s="5">
        <v>2950</v>
      </c>
      <c r="O74" s="3" t="str">
        <f>IF(Table1[[#This Row],[Number]]&gt;=20,"YES","NO")</f>
        <v>NO</v>
      </c>
      <c r="P74" s="5">
        <f>IF(Table1[[#This Row],[Number]]&gt;=20,0.95*Table1[[#This Row],[Total]],Table1[[#This Row],[Total]])</f>
        <v>2950</v>
      </c>
    </row>
    <row r="75" spans="1:16">
      <c r="A75">
        <v>71</v>
      </c>
      <c r="B75" s="2">
        <v>43991</v>
      </c>
      <c r="C75" s="3" t="s">
        <v>69</v>
      </c>
      <c r="D75" s="6" t="s">
        <v>29</v>
      </c>
      <c r="E75" s="3" t="s">
        <v>25</v>
      </c>
      <c r="F75" s="3">
        <v>162</v>
      </c>
      <c r="G75" s="3" t="str">
        <f>VLOOKUP(Table1[[#This Row],[Customer ID]],'Customer Info'!$A$4:$C$12,2,FALSE)</f>
        <v>Cruise</v>
      </c>
      <c r="H75" s="6" t="str">
        <f>VLOOKUP(Table1[[#This Row],[Customer ID]],'Customer Info'!$A$4:$C$12,3,FALSE)</f>
        <v>Denise Harris</v>
      </c>
      <c r="I75" t="s">
        <v>26</v>
      </c>
      <c r="J75" t="s">
        <v>22</v>
      </c>
      <c r="K75" t="s">
        <v>56</v>
      </c>
      <c r="L75">
        <v>40</v>
      </c>
      <c r="M75" s="5">
        <v>260</v>
      </c>
      <c r="N75" s="5">
        <v>10400</v>
      </c>
      <c r="O75" s="3" t="str">
        <f>IF(Table1[[#This Row],[Number]]&gt;=20,"YES","NO")</f>
        <v>YES</v>
      </c>
      <c r="P75" s="5">
        <f>IF(Table1[[#This Row],[Number]]&gt;=20,0.95*Table1[[#This Row],[Total]],Table1[[#This Row],[Total]])</f>
        <v>9880</v>
      </c>
    </row>
    <row r="76" spans="1:16">
      <c r="A76">
        <v>72</v>
      </c>
      <c r="B76" s="2">
        <v>43994</v>
      </c>
      <c r="C76" s="3" t="s">
        <v>69</v>
      </c>
      <c r="D76" s="6" t="s">
        <v>24</v>
      </c>
      <c r="E76" s="3" t="s">
        <v>25</v>
      </c>
      <c r="F76" s="3">
        <v>157</v>
      </c>
      <c r="G76" s="3" t="str">
        <f>VLOOKUP(Table1[[#This Row],[Customer ID]],'Customer Info'!$A$4:$C$12,2,FALSE)</f>
        <v>MarkPlus</v>
      </c>
      <c r="H76" s="6" t="str">
        <f>VLOOKUP(Table1[[#This Row],[Customer ID]],'Customer Info'!$A$4:$C$12,3,FALSE)</f>
        <v>Matt Reed</v>
      </c>
      <c r="I76" t="s">
        <v>21</v>
      </c>
      <c r="J76" t="s">
        <v>34</v>
      </c>
      <c r="K76" t="s">
        <v>35</v>
      </c>
      <c r="L76">
        <v>15</v>
      </c>
      <c r="M76" s="5">
        <v>235</v>
      </c>
      <c r="N76" s="5">
        <v>3525</v>
      </c>
      <c r="O76" s="3" t="str">
        <f>IF(Table1[[#This Row],[Number]]&gt;=20,"YES","NO")</f>
        <v>NO</v>
      </c>
      <c r="P76" s="5">
        <f>IF(Table1[[#This Row],[Number]]&gt;=20,0.95*Table1[[#This Row],[Total]],Table1[[#This Row],[Total]])</f>
        <v>3525</v>
      </c>
    </row>
    <row r="77" spans="1:16">
      <c r="A77">
        <v>73</v>
      </c>
      <c r="B77" s="2">
        <v>43996</v>
      </c>
      <c r="C77" s="3" t="s">
        <v>69</v>
      </c>
      <c r="D77" s="6" t="s">
        <v>39</v>
      </c>
      <c r="E77" s="3" t="s">
        <v>20</v>
      </c>
      <c r="F77" s="3">
        <v>132</v>
      </c>
      <c r="G77" s="3" t="str">
        <f>VLOOKUP(Table1[[#This Row],[Customer ID]],'Customer Info'!$A$4:$C$12,2,FALSE)</f>
        <v>Bankia</v>
      </c>
      <c r="H77" s="6" t="str">
        <f>VLOOKUP(Table1[[#This Row],[Customer ID]],'Customer Info'!$A$4:$C$12,3,FALSE)</f>
        <v>Lucas Adams</v>
      </c>
      <c r="I77" t="s">
        <v>42</v>
      </c>
      <c r="J77" t="s">
        <v>37</v>
      </c>
      <c r="K77" t="s">
        <v>48</v>
      </c>
      <c r="L77">
        <v>25</v>
      </c>
      <c r="M77" s="5">
        <v>375</v>
      </c>
      <c r="N77" s="5">
        <v>9375</v>
      </c>
      <c r="O77" s="3" t="str">
        <f>IF(Table1[[#This Row],[Number]]&gt;=20,"YES","NO")</f>
        <v>YES</v>
      </c>
      <c r="P77" s="5">
        <f>IF(Table1[[#This Row],[Number]]&gt;=20,0.95*Table1[[#This Row],[Total]],Table1[[#This Row],[Total]])</f>
        <v>8906.25</v>
      </c>
    </row>
    <row r="78" spans="1:16">
      <c r="A78">
        <v>74</v>
      </c>
      <c r="B78" s="2">
        <v>167</v>
      </c>
      <c r="C78" s="3" t="s">
        <v>69</v>
      </c>
      <c r="D78" s="6" t="s">
        <v>19</v>
      </c>
      <c r="E78" s="3" t="s">
        <v>20</v>
      </c>
      <c r="F78" s="3">
        <v>144</v>
      </c>
      <c r="G78" s="3" t="str">
        <f>VLOOKUP(Table1[[#This Row],[Customer ID]],'Customer Info'!$A$4:$C$12,2,FALSE)</f>
        <v>Affinity</v>
      </c>
      <c r="H78" s="6" t="str">
        <f>VLOOKUP(Table1[[#This Row],[Customer ID]],'Customer Info'!$A$4:$C$12,3,FALSE)</f>
        <v>Christina Bell</v>
      </c>
      <c r="I78" t="s">
        <v>36</v>
      </c>
      <c r="J78" t="s">
        <v>37</v>
      </c>
      <c r="K78" t="s">
        <v>38</v>
      </c>
      <c r="L78">
        <v>20</v>
      </c>
      <c r="M78" s="5">
        <v>295</v>
      </c>
      <c r="N78" s="5">
        <v>5900</v>
      </c>
      <c r="O78" s="3" t="str">
        <f>IF(Table1[[#This Row],[Number]]&gt;=20,"YES","NO")</f>
        <v>YES</v>
      </c>
      <c r="P78" s="5">
        <f>IF(Table1[[#This Row],[Number]]&gt;=20,0.95*Table1[[#This Row],[Total]],Table1[[#This Row],[Total]])</f>
        <v>5605</v>
      </c>
    </row>
    <row r="79" spans="1:16">
      <c r="A79">
        <v>75</v>
      </c>
      <c r="B79" s="2">
        <v>44000</v>
      </c>
      <c r="C79" s="3" t="s">
        <v>69</v>
      </c>
      <c r="D79" s="6" t="s">
        <v>41</v>
      </c>
      <c r="E79" s="3" t="s">
        <v>33</v>
      </c>
      <c r="F79" s="3">
        <v>166</v>
      </c>
      <c r="G79" s="3" t="str">
        <f>VLOOKUP(Table1[[#This Row],[Customer ID]],'Customer Info'!$A$4:$C$12,2,FALSE)</f>
        <v>Port Royale</v>
      </c>
      <c r="H79" s="6" t="str">
        <f>VLOOKUP(Table1[[#This Row],[Customer ID]],'Customer Info'!$A$4:$C$12,3,FALSE)</f>
        <v>Dan Hill</v>
      </c>
      <c r="I79" t="s">
        <v>26</v>
      </c>
      <c r="J79" t="s">
        <v>27</v>
      </c>
      <c r="K79" t="s">
        <v>28</v>
      </c>
      <c r="L79">
        <v>35</v>
      </c>
      <c r="M79" s="5">
        <v>260</v>
      </c>
      <c r="N79" s="5">
        <v>9100</v>
      </c>
      <c r="O79" s="3" t="str">
        <f>IF(Table1[[#This Row],[Number]]&gt;=20,"YES","NO")</f>
        <v>YES</v>
      </c>
      <c r="P79" s="5">
        <f>IF(Table1[[#This Row],[Number]]&gt;=20,0.95*Table1[[#This Row],[Total]],Table1[[#This Row],[Total]])</f>
        <v>8645</v>
      </c>
    </row>
    <row r="80" spans="1:16">
      <c r="A80">
        <v>76</v>
      </c>
      <c r="B80" s="2">
        <v>44005</v>
      </c>
      <c r="C80" s="3" t="s">
        <v>69</v>
      </c>
      <c r="D80" s="6" t="s">
        <v>32</v>
      </c>
      <c r="E80" s="3" t="s">
        <v>33</v>
      </c>
      <c r="F80" s="3">
        <v>178</v>
      </c>
      <c r="G80" s="3" t="str">
        <f>VLOOKUP(Table1[[#This Row],[Customer ID]],'Customer Info'!$A$4:$C$12,2,FALSE)</f>
        <v>Vento</v>
      </c>
      <c r="H80" s="6" t="str">
        <f>VLOOKUP(Table1[[#This Row],[Customer ID]],'Customer Info'!$A$4:$C$12,3,FALSE)</f>
        <v>Amanda Wood</v>
      </c>
      <c r="I80" t="s">
        <v>30</v>
      </c>
      <c r="J80" t="s">
        <v>22</v>
      </c>
      <c r="K80" t="s">
        <v>31</v>
      </c>
      <c r="L80">
        <v>22</v>
      </c>
      <c r="M80" s="5">
        <v>350</v>
      </c>
      <c r="N80" s="5">
        <v>7700</v>
      </c>
      <c r="O80" s="3" t="str">
        <f>IF(Table1[[#This Row],[Number]]&gt;=20,"YES","NO")</f>
        <v>YES</v>
      </c>
      <c r="P80" s="5">
        <f>IF(Table1[[#This Row],[Number]]&gt;=20,0.95*Table1[[#This Row],[Total]],Table1[[#This Row],[Total]])</f>
        <v>7315</v>
      </c>
    </row>
    <row r="81" spans="1:16">
      <c r="A81">
        <v>77</v>
      </c>
      <c r="B81" s="2">
        <v>44006</v>
      </c>
      <c r="C81" s="3" t="s">
        <v>69</v>
      </c>
      <c r="D81" s="6" t="s">
        <v>24</v>
      </c>
      <c r="E81" s="3" t="s">
        <v>25</v>
      </c>
      <c r="F81" s="3">
        <v>166</v>
      </c>
      <c r="G81" s="3" t="str">
        <f>VLOOKUP(Table1[[#This Row],[Customer ID]],'Customer Info'!$A$4:$C$12,2,FALSE)</f>
        <v>Port Royale</v>
      </c>
      <c r="H81" s="6" t="str">
        <f>VLOOKUP(Table1[[#This Row],[Customer ID]],'Customer Info'!$A$4:$C$12,3,FALSE)</f>
        <v>Dan Hill</v>
      </c>
      <c r="I81" t="s">
        <v>51</v>
      </c>
      <c r="J81" t="s">
        <v>43</v>
      </c>
      <c r="K81" t="s">
        <v>59</v>
      </c>
      <c r="L81">
        <v>16</v>
      </c>
      <c r="M81" s="5">
        <v>220</v>
      </c>
      <c r="N81" s="5">
        <v>3520</v>
      </c>
      <c r="O81" s="3" t="str">
        <f>IF(Table1[[#This Row],[Number]]&gt;=20,"YES","NO")</f>
        <v>NO</v>
      </c>
      <c r="P81" s="5">
        <f>IF(Table1[[#This Row],[Number]]&gt;=20,0.95*Table1[[#This Row],[Total]],Table1[[#This Row],[Total]])</f>
        <v>3520</v>
      </c>
    </row>
    <row r="82" spans="1:16">
      <c r="A82">
        <v>78</v>
      </c>
      <c r="B82" s="2">
        <v>44009</v>
      </c>
      <c r="C82" s="3" t="s">
        <v>69</v>
      </c>
      <c r="D82" s="6" t="s">
        <v>29</v>
      </c>
      <c r="E82" s="3" t="s">
        <v>25</v>
      </c>
      <c r="F82" s="3">
        <v>162</v>
      </c>
      <c r="G82" s="3" t="str">
        <f>VLOOKUP(Table1[[#This Row],[Customer ID]],'Customer Info'!$A$4:$C$12,2,FALSE)</f>
        <v>Cruise</v>
      </c>
      <c r="H82" s="6" t="str">
        <f>VLOOKUP(Table1[[#This Row],[Customer ID]],'Customer Info'!$A$4:$C$12,3,FALSE)</f>
        <v>Denise Harris</v>
      </c>
      <c r="I82" t="s">
        <v>36</v>
      </c>
      <c r="J82" t="s">
        <v>22</v>
      </c>
      <c r="K82" t="s">
        <v>53</v>
      </c>
      <c r="L82">
        <v>50</v>
      </c>
      <c r="M82" s="5">
        <v>295</v>
      </c>
      <c r="N82" s="5">
        <v>14750</v>
      </c>
      <c r="O82" s="3" t="str">
        <f>IF(Table1[[#This Row],[Number]]&gt;=20,"YES","NO")</f>
        <v>YES</v>
      </c>
      <c r="P82" s="5">
        <f>IF(Table1[[#This Row],[Number]]&gt;=20,0.95*Table1[[#This Row],[Total]],Table1[[#This Row],[Total]])</f>
        <v>14012.5</v>
      </c>
    </row>
    <row r="83" spans="1:16">
      <c r="A83">
        <v>79</v>
      </c>
      <c r="B83" s="2">
        <v>44011</v>
      </c>
      <c r="C83" s="3" t="s">
        <v>69</v>
      </c>
      <c r="D83" s="6" t="s">
        <v>39</v>
      </c>
      <c r="E83" s="3" t="s">
        <v>20</v>
      </c>
      <c r="F83" s="3">
        <v>178</v>
      </c>
      <c r="G83" s="3" t="str">
        <f>VLOOKUP(Table1[[#This Row],[Customer ID]],'Customer Info'!$A$4:$C$12,2,FALSE)</f>
        <v>Vento</v>
      </c>
      <c r="H83" s="6" t="str">
        <f>VLOOKUP(Table1[[#This Row],[Customer ID]],'Customer Info'!$A$4:$C$12,3,FALSE)</f>
        <v>Amanda Wood</v>
      </c>
      <c r="I83" t="s">
        <v>42</v>
      </c>
      <c r="J83" t="s">
        <v>37</v>
      </c>
      <c r="K83" t="s">
        <v>48</v>
      </c>
      <c r="L83">
        <v>32</v>
      </c>
      <c r="M83" s="5">
        <v>375</v>
      </c>
      <c r="N83" s="5">
        <v>12000</v>
      </c>
      <c r="O83" s="3" t="str">
        <f>IF(Table1[[#This Row],[Number]]&gt;=20,"YES","NO")</f>
        <v>YES</v>
      </c>
      <c r="P83" s="5">
        <f>IF(Table1[[#This Row],[Number]]&gt;=20,0.95*Table1[[#This Row],[Total]],Table1[[#This Row],[Total]])</f>
        <v>11400</v>
      </c>
    </row>
    <row r="84" spans="1:16">
      <c r="A84">
        <v>80</v>
      </c>
      <c r="B84" s="2">
        <v>44011</v>
      </c>
      <c r="C84" s="3" t="s">
        <v>69</v>
      </c>
      <c r="D84" s="6" t="s">
        <v>24</v>
      </c>
      <c r="E84" s="3" t="s">
        <v>25</v>
      </c>
      <c r="F84" s="3">
        <v>136</v>
      </c>
      <c r="G84" s="3" t="str">
        <f>VLOOKUP(Table1[[#This Row],[Customer ID]],'Customer Info'!$A$4:$C$12,2,FALSE)</f>
        <v>Telmark</v>
      </c>
      <c r="H84" s="6" t="str">
        <f>VLOOKUP(Table1[[#This Row],[Customer ID]],'Customer Info'!$A$4:$C$12,3,FALSE)</f>
        <v>Emily Flores</v>
      </c>
      <c r="I84" t="s">
        <v>21</v>
      </c>
      <c r="J84" t="s">
        <v>43</v>
      </c>
      <c r="K84" t="s">
        <v>57</v>
      </c>
      <c r="L84">
        <v>14</v>
      </c>
      <c r="M84" s="5">
        <v>235</v>
      </c>
      <c r="N84" s="5">
        <v>3290</v>
      </c>
      <c r="O84" s="3" t="str">
        <f>IF(Table1[[#This Row],[Number]]&gt;=20,"YES","NO")</f>
        <v>NO</v>
      </c>
      <c r="P84" s="5">
        <f>IF(Table1[[#This Row],[Number]]&gt;=20,0.95*Table1[[#This Row],[Total]],Table1[[#This Row],[Total]])</f>
        <v>3290</v>
      </c>
    </row>
    <row r="85" spans="1:16">
      <c r="H85" s="6"/>
    </row>
    <row r="86" spans="1:16">
      <c r="H86" s="6"/>
    </row>
    <row r="87" spans="1:16">
      <c r="H87" s="6"/>
    </row>
    <row r="88" spans="1:16">
      <c r="H88"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workbookViewId="0">
      <selection activeCell="B17" sqref="B17"/>
    </sheetView>
  </sheetViews>
  <sheetFormatPr defaultColWidth="10.81640625" defaultRowHeight="14.5"/>
  <cols>
    <col min="1" max="1" width="18.81640625" customWidth="1"/>
    <col min="2" max="2" width="13.1796875" customWidth="1"/>
    <col min="3" max="3" width="13" bestFit="1" customWidth="1"/>
  </cols>
  <sheetData>
    <row r="1" spans="1:3" ht="21">
      <c r="A1" s="7" t="s">
        <v>70</v>
      </c>
      <c r="B1" s="8"/>
      <c r="C1" s="8"/>
    </row>
    <row r="2" spans="1:3">
      <c r="A2" s="8"/>
      <c r="B2" s="8"/>
      <c r="C2" s="8"/>
    </row>
    <row r="3" spans="1:3">
      <c r="A3" s="9" t="s">
        <v>7</v>
      </c>
      <c r="B3" s="9" t="s">
        <v>8</v>
      </c>
      <c r="C3" s="9" t="s">
        <v>71</v>
      </c>
    </row>
    <row r="4" spans="1:3">
      <c r="A4" s="10">
        <v>132</v>
      </c>
      <c r="B4" s="10" t="s">
        <v>72</v>
      </c>
      <c r="C4" s="11" t="s">
        <v>73</v>
      </c>
    </row>
    <row r="5" spans="1:3">
      <c r="A5" s="12">
        <v>136</v>
      </c>
      <c r="B5" s="12" t="s">
        <v>74</v>
      </c>
      <c r="C5" s="13" t="s">
        <v>75</v>
      </c>
    </row>
    <row r="6" spans="1:3">
      <c r="A6" s="12">
        <v>144</v>
      </c>
      <c r="B6" s="12" t="s">
        <v>76</v>
      </c>
      <c r="C6" s="13" t="s">
        <v>77</v>
      </c>
    </row>
    <row r="7" spans="1:3">
      <c r="A7" s="12">
        <v>152</v>
      </c>
      <c r="B7" s="12" t="s">
        <v>78</v>
      </c>
      <c r="C7" s="13" t="s">
        <v>79</v>
      </c>
    </row>
    <row r="8" spans="1:3">
      <c r="A8" s="12">
        <v>157</v>
      </c>
      <c r="B8" s="12" t="s">
        <v>80</v>
      </c>
      <c r="C8" s="13" t="s">
        <v>81</v>
      </c>
    </row>
    <row r="9" spans="1:3">
      <c r="A9" s="12">
        <v>162</v>
      </c>
      <c r="B9" s="12" t="s">
        <v>82</v>
      </c>
      <c r="C9" s="13" t="s">
        <v>83</v>
      </c>
    </row>
    <row r="10" spans="1:3">
      <c r="A10" s="12">
        <v>166</v>
      </c>
      <c r="B10" s="12" t="s">
        <v>84</v>
      </c>
      <c r="C10" s="13" t="s">
        <v>85</v>
      </c>
    </row>
    <row r="11" spans="1:3">
      <c r="A11" s="12">
        <v>178</v>
      </c>
      <c r="B11" s="12" t="s">
        <v>86</v>
      </c>
      <c r="C11" s="13" t="s">
        <v>87</v>
      </c>
    </row>
    <row r="12" spans="1:3">
      <c r="A12" s="14">
        <v>180</v>
      </c>
      <c r="B12" s="14" t="s">
        <v>88</v>
      </c>
      <c r="C12" s="15"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C877-A9A9-4560-B824-5B8989AEA2ED}">
  <dimension ref="A3:H153"/>
  <sheetViews>
    <sheetView topLeftCell="A43" zoomScale="70" zoomScaleNormal="70" workbookViewId="0">
      <selection activeCell="H14" sqref="H14"/>
    </sheetView>
  </sheetViews>
  <sheetFormatPr defaultRowHeight="14.5"/>
  <cols>
    <col min="1" max="1" width="13.08984375" bestFit="1" customWidth="1"/>
    <col min="2" max="2" width="14" bestFit="1" customWidth="1"/>
    <col min="3" max="3" width="15.6328125" bestFit="1" customWidth="1"/>
    <col min="4" max="4" width="6.453125" bestFit="1" customWidth="1"/>
    <col min="5" max="5" width="5.08984375" bestFit="1" customWidth="1"/>
    <col min="6" max="6" width="6" bestFit="1" customWidth="1"/>
    <col min="7" max="7" width="4.26953125" bestFit="1" customWidth="1"/>
    <col min="8" max="8" width="10.7265625" bestFit="1" customWidth="1"/>
    <col min="9" max="9" width="11.1796875" bestFit="1" customWidth="1"/>
    <col min="10" max="10" width="6.54296875" bestFit="1" customWidth="1"/>
    <col min="11" max="11" width="11.1796875" bestFit="1" customWidth="1"/>
    <col min="12" max="12" width="6.54296875" bestFit="1" customWidth="1"/>
    <col min="13" max="13" width="11.1796875" bestFit="1" customWidth="1"/>
    <col min="14" max="14" width="6.54296875" bestFit="1" customWidth="1"/>
    <col min="15" max="15" width="11.1796875" bestFit="1" customWidth="1"/>
    <col min="16" max="16" width="6.54296875" bestFit="1" customWidth="1"/>
    <col min="17" max="17" width="11.1796875" bestFit="1" customWidth="1"/>
    <col min="18" max="18" width="6.54296875" bestFit="1" customWidth="1"/>
    <col min="19" max="19" width="11.1796875" bestFit="1" customWidth="1"/>
    <col min="20" max="20" width="6.54296875" bestFit="1" customWidth="1"/>
    <col min="21" max="21" width="11.1796875" bestFit="1" customWidth="1"/>
    <col min="22" max="22" width="6.54296875" bestFit="1" customWidth="1"/>
    <col min="23" max="23" width="11.1796875" bestFit="1" customWidth="1"/>
    <col min="24" max="24" width="6.54296875" bestFit="1" customWidth="1"/>
    <col min="25" max="25" width="11.1796875" bestFit="1" customWidth="1"/>
    <col min="26" max="26" width="6.54296875" bestFit="1" customWidth="1"/>
    <col min="27" max="27" width="11.1796875" bestFit="1" customWidth="1"/>
    <col min="28" max="28" width="7.54296875" bestFit="1" customWidth="1"/>
    <col min="29" max="29" width="11.1796875" bestFit="1" customWidth="1"/>
    <col min="30" max="30" width="6.54296875" bestFit="1" customWidth="1"/>
    <col min="31" max="31" width="11.1796875" bestFit="1" customWidth="1"/>
    <col min="32" max="32" width="7.54296875" bestFit="1" customWidth="1"/>
    <col min="33" max="33" width="11.1796875" bestFit="1" customWidth="1"/>
    <col min="34" max="34" width="6.54296875" bestFit="1" customWidth="1"/>
    <col min="35" max="35" width="11.1796875" bestFit="1" customWidth="1"/>
    <col min="36" max="36" width="7.54296875" bestFit="1" customWidth="1"/>
    <col min="37" max="37" width="11.1796875" bestFit="1" customWidth="1"/>
    <col min="38" max="38" width="7.54296875" bestFit="1" customWidth="1"/>
    <col min="39" max="39" width="11.1796875" bestFit="1" customWidth="1"/>
    <col min="40" max="40" width="6.54296875" bestFit="1" customWidth="1"/>
    <col min="41" max="41" width="11.1796875" bestFit="1" customWidth="1"/>
    <col min="42" max="42" width="7.54296875" bestFit="1" customWidth="1"/>
    <col min="43" max="43" width="11.1796875" bestFit="1" customWidth="1"/>
    <col min="44" max="44" width="7.54296875" bestFit="1" customWidth="1"/>
    <col min="45" max="45" width="11.1796875" bestFit="1" customWidth="1"/>
    <col min="46" max="46" width="6.54296875" bestFit="1" customWidth="1"/>
    <col min="47" max="47" width="11.1796875" bestFit="1" customWidth="1"/>
    <col min="48" max="48" width="6.54296875" bestFit="1" customWidth="1"/>
    <col min="49" max="49" width="11.1796875" bestFit="1" customWidth="1"/>
    <col min="50" max="50" width="6.54296875" bestFit="1" customWidth="1"/>
    <col min="51" max="51" width="11.1796875" bestFit="1" customWidth="1"/>
    <col min="52" max="52" width="6.54296875" bestFit="1" customWidth="1"/>
    <col min="53" max="53" width="11.1796875" bestFit="1" customWidth="1"/>
    <col min="54" max="54" width="6.54296875" bestFit="1" customWidth="1"/>
    <col min="55" max="55" width="11.1796875" bestFit="1" customWidth="1"/>
    <col min="56" max="56" width="6.54296875" bestFit="1" customWidth="1"/>
    <col min="57" max="57" width="11.1796875" bestFit="1" customWidth="1"/>
    <col min="58" max="58" width="6.54296875" bestFit="1" customWidth="1"/>
    <col min="59" max="59" width="11.1796875" bestFit="1" customWidth="1"/>
    <col min="60" max="60" width="6.54296875" bestFit="1" customWidth="1"/>
    <col min="61" max="61" width="11.1796875" bestFit="1" customWidth="1"/>
    <col min="62" max="62" width="7.54296875" bestFit="1" customWidth="1"/>
    <col min="63" max="63" width="11.1796875" bestFit="1" customWidth="1"/>
    <col min="64" max="64" width="6.54296875" bestFit="1" customWidth="1"/>
    <col min="65" max="65" width="11.1796875" bestFit="1" customWidth="1"/>
    <col min="66" max="66" width="7.54296875" bestFit="1" customWidth="1"/>
    <col min="67" max="67" width="11.1796875" bestFit="1" customWidth="1"/>
    <col min="68" max="68" width="6.54296875" bestFit="1" customWidth="1"/>
    <col min="69" max="69" width="11.1796875" bestFit="1" customWidth="1"/>
    <col min="70" max="70" width="6.54296875" bestFit="1" customWidth="1"/>
    <col min="71" max="71" width="11.1796875" bestFit="1" customWidth="1"/>
    <col min="72" max="73" width="7.54296875" bestFit="1" customWidth="1"/>
    <col min="74" max="74" width="11.1796875" bestFit="1" customWidth="1"/>
    <col min="75" max="75" width="6.54296875" bestFit="1" customWidth="1"/>
    <col min="76" max="76" width="11.1796875" bestFit="1" customWidth="1"/>
    <col min="77" max="77" width="7.54296875" bestFit="1" customWidth="1"/>
    <col min="78" max="78" width="11.1796875" bestFit="1" customWidth="1"/>
    <col min="79" max="79" width="6.54296875" bestFit="1" customWidth="1"/>
    <col min="80" max="80" width="11.1796875" bestFit="1" customWidth="1"/>
    <col min="81" max="81" width="7.54296875" bestFit="1" customWidth="1"/>
    <col min="82" max="82" width="11.1796875" bestFit="1" customWidth="1"/>
    <col min="83" max="83" width="6.54296875" bestFit="1" customWidth="1"/>
    <col min="84" max="84" width="11.1796875" bestFit="1" customWidth="1"/>
    <col min="85" max="85" width="6.54296875" bestFit="1" customWidth="1"/>
    <col min="86" max="86" width="11.1796875" bestFit="1" customWidth="1"/>
    <col min="87" max="87" width="6.54296875" bestFit="1" customWidth="1"/>
    <col min="88" max="88" width="11.1796875" bestFit="1" customWidth="1"/>
    <col min="89" max="89" width="7.54296875" bestFit="1" customWidth="1"/>
    <col min="90" max="90" width="11.1796875" bestFit="1" customWidth="1"/>
    <col min="91" max="91" width="7.54296875" bestFit="1" customWidth="1"/>
    <col min="92" max="92" width="12.1796875" bestFit="1" customWidth="1"/>
    <col min="93" max="93" width="7.54296875" bestFit="1" customWidth="1"/>
    <col min="94" max="94" width="12.1796875" bestFit="1" customWidth="1"/>
    <col min="95" max="95" width="7.54296875" bestFit="1" customWidth="1"/>
    <col min="96" max="96" width="12.1796875" bestFit="1" customWidth="1"/>
    <col min="97" max="97" width="7.54296875" bestFit="1" customWidth="1"/>
    <col min="98" max="98" width="12.1796875" bestFit="1" customWidth="1"/>
    <col min="99" max="99" width="7.54296875" bestFit="1" customWidth="1"/>
    <col min="100" max="100" width="12.1796875" bestFit="1" customWidth="1"/>
    <col min="101" max="101" width="7.54296875" bestFit="1" customWidth="1"/>
    <col min="102" max="102" width="12.1796875" bestFit="1" customWidth="1"/>
    <col min="103" max="103" width="7.54296875" bestFit="1" customWidth="1"/>
    <col min="104" max="104" width="12.1796875" bestFit="1" customWidth="1"/>
    <col min="105" max="105" width="7.54296875" bestFit="1" customWidth="1"/>
    <col min="106" max="106" width="12.1796875" bestFit="1" customWidth="1"/>
    <col min="107" max="107" width="7.54296875" bestFit="1" customWidth="1"/>
    <col min="108" max="108" width="12.1796875" bestFit="1" customWidth="1"/>
    <col min="109" max="109" width="7.54296875" bestFit="1" customWidth="1"/>
    <col min="110" max="110" width="12.1796875" bestFit="1" customWidth="1"/>
    <col min="111" max="111" width="7.54296875" bestFit="1" customWidth="1"/>
    <col min="112" max="112" width="12.1796875" bestFit="1" customWidth="1"/>
    <col min="113" max="113" width="7.54296875" bestFit="1" customWidth="1"/>
    <col min="114" max="114" width="12.1796875" bestFit="1" customWidth="1"/>
    <col min="115" max="115" width="7.54296875" bestFit="1" customWidth="1"/>
    <col min="116" max="116" width="12.1796875" bestFit="1" customWidth="1"/>
    <col min="117" max="117" width="10.7265625" bestFit="1" customWidth="1"/>
  </cols>
  <sheetData>
    <row r="3" spans="1:8">
      <c r="A3" s="16" t="s">
        <v>90</v>
      </c>
      <c r="B3" s="16" t="s">
        <v>91</v>
      </c>
    </row>
    <row r="4" spans="1:8">
      <c r="A4" s="16" t="s">
        <v>92</v>
      </c>
      <c r="B4" t="s">
        <v>51</v>
      </c>
      <c r="C4" t="s">
        <v>42</v>
      </c>
      <c r="D4" t="s">
        <v>30</v>
      </c>
      <c r="E4" t="s">
        <v>21</v>
      </c>
      <c r="F4" t="s">
        <v>26</v>
      </c>
      <c r="G4" t="s">
        <v>36</v>
      </c>
      <c r="H4" t="s">
        <v>93</v>
      </c>
    </row>
    <row r="5" spans="1:8">
      <c r="A5" s="6" t="s">
        <v>18</v>
      </c>
      <c r="C5">
        <v>8</v>
      </c>
      <c r="D5">
        <v>88</v>
      </c>
      <c r="E5">
        <v>67</v>
      </c>
      <c r="F5">
        <v>62</v>
      </c>
      <c r="G5">
        <v>32</v>
      </c>
      <c r="H5">
        <v>257</v>
      </c>
    </row>
    <row r="6" spans="1:8">
      <c r="A6" s="6" t="s">
        <v>46</v>
      </c>
      <c r="B6">
        <v>10</v>
      </c>
      <c r="C6">
        <v>50</v>
      </c>
      <c r="D6">
        <v>70</v>
      </c>
      <c r="E6">
        <v>35</v>
      </c>
      <c r="F6">
        <v>61</v>
      </c>
      <c r="G6">
        <v>27</v>
      </c>
      <c r="H6">
        <v>253</v>
      </c>
    </row>
    <row r="7" spans="1:8">
      <c r="A7" s="6" t="s">
        <v>54</v>
      </c>
      <c r="B7">
        <v>83</v>
      </c>
      <c r="C7">
        <v>45</v>
      </c>
      <c r="D7">
        <v>20</v>
      </c>
      <c r="E7">
        <v>48</v>
      </c>
      <c r="F7">
        <v>50</v>
      </c>
      <c r="G7">
        <v>50</v>
      </c>
      <c r="H7">
        <v>296</v>
      </c>
    </row>
    <row r="8" spans="1:8">
      <c r="A8" s="6" t="s">
        <v>62</v>
      </c>
      <c r="B8">
        <v>56</v>
      </c>
      <c r="C8">
        <v>60</v>
      </c>
      <c r="D8">
        <v>62</v>
      </c>
      <c r="E8">
        <v>83</v>
      </c>
      <c r="F8">
        <v>90</v>
      </c>
      <c r="G8">
        <v>92</v>
      </c>
      <c r="H8">
        <v>443</v>
      </c>
    </row>
    <row r="9" spans="1:8">
      <c r="A9" s="6" t="s">
        <v>64</v>
      </c>
      <c r="B9">
        <v>57</v>
      </c>
      <c r="C9">
        <v>10</v>
      </c>
      <c r="D9">
        <v>113</v>
      </c>
      <c r="E9">
        <v>123</v>
      </c>
      <c r="F9">
        <v>30</v>
      </c>
      <c r="G9">
        <v>75</v>
      </c>
      <c r="H9">
        <v>408</v>
      </c>
    </row>
    <row r="10" spans="1:8">
      <c r="A10" s="6" t="s">
        <v>69</v>
      </c>
      <c r="B10">
        <v>32</v>
      </c>
      <c r="C10">
        <v>90</v>
      </c>
      <c r="D10">
        <v>22</v>
      </c>
      <c r="E10">
        <v>29</v>
      </c>
      <c r="F10">
        <v>123</v>
      </c>
      <c r="G10">
        <v>80</v>
      </c>
      <c r="H10">
        <v>376</v>
      </c>
    </row>
    <row r="11" spans="1:8">
      <c r="A11" s="6" t="s">
        <v>93</v>
      </c>
      <c r="B11">
        <v>238</v>
      </c>
      <c r="C11">
        <v>263</v>
      </c>
      <c r="D11">
        <v>375</v>
      </c>
      <c r="E11">
        <v>385</v>
      </c>
      <c r="F11">
        <v>416</v>
      </c>
      <c r="G11">
        <v>356</v>
      </c>
      <c r="H11">
        <v>2033</v>
      </c>
    </row>
    <row r="14" spans="1:8">
      <c r="A14" s="16" t="s">
        <v>94</v>
      </c>
      <c r="B14" s="16" t="s">
        <v>91</v>
      </c>
    </row>
    <row r="15" spans="1:8">
      <c r="A15" s="16" t="s">
        <v>92</v>
      </c>
      <c r="B15" s="5" t="s">
        <v>18</v>
      </c>
      <c r="C15" s="5" t="s">
        <v>46</v>
      </c>
      <c r="D15" s="5" t="s">
        <v>54</v>
      </c>
      <c r="E15" s="5" t="s">
        <v>62</v>
      </c>
      <c r="F15" s="5" t="s">
        <v>64</v>
      </c>
      <c r="G15" s="5" t="s">
        <v>69</v>
      </c>
      <c r="H15" s="5" t="s">
        <v>93</v>
      </c>
    </row>
    <row r="16" spans="1:8">
      <c r="A16" s="6" t="s">
        <v>24</v>
      </c>
      <c r="B16" s="5">
        <v>10345.5</v>
      </c>
      <c r="C16" s="5">
        <v>14180</v>
      </c>
      <c r="D16" s="5">
        <v>10763.5</v>
      </c>
      <c r="E16" s="5">
        <v>10641</v>
      </c>
      <c r="F16" s="5"/>
      <c r="G16" s="5">
        <v>10335</v>
      </c>
      <c r="H16" s="5">
        <v>56265</v>
      </c>
    </row>
    <row r="17" spans="1:8">
      <c r="A17" s="6" t="s">
        <v>41</v>
      </c>
      <c r="B17" s="5">
        <v>13972.5</v>
      </c>
      <c r="C17" s="5">
        <v>7813.75</v>
      </c>
      <c r="D17" s="5"/>
      <c r="E17" s="5">
        <v>8483.5</v>
      </c>
      <c r="F17" s="5">
        <v>10710</v>
      </c>
      <c r="G17" s="5">
        <v>26823.25</v>
      </c>
      <c r="H17" s="5">
        <v>67803</v>
      </c>
    </row>
    <row r="18" spans="1:8">
      <c r="A18" s="6" t="s">
        <v>49</v>
      </c>
      <c r="B18" s="5"/>
      <c r="C18" s="5">
        <v>11115</v>
      </c>
      <c r="D18" s="5">
        <v>18460</v>
      </c>
      <c r="E18" s="5">
        <v>24797.5</v>
      </c>
      <c r="F18" s="5">
        <v>19387.5</v>
      </c>
      <c r="G18" s="5">
        <v>2950</v>
      </c>
      <c r="H18" s="5">
        <v>76710</v>
      </c>
    </row>
    <row r="19" spans="1:8">
      <c r="A19" s="6" t="s">
        <v>19</v>
      </c>
      <c r="B19" s="5">
        <v>20805.5</v>
      </c>
      <c r="C19" s="5">
        <v>7910</v>
      </c>
      <c r="D19" s="5">
        <v>14233.75</v>
      </c>
      <c r="E19" s="5">
        <v>20415.5</v>
      </c>
      <c r="F19" s="5">
        <v>14943.5</v>
      </c>
      <c r="G19" s="5">
        <v>9125</v>
      </c>
      <c r="H19" s="5">
        <v>87433.25</v>
      </c>
    </row>
    <row r="20" spans="1:8">
      <c r="A20" s="6" t="s">
        <v>32</v>
      </c>
      <c r="B20" s="5">
        <v>6697.5</v>
      </c>
      <c r="C20" s="5">
        <v>27985</v>
      </c>
      <c r="D20" s="5">
        <v>13775</v>
      </c>
      <c r="E20" s="5">
        <v>24928</v>
      </c>
      <c r="F20" s="5">
        <v>31965</v>
      </c>
      <c r="G20" s="5">
        <v>12749</v>
      </c>
      <c r="H20" s="5">
        <v>118099.5</v>
      </c>
    </row>
    <row r="21" spans="1:8">
      <c r="A21" s="6" t="s">
        <v>29</v>
      </c>
      <c r="B21" s="5">
        <v>15480</v>
      </c>
      <c r="C21" s="5">
        <v>2200</v>
      </c>
      <c r="D21" s="5">
        <v>8906.25</v>
      </c>
      <c r="E21" s="5">
        <v>9880</v>
      </c>
      <c r="F21" s="5">
        <v>10716</v>
      </c>
      <c r="G21" s="5">
        <v>23892.5</v>
      </c>
      <c r="H21" s="5">
        <v>71074.75</v>
      </c>
    </row>
    <row r="22" spans="1:8">
      <c r="A22" s="6" t="s">
        <v>39</v>
      </c>
      <c r="B22" s="5">
        <v>4900</v>
      </c>
      <c r="C22" s="5">
        <v>3500</v>
      </c>
      <c r="D22" s="5">
        <v>11605</v>
      </c>
      <c r="E22" s="5">
        <v>22359.25</v>
      </c>
      <c r="F22" s="5">
        <v>22053.75</v>
      </c>
      <c r="G22" s="5">
        <v>20306.25</v>
      </c>
      <c r="H22" s="5">
        <v>84724.25</v>
      </c>
    </row>
    <row r="23" spans="1:8">
      <c r="A23" s="6" t="s">
        <v>93</v>
      </c>
      <c r="B23" s="5">
        <v>72201</v>
      </c>
      <c r="C23" s="5">
        <v>74703.75</v>
      </c>
      <c r="D23" s="5">
        <v>77743.5</v>
      </c>
      <c r="E23" s="5">
        <v>121504.75</v>
      </c>
      <c r="F23" s="5">
        <v>109775.75</v>
      </c>
      <c r="G23" s="5">
        <v>106181</v>
      </c>
      <c r="H23" s="5">
        <v>562109.75</v>
      </c>
    </row>
    <row r="26" spans="1:8">
      <c r="A26" s="16" t="s">
        <v>92</v>
      </c>
      <c r="B26" t="s">
        <v>90</v>
      </c>
      <c r="C26" s="5" t="s">
        <v>94</v>
      </c>
    </row>
    <row r="27" spans="1:8">
      <c r="A27" s="6" t="s">
        <v>20</v>
      </c>
      <c r="B27" s="18">
        <v>637</v>
      </c>
      <c r="C27" s="5">
        <v>172157.5</v>
      </c>
    </row>
    <row r="28" spans="1:8">
      <c r="A28" s="6" t="s">
        <v>33</v>
      </c>
      <c r="B28" s="18">
        <v>637</v>
      </c>
      <c r="C28" s="5">
        <v>185902.5</v>
      </c>
    </row>
    <row r="29" spans="1:8">
      <c r="A29" s="6" t="s">
        <v>25</v>
      </c>
      <c r="B29" s="18">
        <v>759</v>
      </c>
      <c r="C29" s="5">
        <v>204049.75</v>
      </c>
    </row>
    <row r="30" spans="1:8">
      <c r="A30" s="6" t="s">
        <v>93</v>
      </c>
      <c r="B30" s="18">
        <v>2033</v>
      </c>
      <c r="C30" s="5">
        <v>562109.75</v>
      </c>
    </row>
    <row r="51" spans="1:3">
      <c r="A51" s="16" t="s">
        <v>92</v>
      </c>
      <c r="B51" t="s">
        <v>90</v>
      </c>
      <c r="C51" s="5" t="s">
        <v>94</v>
      </c>
    </row>
    <row r="52" spans="1:3">
      <c r="A52" s="6" t="s">
        <v>76</v>
      </c>
      <c r="B52" s="18">
        <v>208</v>
      </c>
      <c r="C52" s="5">
        <v>55648.5</v>
      </c>
    </row>
    <row r="53" spans="1:3">
      <c r="A53" s="6" t="s">
        <v>72</v>
      </c>
      <c r="B53" s="18">
        <v>396</v>
      </c>
      <c r="C53" s="5">
        <v>110389</v>
      </c>
    </row>
    <row r="54" spans="1:3">
      <c r="A54" s="6" t="s">
        <v>82</v>
      </c>
      <c r="B54" s="18">
        <v>295</v>
      </c>
      <c r="C54" s="5">
        <v>77778.5</v>
      </c>
    </row>
    <row r="55" spans="1:3">
      <c r="A55" s="6" t="s">
        <v>80</v>
      </c>
      <c r="B55" s="18">
        <v>124</v>
      </c>
      <c r="C55" s="5">
        <v>35680.5</v>
      </c>
    </row>
    <row r="56" spans="1:3">
      <c r="A56" s="6" t="s">
        <v>88</v>
      </c>
      <c r="B56" s="18">
        <v>281</v>
      </c>
      <c r="C56" s="5">
        <v>74311.25</v>
      </c>
    </row>
    <row r="57" spans="1:3">
      <c r="A57" s="6" t="s">
        <v>84</v>
      </c>
      <c r="B57" s="18">
        <v>191</v>
      </c>
      <c r="C57" s="5">
        <v>51001.75</v>
      </c>
    </row>
    <row r="58" spans="1:3">
      <c r="A58" s="6" t="s">
        <v>78</v>
      </c>
      <c r="B58" s="18">
        <v>147</v>
      </c>
      <c r="C58" s="5">
        <v>35832</v>
      </c>
    </row>
    <row r="59" spans="1:3">
      <c r="A59" s="6" t="s">
        <v>74</v>
      </c>
      <c r="B59" s="18">
        <v>239</v>
      </c>
      <c r="C59" s="5">
        <v>69847</v>
      </c>
    </row>
    <row r="60" spans="1:3">
      <c r="A60" s="6" t="s">
        <v>86</v>
      </c>
      <c r="B60" s="18">
        <v>152</v>
      </c>
      <c r="C60" s="5">
        <v>51621.25</v>
      </c>
    </row>
    <row r="61" spans="1:3">
      <c r="A61" s="6" t="s">
        <v>93</v>
      </c>
      <c r="B61" s="18">
        <v>2033</v>
      </c>
      <c r="C61" s="5">
        <v>562109.75</v>
      </c>
    </row>
    <row r="108" spans="1:3">
      <c r="A108" s="16" t="s">
        <v>92</v>
      </c>
      <c r="B108" t="s">
        <v>90</v>
      </c>
      <c r="C108" s="5" t="s">
        <v>94</v>
      </c>
    </row>
    <row r="109" spans="1:3">
      <c r="A109" s="6" t="s">
        <v>22</v>
      </c>
      <c r="B109" s="18">
        <v>767</v>
      </c>
      <c r="C109" s="5">
        <v>221734.5</v>
      </c>
    </row>
    <row r="110" spans="1:3">
      <c r="A110" s="6" t="s">
        <v>34</v>
      </c>
      <c r="B110" s="18">
        <v>337</v>
      </c>
      <c r="C110" s="5">
        <v>85822</v>
      </c>
    </row>
    <row r="111" spans="1:3">
      <c r="A111" s="6" t="s">
        <v>37</v>
      </c>
      <c r="B111" s="18">
        <v>468</v>
      </c>
      <c r="C111" s="5">
        <v>133007.5</v>
      </c>
    </row>
    <row r="112" spans="1:3">
      <c r="A112" s="6" t="s">
        <v>27</v>
      </c>
      <c r="B112" s="18">
        <v>173</v>
      </c>
      <c r="C112" s="5">
        <v>42659</v>
      </c>
    </row>
    <row r="113" spans="1:3">
      <c r="A113" s="6" t="s">
        <v>43</v>
      </c>
      <c r="B113" s="18">
        <v>288</v>
      </c>
      <c r="C113" s="5">
        <v>78886.75</v>
      </c>
    </row>
    <row r="114" spans="1:3">
      <c r="A114" s="6" t="s">
        <v>93</v>
      </c>
      <c r="B114" s="18">
        <v>2033</v>
      </c>
      <c r="C114" s="5">
        <v>562109.75</v>
      </c>
    </row>
    <row r="142" spans="1:3">
      <c r="A142" s="16" t="s">
        <v>95</v>
      </c>
      <c r="B142" s="16" t="s">
        <v>91</v>
      </c>
    </row>
    <row r="143" spans="1:3">
      <c r="A143" s="16" t="s">
        <v>92</v>
      </c>
      <c r="B143" t="s">
        <v>96</v>
      </c>
      <c r="C143" t="s">
        <v>93</v>
      </c>
    </row>
    <row r="144" spans="1:3">
      <c r="A144" s="6" t="s">
        <v>76</v>
      </c>
      <c r="B144">
        <v>6</v>
      </c>
      <c r="C144">
        <v>6</v>
      </c>
    </row>
    <row r="145" spans="1:3">
      <c r="A145" s="6" t="s">
        <v>72</v>
      </c>
      <c r="B145">
        <v>10</v>
      </c>
      <c r="C145">
        <v>10</v>
      </c>
    </row>
    <row r="146" spans="1:3">
      <c r="A146" s="6" t="s">
        <v>82</v>
      </c>
      <c r="B146">
        <v>6</v>
      </c>
      <c r="C146">
        <v>6</v>
      </c>
    </row>
    <row r="147" spans="1:3">
      <c r="A147" s="6" t="s">
        <v>80</v>
      </c>
      <c r="B147">
        <v>2</v>
      </c>
      <c r="C147">
        <v>2</v>
      </c>
    </row>
    <row r="148" spans="1:3">
      <c r="A148" s="6" t="s">
        <v>88</v>
      </c>
      <c r="B148">
        <v>9</v>
      </c>
      <c r="C148">
        <v>9</v>
      </c>
    </row>
    <row r="149" spans="1:3">
      <c r="A149" s="6" t="s">
        <v>84</v>
      </c>
      <c r="B149">
        <v>5</v>
      </c>
      <c r="C149">
        <v>5</v>
      </c>
    </row>
    <row r="150" spans="1:3">
      <c r="A150" s="6" t="s">
        <v>78</v>
      </c>
      <c r="B150">
        <v>4</v>
      </c>
      <c r="C150">
        <v>4</v>
      </c>
    </row>
    <row r="151" spans="1:3">
      <c r="A151" s="6" t="s">
        <v>74</v>
      </c>
      <c r="B151">
        <v>5</v>
      </c>
      <c r="C151">
        <v>5</v>
      </c>
    </row>
    <row r="152" spans="1:3">
      <c r="A152" s="6" t="s">
        <v>86</v>
      </c>
      <c r="B152">
        <v>5</v>
      </c>
      <c r="C152">
        <v>5</v>
      </c>
    </row>
    <row r="153" spans="1:3">
      <c r="A153" s="6" t="s">
        <v>93</v>
      </c>
      <c r="B153">
        <v>52</v>
      </c>
      <c r="C153">
        <v>52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B3900-F24F-4A16-ADF8-3EB69AB585BD}">
  <dimension ref="G2"/>
  <sheetViews>
    <sheetView showGridLines="0" tabSelected="1" topLeftCell="A3" zoomScale="46" zoomScaleNormal="46" workbookViewId="0">
      <selection activeCell="AC29" sqref="AC29"/>
    </sheetView>
  </sheetViews>
  <sheetFormatPr defaultRowHeight="14.5"/>
  <sheetData>
    <row r="2" spans="7:7" ht="45.65" customHeight="1">
      <c r="G2"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Customer Info</vt:lpstr>
      <vt:lpstr>Pivot Table</vt:lpstr>
      <vt:lpstr>Dasboard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Olubayo-Alana</cp:lastModifiedBy>
  <cp:revision/>
  <dcterms:created xsi:type="dcterms:W3CDTF">2021-09-09T16:24:17Z</dcterms:created>
  <dcterms:modified xsi:type="dcterms:W3CDTF">2024-04-25T14:19:12Z</dcterms:modified>
  <cp:category/>
  <cp:contentStatus/>
</cp:coreProperties>
</file>