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B:\Uni\Thesis\Thesis_robotic_drilling\Matlab\"/>
    </mc:Choice>
  </mc:AlternateContent>
  <xr:revisionPtr revIDLastSave="0" documentId="13_ncr:1_{86196326-947C-4B6E-AA45-821959F7D4CD}" xr6:coauthVersionLast="47" xr6:coauthVersionMax="47" xr10:uidLastSave="{00000000-0000-0000-0000-000000000000}"/>
  <bookViews>
    <workbookView xWindow="4680" yWindow="4680" windowWidth="28800" windowHeight="15435" activeTab="3" xr2:uid="{00000000-000D-0000-FFFF-FFFF00000000}"/>
  </bookViews>
  <sheets>
    <sheet name="Sheet1" sheetId="1" r:id="rId1"/>
    <sheet name="Wood summary" sheetId="2" r:id="rId2"/>
    <sheet name="wood" sheetId="4" r:id="rId3"/>
    <sheet name="acrylic" sheetId="5" r:id="rId4"/>
    <sheet name="Acrylic summary" sheetId="3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5" l="1" a="1"/>
  <c r="F5" i="5" s="1"/>
  <c r="F4" i="5" a="1"/>
  <c r="F4" i="5" s="1"/>
  <c r="F3" i="5" a="1"/>
  <c r="F3" i="5" s="1"/>
  <c r="F2" i="5" a="1"/>
  <c r="F2" i="5" s="1"/>
  <c r="F5" i="4" a="1"/>
  <c r="F5" i="4" s="1"/>
  <c r="F4" i="4" a="1"/>
  <c r="F4" i="4" s="1"/>
  <c r="F3" i="4" a="1"/>
  <c r="F3" i="4" s="1"/>
  <c r="F2" i="4" a="1"/>
  <c r="F2" i="4" s="1"/>
  <c r="E5" i="4"/>
  <c r="E4" i="4"/>
  <c r="E3" i="4"/>
  <c r="E2" i="4"/>
  <c r="A6" i="3"/>
  <c r="F3" i="3"/>
  <c r="B1" i="3" a="1"/>
  <c r="B1" i="3" s="1"/>
  <c r="F3" i="2"/>
  <c r="E3" i="2"/>
  <c r="D3" i="2"/>
  <c r="C3" i="2"/>
  <c r="B3" i="2"/>
  <c r="B2" i="2" a="1"/>
  <c r="B2" i="2" s="1"/>
  <c r="B1" i="2" a="1"/>
  <c r="B1" i="2" s="1"/>
  <c r="R12" i="1"/>
  <c r="Q12" i="1"/>
  <c r="P12" i="1"/>
  <c r="O12" i="1"/>
  <c r="E12" i="1"/>
  <c r="D12" i="1"/>
  <c r="C12" i="1"/>
  <c r="B12" i="1"/>
  <c r="F12" i="1"/>
  <c r="K12" i="1"/>
  <c r="J12" i="1"/>
  <c r="I12" i="1"/>
  <c r="H12" i="1"/>
  <c r="C17" i="1"/>
  <c r="S1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<sst xmlns="http://schemas.openxmlformats.org/spreadsheetml/2006/main" count="122" uniqueCount="74">
  <si>
    <t xml:space="preserve">Wood </t>
  </si>
  <si>
    <t>Clear plastic</t>
  </si>
  <si>
    <t>Yellow plastic</t>
  </si>
  <si>
    <t xml:space="preserve">Aluminium </t>
  </si>
  <si>
    <t>Parameters</t>
  </si>
  <si>
    <t>drill bit</t>
  </si>
  <si>
    <t>mm</t>
  </si>
  <si>
    <t>Stiffness T</t>
  </si>
  <si>
    <t>x</t>
  </si>
  <si>
    <t>y</t>
  </si>
  <si>
    <t>z</t>
  </si>
  <si>
    <t>wx</t>
  </si>
  <si>
    <t>wy</t>
  </si>
  <si>
    <t>wz</t>
  </si>
  <si>
    <t>iterations</t>
  </si>
  <si>
    <t>error scale</t>
  </si>
  <si>
    <t>(giant wooden block pine wood)</t>
  </si>
  <si>
    <t>Depth setpoint</t>
  </si>
  <si>
    <t>Hole depth</t>
  </si>
  <si>
    <t>Hole size</t>
  </si>
  <si>
    <t>Name of bag file</t>
  </si>
  <si>
    <t>Name of imu log</t>
  </si>
  <si>
    <t>MDF</t>
  </si>
  <si>
    <t>flat piece</t>
  </si>
  <si>
    <t>Mark's supplies</t>
  </si>
  <si>
    <t>Time taken</t>
  </si>
  <si>
    <t>Voltage</t>
  </si>
  <si>
    <t>~10s</t>
  </si>
  <si>
    <t>_2022-10-21-15-6-34.bag</t>
  </si>
  <si>
    <t>21-10-22-15-6-34.csv</t>
  </si>
  <si>
    <t>16V</t>
  </si>
  <si>
    <t xml:space="preserve">Video </t>
  </si>
  <si>
    <t>20221021_150641.mp4</t>
  </si>
  <si>
    <t>_2022-10-21-15-18-37.bag</t>
  </si>
  <si>
    <t>21-10-22-15-18-38.csv</t>
  </si>
  <si>
    <t>20221021_151840.mp4</t>
  </si>
  <si>
    <t>_2022-10-21-15-26-55.bag</t>
  </si>
  <si>
    <t>21-10-22-15-26-55.csv</t>
  </si>
  <si>
    <t>20221021_152710</t>
  </si>
  <si>
    <t>_2022-10-21-15-40-11.bag</t>
  </si>
  <si>
    <t>21-10-22-15-40-11.csv</t>
  </si>
  <si>
    <t>20221021_154011.mp4</t>
  </si>
  <si>
    <t>_2022-10-21-16-00-00.bag</t>
  </si>
  <si>
    <t>21-10-22-16-00-00.csv</t>
  </si>
  <si>
    <t>Suggestive of too low drill speeds?</t>
  </si>
  <si>
    <t>Video file</t>
  </si>
  <si>
    <t>20221021_160000.mp4</t>
  </si>
  <si>
    <t>Notes, needed to heat plastic before
 it could reliably drill through it</t>
  </si>
  <si>
    <t>1min</t>
  </si>
  <si>
    <t>21-10-22-16-07-53.csv</t>
  </si>
  <si>
    <t>_2022_10-21-16-07-52.bag</t>
  </si>
  <si>
    <t>20221021_160753.mp4</t>
  </si>
  <si>
    <t>Time taken (s)</t>
  </si>
  <si>
    <t>_2022-10-21-16-54-56.bag</t>
  </si>
  <si>
    <t>21-10-22-16-54-57.csv</t>
  </si>
  <si>
    <t>20221021_165506.mp4</t>
  </si>
  <si>
    <t>~17.17</t>
  </si>
  <si>
    <t>Difference</t>
  </si>
  <si>
    <t>Setpoint</t>
  </si>
  <si>
    <t>Measured depth</t>
  </si>
  <si>
    <t>Drill test</t>
  </si>
  <si>
    <t>z start</t>
  </si>
  <si>
    <t>z set</t>
  </si>
  <si>
    <t>z pedant after moving</t>
  </si>
  <si>
    <t>z hole depth</t>
  </si>
  <si>
    <t>c1</t>
  </si>
  <si>
    <t>c2</t>
  </si>
  <si>
    <t>c3</t>
  </si>
  <si>
    <t>c4</t>
  </si>
  <si>
    <t>Time period</t>
  </si>
  <si>
    <t>Drill voltage</t>
  </si>
  <si>
    <t>Notes</t>
  </si>
  <si>
    <t>3mm drill bit</t>
  </si>
  <si>
    <t>Coordinates measured in base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</si>
</sst>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Depth setpoint vs measured</a:t>
            </a:r>
            <a:r>
              <a:rPr lang="en-AU" baseline="0"/>
              <a:t> depth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'Wood summary'!$A$1</c:f>
              <c:strCache>
                <c:ptCount val="1"/>
                <c:pt idx="0">
                  <c:v>Setpoint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'Wood summary'!$B$1:$E$1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6F-40D9-B034-3A851DC1B3A5}"/>
            </c:ext>
          </c:extLst>
        </c:ser>
        <c:ser>
          <c:idx val="1"/>
          <c:order val="1"/>
          <c:tx>
            <c:strRef>
              <c:f>'Wood summary'!$A$2</c:f>
              <c:strCache>
                <c:ptCount val="1"/>
                <c:pt idx="0">
                  <c:v>Measured depth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'Wood summary'!$B$2:$E$2</c:f>
              <c:numCache>
                <c:formatCode>General</c:formatCode>
                <c:ptCount val="4"/>
                <c:pt idx="0">
                  <c:v>5.48</c:v>
                </c:pt>
                <c:pt idx="1">
                  <c:v>9.89</c:v>
                </c:pt>
                <c:pt idx="2">
                  <c:v>15.7</c:v>
                </c:pt>
                <c:pt idx="3">
                  <c:v>21.94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6F-40D9-B034-3A851DC1B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424415"/>
        <c:axId val="152428159"/>
      </c:barChart>
      <c:catAx>
        <c:axId val="152424415"/>
        <c:scaling>
          <c:orientation val="minMax"/>
        </c:scaling>
        <c:delete val="0"/>
        <c:axPos val="t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428159"/>
        <c:crosses val="autoZero"/>
        <c:auto val="1"/>
        <c:lblAlgn val="ctr"/>
        <c:lblOffset val="100"/>
        <c:noMultiLvlLbl val="0"/>
      </c:catAx>
      <c:valAx>
        <c:axId val="152428159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424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'Acrylic summary'!$A$1</c:f>
              <c:strCache>
                <c:ptCount val="1"/>
                <c:pt idx="0">
                  <c:v>Setpoint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'Acrylic summary'!$B$1:$E$1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2F-4E50-9624-6FD8D4ADCE42}"/>
            </c:ext>
          </c:extLst>
        </c:ser>
        <c:ser>
          <c:idx val="1"/>
          <c:order val="1"/>
          <c:tx>
            <c:strRef>
              <c:f>'Acrylic summary'!$A$2</c:f>
              <c:strCache>
                <c:ptCount val="1"/>
                <c:pt idx="0">
                  <c:v>Measured depth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'Acrylic summary'!$B$2:$E$2</c:f>
              <c:numCache>
                <c:formatCode>General</c:formatCode>
                <c:ptCount val="4"/>
                <c:pt idx="0">
                  <c:v>0.81</c:v>
                </c:pt>
                <c:pt idx="1">
                  <c:v>14.74</c:v>
                </c:pt>
                <c:pt idx="2">
                  <c:v>21.32</c:v>
                </c:pt>
                <c:pt idx="3">
                  <c:v>25.23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2F-4E50-9624-6FD8D4ADCE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597359"/>
        <c:axId val="146607759"/>
      </c:barChart>
      <c:catAx>
        <c:axId val="146597359"/>
        <c:scaling>
          <c:orientation val="minMax"/>
        </c:scaling>
        <c:delete val="0"/>
        <c:axPos val="t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07759"/>
        <c:crosses val="autoZero"/>
        <c:auto val="1"/>
        <c:lblAlgn val="ctr"/>
        <c:lblOffset val="100"/>
        <c:noMultiLvlLbl val="0"/>
      </c:catAx>
      <c:valAx>
        <c:axId val="146607759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97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471487</xdr:colOff>
      <xdr:row>0</xdr:row>
      <xdr:rowOff>185736</xdr:rowOff>
    </xdr:from>
    <xdr:to>
      <xdr:col>17</xdr:col>
      <xdr:colOff>371475</xdr:colOff>
      <xdr:row>22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944306-BB31-A20B-04AF-A23D171D66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381000</xdr:colOff>
      <xdr:row>0</xdr:row>
      <xdr:rowOff>180975</xdr:rowOff>
    </xdr:from>
    <xdr:to>
      <xdr:col>21</xdr:col>
      <xdr:colOff>476250</xdr:colOff>
      <xdr:row>11</xdr:row>
      <xdr:rowOff>95250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5AFC3F5-2BF1-A96B-AD46-CCE8A65ED436}"/>
            </a:ext>
          </a:extLst>
        </xdr:cNvPr>
        <xdr:cNvSpPr txBox="1"/>
      </xdr:nvSpPr>
      <xdr:spPr>
        <a:xfrm>
          <a:off x="11182350" y="180975"/>
          <a:ext cx="2533650" cy="2009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Average error = 0.8075mm (overshoot)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</xdr:colOff>
      <xdr:row>3</xdr:row>
      <xdr:rowOff>4761</xdr:rowOff>
    </xdr:from>
    <xdr:to>
      <xdr:col>16</xdr:col>
      <xdr:colOff>552450</xdr:colOff>
      <xdr:row>23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E24AF1-2143-C2FB-E9FB-DDC9D447F3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590550</xdr:colOff>
      <xdr:row>2</xdr:row>
      <xdr:rowOff>171450</xdr:rowOff>
    </xdr:from>
    <xdr:to>
      <xdr:col>22</xdr:col>
      <xdr:colOff>171450</xdr:colOff>
      <xdr:row>13</xdr:row>
      <xdr:rowOff>28575</xdr:rowOff>
    </xdr:to>
    <xdr:sp macro="" textlink="$A$6">
      <xdr:nvSpPr>
        <xdr:cNvPr id="3" name="TextBox 2">
          <a:extLst>
            <a:ext uri="{FF2B5EF4-FFF2-40B4-BE49-F238E27FC236}">
              <a16:creationId xmlns:a16="http://schemas.microsoft.com/office/drawing/2014/main" id="{39F49632-4EB7-B6EF-9F26-119E48C40815}"/>
            </a:ext>
          </a:extLst>
        </xdr:cNvPr>
        <xdr:cNvSpPr txBox="1"/>
      </xdr:nvSpPr>
      <xdr:spPr>
        <a:xfrm>
          <a:off x="10344150" y="552450"/>
          <a:ext cx="3238500" cy="1952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A72C5317-D8DC-48A9-9696-D96DF9C80560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Average error = 5.12</a:t>
          </a:fld>
          <a:endParaRPr lang="en-AU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8-10-22-drilling%20with%20peck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wood"/>
      <sheetName val="acrylic"/>
    </sheetNames>
    <sheetDataSet>
      <sheetData sheetId="0">
        <row r="11">
          <cell r="B11">
            <v>6.74</v>
          </cell>
          <cell r="C11">
            <v>10.78</v>
          </cell>
          <cell r="D11">
            <v>17.11</v>
          </cell>
          <cell r="E11">
            <v>23.13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opLeftCell="G1" zoomScale="91" workbookViewId="0">
      <selection activeCell="O16" sqref="O16"/>
    </sheetView>
  </sheetViews>
  <sheetFormatPr defaultColWidth="19.7109375" defaultRowHeight="15" x14ac:dyDescent="0.25"/>
  <cols>
    <col min="1" max="1" width="17.42578125" bestFit="1" customWidth="1"/>
    <col min="2" max="2" width="33.140625" bestFit="1" customWidth="1"/>
    <col min="3" max="5" width="25.140625" bestFit="1" customWidth="1"/>
    <col min="7" max="7" width="17.42578125" bestFit="1" customWidth="1"/>
    <col min="8" max="8" width="16.7109375" bestFit="1" customWidth="1"/>
    <col min="9" max="11" width="3.28515625" bestFit="1" customWidth="1"/>
    <col min="13" max="13" width="19.28515625" bestFit="1" customWidth="1"/>
    <col min="14" max="14" width="17.42578125" bestFit="1" customWidth="1"/>
    <col min="15" max="15" width="25.140625" bestFit="1" customWidth="1"/>
    <col min="16" max="16" width="25.5703125" bestFit="1" customWidth="1"/>
    <col min="17" max="17" width="25.140625" bestFit="1" customWidth="1"/>
    <col min="18" max="18" width="7" bestFit="1" customWidth="1"/>
    <col min="19" max="19" width="35.7109375" bestFit="1" customWidth="1"/>
  </cols>
  <sheetData>
    <row r="1" spans="1:19" x14ac:dyDescent="0.25">
      <c r="A1" t="s">
        <v>4</v>
      </c>
    </row>
    <row r="2" spans="1:19" x14ac:dyDescent="0.25">
      <c r="A2" t="s">
        <v>5</v>
      </c>
      <c r="B2">
        <v>4</v>
      </c>
      <c r="C2" t="s">
        <v>6</v>
      </c>
    </row>
    <row r="3" spans="1:19" x14ac:dyDescent="0.25">
      <c r="A3" t="s">
        <v>7</v>
      </c>
      <c r="B3" t="s">
        <v>8</v>
      </c>
      <c r="C3">
        <v>2500</v>
      </c>
      <c r="D3" t="s">
        <v>15</v>
      </c>
      <c r="E3">
        <v>0.02</v>
      </c>
    </row>
    <row r="4" spans="1:19" x14ac:dyDescent="0.25">
      <c r="B4" t="s">
        <v>9</v>
      </c>
      <c r="C4">
        <v>2500</v>
      </c>
      <c r="D4" t="s">
        <v>14</v>
      </c>
      <c r="E4">
        <v>10</v>
      </c>
    </row>
    <row r="5" spans="1:19" x14ac:dyDescent="0.25">
      <c r="B5" t="s">
        <v>10</v>
      </c>
      <c r="C5">
        <v>2500</v>
      </c>
    </row>
    <row r="6" spans="1:19" x14ac:dyDescent="0.25">
      <c r="B6" t="s">
        <v>11</v>
      </c>
      <c r="C6">
        <v>200</v>
      </c>
    </row>
    <row r="7" spans="1:19" ht="60" x14ac:dyDescent="0.25">
      <c r="B7" t="s">
        <v>12</v>
      </c>
      <c r="C7">
        <v>200</v>
      </c>
      <c r="M7" s="9" t="s">
        <v>47</v>
      </c>
    </row>
    <row r="8" spans="1:19" ht="15.75" thickBot="1" x14ac:dyDescent="0.3">
      <c r="B8" t="s">
        <v>13</v>
      </c>
      <c r="C8">
        <v>200</v>
      </c>
    </row>
    <row r="9" spans="1:19" x14ac:dyDescent="0.25">
      <c r="A9" s="1" t="s">
        <v>0</v>
      </c>
      <c r="B9" s="2" t="s">
        <v>16</v>
      </c>
      <c r="C9" s="2"/>
      <c r="D9" s="2"/>
      <c r="E9" s="3"/>
      <c r="G9" s="1" t="s">
        <v>22</v>
      </c>
      <c r="H9" s="2" t="s">
        <v>23</v>
      </c>
      <c r="I9" s="2"/>
      <c r="J9" s="2"/>
      <c r="K9" s="2"/>
      <c r="L9" s="3"/>
      <c r="N9" s="1" t="s">
        <v>1</v>
      </c>
      <c r="O9" s="2" t="s">
        <v>24</v>
      </c>
      <c r="P9" s="2"/>
      <c r="Q9" s="2"/>
      <c r="R9" s="3"/>
      <c r="S9" t="s">
        <v>44</v>
      </c>
    </row>
    <row r="10" spans="1:19" x14ac:dyDescent="0.25">
      <c r="A10" s="7" t="s">
        <v>17</v>
      </c>
      <c r="B10">
        <v>5</v>
      </c>
      <c r="C10">
        <v>10</v>
      </c>
      <c r="D10">
        <v>15</v>
      </c>
      <c r="E10" s="8">
        <v>20</v>
      </c>
      <c r="G10" s="7" t="s">
        <v>17</v>
      </c>
      <c r="H10">
        <v>5</v>
      </c>
      <c r="I10">
        <v>10</v>
      </c>
      <c r="J10">
        <v>15</v>
      </c>
      <c r="K10">
        <v>20</v>
      </c>
      <c r="L10" s="8"/>
      <c r="N10" s="7" t="s">
        <v>17</v>
      </c>
      <c r="O10">
        <v>5</v>
      </c>
      <c r="P10">
        <v>10</v>
      </c>
      <c r="Q10">
        <v>15</v>
      </c>
      <c r="R10" s="8">
        <v>20</v>
      </c>
    </row>
    <row r="11" spans="1:19" x14ac:dyDescent="0.25">
      <c r="A11" s="7" t="s">
        <v>18</v>
      </c>
      <c r="B11">
        <v>5.48</v>
      </c>
      <c r="C11">
        <v>9.89</v>
      </c>
      <c r="D11">
        <v>15.7</v>
      </c>
      <c r="E11" s="8">
        <v>21.94</v>
      </c>
      <c r="G11" s="7" t="s">
        <v>18</v>
      </c>
      <c r="L11" s="8"/>
      <c r="N11" s="7" t="s">
        <v>18</v>
      </c>
      <c r="O11">
        <v>0.81</v>
      </c>
      <c r="P11">
        <v>14.74</v>
      </c>
      <c r="Q11">
        <v>21.32</v>
      </c>
      <c r="R11" s="8">
        <v>25.23</v>
      </c>
    </row>
    <row r="12" spans="1:19" x14ac:dyDescent="0.25">
      <c r="A12" s="7" t="s">
        <v>57</v>
      </c>
      <c r="B12">
        <f>ABS(B10-B11)</f>
        <v>0.48000000000000043</v>
      </c>
      <c r="C12">
        <f t="shared" ref="C12:E12" si="0">ABS(C10-C11)</f>
        <v>0.10999999999999943</v>
      </c>
      <c r="D12">
        <f t="shared" si="0"/>
        <v>0.69999999999999929</v>
      </c>
      <c r="E12">
        <f t="shared" si="0"/>
        <v>1.9400000000000013</v>
      </c>
      <c r="F12">
        <f>AVERAGE(B12:E12)</f>
        <v>0.80750000000000011</v>
      </c>
      <c r="G12" s="7"/>
      <c r="H12">
        <f>H10-H11</f>
        <v>5</v>
      </c>
      <c r="I12">
        <f>I10-I11</f>
        <v>10</v>
      </c>
      <c r="J12">
        <f>J10-J11</f>
        <v>15</v>
      </c>
      <c r="K12">
        <f>K10-K11</f>
        <v>20</v>
      </c>
      <c r="L12" s="8"/>
      <c r="N12" s="7"/>
      <c r="O12">
        <f>ABS(O10-O11)</f>
        <v>4.1899999999999995</v>
      </c>
      <c r="P12">
        <f>ABS(P10-P11)</f>
        <v>4.74</v>
      </c>
      <c r="Q12">
        <f>ABS(Q10-Q11)</f>
        <v>6.32</v>
      </c>
      <c r="R12">
        <f>ABS(R10-R11)</f>
        <v>5.23</v>
      </c>
      <c r="S12">
        <f>AVERAGE(O12:R12)</f>
        <v>5.12</v>
      </c>
    </row>
    <row r="13" spans="1:19" x14ac:dyDescent="0.25">
      <c r="A13" s="7" t="s">
        <v>19</v>
      </c>
      <c r="B13">
        <v>3.7</v>
      </c>
      <c r="C13">
        <v>3.68</v>
      </c>
      <c r="D13">
        <v>3.76</v>
      </c>
      <c r="E13" s="8">
        <v>3.75</v>
      </c>
      <c r="G13" s="7" t="s">
        <v>19</v>
      </c>
      <c r="L13" s="8"/>
      <c r="N13" s="7" t="s">
        <v>19</v>
      </c>
      <c r="O13">
        <v>3.21</v>
      </c>
      <c r="P13">
        <v>3.53</v>
      </c>
      <c r="Q13">
        <v>3.65</v>
      </c>
      <c r="R13" s="8">
        <v>3.6</v>
      </c>
    </row>
    <row r="14" spans="1:19" x14ac:dyDescent="0.25">
      <c r="A14" s="7"/>
      <c r="B14">
        <v>3.62</v>
      </c>
      <c r="C14">
        <v>3.75</v>
      </c>
      <c r="D14">
        <v>3.58</v>
      </c>
      <c r="E14" s="8">
        <v>3.71</v>
      </c>
      <c r="G14" s="7"/>
      <c r="L14" s="8"/>
      <c r="N14" s="7"/>
      <c r="O14">
        <v>3.6</v>
      </c>
      <c r="P14">
        <v>3.65</v>
      </c>
      <c r="Q14">
        <v>3.78</v>
      </c>
      <c r="R14" s="8">
        <v>3.58</v>
      </c>
    </row>
    <row r="15" spans="1:19" x14ac:dyDescent="0.25">
      <c r="A15" s="7"/>
      <c r="B15">
        <v>3.72</v>
      </c>
      <c r="C15">
        <v>3.55</v>
      </c>
      <c r="D15">
        <v>3.96</v>
      </c>
      <c r="E15" s="8">
        <v>3.9</v>
      </c>
      <c r="G15" s="7"/>
      <c r="L15" s="8"/>
      <c r="N15" s="7"/>
      <c r="O15">
        <v>3.53</v>
      </c>
      <c r="P15">
        <v>3.32</v>
      </c>
      <c r="Q15">
        <v>3.43</v>
      </c>
      <c r="R15" s="8">
        <v>3.72</v>
      </c>
    </row>
    <row r="16" spans="1:19" x14ac:dyDescent="0.25">
      <c r="A16" s="7"/>
      <c r="B16">
        <v>3.65</v>
      </c>
      <c r="C16">
        <v>3.67</v>
      </c>
      <c r="D16">
        <v>3.93</v>
      </c>
      <c r="E16" s="8">
        <v>4</v>
      </c>
      <c r="G16" s="7"/>
      <c r="L16" s="8"/>
      <c r="N16" s="7"/>
      <c r="O16">
        <v>3.42</v>
      </c>
      <c r="P16">
        <v>3.64</v>
      </c>
      <c r="Q16">
        <v>3.54</v>
      </c>
      <c r="R16" s="8">
        <v>3.69</v>
      </c>
    </row>
    <row r="17" spans="1:18" x14ac:dyDescent="0.25">
      <c r="A17" s="7" t="s">
        <v>25</v>
      </c>
      <c r="B17" t="s">
        <v>27</v>
      </c>
      <c r="C17">
        <f>14-6</f>
        <v>8</v>
      </c>
      <c r="D17">
        <v>8</v>
      </c>
      <c r="E17" s="8">
        <v>12</v>
      </c>
      <c r="G17" s="7" t="s">
        <v>25</v>
      </c>
      <c r="L17" s="8"/>
      <c r="N17" s="7" t="s">
        <v>52</v>
      </c>
      <c r="O17">
        <v>2</v>
      </c>
      <c r="P17" t="s">
        <v>48</v>
      </c>
      <c r="Q17">
        <v>35</v>
      </c>
      <c r="R17" s="8"/>
    </row>
    <row r="18" spans="1:18" x14ac:dyDescent="0.25">
      <c r="A18" s="7" t="s">
        <v>20</v>
      </c>
      <c r="B18" t="s">
        <v>28</v>
      </c>
      <c r="C18" t="s">
        <v>33</v>
      </c>
      <c r="D18" t="s">
        <v>36</v>
      </c>
      <c r="E18" s="8" t="s">
        <v>39</v>
      </c>
      <c r="G18" s="7" t="s">
        <v>20</v>
      </c>
      <c r="L18" s="8"/>
      <c r="N18" s="7" t="s">
        <v>20</v>
      </c>
      <c r="O18" t="s">
        <v>42</v>
      </c>
      <c r="P18" t="s">
        <v>50</v>
      </c>
      <c r="Q18" t="s">
        <v>53</v>
      </c>
      <c r="R18" s="8" t="s">
        <v>56</v>
      </c>
    </row>
    <row r="19" spans="1:18" x14ac:dyDescent="0.25">
      <c r="A19" s="7" t="s">
        <v>21</v>
      </c>
      <c r="B19" t="s">
        <v>29</v>
      </c>
      <c r="C19" t="s">
        <v>34</v>
      </c>
      <c r="D19" t="s">
        <v>37</v>
      </c>
      <c r="E19" s="8" t="s">
        <v>40</v>
      </c>
      <c r="G19" s="7" t="s">
        <v>21</v>
      </c>
      <c r="L19" s="8"/>
      <c r="N19" s="7" t="s">
        <v>21</v>
      </c>
      <c r="O19" t="s">
        <v>43</v>
      </c>
      <c r="P19" t="s">
        <v>49</v>
      </c>
      <c r="Q19" t="s">
        <v>54</v>
      </c>
      <c r="R19" s="8"/>
    </row>
    <row r="20" spans="1:18" x14ac:dyDescent="0.25">
      <c r="A20" s="7" t="s">
        <v>26</v>
      </c>
      <c r="B20" t="s">
        <v>30</v>
      </c>
      <c r="C20" t="s">
        <v>30</v>
      </c>
      <c r="D20" t="s">
        <v>30</v>
      </c>
      <c r="E20" s="8" t="s">
        <v>30</v>
      </c>
      <c r="G20" s="7" t="s">
        <v>26</v>
      </c>
      <c r="L20" s="8"/>
      <c r="N20" s="7" t="s">
        <v>26</v>
      </c>
      <c r="O20" t="s">
        <v>30</v>
      </c>
      <c r="P20" t="s">
        <v>30</v>
      </c>
      <c r="R20" s="8" t="s">
        <v>30</v>
      </c>
    </row>
    <row r="21" spans="1:18" ht="15.75" thickBot="1" x14ac:dyDescent="0.3">
      <c r="A21" s="4" t="s">
        <v>31</v>
      </c>
      <c r="B21" s="5" t="s">
        <v>32</v>
      </c>
      <c r="C21" s="5" t="s">
        <v>35</v>
      </c>
      <c r="D21" s="5" t="s">
        <v>38</v>
      </c>
      <c r="E21" s="6" t="s">
        <v>41</v>
      </c>
      <c r="G21" s="4"/>
      <c r="H21" s="5"/>
      <c r="I21" s="5"/>
      <c r="J21" s="5"/>
      <c r="K21" s="5"/>
      <c r="L21" s="6"/>
      <c r="N21" s="4" t="s">
        <v>45</v>
      </c>
      <c r="O21" s="5" t="s">
        <v>46</v>
      </c>
      <c r="P21" s="5" t="s">
        <v>51</v>
      </c>
      <c r="Q21" s="5" t="s">
        <v>55</v>
      </c>
      <c r="R21" s="6"/>
    </row>
    <row r="22" spans="1:18" x14ac:dyDescent="0.25">
      <c r="A22" s="7" t="s">
        <v>3</v>
      </c>
      <c r="B22" t="s">
        <v>24</v>
      </c>
      <c r="E22" s="8"/>
      <c r="G22" s="1" t="s">
        <v>2</v>
      </c>
      <c r="H22" s="2" t="s">
        <v>24</v>
      </c>
      <c r="I22" s="2"/>
      <c r="J22" s="2"/>
      <c r="K22" s="2"/>
      <c r="L22" s="3"/>
    </row>
    <row r="23" spans="1:18" x14ac:dyDescent="0.25">
      <c r="A23" s="7" t="s">
        <v>17</v>
      </c>
      <c r="B23">
        <v>5</v>
      </c>
      <c r="C23">
        <v>10</v>
      </c>
      <c r="D23">
        <v>15</v>
      </c>
      <c r="E23" s="8">
        <v>20</v>
      </c>
      <c r="G23" s="7" t="s">
        <v>17</v>
      </c>
      <c r="H23">
        <v>5</v>
      </c>
      <c r="I23">
        <v>10</v>
      </c>
      <c r="J23">
        <v>15</v>
      </c>
      <c r="K23">
        <v>20</v>
      </c>
      <c r="L23" s="8"/>
    </row>
    <row r="24" spans="1:18" x14ac:dyDescent="0.25">
      <c r="A24" s="7" t="s">
        <v>18</v>
      </c>
      <c r="E24" s="8"/>
      <c r="G24" s="7" t="s">
        <v>18</v>
      </c>
      <c r="L24" s="8"/>
    </row>
    <row r="25" spans="1:18" x14ac:dyDescent="0.25">
      <c r="A25" s="7" t="s">
        <v>19</v>
      </c>
      <c r="E25" s="8"/>
      <c r="G25" s="7" t="s">
        <v>19</v>
      </c>
      <c r="L25" s="8"/>
    </row>
    <row r="26" spans="1:18" x14ac:dyDescent="0.25">
      <c r="A26" s="7"/>
      <c r="E26" s="8"/>
      <c r="G26" s="7"/>
      <c r="L26" s="8"/>
    </row>
    <row r="27" spans="1:18" x14ac:dyDescent="0.25">
      <c r="A27" s="7"/>
      <c r="E27" s="8"/>
      <c r="G27" s="7"/>
      <c r="L27" s="8"/>
    </row>
    <row r="28" spans="1:18" x14ac:dyDescent="0.25">
      <c r="A28" s="7"/>
      <c r="E28" s="8"/>
      <c r="G28" s="7"/>
      <c r="L28" s="8"/>
    </row>
    <row r="29" spans="1:18" x14ac:dyDescent="0.25">
      <c r="A29" s="7" t="s">
        <v>20</v>
      </c>
      <c r="E29" s="8"/>
      <c r="G29" s="7" t="s">
        <v>20</v>
      </c>
      <c r="L29" s="8"/>
    </row>
    <row r="30" spans="1:18" ht="15.75" thickBot="1" x14ac:dyDescent="0.3">
      <c r="A30" s="4" t="s">
        <v>21</v>
      </c>
      <c r="B30" s="5"/>
      <c r="C30" s="5"/>
      <c r="D30" s="5"/>
      <c r="E30" s="6"/>
      <c r="G30" s="4" t="s">
        <v>21</v>
      </c>
      <c r="H30" s="5"/>
      <c r="I30" s="5"/>
      <c r="J30" s="5"/>
      <c r="K30" s="5"/>
      <c r="L3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0509F-C7D4-4E3D-80A6-0F25DBB697F2}">
  <dimension ref="A1:F3"/>
  <sheetViews>
    <sheetView workbookViewId="0">
      <selection activeCell="D3" sqref="D3"/>
    </sheetView>
  </sheetViews>
  <sheetFormatPr defaultRowHeight="15" x14ac:dyDescent="0.25"/>
  <cols>
    <col min="1" max="1" width="15.7109375" bestFit="1" customWidth="1"/>
  </cols>
  <sheetData>
    <row r="1" spans="1:6" x14ac:dyDescent="0.25">
      <c r="A1" t="s">
        <v>58</v>
      </c>
      <c r="B1" cm="1">
        <f t="array" ref="B1:E1">Sheet1!B10:E10</f>
        <v>5</v>
      </c>
      <c r="C1">
        <v>10</v>
      </c>
      <c r="D1">
        <v>15</v>
      </c>
      <c r="E1">
        <v>20</v>
      </c>
    </row>
    <row r="2" spans="1:6" x14ac:dyDescent="0.25">
      <c r="A2" t="s">
        <v>59</v>
      </c>
      <c r="B2" cm="1">
        <f t="array" ref="B2:E2">Sheet1!B11:E11</f>
        <v>5.48</v>
      </c>
      <c r="C2">
        <v>9.89</v>
      </c>
      <c r="D2">
        <v>15.7</v>
      </c>
      <c r="E2">
        <v>21.94</v>
      </c>
    </row>
    <row r="3" spans="1:6" x14ac:dyDescent="0.25">
      <c r="B3">
        <f>ABS(B1-B2)</f>
        <v>0.48000000000000043</v>
      </c>
      <c r="C3">
        <f t="shared" ref="C3:E3" si="0">ABS(C1-C2)</f>
        <v>0.10999999999999943</v>
      </c>
      <c r="D3">
        <f t="shared" si="0"/>
        <v>0.69999999999999929</v>
      </c>
      <c r="E3">
        <f t="shared" si="0"/>
        <v>1.9400000000000013</v>
      </c>
      <c r="F3">
        <f>AVERAGE(B3:E3)</f>
        <v>0.80750000000000011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27A28-D8E6-4D38-9487-05DC6B18BA31}">
  <dimension ref="A1:L8"/>
  <sheetViews>
    <sheetView workbookViewId="0">
      <selection activeCell="A20" sqref="A1:XFD1048576"/>
    </sheetView>
  </sheetViews>
  <sheetFormatPr defaultColWidth="9.28515625" defaultRowHeight="15" x14ac:dyDescent="0.25"/>
  <cols>
    <col min="1" max="1" width="33.140625" bestFit="1" customWidth="1"/>
    <col min="2" max="2" width="6.28515625" bestFit="1" customWidth="1"/>
    <col min="3" max="3" width="5" bestFit="1" customWidth="1"/>
    <col min="4" max="4" width="20.5703125" bestFit="1" customWidth="1"/>
    <col min="5" max="5" width="12" bestFit="1" customWidth="1"/>
    <col min="6" max="7" width="4" bestFit="1" customWidth="1"/>
    <col min="8" max="8" width="5" bestFit="1" customWidth="1"/>
    <col min="9" max="9" width="4" bestFit="1" customWidth="1"/>
    <col min="10" max="11" width="11.7109375" bestFit="1" customWidth="1"/>
    <col min="12" max="12" width="61.7109375" bestFit="1" customWidth="1"/>
  </cols>
  <sheetData>
    <row r="1" spans="1:12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 x14ac:dyDescent="0.25">
      <c r="A2">
        <v>1</v>
      </c>
      <c r="C2">
        <v>5</v>
      </c>
      <c r="E2">
        <f>[1]Sheet1!B11</f>
        <v>6.74</v>
      </c>
      <c r="F2" cm="1">
        <f t="array" ref="F2:I2">TRANSPOSE(Sheet1!B13:B16)</f>
        <v>3.7</v>
      </c>
      <c r="G2">
        <v>3.62</v>
      </c>
      <c r="H2">
        <v>3.72</v>
      </c>
      <c r="I2">
        <v>3.65</v>
      </c>
      <c r="K2">
        <v>16</v>
      </c>
    </row>
    <row r="3" spans="1:12" x14ac:dyDescent="0.25">
      <c r="A3">
        <v>2</v>
      </c>
      <c r="C3">
        <v>10</v>
      </c>
      <c r="E3">
        <f>[1]Sheet1!C11</f>
        <v>10.78</v>
      </c>
      <c r="F3" cm="1">
        <f t="array" ref="F3:I3">TRANSPOSE(Sheet1!C13:C16)</f>
        <v>3.68</v>
      </c>
      <c r="G3">
        <v>3.75</v>
      </c>
      <c r="H3">
        <v>3.55</v>
      </c>
      <c r="I3">
        <v>3.67</v>
      </c>
      <c r="K3">
        <v>16</v>
      </c>
    </row>
    <row r="4" spans="1:12" x14ac:dyDescent="0.25">
      <c r="A4">
        <v>3</v>
      </c>
      <c r="C4">
        <v>15</v>
      </c>
      <c r="E4">
        <f>[1]Sheet1!D11</f>
        <v>17.11</v>
      </c>
      <c r="F4" cm="1">
        <f t="array" ref="F4:I4">TRANSPOSE(Sheet1!D13:D16)</f>
        <v>3.76</v>
      </c>
      <c r="G4">
        <v>3.58</v>
      </c>
      <c r="H4">
        <v>3.96</v>
      </c>
      <c r="I4">
        <v>3.93</v>
      </c>
      <c r="K4">
        <v>16</v>
      </c>
    </row>
    <row r="5" spans="1:12" x14ac:dyDescent="0.25">
      <c r="A5">
        <v>4</v>
      </c>
      <c r="C5">
        <v>20</v>
      </c>
      <c r="E5">
        <f>[1]Sheet1!E11</f>
        <v>23.13</v>
      </c>
      <c r="F5" cm="1">
        <f t="array" ref="F5:I5">TRANSPOSE(Sheet1!E13:E16)</f>
        <v>3.75</v>
      </c>
      <c r="G5">
        <v>3.71</v>
      </c>
      <c r="H5">
        <v>3.9</v>
      </c>
      <c r="I5">
        <v>4</v>
      </c>
      <c r="K5">
        <v>16</v>
      </c>
    </row>
    <row r="6" spans="1:12" x14ac:dyDescent="0.25">
      <c r="A6">
        <v>5</v>
      </c>
    </row>
    <row r="7" spans="1:12" x14ac:dyDescent="0.25">
      <c r="A7" t="s">
        <v>72</v>
      </c>
    </row>
    <row r="8" spans="1:12" x14ac:dyDescent="0.25">
      <c r="A8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6FEAB-B8C5-4F74-A766-A065C2BDD6E5}">
  <dimension ref="A1:L8"/>
  <sheetViews>
    <sheetView tabSelected="1" workbookViewId="0">
      <selection activeCell="E7" sqref="E7"/>
    </sheetView>
  </sheetViews>
  <sheetFormatPr defaultColWidth="9.28515625" defaultRowHeight="15" x14ac:dyDescent="0.25"/>
  <cols>
    <col min="1" max="1" width="33.140625" bestFit="1" customWidth="1"/>
    <col min="2" max="2" width="6.28515625" bestFit="1" customWidth="1"/>
    <col min="3" max="3" width="5" bestFit="1" customWidth="1"/>
    <col min="4" max="4" width="20.5703125" bestFit="1" customWidth="1"/>
    <col min="5" max="5" width="12" bestFit="1" customWidth="1"/>
    <col min="6" max="7" width="4" bestFit="1" customWidth="1"/>
    <col min="8" max="8" width="5" bestFit="1" customWidth="1"/>
    <col min="9" max="9" width="4" bestFit="1" customWidth="1"/>
    <col min="10" max="11" width="11.7109375" bestFit="1" customWidth="1"/>
    <col min="12" max="12" width="61.7109375" bestFit="1" customWidth="1"/>
  </cols>
  <sheetData>
    <row r="1" spans="1:12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 x14ac:dyDescent="0.25">
      <c r="A2">
        <v>1</v>
      </c>
      <c r="C2">
        <v>5</v>
      </c>
      <c r="F2" cm="1">
        <f t="array" ref="F2:I2">TRANSPOSE(Sheet1!O13:O16)</f>
        <v>3.21</v>
      </c>
      <c r="G2">
        <v>3.6</v>
      </c>
      <c r="H2">
        <v>3.53</v>
      </c>
      <c r="I2">
        <v>3.42</v>
      </c>
      <c r="K2">
        <v>16</v>
      </c>
    </row>
    <row r="3" spans="1:12" x14ac:dyDescent="0.25">
      <c r="A3">
        <v>2</v>
      </c>
      <c r="C3">
        <v>10</v>
      </c>
      <c r="F3" cm="1">
        <f t="array" ref="F3:I3">TRANSPOSE(Sheet1!P13:P16)</f>
        <v>3.53</v>
      </c>
      <c r="G3">
        <v>3.65</v>
      </c>
      <c r="H3">
        <v>3.32</v>
      </c>
      <c r="I3">
        <v>3.64</v>
      </c>
      <c r="K3">
        <v>16</v>
      </c>
    </row>
    <row r="4" spans="1:12" x14ac:dyDescent="0.25">
      <c r="A4">
        <v>3</v>
      </c>
      <c r="C4">
        <v>15</v>
      </c>
      <c r="F4" cm="1">
        <f t="array" ref="F4:I4">TRANSPOSE(Sheet1!Q13:Q16)</f>
        <v>3.65</v>
      </c>
      <c r="G4">
        <v>3.78</v>
      </c>
      <c r="H4">
        <v>3.43</v>
      </c>
      <c r="I4">
        <v>3.54</v>
      </c>
      <c r="K4">
        <v>16</v>
      </c>
    </row>
    <row r="5" spans="1:12" x14ac:dyDescent="0.25">
      <c r="A5">
        <v>4</v>
      </c>
      <c r="C5">
        <v>20</v>
      </c>
      <c r="F5" cm="1">
        <f t="array" ref="F5:I5">TRANSPOSE(Sheet1!R13:R16)</f>
        <v>3.6</v>
      </c>
      <c r="G5">
        <v>3.58</v>
      </c>
      <c r="H5">
        <v>3.72</v>
      </c>
      <c r="I5">
        <v>3.69</v>
      </c>
      <c r="K5">
        <v>16</v>
      </c>
    </row>
    <row r="6" spans="1:12" x14ac:dyDescent="0.25">
      <c r="A6">
        <v>5</v>
      </c>
    </row>
    <row r="7" spans="1:12" x14ac:dyDescent="0.25">
      <c r="A7" t="s">
        <v>72</v>
      </c>
    </row>
    <row r="8" spans="1:12" x14ac:dyDescent="0.25">
      <c r="A8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139CC-775C-421E-8AF4-C56906947A1A}">
  <dimension ref="A1:F6"/>
  <sheetViews>
    <sheetView workbookViewId="0">
      <selection activeCell="B11" sqref="B11"/>
    </sheetView>
  </sheetViews>
  <sheetFormatPr defaultRowHeight="15" x14ac:dyDescent="0.25"/>
  <sheetData>
    <row r="1" spans="1:6" x14ac:dyDescent="0.25">
      <c r="A1" t="s">
        <v>58</v>
      </c>
      <c r="B1" cm="1">
        <f t="array" ref="B1:E3">Sheet1!O10:R12</f>
        <v>5</v>
      </c>
      <c r="C1">
        <v>10</v>
      </c>
      <c r="D1">
        <v>15</v>
      </c>
      <c r="E1">
        <v>20</v>
      </c>
    </row>
    <row r="2" spans="1:6" x14ac:dyDescent="0.25">
      <c r="A2" t="s">
        <v>59</v>
      </c>
      <c r="B2">
        <v>0.81</v>
      </c>
      <c r="C2">
        <v>14.74</v>
      </c>
      <c r="D2">
        <v>21.32</v>
      </c>
      <c r="E2">
        <v>25.23</v>
      </c>
    </row>
    <row r="3" spans="1:6" x14ac:dyDescent="0.25">
      <c r="A3" t="s">
        <v>57</v>
      </c>
      <c r="B3">
        <v>4.1899999999999995</v>
      </c>
      <c r="C3">
        <v>4.74</v>
      </c>
      <c r="D3">
        <v>6.32</v>
      </c>
      <c r="E3">
        <v>5.23</v>
      </c>
      <c r="F3">
        <f>AVERAGE(B3:E3)</f>
        <v>5.12</v>
      </c>
    </row>
    <row r="6" spans="1:6" x14ac:dyDescent="0.25">
      <c r="A6" t="str">
        <f>"Average error = " &amp;$F$3</f>
        <v>Average error = 5.12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Wood summary</vt:lpstr>
      <vt:lpstr>wood</vt:lpstr>
      <vt:lpstr>acrylic</vt:lpstr>
      <vt:lpstr>Acrylic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hall</dc:creator>
  <cp:lastModifiedBy>Sam</cp:lastModifiedBy>
  <dcterms:created xsi:type="dcterms:W3CDTF">2015-06-05T18:17:20Z</dcterms:created>
  <dcterms:modified xsi:type="dcterms:W3CDTF">2022-11-17T09:45:36Z</dcterms:modified>
</cp:coreProperties>
</file>