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Üretim yönetimi\"/>
    </mc:Choice>
  </mc:AlternateContent>
  <xr:revisionPtr revIDLastSave="0" documentId="13_ncr:1_{06284F6C-DEC5-40BB-8DEF-6C4BB9C1FBEC}" xr6:coauthVersionLast="47" xr6:coauthVersionMax="47" xr10:uidLastSave="{00000000-0000-0000-0000-000000000000}"/>
  <bookViews>
    <workbookView xWindow="-120" yWindow="-120" windowWidth="29040" windowHeight="15840" xr2:uid="{C648B1DC-2197-413F-B5B3-B39A99D8210F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 s="1"/>
  <c r="F9" i="1" s="1"/>
  <c r="F10" i="1" s="1"/>
  <c r="F11" i="1" s="1"/>
  <c r="F12" i="1" s="1"/>
  <c r="B26" i="1"/>
  <c r="E13" i="1" s="1"/>
  <c r="C13" i="1"/>
  <c r="F2" i="1"/>
  <c r="F3" i="1" s="1"/>
  <c r="F13" i="1" l="1"/>
  <c r="E5" i="1"/>
  <c r="E9" i="1"/>
  <c r="E3" i="1"/>
  <c r="E6" i="1"/>
  <c r="E10" i="1"/>
  <c r="E2" i="1"/>
  <c r="G2" i="1" s="1"/>
  <c r="H2" i="1" s="1"/>
  <c r="E7" i="1"/>
  <c r="G7" i="1" s="1"/>
  <c r="E11" i="1"/>
  <c r="E4" i="1"/>
  <c r="E8" i="1"/>
  <c r="E12" i="1"/>
  <c r="F4" i="1"/>
  <c r="G8" i="1" l="1"/>
  <c r="G9" i="1" s="1"/>
  <c r="G10" i="1" s="1"/>
  <c r="G11" i="1" s="1"/>
  <c r="G12" i="1" s="1"/>
  <c r="G13" i="1" s="1"/>
  <c r="G3" i="1"/>
  <c r="F5" i="1"/>
  <c r="G4" i="1" l="1"/>
  <c r="H3" i="1"/>
  <c r="F6" i="1"/>
  <c r="G5" i="1" l="1"/>
  <c r="H4" i="1"/>
  <c r="G6" i="1" l="1"/>
  <c r="H6" i="1" s="1"/>
  <c r="H5" i="1"/>
  <c r="H7" i="1"/>
  <c r="I6" i="1" l="1"/>
  <c r="I2" i="1"/>
  <c r="I3" i="1"/>
  <c r="I5" i="1"/>
  <c r="I4" i="1"/>
  <c r="H8" i="1"/>
  <c r="H9" i="1" l="1"/>
  <c r="H10" i="1" l="1"/>
  <c r="H11" i="1" l="1"/>
  <c r="H12" i="1" l="1"/>
  <c r="H13" i="1"/>
  <c r="H14" i="1" s="1"/>
  <c r="I10" i="1" l="1"/>
  <c r="J2" i="1"/>
  <c r="I13" i="1"/>
  <c r="I8" i="1"/>
  <c r="I11" i="1"/>
  <c r="I7" i="1"/>
  <c r="J7" i="1" s="1"/>
  <c r="I12" i="1"/>
  <c r="I9" i="1"/>
  <c r="J8" i="1" l="1"/>
  <c r="J9" i="1" s="1"/>
  <c r="J10" i="1" s="1"/>
  <c r="J11" i="1" s="1"/>
  <c r="J12" i="1" s="1"/>
  <c r="J13" i="1" s="1"/>
  <c r="J3" i="1"/>
  <c r="K2" i="1"/>
  <c r="K3" i="1" l="1"/>
  <c r="J4" i="1"/>
  <c r="K4" i="1" l="1"/>
  <c r="J5" i="1"/>
  <c r="K5" i="1" l="1"/>
  <c r="J6" i="1"/>
  <c r="K6" i="1" l="1"/>
  <c r="L6" i="1" s="1"/>
  <c r="K7" i="1" l="1"/>
  <c r="K8" i="1" l="1"/>
  <c r="K9" i="1" l="1"/>
  <c r="K10" i="1" l="1"/>
  <c r="K11" i="1" l="1"/>
  <c r="K12" i="1" l="1"/>
  <c r="K13" i="1"/>
  <c r="L13" i="1" l="1"/>
  <c r="G16" i="1" s="1"/>
  <c r="Q2" i="1" s="1"/>
  <c r="S2" i="1" s="1"/>
</calcChain>
</file>

<file path=xl/sharedStrings.xml><?xml version="1.0" encoding="utf-8"?>
<sst xmlns="http://schemas.openxmlformats.org/spreadsheetml/2006/main" count="29" uniqueCount="28">
  <si>
    <t>DÖNEM/AY</t>
  </si>
  <si>
    <t>TALEP MİKTARI</t>
  </si>
  <si>
    <t>NET TALEP MİKTARI</t>
  </si>
  <si>
    <t>ÇALIŞILAN İŞ GÜNÜ</t>
  </si>
  <si>
    <t>İŞÇİ BAŞINA ÜRETLİEN ÜRÜN (K*GÜN) (Z)</t>
  </si>
  <si>
    <t>NET KÜMÜLATİF TALEP (A)</t>
  </si>
  <si>
    <t>İŞÇİ BAŞINA KÜMÜLATİF ÜRETİM (B)</t>
  </si>
  <si>
    <t>İŞÇİ SAYISI ORAN (A/B)</t>
  </si>
  <si>
    <t>AYLIK ÜRETİM (Z*MAX.H)</t>
  </si>
  <si>
    <t>KÜMÜLATİF ÜRETİM (D)</t>
  </si>
  <si>
    <t>BİTİŞ ENVANTERİ (D-A)</t>
  </si>
  <si>
    <t>TOPLAM</t>
  </si>
  <si>
    <t>Toplam işçi maliyeti</t>
  </si>
  <si>
    <t>Dönem Öncesi Envanter (Birim)</t>
  </si>
  <si>
    <t>TOPLAM MALİYET</t>
  </si>
  <si>
    <t>Dönem Sonu Envanter (Birim)</t>
  </si>
  <si>
    <t>Dönem Öncesi İşçi Sayısı (Kişi)</t>
  </si>
  <si>
    <t>İşe Alma Maliyeti (pb)</t>
  </si>
  <si>
    <t>İşten Çıkarma Maliyeti (pb)</t>
  </si>
  <si>
    <t>Stok Maliyeti (Birim)</t>
  </si>
  <si>
    <t>İşçi</t>
  </si>
  <si>
    <t>Gün</t>
  </si>
  <si>
    <t>Ürün (Birim)</t>
  </si>
  <si>
    <t>K</t>
  </si>
  <si>
    <t>SIFIR ENVANTER YÖNETİMİ</t>
  </si>
  <si>
    <t>SABİT İŞ GÜCÜ YÖNETİMİ</t>
  </si>
  <si>
    <t>KARMA YÖNETİMİ</t>
  </si>
  <si>
    <t>SAĞLANILACAK TASARRUF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</si>
</sst>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₺&quot;* #,##0_-;\-&quot;₺&quot;* #,##0_-;_-&quot;₺&quot;* &quot;-&quot;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1"/>
      <color rgb="FF002060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  <fill>
      <patternFill patternType="solid">
        <fgColor rgb="FF99FFCC"/>
        <bgColor indexed="64"/>
      </patternFill>
    </fill>
    <fill>
      <patternFill patternType="solid">
        <fgColor rgb="FFB7E2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DF0D"/>
        <bgColor indexed="64"/>
      </patternFill>
    </fill>
    <fill>
      <patternFill patternType="solid">
        <fgColor rgb="FFFD6E03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  <xf numFmtId="0" fontId="5" fillId="5" borderId="0" applyNumberFormat="0" applyBorder="0" applyAlignment="0" applyProtection="0"/>
  </cellStyleXfs>
  <cellXfs count="30">
    <xf numFmtId="0" fontId="0" fillId="0" borderId="0" xfId="0"/>
    <xf numFmtId="0" fontId="6" fillId="6" borderId="1" xfId="3" applyFont="1" applyFill="1" applyAlignment="1">
      <alignment horizontal="center" vertical="center"/>
    </xf>
    <xf numFmtId="0" fontId="6" fillId="6" borderId="1" xfId="3" applyFont="1" applyFill="1" applyAlignment="1">
      <alignment horizontal="center" vertical="center" wrapText="1"/>
    </xf>
    <xf numFmtId="0" fontId="0" fillId="4" borderId="2" xfId="4" applyFont="1" applyAlignment="1">
      <alignment horizontal="center"/>
    </xf>
    <xf numFmtId="0" fontId="0" fillId="7" borderId="2" xfId="4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2" xfId="4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4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42" fontId="4" fillId="9" borderId="0" xfId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10" borderId="1" xfId="2" applyFont="1" applyFill="1" applyAlignment="1">
      <alignment horizontal="center" vertical="center"/>
    </xf>
    <xf numFmtId="0" fontId="8" fillId="11" borderId="1" xfId="2" applyFont="1" applyFill="1" applyAlignment="1">
      <alignment horizontal="center" vertical="center" wrapText="1"/>
    </xf>
    <xf numFmtId="42" fontId="8" fillId="11" borderId="1" xfId="2" applyNumberFormat="1" applyFont="1" applyFill="1" applyAlignment="1">
      <alignment horizontal="center" vertical="center"/>
    </xf>
    <xf numFmtId="0" fontId="5" fillId="5" borderId="0" xfId="5" applyAlignment="1">
      <alignment horizontal="center" vertical="center" wrapText="1"/>
    </xf>
    <xf numFmtId="0" fontId="5" fillId="5" borderId="0" xfId="5" applyAlignment="1">
      <alignment horizontal="center" vertical="center"/>
    </xf>
    <xf numFmtId="0" fontId="6" fillId="6" borderId="3" xfId="3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0" fillId="12" borderId="0" xfId="0" applyFont="1" applyFill="1"/>
    <xf numFmtId="0" fontId="0" fillId="12" borderId="0" xfId="0" applyFill="1"/>
    <xf numFmtId="0" fontId="0" fillId="13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42" fontId="0" fillId="13" borderId="0" xfId="1" applyFont="1" applyFill="1"/>
    <xf numFmtId="42" fontId="0" fillId="14" borderId="0" xfId="1" applyFont="1" applyFill="1"/>
    <xf numFmtId="42" fontId="0" fillId="8" borderId="0" xfId="1" applyFont="1" applyFill="1"/>
    <xf numFmtId="42" fontId="0" fillId="15" borderId="0" xfId="1" applyFont="1" applyFill="1"/>
  </cellXfs>
  <cellStyles count="6">
    <cellStyle name="Giriş" xfId="2" builtinId="20"/>
    <cellStyle name="Hesaplama" xfId="3" builtinId="22"/>
    <cellStyle name="Normal" xfId="0" builtinId="0"/>
    <cellStyle name="Not" xfId="4" builtinId="10"/>
    <cellStyle name="ParaBirimi [0]" xfId="1" builtinId="7"/>
    <cellStyle name="Vurgu6" xfId="5" builtinId="49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</xdr:colOff>
      <xdr:row>6</xdr:row>
      <xdr:rowOff>1094</xdr:rowOff>
    </xdr:from>
    <xdr:to>
      <xdr:col>11</xdr:col>
      <xdr:colOff>605328</xdr:colOff>
      <xdr:row>6</xdr:row>
      <xdr:rowOff>1095</xdr:rowOff>
    </xdr:to>
    <xdr:cxnSp macro="">
      <xdr:nvCxnSpPr>
        <xdr:cNvPr id="3" name="Düz Bağlayıcı 2">
          <a:extLst>
            <a:ext uri="{FF2B5EF4-FFF2-40B4-BE49-F238E27FC236}">
              <a16:creationId xmlns:a16="http://schemas.microsoft.com/office/drawing/2014/main" id="{34325467-EECA-4DE8-B567-61729992FFC9}"/>
            </a:ext>
          </a:extLst>
        </xdr:cNvPr>
        <xdr:cNvCxnSpPr/>
      </xdr:nvCxnSpPr>
      <xdr:spPr>
        <a:xfrm flipV="1">
          <a:off x="5253" y="1506044"/>
          <a:ext cx="10039350" cy="1"/>
        </a:xfrm>
        <a:prstGeom prst="line">
          <a:avLst/>
        </a:prstGeom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CF4E0-836E-4F74-8020-25057EEE3E27}">
  <dimension ref="A1:S26"/>
  <sheetViews>
    <sheetView tabSelected="1" zoomScaleNormal="100" workbookViewId="0">
      <selection activeCell="M20" sqref="M20"/>
    </sheetView>
  </sheetViews>
  <sheetFormatPr defaultRowHeight="15" x14ac:dyDescent="0.25"/>
  <cols>
    <col min="1" max="1" width="15.140625" customWidth="1"/>
    <col min="2" max="2" width="11.85546875" customWidth="1"/>
    <col min="3" max="4" width="13.85546875" customWidth="1"/>
    <col min="5" max="5" width="16" customWidth="1"/>
    <col min="6" max="6" width="12.85546875" customWidth="1"/>
    <col min="7" max="7" width="13.85546875" customWidth="1"/>
    <col min="8" max="8" width="10.85546875" customWidth="1"/>
    <col min="9" max="9" width="10.5703125" bestFit="1" customWidth="1"/>
    <col min="10" max="10" width="11.28515625" customWidth="1"/>
    <col min="11" max="11" width="11.42578125" customWidth="1"/>
    <col min="15" max="15" width="14" customWidth="1"/>
    <col min="16" max="16" width="14.85546875" customWidth="1"/>
    <col min="17" max="17" width="13.28515625" customWidth="1"/>
    <col min="19" max="19" width="14.85546875" customWidth="1"/>
  </cols>
  <sheetData>
    <row r="1" spans="1:19" ht="43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8" t="s">
        <v>11</v>
      </c>
      <c r="O1" s="22" t="s">
        <v>24</v>
      </c>
      <c r="P1" s="23" t="s">
        <v>25</v>
      </c>
      <c r="Q1" s="24" t="s">
        <v>26</v>
      </c>
      <c r="S1" s="25" t="s">
        <v>27</v>
      </c>
    </row>
    <row r="2" spans="1:19" x14ac:dyDescent="0.25">
      <c r="A2" s="3">
        <v>1</v>
      </c>
      <c r="B2" s="4">
        <v>820</v>
      </c>
      <c r="C2" s="5">
        <v>320</v>
      </c>
      <c r="D2" s="6">
        <v>26</v>
      </c>
      <c r="E2" s="7">
        <f>MMULT(D2,B26)</f>
        <v>3.25</v>
      </c>
      <c r="F2" s="7">
        <f>C2</f>
        <v>320</v>
      </c>
      <c r="G2" s="8">
        <f>E2</f>
        <v>3.25</v>
      </c>
      <c r="H2" s="7">
        <f>ROUNDUP(F2/G2,0)</f>
        <v>99</v>
      </c>
      <c r="I2">
        <f>ROUND(H6*E2,0)</f>
        <v>683</v>
      </c>
      <c r="J2">
        <f>I2</f>
        <v>683</v>
      </c>
      <c r="K2" s="7">
        <f>J2-F2</f>
        <v>363</v>
      </c>
      <c r="O2" s="26">
        <v>311470</v>
      </c>
      <c r="P2" s="27">
        <v>529410</v>
      </c>
      <c r="Q2" s="28">
        <f>G16</f>
        <v>284640</v>
      </c>
      <c r="S2" s="29">
        <f>P2-Q2</f>
        <v>244770</v>
      </c>
    </row>
    <row r="3" spans="1:19" x14ac:dyDescent="0.25">
      <c r="A3" s="3">
        <v>2</v>
      </c>
      <c r="B3" s="4">
        <v>600</v>
      </c>
      <c r="C3" s="5">
        <v>600</v>
      </c>
      <c r="D3" s="6">
        <v>24</v>
      </c>
      <c r="E3" s="7">
        <f>MMULT(D3,B26)</f>
        <v>3</v>
      </c>
      <c r="F3" s="7">
        <f>F2+C3</f>
        <v>920</v>
      </c>
      <c r="G3" s="8">
        <f>G2+E3</f>
        <v>6.25</v>
      </c>
      <c r="H3" s="7">
        <f>ROUNDUP(F3/G3,0)</f>
        <v>148</v>
      </c>
      <c r="I3">
        <f>ROUND(H6*E3,0)</f>
        <v>630</v>
      </c>
      <c r="J3">
        <f>J2+I3</f>
        <v>1313</v>
      </c>
      <c r="K3" s="7">
        <f>J3-F3</f>
        <v>393</v>
      </c>
    </row>
    <row r="4" spans="1:19" x14ac:dyDescent="0.25">
      <c r="A4" s="3">
        <v>3</v>
      </c>
      <c r="B4" s="4">
        <v>780</v>
      </c>
      <c r="C4" s="5">
        <v>780</v>
      </c>
      <c r="D4" s="6">
        <v>25</v>
      </c>
      <c r="E4" s="7">
        <f>MMULT(D4,B26)</f>
        <v>3.125</v>
      </c>
      <c r="F4" s="7">
        <f>F3+C4</f>
        <v>1700</v>
      </c>
      <c r="G4" s="8">
        <f>G3+E4</f>
        <v>9.375</v>
      </c>
      <c r="H4" s="7">
        <f t="shared" ref="H4:H12" si="0">ROUNDUP(F4/G4,0)</f>
        <v>182</v>
      </c>
      <c r="I4">
        <f>ROUND(H6*E4,0)</f>
        <v>656</v>
      </c>
      <c r="J4">
        <f>J3+I4</f>
        <v>1969</v>
      </c>
      <c r="K4" s="7">
        <f t="shared" ref="K4:K13" si="1">J4-F4</f>
        <v>269</v>
      </c>
    </row>
    <row r="5" spans="1:19" x14ac:dyDescent="0.25">
      <c r="A5" s="3">
        <v>4</v>
      </c>
      <c r="B5" s="4">
        <v>860</v>
      </c>
      <c r="C5" s="5">
        <v>860</v>
      </c>
      <c r="D5" s="6">
        <v>26</v>
      </c>
      <c r="E5" s="7">
        <f>MMULT(D5,B26)</f>
        <v>3.25</v>
      </c>
      <c r="F5" s="7">
        <f t="shared" ref="F5:F6" si="2">F4+C5</f>
        <v>2560</v>
      </c>
      <c r="G5" s="8">
        <f t="shared" ref="G5:G6" si="3">G4+E5</f>
        <v>12.625</v>
      </c>
      <c r="H5" s="7">
        <f t="shared" si="0"/>
        <v>203</v>
      </c>
      <c r="I5">
        <f>ROUND(H6*E5,0)</f>
        <v>683</v>
      </c>
      <c r="J5">
        <f t="shared" ref="J5:J6" si="4">J4+I5</f>
        <v>2652</v>
      </c>
      <c r="K5" s="7">
        <f t="shared" si="1"/>
        <v>92</v>
      </c>
    </row>
    <row r="6" spans="1:19" x14ac:dyDescent="0.25">
      <c r="A6" s="3">
        <v>5</v>
      </c>
      <c r="B6" s="4">
        <v>790</v>
      </c>
      <c r="C6" s="5">
        <v>790</v>
      </c>
      <c r="D6" s="6">
        <v>27</v>
      </c>
      <c r="E6" s="7">
        <f>MMULT(D6,B26)</f>
        <v>3.375</v>
      </c>
      <c r="F6" s="7">
        <f t="shared" si="2"/>
        <v>3350</v>
      </c>
      <c r="G6" s="8">
        <f t="shared" si="3"/>
        <v>16</v>
      </c>
      <c r="H6" s="9">
        <f t="shared" si="0"/>
        <v>210</v>
      </c>
      <c r="I6">
        <f>ROUND(H6*E6,0)</f>
        <v>709</v>
      </c>
      <c r="J6">
        <f t="shared" si="4"/>
        <v>3361</v>
      </c>
      <c r="K6" s="7">
        <f t="shared" si="1"/>
        <v>11</v>
      </c>
      <c r="L6" s="20">
        <f>SUM(K2:K6)</f>
        <v>1128</v>
      </c>
    </row>
    <row r="7" spans="1:19" x14ac:dyDescent="0.25">
      <c r="A7" s="3">
        <v>6</v>
      </c>
      <c r="B7" s="4">
        <v>1090</v>
      </c>
      <c r="C7" s="5">
        <v>1020</v>
      </c>
      <c r="D7" s="6">
        <v>25</v>
      </c>
      <c r="E7" s="7">
        <f>MMULT(D7,B26)</f>
        <v>3.125</v>
      </c>
      <c r="F7" s="7">
        <f>C7</f>
        <v>1020</v>
      </c>
      <c r="G7" s="8">
        <f>E7</f>
        <v>3.125</v>
      </c>
      <c r="H7" s="7">
        <f t="shared" si="0"/>
        <v>327</v>
      </c>
      <c r="I7">
        <f>ROUND(H13*E7,0)</f>
        <v>1044</v>
      </c>
      <c r="J7">
        <f>I7</f>
        <v>1044</v>
      </c>
      <c r="K7" s="7">
        <f t="shared" si="1"/>
        <v>24</v>
      </c>
    </row>
    <row r="8" spans="1:19" x14ac:dyDescent="0.25">
      <c r="A8" s="3">
        <v>7</v>
      </c>
      <c r="B8" s="4">
        <v>935</v>
      </c>
      <c r="C8" s="5">
        <v>935</v>
      </c>
      <c r="D8" s="6">
        <v>22</v>
      </c>
      <c r="E8" s="7">
        <f>MMULT(D8,B26)</f>
        <v>2.75</v>
      </c>
      <c r="F8" s="7">
        <f>F7+C8</f>
        <v>1955</v>
      </c>
      <c r="G8" s="8">
        <f>G7+E8</f>
        <v>5.875</v>
      </c>
      <c r="H8" s="7">
        <f t="shared" si="0"/>
        <v>333</v>
      </c>
      <c r="I8">
        <f>ROUND(H13*E8,0)</f>
        <v>919</v>
      </c>
      <c r="J8">
        <f>J7+I8</f>
        <v>1963</v>
      </c>
      <c r="K8" s="7">
        <f t="shared" si="1"/>
        <v>8</v>
      </c>
    </row>
    <row r="9" spans="1:19" x14ac:dyDescent="0.25">
      <c r="A9" s="3">
        <v>8</v>
      </c>
      <c r="B9" s="4">
        <v>1070</v>
      </c>
      <c r="C9" s="5">
        <v>1070</v>
      </c>
      <c r="D9" s="6">
        <v>26</v>
      </c>
      <c r="E9" s="7">
        <f>MMULT(D9,B26)</f>
        <v>3.25</v>
      </c>
      <c r="F9" s="7">
        <f>F8+C9</f>
        <v>3025</v>
      </c>
      <c r="G9" s="8">
        <f>G8+E9</f>
        <v>9.125</v>
      </c>
      <c r="H9" s="7">
        <f t="shared" si="0"/>
        <v>332</v>
      </c>
      <c r="I9">
        <f>ROUND(H13*E9,0)</f>
        <v>1086</v>
      </c>
      <c r="J9">
        <f>J8+I9</f>
        <v>3049</v>
      </c>
      <c r="K9" s="7">
        <f t="shared" si="1"/>
        <v>24</v>
      </c>
    </row>
    <row r="10" spans="1:19" x14ac:dyDescent="0.25">
      <c r="A10" s="3">
        <v>9</v>
      </c>
      <c r="B10" s="4">
        <v>980</v>
      </c>
      <c r="C10" s="5">
        <v>980</v>
      </c>
      <c r="D10" s="6">
        <v>24</v>
      </c>
      <c r="E10" s="7">
        <f>MMULT(D10,B26)</f>
        <v>3</v>
      </c>
      <c r="F10" s="7">
        <f t="shared" ref="F10:F13" si="5">F9+C10</f>
        <v>4005</v>
      </c>
      <c r="G10" s="8">
        <f t="shared" ref="G10:G13" si="6">G9+E10</f>
        <v>12.125</v>
      </c>
      <c r="H10" s="7">
        <f t="shared" si="0"/>
        <v>331</v>
      </c>
      <c r="I10">
        <f>ROUND(H13*E10,0)</f>
        <v>1002</v>
      </c>
      <c r="J10">
        <f t="shared" ref="J10:J13" si="7">J9+I10</f>
        <v>4051</v>
      </c>
      <c r="K10" s="7">
        <f t="shared" si="1"/>
        <v>46</v>
      </c>
    </row>
    <row r="11" spans="1:19" x14ac:dyDescent="0.25">
      <c r="A11" s="3">
        <v>10</v>
      </c>
      <c r="B11" s="4">
        <v>950</v>
      </c>
      <c r="C11" s="5">
        <v>950</v>
      </c>
      <c r="D11" s="6">
        <v>25</v>
      </c>
      <c r="E11" s="7">
        <f>MMULT(D11,B26)</f>
        <v>3.125</v>
      </c>
      <c r="F11" s="7">
        <f t="shared" si="5"/>
        <v>4955</v>
      </c>
      <c r="G11" s="8">
        <f t="shared" si="6"/>
        <v>15.25</v>
      </c>
      <c r="H11" s="7">
        <f t="shared" si="0"/>
        <v>325</v>
      </c>
      <c r="I11">
        <f>ROUND(H13*E11,0)</f>
        <v>1044</v>
      </c>
      <c r="J11">
        <f t="shared" si="7"/>
        <v>5095</v>
      </c>
      <c r="K11" s="7">
        <f t="shared" si="1"/>
        <v>140</v>
      </c>
    </row>
    <row r="12" spans="1:19" x14ac:dyDescent="0.25">
      <c r="A12" s="3">
        <v>11</v>
      </c>
      <c r="B12" s="4">
        <v>1000</v>
      </c>
      <c r="C12" s="5">
        <v>1000</v>
      </c>
      <c r="D12" s="6">
        <v>26</v>
      </c>
      <c r="E12" s="7">
        <f>MMULT(D12,B26)</f>
        <v>3.25</v>
      </c>
      <c r="F12" s="7">
        <f t="shared" si="5"/>
        <v>5955</v>
      </c>
      <c r="G12" s="8">
        <f t="shared" si="6"/>
        <v>18.5</v>
      </c>
      <c r="H12" s="7">
        <f t="shared" si="0"/>
        <v>322</v>
      </c>
      <c r="I12">
        <f>ROUND(H13*E12,0)</f>
        <v>1086</v>
      </c>
      <c r="J12">
        <f t="shared" si="7"/>
        <v>6181</v>
      </c>
      <c r="K12" s="7">
        <f t="shared" si="1"/>
        <v>226</v>
      </c>
    </row>
    <row r="13" spans="1:19" x14ac:dyDescent="0.25">
      <c r="A13" s="3">
        <v>12</v>
      </c>
      <c r="B13" s="4">
        <v>870</v>
      </c>
      <c r="C13" s="5">
        <f>B13+B18</f>
        <v>1250</v>
      </c>
      <c r="D13" s="6">
        <v>25</v>
      </c>
      <c r="E13" s="7">
        <f>MMULT(D13,B26)</f>
        <v>3.125</v>
      </c>
      <c r="F13" s="7">
        <f t="shared" si="5"/>
        <v>7205</v>
      </c>
      <c r="G13" s="8">
        <f t="shared" si="6"/>
        <v>21.625</v>
      </c>
      <c r="H13" s="9">
        <f>ROUNDUP(F13/G13,0)</f>
        <v>334</v>
      </c>
      <c r="I13">
        <f>ROUND(H13*E13,0)</f>
        <v>1044</v>
      </c>
      <c r="J13">
        <f t="shared" si="7"/>
        <v>7225</v>
      </c>
      <c r="K13" s="7">
        <f t="shared" si="1"/>
        <v>20</v>
      </c>
      <c r="L13" s="21">
        <f>SUM(K7:K13)</f>
        <v>488</v>
      </c>
    </row>
    <row r="14" spans="1:19" ht="30" x14ac:dyDescent="0.25">
      <c r="A14" s="7" t="s">
        <v>11</v>
      </c>
      <c r="G14" s="10" t="s">
        <v>12</v>
      </c>
      <c r="H14" s="11">
        <f>(H13-B19)*B20+(H6-B19)*B20</f>
        <v>203840</v>
      </c>
      <c r="K14" s="19"/>
    </row>
    <row r="16" spans="1:19" ht="30" x14ac:dyDescent="0.25">
      <c r="F16" s="14" t="s">
        <v>14</v>
      </c>
      <c r="G16" s="15">
        <f>H14+(L13*B22)+(L6*B22)</f>
        <v>284640</v>
      </c>
    </row>
    <row r="17" spans="1:2" ht="45" x14ac:dyDescent="0.25">
      <c r="A17" s="12" t="s">
        <v>13</v>
      </c>
      <c r="B17" s="13">
        <v>500</v>
      </c>
    </row>
    <row r="18" spans="1:2" ht="45" x14ac:dyDescent="0.25">
      <c r="A18" s="12" t="s">
        <v>15</v>
      </c>
      <c r="B18" s="13">
        <v>380</v>
      </c>
    </row>
    <row r="19" spans="1:2" ht="30" x14ac:dyDescent="0.25">
      <c r="A19" s="12" t="s">
        <v>16</v>
      </c>
      <c r="B19" s="13">
        <v>90</v>
      </c>
    </row>
    <row r="20" spans="1:2" ht="30" x14ac:dyDescent="0.25">
      <c r="A20" s="12" t="s">
        <v>17</v>
      </c>
      <c r="B20" s="13">
        <v>560</v>
      </c>
    </row>
    <row r="21" spans="1:2" ht="30" x14ac:dyDescent="0.25">
      <c r="A21" s="12" t="s">
        <v>18</v>
      </c>
      <c r="B21" s="13">
        <v>900</v>
      </c>
    </row>
    <row r="22" spans="1:2" ht="30" x14ac:dyDescent="0.25">
      <c r="A22" s="12" t="s">
        <v>19</v>
      </c>
      <c r="B22" s="13">
        <v>50</v>
      </c>
    </row>
    <row r="23" spans="1:2" x14ac:dyDescent="0.25">
      <c r="A23" s="12" t="s">
        <v>20</v>
      </c>
      <c r="B23" s="13">
        <v>80</v>
      </c>
    </row>
    <row r="24" spans="1:2" x14ac:dyDescent="0.25">
      <c r="A24" s="12" t="s">
        <v>21</v>
      </c>
      <c r="B24" s="13">
        <v>25</v>
      </c>
    </row>
    <row r="25" spans="1:2" x14ac:dyDescent="0.25">
      <c r="A25" s="12" t="s">
        <v>22</v>
      </c>
      <c r="B25" s="13">
        <v>250</v>
      </c>
    </row>
    <row r="26" spans="1:2" x14ac:dyDescent="0.25">
      <c r="A26" s="16" t="s">
        <v>23</v>
      </c>
      <c r="B26" s="17">
        <f>B25/MMULT(B23,B24)</f>
        <v>0.125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Enis Karagedik</dc:creator>
  <cp:lastModifiedBy>Enis Karagedik</cp:lastModifiedBy>
  <dcterms:created xsi:type="dcterms:W3CDTF">2021-06-03T17:13:35Z</dcterms:created>
  <dcterms:modified xsi:type="dcterms:W3CDTF">2021-06-04T20:18:33Z</dcterms:modified>
</cp:coreProperties>
</file>