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dfb379dbde7d79/Desktop/KTH/ID1021/Assignment 3/"/>
    </mc:Choice>
  </mc:AlternateContent>
  <xr:revisionPtr revIDLastSave="738" documentId="8_{10A814DA-7109-4F5A-857A-004AAC066593}" xr6:coauthVersionLast="47" xr6:coauthVersionMax="47" xr10:uidLastSave="{CE0D66C4-DA0F-424B-A4A4-2D3805779A1F}"/>
  <bookViews>
    <workbookView minimized="1" xWindow="600" yWindow="4035" windowWidth="21600" windowHeight="11370" tabRatio="823" activeTab="2" xr2:uid="{6C262FE3-B633-4246-B111-AF5E1C19DB7D}"/>
  </bookViews>
  <sheets>
    <sheet name="Sheet1" sheetId="1" r:id="rId1"/>
    <sheet name="Sheet2" sheetId="2" r:id="rId2"/>
    <sheet name="Sheet3" sheetId="3" r:id="rId3"/>
    <sheet name="Sheet4" sheetId="4" r:id="rId4"/>
    <sheet name="Sheet5 (2)" sheetId="6" r:id="rId5"/>
    <sheet name="Sheet5" sheetId="5" r:id="rId6"/>
    <sheet name="Sheet6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5" l="1"/>
  <c r="B13" i="5"/>
  <c r="B12" i="5"/>
  <c r="B11" i="5"/>
  <c r="B10" i="5"/>
  <c r="J10" i="5" s="1"/>
  <c r="B9" i="5"/>
  <c r="J9" i="5" s="1"/>
  <c r="B8" i="5"/>
  <c r="B7" i="5"/>
  <c r="B6" i="5"/>
  <c r="B5" i="5"/>
  <c r="B4" i="5"/>
  <c r="B2" i="5"/>
  <c r="J2" i="5" s="1"/>
  <c r="B3" i="5"/>
  <c r="B18" i="6"/>
  <c r="B17" i="6"/>
  <c r="B16" i="6"/>
  <c r="B15" i="6"/>
  <c r="B14" i="6"/>
  <c r="E12" i="6"/>
  <c r="B12" i="6"/>
  <c r="J11" i="6"/>
  <c r="E11" i="6"/>
  <c r="B11" i="6"/>
  <c r="E10" i="6"/>
  <c r="B10" i="6"/>
  <c r="J10" i="6" s="1"/>
  <c r="J9" i="6"/>
  <c r="E9" i="6"/>
  <c r="B9" i="6"/>
  <c r="E8" i="6"/>
  <c r="D8" i="6"/>
  <c r="D9" i="6" s="1"/>
  <c r="D10" i="6" s="1"/>
  <c r="D11" i="6" s="1"/>
  <c r="B8" i="6"/>
  <c r="J8" i="6" s="1"/>
  <c r="E7" i="6"/>
  <c r="B7" i="6"/>
  <c r="J7" i="6" s="1"/>
  <c r="N6" i="6"/>
  <c r="E6" i="6"/>
  <c r="B6" i="6"/>
  <c r="J6" i="6" s="1"/>
  <c r="N5" i="6"/>
  <c r="E5" i="6"/>
  <c r="B5" i="6"/>
  <c r="J5" i="6" s="1"/>
  <c r="N4" i="6"/>
  <c r="E4" i="6"/>
  <c r="B4" i="6"/>
  <c r="J4" i="6" s="1"/>
  <c r="P3" i="6"/>
  <c r="E3" i="6"/>
  <c r="B3" i="6"/>
  <c r="J3" i="6" s="1"/>
  <c r="P2" i="6"/>
  <c r="N2" i="6"/>
  <c r="E2" i="6"/>
  <c r="B2" i="6"/>
  <c r="J2" i="6" s="1"/>
  <c r="K2" i="6" s="1"/>
  <c r="N6" i="5"/>
  <c r="N5" i="5"/>
  <c r="N4" i="5"/>
  <c r="N2" i="5"/>
  <c r="P2" i="5"/>
  <c r="P3" i="5"/>
  <c r="B18" i="5"/>
  <c r="B16" i="5"/>
  <c r="B14" i="5"/>
  <c r="B17" i="5"/>
  <c r="J3" i="5"/>
  <c r="J4" i="5"/>
  <c r="J5" i="5"/>
  <c r="J6" i="5"/>
  <c r="J7" i="5"/>
  <c r="J8" i="5"/>
  <c r="J11" i="5"/>
  <c r="E3" i="5"/>
  <c r="E4" i="5"/>
  <c r="E5" i="5"/>
  <c r="E6" i="5"/>
  <c r="E7" i="5"/>
  <c r="E8" i="5"/>
  <c r="E9" i="5"/>
  <c r="E10" i="5"/>
  <c r="E11" i="5"/>
  <c r="E12" i="5"/>
  <c r="E2" i="5"/>
  <c r="D9" i="5"/>
  <c r="D10" i="5" s="1"/>
  <c r="D11" i="5" s="1"/>
  <c r="D8" i="5"/>
  <c r="A12" i="4"/>
  <c r="A13" i="4"/>
  <c r="A14" i="4" s="1"/>
  <c r="A15" i="4" s="1"/>
  <c r="A16" i="4" s="1"/>
  <c r="A11" i="4"/>
  <c r="B10" i="4"/>
  <c r="B11" i="4"/>
  <c r="B12" i="4"/>
  <c r="B13" i="4"/>
  <c r="B14" i="4"/>
  <c r="B15" i="4"/>
  <c r="B16" i="4"/>
  <c r="B17" i="4"/>
  <c r="B2" i="4"/>
  <c r="B3" i="4"/>
  <c r="B4" i="4"/>
  <c r="B5" i="4"/>
  <c r="B6" i="4"/>
  <c r="B7" i="4"/>
  <c r="B8" i="4"/>
  <c r="B9" i="4"/>
  <c r="A4" i="2"/>
  <c r="A5" i="2" s="1"/>
  <c r="A6" i="2" s="1"/>
  <c r="A7" i="2" s="1"/>
  <c r="A8" i="2" s="1"/>
  <c r="A9" i="2" s="1"/>
  <c r="A10" i="2" s="1"/>
  <c r="A3" i="2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A4" i="1"/>
  <c r="A5" i="1" s="1"/>
  <c r="A6" i="1" s="1"/>
  <c r="A7" i="1" s="1"/>
  <c r="A8" i="1" s="1"/>
  <c r="A9" i="1" s="1"/>
  <c r="A10" i="1" s="1"/>
  <c r="A11" i="1" s="1"/>
  <c r="A3" i="1"/>
  <c r="K2" i="5" l="1"/>
</calcChain>
</file>

<file path=xl/sharedStrings.xml><?xml version="1.0" encoding="utf-8"?>
<sst xmlns="http://schemas.openxmlformats.org/spreadsheetml/2006/main" count="44" uniqueCount="14">
  <si>
    <t>n</t>
  </si>
  <si>
    <t>Time (ns)</t>
  </si>
  <si>
    <t>Time (ms)</t>
  </si>
  <si>
    <t>Time (us)</t>
  </si>
  <si>
    <t>time (us)</t>
  </si>
  <si>
    <t>&lt;ineff</t>
  </si>
  <si>
    <t>&lt;eff</t>
  </si>
  <si>
    <t>Time [us)</t>
  </si>
  <si>
    <t>Factor</t>
  </si>
  <si>
    <t>Avg factor</t>
  </si>
  <si>
    <t>Time(us)</t>
  </si>
  <si>
    <t>&lt;dupSort</t>
  </si>
  <si>
    <t>&lt;effDupSort</t>
  </si>
  <si>
    <t>&lt;bin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</si>
</sst>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Unsorted Search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  <c:pt idx="8">
                  <c:v>25600000</c:v>
                </c:pt>
                <c:pt idx="9">
                  <c:v>51200000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4.9488000000000003</c:v>
                </c:pt>
                <c:pt idx="1">
                  <c:v>2.3473999999999999</c:v>
                </c:pt>
                <c:pt idx="2">
                  <c:v>0.52710000000000001</c:v>
                </c:pt>
                <c:pt idx="3">
                  <c:v>0.85260000000000002</c:v>
                </c:pt>
                <c:pt idx="4">
                  <c:v>1.9570000000000001</c:v>
                </c:pt>
                <c:pt idx="5">
                  <c:v>3.2593000000000001</c:v>
                </c:pt>
                <c:pt idx="6">
                  <c:v>5.4180000000000001</c:v>
                </c:pt>
                <c:pt idx="7">
                  <c:v>8.4870000000000001</c:v>
                </c:pt>
                <c:pt idx="8">
                  <c:v>15.2928</c:v>
                </c:pt>
                <c:pt idx="9">
                  <c:v>20.157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C-4EDB-BE9F-78A99AA4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488240"/>
        <c:axId val="2019688816"/>
      </c:scatterChart>
      <c:valAx>
        <c:axId val="19414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88816"/>
        <c:crosses val="autoZero"/>
        <c:crossBetween val="midCat"/>
      </c:valAx>
      <c:valAx>
        <c:axId val="20196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4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Time (us) -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923884514435695E-2"/>
                  <c:y val="0.19515555555555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Sheet2!$A$2:$A$13</c:f>
              <c:numCache>
                <c:formatCode>General</c:formatCode>
                <c:ptCount val="12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50000</c:v>
                </c:pt>
                <c:pt idx="10">
                  <c:v>25000</c:v>
                </c:pt>
                <c:pt idx="11">
                  <c:v>75000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127</c:v>
                </c:pt>
                <c:pt idx="1">
                  <c:v>144</c:v>
                </c:pt>
                <c:pt idx="2">
                  <c:v>206</c:v>
                </c:pt>
                <c:pt idx="3">
                  <c:v>213</c:v>
                </c:pt>
                <c:pt idx="4">
                  <c:v>273</c:v>
                </c:pt>
                <c:pt idx="5">
                  <c:v>283</c:v>
                </c:pt>
                <c:pt idx="6">
                  <c:v>289</c:v>
                </c:pt>
                <c:pt idx="7">
                  <c:v>273</c:v>
                </c:pt>
                <c:pt idx="8">
                  <c:v>298</c:v>
                </c:pt>
                <c:pt idx="9">
                  <c:v>104</c:v>
                </c:pt>
                <c:pt idx="10">
                  <c:v>91</c:v>
                </c:pt>
                <c:pt idx="1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3-45E5-AE2B-D1608B1D28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867672790901138E-3"/>
                  <c:y val="-5.9125109361329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Sheet2!$A$2:$A$13</c:f>
              <c:numCache>
                <c:formatCode>General</c:formatCode>
                <c:ptCount val="12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50000</c:v>
                </c:pt>
                <c:pt idx="10">
                  <c:v>25000</c:v>
                </c:pt>
                <c:pt idx="11">
                  <c:v>75000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38</c:v>
                </c:pt>
                <c:pt idx="7">
                  <c:v>43</c:v>
                </c:pt>
                <c:pt idx="8">
                  <c:v>53</c:v>
                </c:pt>
                <c:pt idx="9">
                  <c:v>15</c:v>
                </c:pt>
                <c:pt idx="10">
                  <c:v>11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A-43FD-BBC1-FA7AEA153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54176"/>
        <c:axId val="2130154592"/>
      </c:scatterChart>
      <c:valAx>
        <c:axId val="21301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54592"/>
        <c:crosses val="autoZero"/>
        <c:crossBetween val="midCat"/>
      </c:valAx>
      <c:valAx>
        <c:axId val="2130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Opt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50000</c:v>
                </c:pt>
                <c:pt idx="10">
                  <c:v>25000</c:v>
                </c:pt>
                <c:pt idx="11">
                  <c:v>75000</c:v>
                </c:pt>
              </c:numCache>
            </c:numRef>
          </c:xVal>
          <c:yVal>
            <c:numRef>
              <c:f>Sheet2!$D$2:$D$13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38</c:v>
                </c:pt>
                <c:pt idx="7">
                  <c:v>43</c:v>
                </c:pt>
                <c:pt idx="8">
                  <c:v>53</c:v>
                </c:pt>
                <c:pt idx="9">
                  <c:v>15</c:v>
                </c:pt>
                <c:pt idx="10">
                  <c:v>11</c:v>
                </c:pt>
                <c:pt idx="1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6-43DF-ADCC-673F2F580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567280"/>
        <c:axId val="584563952"/>
      </c:scatterChart>
      <c:valAx>
        <c:axId val="5845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63952"/>
        <c:crosses val="autoZero"/>
        <c:crossBetween val="midCat"/>
      </c:valAx>
      <c:valAx>
        <c:axId val="5845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6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 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7061242344706913E-2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Sheet3!$A$5:$A$17</c:f>
              <c:numCache>
                <c:formatCode>General</c:formatCode>
                <c:ptCount val="13"/>
                <c:pt idx="2">
                  <c:v>56000000</c:v>
                </c:pt>
                <c:pt idx="3">
                  <c:v>24000000</c:v>
                </c:pt>
                <c:pt idx="4">
                  <c:v>40000000</c:v>
                </c:pt>
                <c:pt idx="5">
                  <c:v>48000000</c:v>
                </c:pt>
                <c:pt idx="6">
                  <c:v>1000000</c:v>
                </c:pt>
                <c:pt idx="8">
                  <c:v>4000000</c:v>
                </c:pt>
                <c:pt idx="9">
                  <c:v>8000000</c:v>
                </c:pt>
                <c:pt idx="10">
                  <c:v>16000000</c:v>
                </c:pt>
                <c:pt idx="11">
                  <c:v>32000000</c:v>
                </c:pt>
                <c:pt idx="12">
                  <c:v>64000000</c:v>
                </c:pt>
              </c:numCache>
            </c:numRef>
          </c:xVal>
          <c:yVal>
            <c:numRef>
              <c:f>Sheet3!$B$5:$B$17</c:f>
              <c:numCache>
                <c:formatCode>General</c:formatCode>
                <c:ptCount val="13"/>
                <c:pt idx="2">
                  <c:v>91</c:v>
                </c:pt>
                <c:pt idx="3">
                  <c:v>91</c:v>
                </c:pt>
                <c:pt idx="4">
                  <c:v>90</c:v>
                </c:pt>
                <c:pt idx="5">
                  <c:v>94</c:v>
                </c:pt>
                <c:pt idx="6">
                  <c:v>73</c:v>
                </c:pt>
                <c:pt idx="8">
                  <c:v>78</c:v>
                </c:pt>
                <c:pt idx="9">
                  <c:v>80</c:v>
                </c:pt>
                <c:pt idx="10">
                  <c:v>86</c:v>
                </c:pt>
                <c:pt idx="11">
                  <c:v>89</c:v>
                </c:pt>
                <c:pt idx="1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2-43A0-BB01-4BF0D0C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79024"/>
        <c:axId val="1857273200"/>
      </c:scatterChart>
      <c:valAx>
        <c:axId val="18572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3200"/>
        <c:crosses val="autoZero"/>
        <c:crossBetween val="midCat"/>
      </c:valAx>
      <c:valAx>
        <c:axId val="1857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9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 (us)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0924540682414697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Sheet3!$A$11:$A$15</c:f>
              <c:numCache>
                <c:formatCode>General</c:formatCode>
                <c:ptCount val="5"/>
                <c:pt idx="0">
                  <c:v>1000000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Sheet3!$B$11:$B$14</c:f>
              <c:numCache>
                <c:formatCode>General</c:formatCode>
                <c:ptCount val="4"/>
                <c:pt idx="0">
                  <c:v>73</c:v>
                </c:pt>
                <c:pt idx="2">
                  <c:v>78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9-4ACC-981C-6A3547C46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79024"/>
        <c:axId val="1857273200"/>
      </c:scatterChart>
      <c:valAx>
        <c:axId val="18572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3200"/>
        <c:crosses val="autoZero"/>
        <c:crossBetween val="midCat"/>
      </c:valAx>
      <c:valAx>
        <c:axId val="18572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9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</c:f>
              <c:numCache>
                <c:formatCode>General</c:formatCode>
                <c:ptCount val="17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60000</c:v>
                </c:pt>
                <c:pt idx="4">
                  <c:v>70000</c:v>
                </c:pt>
                <c:pt idx="5">
                  <c:v>80000</c:v>
                </c:pt>
                <c:pt idx="6">
                  <c:v>90000</c:v>
                </c:pt>
                <c:pt idx="7">
                  <c:v>100000</c:v>
                </c:pt>
                <c:pt idx="8">
                  <c:v>110000</c:v>
                </c:pt>
                <c:pt idx="9">
                  <c:v>120000</c:v>
                </c:pt>
                <c:pt idx="10">
                  <c:v>130000</c:v>
                </c:pt>
                <c:pt idx="11">
                  <c:v>140000</c:v>
                </c:pt>
                <c:pt idx="12">
                  <c:v>150000</c:v>
                </c:pt>
                <c:pt idx="13">
                  <c:v>160000</c:v>
                </c:pt>
                <c:pt idx="14">
                  <c:v>170000</c:v>
                </c:pt>
                <c:pt idx="15">
                  <c:v>400000</c:v>
                </c:pt>
              </c:numCache>
            </c:numRef>
          </c:xVal>
          <c:yVal>
            <c:numRef>
              <c:f>Sheet4!$B$2:$B$18</c:f>
              <c:numCache>
                <c:formatCode>General</c:formatCode>
                <c:ptCount val="17"/>
                <c:pt idx="0">
                  <c:v>18.635000000000002</c:v>
                </c:pt>
                <c:pt idx="1">
                  <c:v>17.035</c:v>
                </c:pt>
                <c:pt idx="2">
                  <c:v>18.655999999999999</c:v>
                </c:pt>
                <c:pt idx="3">
                  <c:v>20.076000000000001</c:v>
                </c:pt>
                <c:pt idx="4">
                  <c:v>21.504000000000001</c:v>
                </c:pt>
                <c:pt idx="5">
                  <c:v>22.137</c:v>
                </c:pt>
                <c:pt idx="6">
                  <c:v>23.794</c:v>
                </c:pt>
                <c:pt idx="7">
                  <c:v>22.640999999999998</c:v>
                </c:pt>
                <c:pt idx="8">
                  <c:v>24.23</c:v>
                </c:pt>
                <c:pt idx="9">
                  <c:v>25.829000000000001</c:v>
                </c:pt>
                <c:pt idx="10">
                  <c:v>25.754000000000001</c:v>
                </c:pt>
                <c:pt idx="11">
                  <c:v>27.640999999999998</c:v>
                </c:pt>
                <c:pt idx="12">
                  <c:v>28.295999999999999</c:v>
                </c:pt>
                <c:pt idx="13">
                  <c:v>0</c:v>
                </c:pt>
                <c:pt idx="14">
                  <c:v>0</c:v>
                </c:pt>
                <c:pt idx="15">
                  <c:v>85.712999999999994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8-4EB3-A8BB-F99921D0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31280"/>
        <c:axId val="1529632528"/>
      </c:scatterChart>
      <c:valAx>
        <c:axId val="15296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32528"/>
        <c:crosses val="autoZero"/>
        <c:crossBetween val="midCat"/>
      </c:valAx>
      <c:valAx>
        <c:axId val="15296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 T/n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'Sheet5 (2)'!$A$2:$A$11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'Sheet5 (2)'!$B$2:$B$11</c:f>
              <c:numCache>
                <c:formatCode>General</c:formatCode>
                <c:ptCount val="10"/>
                <c:pt idx="0">
                  <c:v>5.0919999999999996</c:v>
                </c:pt>
                <c:pt idx="1">
                  <c:v>10.412000000000001</c:v>
                </c:pt>
                <c:pt idx="2">
                  <c:v>15.491</c:v>
                </c:pt>
                <c:pt idx="3">
                  <c:v>21.527000000000001</c:v>
                </c:pt>
                <c:pt idx="4">
                  <c:v>26.571999999999999</c:v>
                </c:pt>
                <c:pt idx="5">
                  <c:v>32.610999999999997</c:v>
                </c:pt>
                <c:pt idx="6">
                  <c:v>38.615000000000002</c:v>
                </c:pt>
                <c:pt idx="7">
                  <c:v>43.915999999999997</c:v>
                </c:pt>
                <c:pt idx="8">
                  <c:v>48.83</c:v>
                </c:pt>
                <c:pt idx="9">
                  <c:v>56.222999999999999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97-45BE-B94A-05079C92B2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'Sheet5 (2)'!$D$2:$D$11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'Sheet5 (2)'!$E$2:$E$11</c:f>
              <c:numCache>
                <c:formatCode>General</c:formatCode>
                <c:ptCount val="10"/>
                <c:pt idx="0">
                  <c:v>0.65</c:v>
                </c:pt>
                <c:pt idx="1">
                  <c:v>1.2410000000000001</c:v>
                </c:pt>
                <c:pt idx="2">
                  <c:v>1.9139999999999999</c:v>
                </c:pt>
                <c:pt idx="3">
                  <c:v>2.5670000000000002</c:v>
                </c:pt>
                <c:pt idx="4">
                  <c:v>3.1040000000000001</c:v>
                </c:pt>
                <c:pt idx="5">
                  <c:v>3.8610000000000002</c:v>
                </c:pt>
                <c:pt idx="6">
                  <c:v>4.5250000000000004</c:v>
                </c:pt>
                <c:pt idx="7">
                  <c:v>4.9969999999999999</c:v>
                </c:pt>
                <c:pt idx="8">
                  <c:v>5.4359999999999999</c:v>
                </c:pt>
                <c:pt idx="9">
                  <c:v>6.2329999999999997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97-45BE-B94A-05079C92B29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'Sheet5 (2)'!$M$2:$M$6</c:f>
              <c:numCache>
                <c:formatCode>General</c:formatCode>
                <c:ptCount val="5"/>
                <c:pt idx="0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'Sheet5 (2)'!$N$2:$N$6</c:f>
              <c:numCache>
                <c:formatCode>General</c:formatCode>
                <c:ptCount val="5"/>
                <c:pt idx="0">
                  <c:v>1.4750000000000001</c:v>
                </c:pt>
                <c:pt idx="2">
                  <c:v>47.487000000000002</c:v>
                </c:pt>
                <c:pt idx="3">
                  <c:v>231.40199999999999</c:v>
                </c:pt>
                <c:pt idx="4">
                  <c:v>549.79899999999998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97-45BE-B94A-05079C92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90048"/>
        <c:axId val="1873188800"/>
      </c:scatterChart>
      <c:valAx>
        <c:axId val="18731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88800"/>
        <c:crosses val="autoZero"/>
        <c:crossBetween val="midCat"/>
      </c:valAx>
      <c:valAx>
        <c:axId val="1873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Sort T/n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Sheet5!$M$2:$M$4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</c:numCache>
            </c:numRef>
          </c:xVal>
          <c:yVal>
            <c:numRef>
              <c:f>Sheet5!$N$2:$N$4</c:f>
              <c:numCache>
                <c:formatCode>General</c:formatCode>
                <c:ptCount val="3"/>
                <c:pt idx="0">
                  <c:v>1.4750000000000001</c:v>
                </c:pt>
                <c:pt idx="1">
                  <c:v>2.7240000000000002</c:v>
                </c:pt>
                <c:pt idx="2">
                  <c:v>47.487000000000002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89-432B-B97F-CC8089A7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90048"/>
        <c:axId val="1873188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1.6178656390825996E-2"/>
                        <c:y val="-0.1489962541090130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2000000</c:v>
                      </c:pt>
                      <c:pt idx="11">
                        <c:v>30000000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14.374000000000001</c:v>
                      </c:pt>
                      <c:pt idx="1">
                        <c:v>14.984</c:v>
                      </c:pt>
                      <c:pt idx="2">
                        <c:v>34.877000000000002</c:v>
                      </c:pt>
                      <c:pt idx="3">
                        <c:v>60.932000000000002</c:v>
                      </c:pt>
                      <c:pt idx="4">
                        <c:v>77.004999999999995</c:v>
                      </c:pt>
                      <c:pt idx="5">
                        <c:v>98.491</c:v>
                      </c:pt>
                      <c:pt idx="6">
                        <c:v>113.83199999999999</c:v>
                      </c:pt>
                      <c:pt idx="7">
                        <c:v>135.83799999999999</c:v>
                      </c:pt>
                      <c:pt idx="8">
                        <c:v>150.732</c:v>
                      </c:pt>
                      <c:pt idx="9">
                        <c:v>168.267</c:v>
                      </c:pt>
                      <c:pt idx="10">
                        <c:v>343.36799999999999</c:v>
                      </c:pt>
                      <c:pt idx="11">
                        <c:v>6228.2650000000003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03-40BC-A450-3E800CAE3FBC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0.65</c:v>
                      </c:pt>
                      <c:pt idx="1">
                        <c:v>1.2410000000000001</c:v>
                      </c:pt>
                      <c:pt idx="2">
                        <c:v>1.9139999999999999</c:v>
                      </c:pt>
                      <c:pt idx="3">
                        <c:v>2.5670000000000002</c:v>
                      </c:pt>
                      <c:pt idx="4">
                        <c:v>3.1040000000000001</c:v>
                      </c:pt>
                      <c:pt idx="5">
                        <c:v>3.8610000000000002</c:v>
                      </c:pt>
                      <c:pt idx="6">
                        <c:v>4.5250000000000004</c:v>
                      </c:pt>
                      <c:pt idx="7">
                        <c:v>4.9969999999999999</c:v>
                      </c:pt>
                      <c:pt idx="8">
                        <c:v>5.4359999999999999</c:v>
                      </c:pt>
                      <c:pt idx="9">
                        <c:v>6.2329999999999997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03-40BC-A450-3E800CAE3FBC}"/>
                  </c:ext>
                </c:extLst>
              </c15:ser>
            </c15:filteredScatterSeries>
          </c:ext>
        </c:extLst>
      </c:scatterChart>
      <c:valAx>
        <c:axId val="18731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88800"/>
        <c:crosses val="autoZero"/>
        <c:crossBetween val="midCat"/>
      </c:valAx>
      <c:valAx>
        <c:axId val="1873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772747156605425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Sheet6!$B$2:$B$9</c:f>
              <c:numCache>
                <c:formatCode>General</c:formatCode>
                <c:ptCount val="8"/>
                <c:pt idx="0">
                  <c:v>86</c:v>
                </c:pt>
                <c:pt idx="1">
                  <c:v>117</c:v>
                </c:pt>
                <c:pt idx="2">
                  <c:v>244</c:v>
                </c:pt>
                <c:pt idx="3">
                  <c:v>392</c:v>
                </c:pt>
                <c:pt idx="4">
                  <c:v>471</c:v>
                </c:pt>
                <c:pt idx="5">
                  <c:v>1273</c:v>
                </c:pt>
                <c:pt idx="6">
                  <c:v>2145</c:v>
                </c:pt>
                <c:pt idx="7">
                  <c:v>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F-434B-AE91-4AB0C9CFA6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49475065616798E-3"/>
                  <c:y val="-9.2079323417906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Sheet6!$A$2:$A$6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Sheet6!$E$2:$E$6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72</c:v>
                </c:pt>
                <c:pt idx="3">
                  <c:v>79</c:v>
                </c:pt>
                <c:pt idx="4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F-434B-AE91-4AB0C9CF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54544"/>
        <c:axId val="584460784"/>
      </c:scatterChart>
      <c:valAx>
        <c:axId val="58445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0784"/>
        <c:crosses val="autoZero"/>
        <c:crossBetween val="midCat"/>
      </c:valAx>
      <c:valAx>
        <c:axId val="584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5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102870</xdr:rowOff>
    </xdr:from>
    <xdr:to>
      <xdr:col>12</xdr:col>
      <xdr:colOff>533400</xdr:colOff>
      <xdr:row>21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B8067-20A1-3C0C-D8BD-C88BE5CD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186696</xdr:colOff>
      <xdr:row>5</xdr:row>
      <xdr:rowOff>19050</xdr:rowOff>
    </xdr:from>
    <xdr:to>
      <xdr:col>14</xdr:col>
      <xdr:colOff>491496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BCFD8-1438-7166-F97C-390951E1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561975</xdr:colOff>
      <xdr:row>18</xdr:row>
      <xdr:rowOff>157162</xdr:rowOff>
    </xdr:from>
    <xdr:to>
      <xdr:col>9</xdr:col>
      <xdr:colOff>257175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6E91A-B1B5-5630-796A-DF382775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6</xdr:rowOff>
    </xdr:from>
    <xdr:to>
      <xdr:col>10</xdr:col>
      <xdr:colOff>523875</xdr:colOff>
      <xdr:row>18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8256F-FB1E-F4AD-221E-01F9F0C8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7</xdr:row>
      <xdr:rowOff>47625</xdr:rowOff>
    </xdr:from>
    <xdr:to>
      <xdr:col>19</xdr:col>
      <xdr:colOff>161925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D7749-FF05-4957-A1E7-E78537AE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114306</xdr:rowOff>
    </xdr:from>
    <xdr:to>
      <xdr:col>13</xdr:col>
      <xdr:colOff>214312</xdr:colOff>
      <xdr:row>17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69C98-292F-A653-B223-EB0470DAF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520065</xdr:colOff>
      <xdr:row>13</xdr:row>
      <xdr:rowOff>952</xdr:rowOff>
    </xdr:from>
    <xdr:to>
      <xdr:col>11</xdr:col>
      <xdr:colOff>215265</xdr:colOff>
      <xdr:row>27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76C83-853C-4377-9919-F8EE0441F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193493</xdr:colOff>
      <xdr:row>12</xdr:row>
      <xdr:rowOff>91665</xdr:rowOff>
    </xdr:from>
    <xdr:to>
      <xdr:col>15</xdr:col>
      <xdr:colOff>496479</xdr:colOff>
      <xdr:row>26</xdr:row>
      <xdr:rowOff>167865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BF0B5-1AB4-88AD-B208-19A891097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157162</xdr:rowOff>
    </xdr:from>
    <xdr:to>
      <xdr:col>10</xdr:col>
      <xdr:colOff>523875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E9E23-0B3F-7C13-1C8C-594082A1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ED6D-0462-4C35-A1D6-CF762A97CB35}">
  <dimension ref="A1:G11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</row>
    <row r="2" spans="1:7" x14ac:dyDescent="0.25">
      <c r="A2">
        <v>100000</v>
      </c>
      <c r="B2">
        <v>4948800</v>
      </c>
      <c r="C2">
        <f>B2/1000</f>
        <v>4948.8</v>
      </c>
      <c r="D2">
        <f>C2/1000</f>
        <v>4.9488000000000003</v>
      </c>
      <c r="G2">
        <v>51200000</v>
      </c>
    </row>
    <row r="3" spans="1:7" x14ac:dyDescent="0.25">
      <c r="A3">
        <f>A2*2</f>
        <v>200000</v>
      </c>
      <c r="B3">
        <v>2347400</v>
      </c>
      <c r="C3">
        <f t="shared" ref="C3:D11" si="0">B3/1000</f>
        <v>2347.4</v>
      </c>
      <c r="D3">
        <f t="shared" si="0"/>
        <v>2.3473999999999999</v>
      </c>
    </row>
    <row r="4" spans="1:7" x14ac:dyDescent="0.25">
      <c r="A4">
        <f t="shared" ref="A4:A11" si="1">A3*2</f>
        <v>400000</v>
      </c>
      <c r="B4">
        <v>527100</v>
      </c>
      <c r="C4">
        <f t="shared" si="0"/>
        <v>527.1</v>
      </c>
      <c r="D4">
        <f t="shared" si="0"/>
        <v>0.52710000000000001</v>
      </c>
    </row>
    <row r="5" spans="1:7" x14ac:dyDescent="0.25">
      <c r="A5">
        <f t="shared" si="1"/>
        <v>800000</v>
      </c>
      <c r="B5">
        <v>852600</v>
      </c>
      <c r="C5">
        <f t="shared" si="0"/>
        <v>852.6</v>
      </c>
      <c r="D5">
        <f t="shared" si="0"/>
        <v>0.85260000000000002</v>
      </c>
    </row>
    <row r="6" spans="1:7" x14ac:dyDescent="0.25">
      <c r="A6">
        <f t="shared" si="1"/>
        <v>1600000</v>
      </c>
      <c r="B6">
        <v>1957000</v>
      </c>
      <c r="C6">
        <f t="shared" si="0"/>
        <v>1957</v>
      </c>
      <c r="D6">
        <f t="shared" si="0"/>
        <v>1.9570000000000001</v>
      </c>
    </row>
    <row r="7" spans="1:7" x14ac:dyDescent="0.25">
      <c r="A7">
        <f t="shared" si="1"/>
        <v>3200000</v>
      </c>
      <c r="B7">
        <v>3259300</v>
      </c>
      <c r="C7">
        <f t="shared" si="0"/>
        <v>3259.3</v>
      </c>
      <c r="D7">
        <f t="shared" si="0"/>
        <v>3.2593000000000001</v>
      </c>
    </row>
    <row r="8" spans="1:7" x14ac:dyDescent="0.25">
      <c r="A8">
        <f t="shared" si="1"/>
        <v>6400000</v>
      </c>
      <c r="B8">
        <v>5418000</v>
      </c>
      <c r="C8">
        <f t="shared" si="0"/>
        <v>5418</v>
      </c>
      <c r="D8">
        <f t="shared" si="0"/>
        <v>5.4180000000000001</v>
      </c>
    </row>
    <row r="9" spans="1:7" x14ac:dyDescent="0.25">
      <c r="A9">
        <f t="shared" si="1"/>
        <v>12800000</v>
      </c>
      <c r="B9">
        <v>8487000</v>
      </c>
      <c r="C9">
        <f t="shared" si="0"/>
        <v>8487</v>
      </c>
      <c r="D9">
        <f t="shared" si="0"/>
        <v>8.4870000000000001</v>
      </c>
    </row>
    <row r="10" spans="1:7" x14ac:dyDescent="0.25">
      <c r="A10">
        <f t="shared" si="1"/>
        <v>25600000</v>
      </c>
      <c r="B10">
        <v>15292800</v>
      </c>
      <c r="C10">
        <f t="shared" si="0"/>
        <v>15292.8</v>
      </c>
      <c r="D10">
        <f t="shared" si="0"/>
        <v>15.2928</v>
      </c>
    </row>
    <row r="11" spans="1:7" x14ac:dyDescent="0.25">
      <c r="A11">
        <f t="shared" si="1"/>
        <v>51200000</v>
      </c>
      <c r="B11">
        <v>20157000</v>
      </c>
      <c r="C11">
        <f t="shared" si="0"/>
        <v>20157</v>
      </c>
      <c r="D11">
        <f t="shared" si="0"/>
        <v>20.157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AFF9-8555-4DB8-BCC2-1AE8E9BA62F3}">
  <dimension ref="A1:D13"/>
  <sheetViews>
    <sheetView topLeftCell="A17" workbookViewId="0">
      <selection activeCell="J25" sqref="J25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D1" t="s">
        <v>10</v>
      </c>
    </row>
    <row r="2" spans="1:4" x14ac:dyDescent="0.25">
      <c r="A2">
        <v>100000</v>
      </c>
      <c r="B2">
        <v>127</v>
      </c>
      <c r="D2">
        <v>17</v>
      </c>
    </row>
    <row r="3" spans="1:4" x14ac:dyDescent="0.25">
      <c r="A3">
        <f>A2+50000</f>
        <v>150000</v>
      </c>
      <c r="B3">
        <v>144</v>
      </c>
      <c r="D3">
        <v>18</v>
      </c>
    </row>
    <row r="4" spans="1:4" x14ac:dyDescent="0.25">
      <c r="A4">
        <f t="shared" ref="A4:A10" si="0">A3+50000</f>
        <v>200000</v>
      </c>
      <c r="B4">
        <v>206</v>
      </c>
      <c r="D4">
        <v>23</v>
      </c>
    </row>
    <row r="5" spans="1:4" x14ac:dyDescent="0.25">
      <c r="A5">
        <f t="shared" si="0"/>
        <v>250000</v>
      </c>
      <c r="B5">
        <v>213</v>
      </c>
      <c r="D5">
        <v>28</v>
      </c>
    </row>
    <row r="6" spans="1:4" x14ac:dyDescent="0.25">
      <c r="A6">
        <f t="shared" si="0"/>
        <v>300000</v>
      </c>
      <c r="B6">
        <v>273</v>
      </c>
      <c r="D6">
        <v>30</v>
      </c>
    </row>
    <row r="7" spans="1:4" x14ac:dyDescent="0.25">
      <c r="A7">
        <f t="shared" si="0"/>
        <v>350000</v>
      </c>
      <c r="B7">
        <v>283</v>
      </c>
      <c r="D7">
        <v>31</v>
      </c>
    </row>
    <row r="8" spans="1:4" x14ac:dyDescent="0.25">
      <c r="A8">
        <f t="shared" si="0"/>
        <v>400000</v>
      </c>
      <c r="B8">
        <v>289</v>
      </c>
      <c r="D8">
        <v>38</v>
      </c>
    </row>
    <row r="9" spans="1:4" x14ac:dyDescent="0.25">
      <c r="A9">
        <f t="shared" si="0"/>
        <v>450000</v>
      </c>
      <c r="B9">
        <v>273</v>
      </c>
      <c r="D9">
        <v>43</v>
      </c>
    </row>
    <row r="10" spans="1:4" x14ac:dyDescent="0.25">
      <c r="A10">
        <f t="shared" si="0"/>
        <v>500000</v>
      </c>
      <c r="B10">
        <v>298</v>
      </c>
      <c r="D10">
        <v>53</v>
      </c>
    </row>
    <row r="11" spans="1:4" x14ac:dyDescent="0.25">
      <c r="A11">
        <v>50000</v>
      </c>
      <c r="B11">
        <v>104</v>
      </c>
      <c r="D11">
        <v>15</v>
      </c>
    </row>
    <row r="12" spans="1:4" x14ac:dyDescent="0.25">
      <c r="A12">
        <v>25000</v>
      </c>
      <c r="B12">
        <v>91</v>
      </c>
      <c r="D12">
        <v>11</v>
      </c>
    </row>
    <row r="13" spans="1:4" x14ac:dyDescent="0.25">
      <c r="A13">
        <v>75000</v>
      </c>
      <c r="B13">
        <v>109</v>
      </c>
      <c r="D13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2CC0-14F6-4FD7-A389-3F4A91F0CDE5}">
  <dimension ref="A1:B17"/>
  <sheetViews>
    <sheetView tabSelected="1" workbookViewId="0">
      <selection activeCell="G25" sqref="G25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0</v>
      </c>
      <c r="B1" t="s">
        <v>4</v>
      </c>
    </row>
    <row r="7" spans="1:2" x14ac:dyDescent="0.25">
      <c r="A7">
        <v>56000000</v>
      </c>
      <c r="B7">
        <v>91</v>
      </c>
    </row>
    <row r="8" spans="1:2" x14ac:dyDescent="0.25">
      <c r="A8">
        <v>24000000</v>
      </c>
      <c r="B8">
        <v>91</v>
      </c>
    </row>
    <row r="9" spans="1:2" x14ac:dyDescent="0.25">
      <c r="A9">
        <v>40000000</v>
      </c>
      <c r="B9">
        <v>90</v>
      </c>
    </row>
    <row r="10" spans="1:2" x14ac:dyDescent="0.25">
      <c r="A10">
        <v>48000000</v>
      </c>
      <c r="B10">
        <v>94</v>
      </c>
    </row>
    <row r="11" spans="1:2" x14ac:dyDescent="0.25">
      <c r="A11">
        <v>1000000</v>
      </c>
      <c r="B11">
        <v>73</v>
      </c>
    </row>
    <row r="13" spans="1:2" x14ac:dyDescent="0.25">
      <c r="A13">
        <v>4000000</v>
      </c>
      <c r="B13">
        <v>78</v>
      </c>
    </row>
    <row r="14" spans="1:2" x14ac:dyDescent="0.25">
      <c r="A14">
        <v>8000000</v>
      </c>
      <c r="B14">
        <v>80</v>
      </c>
    </row>
    <row r="15" spans="1:2" x14ac:dyDescent="0.25">
      <c r="A15">
        <v>16000000</v>
      </c>
      <c r="B15">
        <v>86</v>
      </c>
    </row>
    <row r="16" spans="1:2" x14ac:dyDescent="0.25">
      <c r="A16">
        <v>32000000</v>
      </c>
      <c r="B16">
        <v>89</v>
      </c>
    </row>
    <row r="17" spans="1:2" x14ac:dyDescent="0.25">
      <c r="A17">
        <v>64000000</v>
      </c>
      <c r="B17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C673-ACFC-4DBB-9F5C-39ABB4DC5239}">
  <dimension ref="A1:C17"/>
  <sheetViews>
    <sheetView workbookViewId="0">
      <selection activeCell="C18" sqref="C18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30000</v>
      </c>
      <c r="B2">
        <f t="shared" ref="B2:B9" si="0">$C2/1000</f>
        <v>18.635000000000002</v>
      </c>
      <c r="C2">
        <v>18635</v>
      </c>
    </row>
    <row r="3" spans="1:3" x14ac:dyDescent="0.25">
      <c r="A3">
        <v>40000</v>
      </c>
      <c r="B3">
        <f t="shared" si="0"/>
        <v>17.035</v>
      </c>
      <c r="C3">
        <v>17035</v>
      </c>
    </row>
    <row r="4" spans="1:3" x14ac:dyDescent="0.25">
      <c r="A4">
        <v>50000</v>
      </c>
      <c r="B4">
        <f t="shared" si="0"/>
        <v>18.655999999999999</v>
      </c>
      <c r="C4">
        <v>18656</v>
      </c>
    </row>
    <row r="5" spans="1:3" x14ac:dyDescent="0.25">
      <c r="A5">
        <v>60000</v>
      </c>
      <c r="B5">
        <f t="shared" si="0"/>
        <v>20.076000000000001</v>
      </c>
      <c r="C5">
        <v>20076</v>
      </c>
    </row>
    <row r="6" spans="1:3" x14ac:dyDescent="0.25">
      <c r="A6">
        <v>70000</v>
      </c>
      <c r="B6">
        <f t="shared" si="0"/>
        <v>21.504000000000001</v>
      </c>
      <c r="C6">
        <v>21504</v>
      </c>
    </row>
    <row r="7" spans="1:3" x14ac:dyDescent="0.25">
      <c r="A7">
        <v>80000</v>
      </c>
      <c r="B7">
        <f t="shared" si="0"/>
        <v>22.137</v>
      </c>
      <c r="C7">
        <v>22137</v>
      </c>
    </row>
    <row r="8" spans="1:3" x14ac:dyDescent="0.25">
      <c r="A8">
        <v>90000</v>
      </c>
      <c r="B8">
        <f t="shared" si="0"/>
        <v>23.794</v>
      </c>
      <c r="C8">
        <v>23794</v>
      </c>
    </row>
    <row r="9" spans="1:3" x14ac:dyDescent="0.25">
      <c r="A9">
        <v>100000</v>
      </c>
      <c r="B9">
        <f t="shared" si="0"/>
        <v>22.640999999999998</v>
      </c>
      <c r="C9">
        <v>22641</v>
      </c>
    </row>
    <row r="10" spans="1:3" x14ac:dyDescent="0.25">
      <c r="A10">
        <v>110000</v>
      </c>
      <c r="B10">
        <f t="shared" ref="B10:B17" si="1">$C10/1000</f>
        <v>24.23</v>
      </c>
      <c r="C10">
        <v>24230</v>
      </c>
    </row>
    <row r="11" spans="1:3" x14ac:dyDescent="0.25">
      <c r="A11">
        <f>$A10+10000</f>
        <v>120000</v>
      </c>
      <c r="B11">
        <f t="shared" si="1"/>
        <v>25.829000000000001</v>
      </c>
      <c r="C11">
        <v>25829</v>
      </c>
    </row>
    <row r="12" spans="1:3" x14ac:dyDescent="0.25">
      <c r="A12">
        <f t="shared" ref="A12:A16" si="2">$A11+10000</f>
        <v>130000</v>
      </c>
      <c r="B12">
        <f t="shared" si="1"/>
        <v>25.754000000000001</v>
      </c>
      <c r="C12">
        <v>25754</v>
      </c>
    </row>
    <row r="13" spans="1:3" x14ac:dyDescent="0.25">
      <c r="A13">
        <f t="shared" si="2"/>
        <v>140000</v>
      </c>
      <c r="B13">
        <f t="shared" si="1"/>
        <v>27.640999999999998</v>
      </c>
      <c r="C13">
        <v>27641</v>
      </c>
    </row>
    <row r="14" spans="1:3" x14ac:dyDescent="0.25">
      <c r="A14">
        <f t="shared" si="2"/>
        <v>150000</v>
      </c>
      <c r="B14">
        <f t="shared" si="1"/>
        <v>28.295999999999999</v>
      </c>
      <c r="C14">
        <v>28296</v>
      </c>
    </row>
    <row r="15" spans="1:3" x14ac:dyDescent="0.25">
      <c r="A15">
        <f t="shared" si="2"/>
        <v>160000</v>
      </c>
      <c r="B15">
        <f t="shared" si="1"/>
        <v>0</v>
      </c>
    </row>
    <row r="16" spans="1:3" x14ac:dyDescent="0.25">
      <c r="A16">
        <f t="shared" si="2"/>
        <v>170000</v>
      </c>
      <c r="B16">
        <f t="shared" si="1"/>
        <v>0</v>
      </c>
    </row>
    <row r="17" spans="1:3" x14ac:dyDescent="0.25">
      <c r="A17">
        <v>400000</v>
      </c>
      <c r="B17">
        <f t="shared" si="1"/>
        <v>85.712999999999994</v>
      </c>
      <c r="C17">
        <v>85713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C1FD-51EB-4F4A-A7AC-A2DAE17AF499}">
  <dimension ref="A1:P18"/>
  <sheetViews>
    <sheetView topLeftCell="E1" zoomScale="115" zoomScaleNormal="100" workbookViewId="0">
      <selection activeCell="M3" sqref="M3"/>
    </sheetView>
  </sheetViews>
  <sheetFormatPr defaultRowHeight="15" x14ac:dyDescent="0.25"/>
  <sheetData>
    <row r="1" spans="1:16" x14ac:dyDescent="0.25">
      <c r="A1" t="s">
        <v>0</v>
      </c>
      <c r="B1" t="s">
        <v>2</v>
      </c>
      <c r="C1" t="s">
        <v>5</v>
      </c>
      <c r="D1" t="s">
        <v>0</v>
      </c>
      <c r="E1" t="s">
        <v>2</v>
      </c>
      <c r="F1" t="s">
        <v>6</v>
      </c>
      <c r="G1" t="s">
        <v>3</v>
      </c>
      <c r="H1" t="s">
        <v>7</v>
      </c>
      <c r="J1" t="s">
        <v>8</v>
      </c>
      <c r="K1" t="s">
        <v>9</v>
      </c>
      <c r="M1" t="s">
        <v>0</v>
      </c>
      <c r="N1" t="s">
        <v>2</v>
      </c>
    </row>
    <row r="2" spans="1:16" x14ac:dyDescent="0.25">
      <c r="A2">
        <v>100000</v>
      </c>
      <c r="B2">
        <f>$G2/1000</f>
        <v>5.0919999999999996</v>
      </c>
      <c r="D2">
        <v>100000</v>
      </c>
      <c r="E2">
        <f>$H2/1000</f>
        <v>0.65</v>
      </c>
      <c r="G2">
        <v>5092</v>
      </c>
      <c r="H2">
        <v>650</v>
      </c>
      <c r="J2">
        <f>$B2/$E2</f>
        <v>7.833846153846153</v>
      </c>
      <c r="K2">
        <f>AVERAGE(J2:J11)</f>
        <v>8.503535144829403</v>
      </c>
      <c r="M2">
        <v>1000</v>
      </c>
      <c r="N2">
        <f>1475/1000</f>
        <v>1.4750000000000001</v>
      </c>
      <c r="O2">
        <v>100000</v>
      </c>
      <c r="P2">
        <f>5571993/1000</f>
        <v>5571.9930000000004</v>
      </c>
    </row>
    <row r="3" spans="1:16" x14ac:dyDescent="0.25">
      <c r="A3">
        <v>200000</v>
      </c>
      <c r="B3">
        <f t="shared" ref="B3:B12" si="0">$G3/1000</f>
        <v>10.412000000000001</v>
      </c>
      <c r="D3">
        <v>200000</v>
      </c>
      <c r="E3">
        <f t="shared" ref="E3:E12" si="1">$H3/1000</f>
        <v>1.2410000000000001</v>
      </c>
      <c r="G3">
        <v>10412</v>
      </c>
      <c r="H3">
        <v>1241</v>
      </c>
      <c r="J3">
        <f t="shared" ref="J3:J11" si="2">$B3/$E3</f>
        <v>8.3900080580177274</v>
      </c>
      <c r="O3">
        <v>200000</v>
      </c>
      <c r="P3">
        <f>19049722/1000</f>
        <v>19049.722000000002</v>
      </c>
    </row>
    <row r="4" spans="1:16" x14ac:dyDescent="0.25">
      <c r="A4">
        <v>300000</v>
      </c>
      <c r="B4">
        <f t="shared" si="0"/>
        <v>15.491</v>
      </c>
      <c r="D4">
        <v>300000</v>
      </c>
      <c r="E4">
        <f t="shared" si="1"/>
        <v>1.9139999999999999</v>
      </c>
      <c r="G4">
        <v>15491</v>
      </c>
      <c r="H4">
        <v>1914</v>
      </c>
      <c r="J4">
        <f t="shared" si="2"/>
        <v>8.0935214211076278</v>
      </c>
      <c r="M4">
        <v>10000</v>
      </c>
      <c r="N4">
        <f>47487/1000</f>
        <v>47.487000000000002</v>
      </c>
    </row>
    <row r="5" spans="1:16" x14ac:dyDescent="0.25">
      <c r="A5">
        <v>400000</v>
      </c>
      <c r="B5">
        <f t="shared" si="0"/>
        <v>21.527000000000001</v>
      </c>
      <c r="D5">
        <v>400000</v>
      </c>
      <c r="E5">
        <f t="shared" si="1"/>
        <v>2.5670000000000002</v>
      </c>
      <c r="G5">
        <v>21527</v>
      </c>
      <c r="H5">
        <v>2567</v>
      </c>
      <c r="J5">
        <f t="shared" si="2"/>
        <v>8.3860537592520448</v>
      </c>
      <c r="M5">
        <v>20000</v>
      </c>
      <c r="N5">
        <f>231402/1000</f>
        <v>231.40199999999999</v>
      </c>
    </row>
    <row r="6" spans="1:16" x14ac:dyDescent="0.25">
      <c r="A6">
        <v>500000</v>
      </c>
      <c r="B6">
        <f t="shared" si="0"/>
        <v>26.571999999999999</v>
      </c>
      <c r="D6">
        <v>500000</v>
      </c>
      <c r="E6">
        <f t="shared" si="1"/>
        <v>3.1040000000000001</v>
      </c>
      <c r="G6">
        <v>26572</v>
      </c>
      <c r="H6">
        <v>3104</v>
      </c>
      <c r="J6">
        <f t="shared" si="2"/>
        <v>8.5605670103092777</v>
      </c>
      <c r="M6">
        <v>30000</v>
      </c>
      <c r="N6">
        <f>549799/1000</f>
        <v>549.79899999999998</v>
      </c>
    </row>
    <row r="7" spans="1:16" x14ac:dyDescent="0.25">
      <c r="A7">
        <v>600000</v>
      </c>
      <c r="B7">
        <f t="shared" si="0"/>
        <v>32.610999999999997</v>
      </c>
      <c r="D7">
        <v>600000</v>
      </c>
      <c r="E7">
        <f t="shared" si="1"/>
        <v>3.8610000000000002</v>
      </c>
      <c r="G7">
        <v>32611</v>
      </c>
      <c r="H7">
        <v>3861</v>
      </c>
      <c r="J7">
        <f t="shared" si="2"/>
        <v>8.4462574462574445</v>
      </c>
      <c r="M7">
        <v>600000</v>
      </c>
    </row>
    <row r="8" spans="1:16" x14ac:dyDescent="0.25">
      <c r="A8">
        <v>700000</v>
      </c>
      <c r="B8">
        <f t="shared" si="0"/>
        <v>38.615000000000002</v>
      </c>
      <c r="D8">
        <f>$D7+100000</f>
        <v>700000</v>
      </c>
      <c r="E8">
        <f t="shared" si="1"/>
        <v>4.5250000000000004</v>
      </c>
      <c r="G8">
        <v>38615</v>
      </c>
      <c r="H8">
        <v>4525</v>
      </c>
      <c r="J8">
        <f t="shared" si="2"/>
        <v>8.5337016574585629</v>
      </c>
      <c r="M8">
        <v>700000</v>
      </c>
    </row>
    <row r="9" spans="1:16" x14ac:dyDescent="0.25">
      <c r="A9">
        <v>800000</v>
      </c>
      <c r="B9">
        <f t="shared" si="0"/>
        <v>43.915999999999997</v>
      </c>
      <c r="D9">
        <f t="shared" ref="D9:D11" si="3">$D8+100000</f>
        <v>800000</v>
      </c>
      <c r="E9">
        <f t="shared" si="1"/>
        <v>4.9969999999999999</v>
      </c>
      <c r="G9">
        <v>43916</v>
      </c>
      <c r="H9">
        <v>4997</v>
      </c>
      <c r="J9">
        <f t="shared" si="2"/>
        <v>8.7884730838503096</v>
      </c>
      <c r="M9">
        <v>800000</v>
      </c>
    </row>
    <row r="10" spans="1:16" x14ac:dyDescent="0.25">
      <c r="A10">
        <v>900000</v>
      </c>
      <c r="B10">
        <f t="shared" si="0"/>
        <v>48.83</v>
      </c>
      <c r="D10">
        <f t="shared" si="3"/>
        <v>900000</v>
      </c>
      <c r="E10">
        <f t="shared" si="1"/>
        <v>5.4359999999999999</v>
      </c>
      <c r="G10">
        <v>48830</v>
      </c>
      <c r="H10">
        <v>5436</v>
      </c>
      <c r="J10">
        <f t="shared" si="2"/>
        <v>8.9827078734363504</v>
      </c>
      <c r="M10">
        <v>900000</v>
      </c>
    </row>
    <row r="11" spans="1:16" x14ac:dyDescent="0.25">
      <c r="A11">
        <v>1000000</v>
      </c>
      <c r="B11">
        <f t="shared" si="0"/>
        <v>56.222999999999999</v>
      </c>
      <c r="D11">
        <f t="shared" si="3"/>
        <v>1000000</v>
      </c>
      <c r="E11">
        <f t="shared" si="1"/>
        <v>6.2329999999999997</v>
      </c>
      <c r="G11">
        <v>56223</v>
      </c>
      <c r="H11">
        <v>6233</v>
      </c>
      <c r="J11">
        <f t="shared" si="2"/>
        <v>9.0202149847585442</v>
      </c>
      <c r="M11">
        <v>1000000</v>
      </c>
    </row>
    <row r="12" spans="1:16" x14ac:dyDescent="0.25">
      <c r="A12">
        <v>2000000</v>
      </c>
      <c r="B12">
        <f t="shared" si="0"/>
        <v>112.79900000000001</v>
      </c>
      <c r="D12">
        <v>2000000</v>
      </c>
      <c r="E12">
        <f t="shared" si="1"/>
        <v>12.05</v>
      </c>
      <c r="G12">
        <v>112799</v>
      </c>
      <c r="H12">
        <v>12050</v>
      </c>
      <c r="M12">
        <v>2000000</v>
      </c>
    </row>
    <row r="13" spans="1:16" x14ac:dyDescent="0.25">
      <c r="A13">
        <v>64000000</v>
      </c>
      <c r="B13">
        <v>13000</v>
      </c>
    </row>
    <row r="14" spans="1:16" x14ac:dyDescent="0.25">
      <c r="A14">
        <v>40000000</v>
      </c>
      <c r="B14">
        <f>7921379/1000</f>
        <v>7921.3789999999999</v>
      </c>
    </row>
    <row r="15" spans="1:16" x14ac:dyDescent="0.25">
      <c r="A15">
        <v>30000000</v>
      </c>
      <c r="B15">
        <f>4058270/1000</f>
        <v>4058.27</v>
      </c>
    </row>
    <row r="16" spans="1:16" x14ac:dyDescent="0.25">
      <c r="A16">
        <v>20000000</v>
      </c>
      <c r="B16">
        <f>3849570/1000</f>
        <v>3849.57</v>
      </c>
    </row>
    <row r="17" spans="1:2" x14ac:dyDescent="0.25">
      <c r="A17">
        <v>50000000</v>
      </c>
      <c r="B17">
        <f>9708870/1000</f>
        <v>9708.8700000000008</v>
      </c>
    </row>
    <row r="18" spans="1:2" x14ac:dyDescent="0.25">
      <c r="A18">
        <v>8000000</v>
      </c>
      <c r="B18">
        <f>1008435/1000</f>
        <v>1008.4349999999999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1976-7B48-46E4-807D-8BE7A96EE2B1}">
  <dimension ref="A1:P18"/>
  <sheetViews>
    <sheetView topLeftCell="I1" zoomScale="84" zoomScaleNormal="100" workbookViewId="0">
      <selection activeCell="M4" sqref="M4"/>
    </sheetView>
  </sheetViews>
  <sheetFormatPr defaultRowHeight="15" x14ac:dyDescent="0.25"/>
  <sheetData>
    <row r="1" spans="1:16" x14ac:dyDescent="0.25">
      <c r="A1" t="s">
        <v>0</v>
      </c>
      <c r="B1" t="s">
        <v>2</v>
      </c>
      <c r="C1" t="s">
        <v>5</v>
      </c>
      <c r="D1" t="s">
        <v>0</v>
      </c>
      <c r="E1" t="s">
        <v>2</v>
      </c>
      <c r="F1" t="s">
        <v>6</v>
      </c>
      <c r="G1" t="s">
        <v>3</v>
      </c>
      <c r="H1" t="s">
        <v>7</v>
      </c>
      <c r="J1" t="s">
        <v>8</v>
      </c>
      <c r="K1" t="s">
        <v>9</v>
      </c>
      <c r="M1" t="s">
        <v>0</v>
      </c>
      <c r="N1" t="s">
        <v>2</v>
      </c>
    </row>
    <row r="2" spans="1:16" x14ac:dyDescent="0.25">
      <c r="A2">
        <v>100000</v>
      </c>
      <c r="B2">
        <f>14374/1000</f>
        <v>14.374000000000001</v>
      </c>
      <c r="D2">
        <v>100000</v>
      </c>
      <c r="E2">
        <f>$H2/1000</f>
        <v>0.65</v>
      </c>
      <c r="G2">
        <v>5092</v>
      </c>
      <c r="H2">
        <v>650</v>
      </c>
      <c r="J2">
        <f>$B2/$E2</f>
        <v>22.113846153846154</v>
      </c>
      <c r="K2">
        <f>AVERAGE(J2:J11)</f>
        <v>23.352897171365388</v>
      </c>
      <c r="M2">
        <v>1000</v>
      </c>
      <c r="N2">
        <f>1475/1000</f>
        <v>1.4750000000000001</v>
      </c>
      <c r="O2">
        <v>100000</v>
      </c>
      <c r="P2">
        <f>5571993/1000</f>
        <v>5571.9930000000004</v>
      </c>
    </row>
    <row r="3" spans="1:16" x14ac:dyDescent="0.25">
      <c r="A3">
        <v>200000</v>
      </c>
      <c r="B3">
        <f>14984/1000</f>
        <v>14.984</v>
      </c>
      <c r="D3">
        <v>200000</v>
      </c>
      <c r="E3">
        <f t="shared" ref="E3:E12" si="0">$H3/1000</f>
        <v>1.2410000000000001</v>
      </c>
      <c r="G3">
        <v>10412</v>
      </c>
      <c r="H3">
        <v>1241</v>
      </c>
      <c r="J3">
        <f t="shared" ref="J3:J11" si="1">$B3/$E3</f>
        <v>12.074133763094277</v>
      </c>
      <c r="M3">
        <v>2000</v>
      </c>
      <c r="N3">
        <f>2724/1000</f>
        <v>2.7240000000000002</v>
      </c>
      <c r="O3">
        <v>200000</v>
      </c>
      <c r="P3">
        <f>19049722/1000</f>
        <v>19049.722000000002</v>
      </c>
    </row>
    <row r="4" spans="1:16" x14ac:dyDescent="0.25">
      <c r="A4">
        <v>300000</v>
      </c>
      <c r="B4">
        <f>34877/1000</f>
        <v>34.877000000000002</v>
      </c>
      <c r="D4">
        <v>300000</v>
      </c>
      <c r="E4">
        <f t="shared" si="0"/>
        <v>1.9139999999999999</v>
      </c>
      <c r="G4">
        <v>15491</v>
      </c>
      <c r="H4">
        <v>1914</v>
      </c>
      <c r="J4">
        <f t="shared" si="1"/>
        <v>18.222048066875654</v>
      </c>
      <c r="M4">
        <v>10000</v>
      </c>
      <c r="N4">
        <f>47487/1000</f>
        <v>47.487000000000002</v>
      </c>
    </row>
    <row r="5" spans="1:16" x14ac:dyDescent="0.25">
      <c r="A5">
        <v>400000</v>
      </c>
      <c r="B5">
        <f>60932/1000</f>
        <v>60.932000000000002</v>
      </c>
      <c r="D5">
        <v>400000</v>
      </c>
      <c r="E5">
        <f t="shared" si="0"/>
        <v>2.5670000000000002</v>
      </c>
      <c r="G5">
        <v>21527</v>
      </c>
      <c r="H5">
        <v>2567</v>
      </c>
      <c r="J5">
        <f t="shared" si="1"/>
        <v>23.736657576938061</v>
      </c>
      <c r="M5">
        <v>20000</v>
      </c>
      <c r="N5">
        <f>231402/1000</f>
        <v>231.40199999999999</v>
      </c>
    </row>
    <row r="6" spans="1:16" x14ac:dyDescent="0.25">
      <c r="A6">
        <v>500000</v>
      </c>
      <c r="B6">
        <f>77005/1000</f>
        <v>77.004999999999995</v>
      </c>
      <c r="D6">
        <v>500000</v>
      </c>
      <c r="E6">
        <f t="shared" si="0"/>
        <v>3.1040000000000001</v>
      </c>
      <c r="G6">
        <v>26572</v>
      </c>
      <c r="H6">
        <v>3104</v>
      </c>
      <c r="J6">
        <f t="shared" si="1"/>
        <v>24.808311855670102</v>
      </c>
      <c r="M6">
        <v>30000</v>
      </c>
      <c r="N6">
        <f>549799/1000</f>
        <v>549.79899999999998</v>
      </c>
    </row>
    <row r="7" spans="1:16" x14ac:dyDescent="0.25">
      <c r="A7">
        <v>600000</v>
      </c>
      <c r="B7">
        <f>98491/1000</f>
        <v>98.491</v>
      </c>
      <c r="D7">
        <v>600000</v>
      </c>
      <c r="E7">
        <f t="shared" si="0"/>
        <v>3.8610000000000002</v>
      </c>
      <c r="G7">
        <v>32611</v>
      </c>
      <c r="H7">
        <v>3861</v>
      </c>
      <c r="J7">
        <f t="shared" si="1"/>
        <v>25.509194509194508</v>
      </c>
      <c r="M7">
        <v>600000</v>
      </c>
    </row>
    <row r="8" spans="1:16" x14ac:dyDescent="0.25">
      <c r="A8">
        <v>700000</v>
      </c>
      <c r="B8">
        <f>113832/1000</f>
        <v>113.83199999999999</v>
      </c>
      <c r="D8">
        <f>$D7+100000</f>
        <v>700000</v>
      </c>
      <c r="E8">
        <f t="shared" si="0"/>
        <v>4.5250000000000004</v>
      </c>
      <c r="G8">
        <v>38615</v>
      </c>
      <c r="H8">
        <v>4525</v>
      </c>
      <c r="J8">
        <f t="shared" si="1"/>
        <v>25.156243093922647</v>
      </c>
      <c r="M8">
        <v>700000</v>
      </c>
    </row>
    <row r="9" spans="1:16" x14ac:dyDescent="0.25">
      <c r="A9">
        <v>800000</v>
      </c>
      <c r="B9">
        <f>135838/1000</f>
        <v>135.83799999999999</v>
      </c>
      <c r="D9">
        <f t="shared" ref="D9:D11" si="2">$D8+100000</f>
        <v>800000</v>
      </c>
      <c r="E9">
        <f t="shared" si="0"/>
        <v>4.9969999999999999</v>
      </c>
      <c r="G9">
        <v>43916</v>
      </c>
      <c r="H9">
        <v>4997</v>
      </c>
      <c r="J9">
        <f t="shared" si="1"/>
        <v>27.183910346207725</v>
      </c>
      <c r="M9">
        <v>800000</v>
      </c>
    </row>
    <row r="10" spans="1:16" x14ac:dyDescent="0.25">
      <c r="A10">
        <v>900000</v>
      </c>
      <c r="B10">
        <f>150732/1000</f>
        <v>150.732</v>
      </c>
      <c r="D10">
        <f t="shared" si="2"/>
        <v>900000</v>
      </c>
      <c r="E10">
        <f t="shared" si="0"/>
        <v>5.4359999999999999</v>
      </c>
      <c r="G10">
        <v>48830</v>
      </c>
      <c r="H10">
        <v>5436</v>
      </c>
      <c r="J10">
        <f t="shared" si="1"/>
        <v>27.728476821192054</v>
      </c>
      <c r="M10">
        <v>900000</v>
      </c>
    </row>
    <row r="11" spans="1:16" x14ac:dyDescent="0.25">
      <c r="A11">
        <v>1000000</v>
      </c>
      <c r="B11">
        <f>168267/1000</f>
        <v>168.267</v>
      </c>
      <c r="D11">
        <f t="shared" si="2"/>
        <v>1000000</v>
      </c>
      <c r="E11">
        <f t="shared" si="0"/>
        <v>6.2329999999999997</v>
      </c>
      <c r="G11">
        <v>56223</v>
      </c>
      <c r="H11">
        <v>6233</v>
      </c>
      <c r="J11">
        <f t="shared" si="1"/>
        <v>26.99614952671266</v>
      </c>
      <c r="M11">
        <v>1000000</v>
      </c>
    </row>
    <row r="12" spans="1:16" x14ac:dyDescent="0.25">
      <c r="A12">
        <v>2000000</v>
      </c>
      <c r="B12">
        <f>343368/1000</f>
        <v>343.36799999999999</v>
      </c>
      <c r="D12">
        <v>2000000</v>
      </c>
      <c r="E12">
        <f t="shared" si="0"/>
        <v>12.05</v>
      </c>
      <c r="G12">
        <v>112799</v>
      </c>
      <c r="H12">
        <v>12050</v>
      </c>
      <c r="M12">
        <v>2000000</v>
      </c>
    </row>
    <row r="13" spans="1:16" x14ac:dyDescent="0.25">
      <c r="A13">
        <v>30000000</v>
      </c>
      <c r="B13">
        <f>6228265/1000</f>
        <v>6228.2650000000003</v>
      </c>
    </row>
    <row r="14" spans="1:16" x14ac:dyDescent="0.25">
      <c r="A14">
        <v>40000000</v>
      </c>
      <c r="B14">
        <f>7921379/1000</f>
        <v>7921.3789999999999</v>
      </c>
    </row>
    <row r="16" spans="1:16" x14ac:dyDescent="0.25">
      <c r="A16">
        <v>20000000</v>
      </c>
      <c r="B16">
        <f>3849570/1000</f>
        <v>3849.57</v>
      </c>
    </row>
    <row r="17" spans="1:2" x14ac:dyDescent="0.25">
      <c r="A17">
        <v>50000000</v>
      </c>
      <c r="B17">
        <f>9708870/1000</f>
        <v>9708.8700000000008</v>
      </c>
    </row>
    <row r="18" spans="1:2" x14ac:dyDescent="0.25">
      <c r="A18">
        <v>8000000</v>
      </c>
      <c r="B18">
        <f>1008435/1000</f>
        <v>1008.4349999999999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9B77-8193-45B6-BA8B-6D2212A562B5}">
  <dimension ref="A1:I9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11</v>
      </c>
      <c r="E1" t="s">
        <v>3</v>
      </c>
      <c r="F1" t="s">
        <v>12</v>
      </c>
      <c r="H1" t="s">
        <v>3</v>
      </c>
      <c r="I1" t="s">
        <v>13</v>
      </c>
    </row>
    <row r="2" spans="1:9" x14ac:dyDescent="0.25">
      <c r="A2">
        <v>1000</v>
      </c>
      <c r="B2">
        <v>86</v>
      </c>
      <c r="E2">
        <v>41</v>
      </c>
      <c r="H2">
        <v>17</v>
      </c>
    </row>
    <row r="3" spans="1:9" x14ac:dyDescent="0.25">
      <c r="A3">
        <v>2000</v>
      </c>
      <c r="B3">
        <v>117</v>
      </c>
      <c r="E3">
        <v>50</v>
      </c>
      <c r="H3">
        <v>24</v>
      </c>
    </row>
    <row r="4" spans="1:9" x14ac:dyDescent="0.25">
      <c r="A4">
        <v>5000</v>
      </c>
      <c r="B4">
        <v>244</v>
      </c>
      <c r="E4">
        <v>72</v>
      </c>
      <c r="H4">
        <v>25</v>
      </c>
    </row>
    <row r="5" spans="1:9" x14ac:dyDescent="0.25">
      <c r="A5">
        <v>8000</v>
      </c>
      <c r="B5">
        <v>392</v>
      </c>
      <c r="E5">
        <v>79</v>
      </c>
    </row>
    <row r="6" spans="1:9" x14ac:dyDescent="0.25">
      <c r="A6">
        <v>10000</v>
      </c>
      <c r="B6">
        <v>471</v>
      </c>
      <c r="E6">
        <v>87</v>
      </c>
    </row>
    <row r="7" spans="1:9" x14ac:dyDescent="0.25">
      <c r="A7">
        <v>25000</v>
      </c>
      <c r="B7">
        <v>1273</v>
      </c>
    </row>
    <row r="8" spans="1:9" x14ac:dyDescent="0.25">
      <c r="A8">
        <v>50000</v>
      </c>
      <c r="B8">
        <v>2145</v>
      </c>
    </row>
    <row r="9" spans="1:9" x14ac:dyDescent="0.25">
      <c r="A9">
        <v>100000</v>
      </c>
      <c r="B9">
        <v>4205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684C-6199-4581-95EA-1C4A630B9341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100</v>
      </c>
    </row>
    <row r="3" spans="1:1" x14ac:dyDescent="0.25">
      <c r="A3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 (2)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Hjert</dc:creator>
  <cp:lastModifiedBy>Adrian Hjert</cp:lastModifiedBy>
  <dcterms:created xsi:type="dcterms:W3CDTF">2022-09-06T11:39:55Z</dcterms:created>
  <dcterms:modified xsi:type="dcterms:W3CDTF">2022-10-11T11:23:28Z</dcterms:modified>
</cp:coreProperties>
</file>