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Ronchino\Desktop\"/>
    </mc:Choice>
  </mc:AlternateContent>
  <bookViews>
    <workbookView xWindow="0" yWindow="0" windowWidth="23040" windowHeight="8700"/>
  </bookViews>
  <sheets>
    <sheet name="Facturación marzo 2024" sheetId="4" r:id="rId1"/>
    <sheet name="Chequeo Entregas RGL" sheetId="1" r:id="rId2"/>
    <sheet name="Chequeo entregas MM" sheetId="2" r:id="rId3"/>
    <sheet name="Camion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B24" i="4"/>
  <c r="D22" i="4"/>
  <c r="C19" i="4"/>
  <c r="D18" i="4"/>
  <c r="D19" i="4" s="1"/>
  <c r="B19" i="4"/>
  <c r="B30" i="4"/>
  <c r="C30" i="4" s="1"/>
  <c r="E30" i="4" s="1"/>
  <c r="D30" i="4"/>
  <c r="D28" i="4"/>
  <c r="D29" i="4"/>
  <c r="C29" i="4"/>
  <c r="C28" i="4"/>
  <c r="D17" i="4"/>
  <c r="D16" i="4"/>
  <c r="D15" i="4"/>
  <c r="D14" i="4"/>
  <c r="D13" i="4"/>
  <c r="D12" i="4"/>
  <c r="D11" i="4"/>
  <c r="D10" i="4"/>
  <c r="D8" i="4"/>
  <c r="C8" i="4"/>
  <c r="B8" i="4"/>
  <c r="D7" i="4"/>
  <c r="D6" i="4"/>
  <c r="D5" i="4"/>
  <c r="D4" i="4"/>
  <c r="D24" i="4" l="1"/>
  <c r="E28" i="4"/>
  <c r="E31" i="4" s="1"/>
  <c r="E29" i="4"/>
  <c r="AD4" i="2" l="1"/>
  <c r="E4" i="2"/>
  <c r="AD13" i="1"/>
  <c r="E13" i="1"/>
  <c r="C29" i="3"/>
  <c r="C30" i="3"/>
  <c r="C28" i="3"/>
</calcChain>
</file>

<file path=xl/comments1.xml><?xml version="1.0" encoding="utf-8"?>
<comments xmlns="http://schemas.openxmlformats.org/spreadsheetml/2006/main">
  <authors>
    <author>tc={F695B67B-FCA9-4FE4-9E82-0FF02AE3DB09}</author>
  </authors>
  <commentList>
    <comment ref="C1" authorId="0" shapeId="0">
      <text>
        <r>
          <rPr>
            <sz val="11"/>
            <color theme="1"/>
            <rFont val="Aptos Narrow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Primero sale del parte de interoil
Despues con el parte semanal de Fabian se actualizan</t>
        </r>
      </text>
    </comment>
  </commentList>
</comments>
</file>

<file path=xl/comments2.xml><?xml version="1.0" encoding="utf-8"?>
<comments xmlns="http://schemas.openxmlformats.org/spreadsheetml/2006/main">
  <authors>
    <author>tc={5FA82900-EC04-4745-9BA0-496C7461286F}</author>
  </authors>
  <commentList>
    <comment ref="C1" authorId="0" shapeId="0">
      <text>
        <r>
          <rPr>
            <sz val="11"/>
            <color theme="1"/>
            <rFont val="Aptos Narrow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Primero sale del parte de interoil
Despues con el parte semanal de Fabian se actualizan</t>
        </r>
      </text>
    </comment>
  </commentList>
</comments>
</file>

<file path=xl/sharedStrings.xml><?xml version="1.0" encoding="utf-8"?>
<sst xmlns="http://schemas.openxmlformats.org/spreadsheetml/2006/main" count="191" uniqueCount="98">
  <si>
    <t>Entrega</t>
  </si>
  <si>
    <t>Fecha</t>
  </si>
  <si>
    <t>Total inicial [m3]</t>
  </si>
  <si>
    <t>Total final [m3]</t>
  </si>
  <si>
    <t>Total [m3]</t>
  </si>
  <si>
    <t>Agua inicial [m3]</t>
  </si>
  <si>
    <t>Agua final [m3]</t>
  </si>
  <si>
    <t>Agua [m3]</t>
  </si>
  <si>
    <t>Producto inicial [m3]</t>
  </si>
  <si>
    <t>Producto final [m3]</t>
  </si>
  <si>
    <t>Producto [m3]</t>
  </si>
  <si>
    <t>Temperatura inicial [C]</t>
  </si>
  <si>
    <t>Temperatura final [C]</t>
  </si>
  <si>
    <t>Densidad [kg/L]</t>
  </si>
  <si>
    <t>Factor de correcion inicial</t>
  </si>
  <si>
    <t>Factor de correcion final</t>
  </si>
  <si>
    <t>Producto hidratado inicial [m3]</t>
  </si>
  <si>
    <t>Producto hidratado final [m3]</t>
  </si>
  <si>
    <t>Producto hidratado [m3]</t>
  </si>
  <si>
    <t>Agua %</t>
  </si>
  <si>
    <t>%BS&amp;W</t>
  </si>
  <si>
    <t>BS&amp;W [m3]</t>
  </si>
  <si>
    <t>Agua total [m3]</t>
  </si>
  <si>
    <t>Agua total %</t>
  </si>
  <si>
    <t>Producto seco @15C [m3]</t>
  </si>
  <si>
    <t>Sales [g/m3]</t>
  </si>
  <si>
    <t>Densidad @60F [kg/L]</t>
  </si>
  <si>
    <t>Densidad @60F [API]</t>
  </si>
  <si>
    <t>Merma transporte [m3]</t>
  </si>
  <si>
    <t>Entregado [m3]</t>
  </si>
  <si>
    <t>Sedimentos total [ppm]</t>
  </si>
  <si>
    <t>Total entregado del certificado</t>
  </si>
  <si>
    <t>Transportado bruto [m3]</t>
  </si>
  <si>
    <t>Transportado neta libre [m3]</t>
  </si>
  <si>
    <t>Transportado agua libre [m3]</t>
  </si>
  <si>
    <t>Corte de agua libre en camiones</t>
  </si>
  <si>
    <t>Camiones por acta</t>
  </si>
  <si>
    <t>Camiones por dia</t>
  </si>
  <si>
    <t>Fecha acta</t>
  </si>
  <si>
    <t>Fecha camión</t>
  </si>
  <si>
    <t>Origen</t>
  </si>
  <si>
    <t>Volumen certificado</t>
  </si>
  <si>
    <t>Acta correspondiente</t>
  </si>
  <si>
    <t>Chofer</t>
  </si>
  <si>
    <t>Patentes</t>
  </si>
  <si>
    <t>Rio Gallegos</t>
  </si>
  <si>
    <t>Gerry Ricardo</t>
  </si>
  <si>
    <t>ODT570 // LUR217</t>
  </si>
  <si>
    <t>Hernandez Abel</t>
  </si>
  <si>
    <t>KGR533 // DYZ775</t>
  </si>
  <si>
    <t>Mata Magallanes</t>
  </si>
  <si>
    <t>Mazquiaran Esteban</t>
  </si>
  <si>
    <t>PEB978 // AD551GI</t>
  </si>
  <si>
    <t>Molina Dario</t>
  </si>
  <si>
    <t>OMZ710 // IQC649</t>
  </si>
  <si>
    <t>Rañil Cristian</t>
  </si>
  <si>
    <t>AA106FZ // NUH099</t>
  </si>
  <si>
    <t>Lema Martin</t>
  </si>
  <si>
    <t>OFE905 // MQI989</t>
  </si>
  <si>
    <t>Warner Romel</t>
  </si>
  <si>
    <t>Chacon Jorge</t>
  </si>
  <si>
    <t>AB020SL // EIH030</t>
  </si>
  <si>
    <t>AA230JE // PEB978</t>
  </si>
  <si>
    <t>Gomez Andres</t>
  </si>
  <si>
    <t>AD551GI // PDC090</t>
  </si>
  <si>
    <t>Alarcon Alberto</t>
  </si>
  <si>
    <t>Samudio Pedro</t>
  </si>
  <si>
    <t>PPI 969 // DYZ775</t>
  </si>
  <si>
    <t>Delgado Julio</t>
  </si>
  <si>
    <t>Gomez Damian</t>
  </si>
  <si>
    <t>Total</t>
  </si>
  <si>
    <t>RGL</t>
  </si>
  <si>
    <t>MM</t>
  </si>
  <si>
    <t>COMPRAS DE CRUDO</t>
  </si>
  <si>
    <t>A INTEROIL</t>
  </si>
  <si>
    <t>Mayo</t>
  </si>
  <si>
    <t>Junio</t>
  </si>
  <si>
    <t>Julio</t>
  </si>
  <si>
    <t>Agosto</t>
  </si>
  <si>
    <t xml:space="preserve">Total Primer Contrato </t>
  </si>
  <si>
    <t>Septiembre</t>
  </si>
  <si>
    <t>Adelanto Octubre facturado Sept</t>
  </si>
  <si>
    <t>Octubre</t>
  </si>
  <si>
    <t>Noviembre</t>
  </si>
  <si>
    <t>Diciembre</t>
  </si>
  <si>
    <t>Total Segundo Contrato</t>
  </si>
  <si>
    <t>M3</t>
  </si>
  <si>
    <t xml:space="preserve">bbls </t>
  </si>
  <si>
    <t>Precio</t>
  </si>
  <si>
    <t>us$</t>
  </si>
  <si>
    <t>Entregas MM</t>
  </si>
  <si>
    <t>Facturación Entregas Marzo 24</t>
  </si>
  <si>
    <t>Entregas RGL Segundo Contrato</t>
  </si>
  <si>
    <t>Entregas RGL Tercer Contrato</t>
  </si>
  <si>
    <t>Vol.Pend. Tercer Contrato M3</t>
  </si>
  <si>
    <t>A facturar con barco 13-4</t>
  </si>
  <si>
    <t>A facturar con barco 13-5</t>
  </si>
  <si>
    <t>A Facturar con barco 29-4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</si>
</sst>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0.000"/>
    <numFmt numFmtId="166" formatCode="0.0000"/>
    <numFmt numFmtId="167" formatCode="0.00000"/>
    <numFmt numFmtId="168" formatCode="0.000%"/>
    <numFmt numFmtId="169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0" xfId="0" applyNumberFormat="1" applyFill="1"/>
    <xf numFmtId="0" fontId="0" fillId="5" borderId="0" xfId="0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ás Caleb Olmedo" id="{602E3A42-4786-4DAD-A8C6-B26E1DA24970}" userId="S::tolmedo@fdcgroup0.onmicrosoft.com::fd4b9511-b88e-44eb-a06e-a4437737a23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6-07T16:00:55.55" personId="{602E3A42-4786-4DAD-A8C6-B26E1DA24970}" id="{F695B67B-FCA9-4FE4-9E82-0FF02AE3DB09}">
    <text>Primero sale del parte de interoil
Despues con el parte semanal de Fabian se actualizan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6-07T16:00:55.55" personId="{602E3A42-4786-4DAD-A8C6-B26E1DA24970}" id="{5FA82900-EC04-4745-9BA0-496C7461286F}">
    <text>Primero sale del parte de interoil
Despues con el parte semanal de Fabian se actualizan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6" zoomScaleNormal="100" workbookViewId="0">
      <selection activeCell="H27" sqref="H27"/>
    </sheetView>
  </sheetViews>
  <sheetFormatPr baseColWidth="10" defaultRowHeight="13.8"/>
  <cols>
    <col min="1" max="1" width="30.69921875" customWidth="1"/>
    <col min="3" max="3" width="11.69921875" customWidth="1"/>
  </cols>
  <sheetData>
    <row r="1" spans="1:4">
      <c r="A1" s="44" t="s">
        <v>73</v>
      </c>
    </row>
    <row r="2" spans="1:4">
      <c r="A2" s="44" t="s">
        <v>74</v>
      </c>
    </row>
    <row r="3" spans="1:4">
      <c r="B3" s="45" t="s">
        <v>72</v>
      </c>
      <c r="C3" s="45" t="s">
        <v>71</v>
      </c>
      <c r="D3" s="45" t="s">
        <v>70</v>
      </c>
    </row>
    <row r="4" spans="1:4">
      <c r="A4" s="38" t="s">
        <v>75</v>
      </c>
      <c r="B4" s="46">
        <v>121.7</v>
      </c>
      <c r="C4" s="46">
        <v>547.1</v>
      </c>
      <c r="D4" s="46">
        <f>+C4+B4</f>
        <v>668.80000000000007</v>
      </c>
    </row>
    <row r="5" spans="1:4">
      <c r="A5" s="38" t="s">
        <v>76</v>
      </c>
      <c r="B5" s="46">
        <v>213.47</v>
      </c>
      <c r="C5" s="46">
        <v>695.4</v>
      </c>
      <c r="D5" s="46">
        <f t="shared" ref="D5:D7" si="0">+C5+B5</f>
        <v>908.87</v>
      </c>
    </row>
    <row r="6" spans="1:4">
      <c r="A6" s="38" t="s">
        <v>77</v>
      </c>
      <c r="B6" s="46">
        <v>181.19</v>
      </c>
      <c r="C6" s="46">
        <v>1000.53</v>
      </c>
      <c r="D6" s="46">
        <f t="shared" si="0"/>
        <v>1181.72</v>
      </c>
    </row>
    <row r="7" spans="1:4">
      <c r="A7" s="38" t="s">
        <v>78</v>
      </c>
      <c r="B7" s="46">
        <v>283.64</v>
      </c>
      <c r="C7" s="46">
        <v>456.97</v>
      </c>
      <c r="D7" s="46">
        <f t="shared" si="0"/>
        <v>740.61</v>
      </c>
    </row>
    <row r="8" spans="1:4">
      <c r="A8" s="45" t="s">
        <v>79</v>
      </c>
      <c r="B8" s="47">
        <f>SUM(B4:B7)</f>
        <v>800</v>
      </c>
      <c r="C8" s="47">
        <f>+C6+C5+C4+C7</f>
        <v>2700</v>
      </c>
      <c r="D8" s="47">
        <f>+D6+D5+D4+D7</f>
        <v>3500.0000000000005</v>
      </c>
    </row>
    <row r="10" spans="1:4">
      <c r="A10" s="38" t="s">
        <v>78</v>
      </c>
      <c r="B10" s="46">
        <v>57.69</v>
      </c>
      <c r="C10" s="46">
        <v>178.54</v>
      </c>
      <c r="D10" s="46">
        <f t="shared" ref="D10:D18" si="1">+C10+B10</f>
        <v>236.23</v>
      </c>
    </row>
    <row r="11" spans="1:4">
      <c r="A11" s="38" t="s">
        <v>80</v>
      </c>
      <c r="B11" s="46">
        <v>180.39</v>
      </c>
      <c r="C11" s="46">
        <v>1275.6400000000001</v>
      </c>
      <c r="D11" s="46">
        <f t="shared" si="1"/>
        <v>1456.0300000000002</v>
      </c>
    </row>
    <row r="12" spans="1:4">
      <c r="A12" s="38" t="s">
        <v>81</v>
      </c>
      <c r="B12" s="46"/>
      <c r="C12" s="46">
        <v>250</v>
      </c>
      <c r="D12" s="46">
        <f t="shared" si="1"/>
        <v>250</v>
      </c>
    </row>
    <row r="13" spans="1:4">
      <c r="A13" s="38" t="s">
        <v>82</v>
      </c>
      <c r="B13" s="46">
        <v>243.67</v>
      </c>
      <c r="C13" s="46">
        <v>792.06</v>
      </c>
      <c r="D13" s="46">
        <f t="shared" si="1"/>
        <v>1035.73</v>
      </c>
    </row>
    <row r="14" spans="1:4">
      <c r="A14" s="38" t="s">
        <v>83</v>
      </c>
      <c r="B14" s="46">
        <v>176.25</v>
      </c>
      <c r="C14" s="46">
        <v>1097.05</v>
      </c>
      <c r="D14" s="46">
        <f t="shared" si="1"/>
        <v>1273.3</v>
      </c>
    </row>
    <row r="15" spans="1:4">
      <c r="A15" s="38" t="s">
        <v>84</v>
      </c>
      <c r="B15" s="46">
        <v>175.34</v>
      </c>
      <c r="C15" s="46">
        <v>917.26</v>
      </c>
      <c r="D15" s="46">
        <f t="shared" si="1"/>
        <v>1092.5999999999999</v>
      </c>
    </row>
    <row r="16" spans="1:4">
      <c r="A16" s="48">
        <v>45292</v>
      </c>
      <c r="B16" s="46">
        <v>180.66</v>
      </c>
      <c r="C16" s="46">
        <v>1203.68</v>
      </c>
      <c r="D16" s="46">
        <f t="shared" si="1"/>
        <v>1384.3400000000001</v>
      </c>
    </row>
    <row r="17" spans="1:7">
      <c r="A17" s="48">
        <v>45323</v>
      </c>
      <c r="B17" s="46">
        <v>62.48</v>
      </c>
      <c r="C17" s="46">
        <v>837.85</v>
      </c>
      <c r="D17" s="46">
        <f t="shared" si="1"/>
        <v>900.33</v>
      </c>
    </row>
    <row r="18" spans="1:7">
      <c r="A18" s="48">
        <v>45352</v>
      </c>
      <c r="B18" s="46">
        <v>117.66</v>
      </c>
      <c r="C18" s="46">
        <v>247.92</v>
      </c>
      <c r="D18" s="46">
        <f t="shared" si="1"/>
        <v>365.58</v>
      </c>
    </row>
    <row r="19" spans="1:7">
      <c r="A19" s="45" t="s">
        <v>85</v>
      </c>
      <c r="B19" s="47">
        <f>SUM(B10:B18)</f>
        <v>1194.1400000000001</v>
      </c>
      <c r="C19" s="47">
        <f>SUM(C10:C18)</f>
        <v>6800.0000000000009</v>
      </c>
      <c r="D19" s="47">
        <f>SUM(D10:D18)</f>
        <v>7994.1399999999994</v>
      </c>
    </row>
    <row r="20" spans="1:7">
      <c r="A20" s="45"/>
      <c r="B20" s="49"/>
      <c r="C20" s="49"/>
      <c r="D20" s="49"/>
    </row>
    <row r="22" spans="1:7">
      <c r="A22" s="48">
        <v>45352</v>
      </c>
      <c r="B22" s="52"/>
      <c r="C22" s="52">
        <v>377.77</v>
      </c>
      <c r="D22" s="46">
        <f t="shared" ref="D22" si="2">+C22+B22</f>
        <v>377.77</v>
      </c>
    </row>
    <row r="23" spans="1:7">
      <c r="A23" s="48"/>
      <c r="B23" s="52"/>
      <c r="C23" s="52"/>
      <c r="D23" s="46"/>
    </row>
    <row r="24" spans="1:7">
      <c r="A24" s="51" t="s">
        <v>94</v>
      </c>
      <c r="B24" s="52">
        <f>4500-B19</f>
        <v>3305.8599999999997</v>
      </c>
      <c r="C24" s="52">
        <f>6800-C22</f>
        <v>6422.23</v>
      </c>
      <c r="D24" s="53">
        <f>+C24+B24</f>
        <v>9728.09</v>
      </c>
    </row>
    <row r="25" spans="1:7">
      <c r="A25" s="51"/>
      <c r="B25" s="52"/>
      <c r="C25" s="52"/>
      <c r="D25" s="53"/>
    </row>
    <row r="26" spans="1:7">
      <c r="B26" s="45"/>
      <c r="C26" s="45"/>
      <c r="D26" s="45"/>
      <c r="E26" s="45"/>
    </row>
    <row r="27" spans="1:7">
      <c r="A27" s="44" t="s">
        <v>91</v>
      </c>
      <c r="B27" s="45" t="s">
        <v>86</v>
      </c>
      <c r="C27" s="45" t="s">
        <v>87</v>
      </c>
      <c r="D27" s="45" t="s">
        <v>88</v>
      </c>
      <c r="E27" s="45" t="s">
        <v>89</v>
      </c>
    </row>
    <row r="28" spans="1:7">
      <c r="A28" s="54" t="s">
        <v>90</v>
      </c>
      <c r="B28" s="55">
        <v>117.66</v>
      </c>
      <c r="C28" s="55">
        <f>+B28*6.28981</f>
        <v>740.05904459999999</v>
      </c>
      <c r="D28" s="54">
        <f>46-4.85+2+1.25</f>
        <v>44.4</v>
      </c>
      <c r="E28" s="55">
        <f>+D28*C28</f>
        <v>32858.621580239997</v>
      </c>
      <c r="F28" s="56" t="s">
        <v>95</v>
      </c>
      <c r="G28" s="56"/>
    </row>
    <row r="29" spans="1:7">
      <c r="A29" s="54" t="s">
        <v>92</v>
      </c>
      <c r="B29" s="55">
        <v>247.92</v>
      </c>
      <c r="C29" s="55">
        <f>+B29*6.28981</f>
        <v>1559.3696952</v>
      </c>
      <c r="D29" s="54">
        <f>57-4.85+2</f>
        <v>54.15</v>
      </c>
      <c r="E29" s="55">
        <f>+D29*C29</f>
        <v>84439.868995080004</v>
      </c>
      <c r="F29" s="56" t="s">
        <v>96</v>
      </c>
      <c r="G29" s="56"/>
    </row>
    <row r="30" spans="1:7">
      <c r="A30" s="38" t="s">
        <v>93</v>
      </c>
      <c r="B30" s="46">
        <f>625.69-B29</f>
        <v>377.7700000000001</v>
      </c>
      <c r="C30" s="46">
        <f>+B30*6.28981</f>
        <v>2376.1015237000006</v>
      </c>
      <c r="D30" s="38">
        <f>57-4.85+2+1.25</f>
        <v>55.4</v>
      </c>
      <c r="E30" s="46">
        <f>+D30*C30</f>
        <v>131636.02441298004</v>
      </c>
      <c r="F30" t="s">
        <v>97</v>
      </c>
    </row>
    <row r="31" spans="1:7" ht="14.4" thickBot="1">
      <c r="B31" s="46"/>
      <c r="E31" s="50">
        <f>+E30+E29+E28</f>
        <v>248934.51498830004</v>
      </c>
    </row>
    <row r="32" spans="1:7" ht="14.4" thickTop="1"/>
    <row r="33" spans="2:2">
      <c r="B33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13"/>
  <sheetViews>
    <sheetView topLeftCell="P1" workbookViewId="0">
      <selection activeCell="AD13" sqref="AD13"/>
    </sheetView>
  </sheetViews>
  <sheetFormatPr baseColWidth="10" defaultRowHeight="13.8"/>
  <cols>
    <col min="30" max="30" width="14.59765625" customWidth="1"/>
  </cols>
  <sheetData>
    <row r="1" spans="1: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</row>
    <row r="2" spans="1:39">
      <c r="A2" s="5">
        <v>2259</v>
      </c>
      <c r="B2" s="6">
        <v>45356</v>
      </c>
      <c r="C2" s="7">
        <v>59.485999999999997</v>
      </c>
      <c r="D2" s="7">
        <v>0</v>
      </c>
      <c r="E2" s="8">
        <v>59.485999999999997</v>
      </c>
      <c r="F2" s="7">
        <v>0</v>
      </c>
      <c r="G2" s="7">
        <v>0</v>
      </c>
      <c r="H2" s="8">
        <v>0</v>
      </c>
      <c r="I2" s="8">
        <v>59.485999999999997</v>
      </c>
      <c r="J2" s="8">
        <v>0</v>
      </c>
      <c r="K2" s="8">
        <v>59.485999999999997</v>
      </c>
      <c r="L2" s="9">
        <v>20</v>
      </c>
      <c r="M2" s="9">
        <v>20</v>
      </c>
      <c r="N2" s="10">
        <v>0.86660000000000004</v>
      </c>
      <c r="O2" s="11">
        <v>0.99590730783611936</v>
      </c>
      <c r="P2" s="11">
        <v>0.99590730783611936</v>
      </c>
      <c r="Q2" s="8">
        <v>59.242542113939393</v>
      </c>
      <c r="R2" s="8">
        <v>0</v>
      </c>
      <c r="S2" s="8">
        <v>59.242542113939393</v>
      </c>
      <c r="T2" s="12">
        <v>5.8199999999999997E-3</v>
      </c>
      <c r="U2" s="12">
        <v>6.0200000000000002E-3</v>
      </c>
      <c r="V2" s="8">
        <v>0.35664010352591513</v>
      </c>
      <c r="W2" s="8">
        <v>0.35664010352591513</v>
      </c>
      <c r="X2" s="13">
        <v>5.9953619931734379E-3</v>
      </c>
      <c r="Y2" s="8">
        <v>58.885902010413481</v>
      </c>
      <c r="Z2" s="9">
        <v>42</v>
      </c>
      <c r="AA2" s="10">
        <v>0.86660000000000004</v>
      </c>
      <c r="AB2" s="8">
        <v>31.781790906992825</v>
      </c>
      <c r="AC2" s="8">
        <v>5.8885902010413479E-2</v>
      </c>
      <c r="AD2" s="8">
        <v>58.83</v>
      </c>
      <c r="AE2" s="14">
        <v>200.00000000000051</v>
      </c>
      <c r="AF2" s="7">
        <v>58.826999999999998</v>
      </c>
      <c r="AG2" s="8">
        <v>59.485999999999997</v>
      </c>
      <c r="AH2" s="8">
        <v>59.485999999999997</v>
      </c>
      <c r="AI2" s="8">
        <v>0</v>
      </c>
      <c r="AJ2" s="13">
        <v>0</v>
      </c>
      <c r="AK2" s="14">
        <v>2</v>
      </c>
      <c r="AL2" s="15">
        <v>0.25</v>
      </c>
      <c r="AM2" s="16">
        <v>45357</v>
      </c>
    </row>
    <row r="3" spans="1:39">
      <c r="A3" s="5">
        <v>2260</v>
      </c>
      <c r="B3" s="6">
        <v>45357</v>
      </c>
      <c r="C3" s="7">
        <v>59.915999999999997</v>
      </c>
      <c r="D3" s="7">
        <v>0</v>
      </c>
      <c r="E3" s="8">
        <v>59.915999999999997</v>
      </c>
      <c r="F3" s="7">
        <v>0.32500000000000001</v>
      </c>
      <c r="G3" s="7">
        <v>0</v>
      </c>
      <c r="H3" s="8">
        <v>0.32500000000000001</v>
      </c>
      <c r="I3" s="8">
        <v>59.590999999999994</v>
      </c>
      <c r="J3" s="8">
        <v>0</v>
      </c>
      <c r="K3" s="8">
        <v>59.590999999999994</v>
      </c>
      <c r="L3" s="9">
        <v>26</v>
      </c>
      <c r="M3" s="9">
        <v>26</v>
      </c>
      <c r="N3" s="10">
        <v>0.87039999999999995</v>
      </c>
      <c r="O3" s="11">
        <v>0.99106196949011705</v>
      </c>
      <c r="P3" s="11">
        <v>0.99106196949011705</v>
      </c>
      <c r="Q3" s="8">
        <v>59.05837382388556</v>
      </c>
      <c r="R3" s="8">
        <v>0</v>
      </c>
      <c r="S3" s="8">
        <v>59.05837382388556</v>
      </c>
      <c r="T3" s="12">
        <v>3.6743307671677971E-3</v>
      </c>
      <c r="U3" s="12">
        <v>3.6743307671677971E-3</v>
      </c>
      <c r="V3" s="8">
        <v>0.21699999999999997</v>
      </c>
      <c r="W3" s="8">
        <v>0.54200000000000004</v>
      </c>
      <c r="X3" s="13">
        <v>9.0459977301555524E-3</v>
      </c>
      <c r="Y3" s="8">
        <v>58.841373823885561</v>
      </c>
      <c r="Z3" s="9">
        <v>42</v>
      </c>
      <c r="AA3" s="10">
        <v>0.87039999999999995</v>
      </c>
      <c r="AB3" s="8">
        <v>31.06893382352942</v>
      </c>
      <c r="AC3" s="8">
        <v>5.8841373823885559E-2</v>
      </c>
      <c r="AD3" s="8">
        <v>58.78</v>
      </c>
      <c r="AE3" s="14">
        <v>0</v>
      </c>
      <c r="AF3" s="7">
        <v>58.783000000000001</v>
      </c>
      <c r="AG3" s="8">
        <v>59.915999999999997</v>
      </c>
      <c r="AH3" s="8">
        <v>59.590999999999994</v>
      </c>
      <c r="AI3" s="8">
        <v>0.32500000000000001</v>
      </c>
      <c r="AJ3" s="13">
        <v>5.4242606315508387E-3</v>
      </c>
      <c r="AK3" s="14">
        <v>2</v>
      </c>
      <c r="AL3" s="15">
        <v>2</v>
      </c>
      <c r="AM3" s="16">
        <v>45358</v>
      </c>
    </row>
    <row r="4" spans="1:39">
      <c r="A4" s="5">
        <v>2261</v>
      </c>
      <c r="B4" s="6">
        <v>45362</v>
      </c>
      <c r="C4" s="7">
        <v>60.603000000000002</v>
      </c>
      <c r="D4" s="7">
        <v>0</v>
      </c>
      <c r="E4" s="8">
        <v>60.603000000000002</v>
      </c>
      <c r="F4" s="7">
        <v>0</v>
      </c>
      <c r="G4" s="7">
        <v>0</v>
      </c>
      <c r="H4" s="8">
        <v>0</v>
      </c>
      <c r="I4" s="8">
        <v>60.603000000000002</v>
      </c>
      <c r="J4" s="8">
        <v>0</v>
      </c>
      <c r="K4" s="8">
        <v>60.603000000000002</v>
      </c>
      <c r="L4" s="9">
        <v>20</v>
      </c>
      <c r="M4" s="9">
        <v>20</v>
      </c>
      <c r="N4" s="10">
        <v>0.8629</v>
      </c>
      <c r="O4" s="11">
        <v>0.99587209205514327</v>
      </c>
      <c r="P4" s="11">
        <v>0.99587209205514327</v>
      </c>
      <c r="Q4" s="8">
        <v>60.352836394817849</v>
      </c>
      <c r="R4" s="8">
        <v>0</v>
      </c>
      <c r="S4" s="8">
        <v>60.352836394817849</v>
      </c>
      <c r="T4" s="12">
        <v>2.6199999999999999E-3</v>
      </c>
      <c r="U4" s="12">
        <v>2.7200000000000002E-3</v>
      </c>
      <c r="V4" s="8">
        <v>0.16415971499390455</v>
      </c>
      <c r="W4" s="8">
        <v>0.16415971499390455</v>
      </c>
      <c r="X4" s="13">
        <v>2.7087720903899897E-3</v>
      </c>
      <c r="Y4" s="8">
        <v>60.188676679823942</v>
      </c>
      <c r="Z4" s="9">
        <v>42</v>
      </c>
      <c r="AA4" s="10">
        <v>0.8629</v>
      </c>
      <c r="AB4" s="8">
        <v>32.481921427743657</v>
      </c>
      <c r="AC4" s="8">
        <v>6.0188676679823944E-2</v>
      </c>
      <c r="AD4" s="8">
        <v>60.13</v>
      </c>
      <c r="AE4" s="14">
        <v>100.00000000000026</v>
      </c>
      <c r="AF4" s="7">
        <v>60.128</v>
      </c>
      <c r="AG4" s="8">
        <v>60.603000000000002</v>
      </c>
      <c r="AH4" s="8">
        <v>60.603000000000002</v>
      </c>
      <c r="AI4" s="8">
        <v>0</v>
      </c>
      <c r="AJ4" s="13">
        <v>0</v>
      </c>
      <c r="AK4" s="14">
        <v>2</v>
      </c>
      <c r="AL4" s="15">
        <v>0.4</v>
      </c>
      <c r="AM4" s="16">
        <v>45363</v>
      </c>
    </row>
    <row r="5" spans="1:39">
      <c r="A5" s="5">
        <v>2262</v>
      </c>
      <c r="B5" s="6">
        <v>45363</v>
      </c>
      <c r="C5" s="7">
        <v>60.5</v>
      </c>
      <c r="D5" s="7">
        <v>0</v>
      </c>
      <c r="E5" s="8">
        <v>60.5</v>
      </c>
      <c r="F5" s="7">
        <v>0</v>
      </c>
      <c r="G5" s="7">
        <v>0</v>
      </c>
      <c r="H5" s="8">
        <v>0</v>
      </c>
      <c r="I5" s="8">
        <v>60.5</v>
      </c>
      <c r="J5" s="8">
        <v>0</v>
      </c>
      <c r="K5" s="8">
        <v>60.5</v>
      </c>
      <c r="L5" s="9">
        <v>27</v>
      </c>
      <c r="M5" s="9">
        <v>27</v>
      </c>
      <c r="N5" s="10">
        <v>0.86</v>
      </c>
      <c r="O5" s="11">
        <v>0.990009162826199</v>
      </c>
      <c r="P5" s="11">
        <v>0.990009162826199</v>
      </c>
      <c r="Q5" s="8">
        <v>59.895554350985037</v>
      </c>
      <c r="R5" s="8">
        <v>0</v>
      </c>
      <c r="S5" s="8">
        <v>59.895554350985037</v>
      </c>
      <c r="T5" s="12">
        <v>4.3600000000000002E-3</v>
      </c>
      <c r="U5" s="12">
        <v>4.4600000000000004E-3</v>
      </c>
      <c r="V5" s="8">
        <v>0.26713417240539328</v>
      </c>
      <c r="W5" s="8">
        <v>0.26713417240539328</v>
      </c>
      <c r="X5" s="13">
        <v>4.4154408662048479E-3</v>
      </c>
      <c r="Y5" s="8">
        <v>59.628420178579645</v>
      </c>
      <c r="Z5" s="9">
        <v>42</v>
      </c>
      <c r="AA5" s="10">
        <v>0.86</v>
      </c>
      <c r="AB5" s="8">
        <v>33.034883720930225</v>
      </c>
      <c r="AC5" s="8">
        <v>5.9628420178579646E-2</v>
      </c>
      <c r="AD5" s="8">
        <v>59.57</v>
      </c>
      <c r="AE5" s="14">
        <v>100.00000000000026</v>
      </c>
      <c r="AF5" s="7">
        <v>59.569000000000003</v>
      </c>
      <c r="AG5" s="8">
        <v>60.5</v>
      </c>
      <c r="AH5" s="8">
        <v>60.5</v>
      </c>
      <c r="AI5" s="8">
        <v>0</v>
      </c>
      <c r="AJ5" s="13">
        <v>0</v>
      </c>
      <c r="AK5" s="14">
        <v>2</v>
      </c>
      <c r="AL5" s="15">
        <v>2</v>
      </c>
      <c r="AM5" s="16">
        <v>45364</v>
      </c>
    </row>
    <row r="6" spans="1:39">
      <c r="A6" s="5">
        <v>2263</v>
      </c>
      <c r="B6" s="6">
        <v>45365</v>
      </c>
      <c r="C6" s="7">
        <v>30.238</v>
      </c>
      <c r="D6" s="7">
        <v>0</v>
      </c>
      <c r="E6" s="8">
        <v>30.238</v>
      </c>
      <c r="F6" s="7">
        <v>0</v>
      </c>
      <c r="G6" s="7">
        <v>0</v>
      </c>
      <c r="H6" s="8">
        <v>0</v>
      </c>
      <c r="I6" s="8">
        <v>30.238</v>
      </c>
      <c r="J6" s="8">
        <v>0</v>
      </c>
      <c r="K6" s="8">
        <v>30.238</v>
      </c>
      <c r="L6" s="9">
        <v>29</v>
      </c>
      <c r="M6" s="9">
        <v>29</v>
      </c>
      <c r="N6" s="10">
        <v>0.86380000000000001</v>
      </c>
      <c r="O6" s="11">
        <v>0.98844120955814763</v>
      </c>
      <c r="P6" s="11">
        <v>0.98844120955814763</v>
      </c>
      <c r="Q6" s="8">
        <v>29.888485294619269</v>
      </c>
      <c r="R6" s="8">
        <v>0</v>
      </c>
      <c r="S6" s="8">
        <v>29.888485294619269</v>
      </c>
      <c r="T6" s="12">
        <v>4.15E-3</v>
      </c>
      <c r="U6" s="12">
        <v>4.2599999999999999E-3</v>
      </c>
      <c r="V6" s="8">
        <v>0.12732494735507807</v>
      </c>
      <c r="W6" s="8">
        <v>0.12732494735507807</v>
      </c>
      <c r="X6" s="13">
        <v>4.210759552717709E-3</v>
      </c>
      <c r="Y6" s="8">
        <v>29.761160347264191</v>
      </c>
      <c r="Z6" s="9">
        <v>41</v>
      </c>
      <c r="AA6" s="10">
        <v>0.86380000000000001</v>
      </c>
      <c r="AB6" s="8">
        <v>32.31106737670757</v>
      </c>
      <c r="AC6" s="8">
        <v>2.9761160347264191E-2</v>
      </c>
      <c r="AD6" s="8">
        <v>29.73</v>
      </c>
      <c r="AE6" s="14">
        <v>109.99999999999986</v>
      </c>
      <c r="AF6" s="7">
        <v>29.731000000000002</v>
      </c>
      <c r="AG6" s="8">
        <v>30.238</v>
      </c>
      <c r="AH6" s="8">
        <v>30.238</v>
      </c>
      <c r="AI6" s="8">
        <v>0</v>
      </c>
      <c r="AJ6" s="13">
        <v>0</v>
      </c>
      <c r="AK6" s="14">
        <v>1</v>
      </c>
      <c r="AL6" s="15">
        <v>0.5</v>
      </c>
      <c r="AM6" s="16">
        <v>45366</v>
      </c>
    </row>
    <row r="7" spans="1:39">
      <c r="A7" s="5">
        <v>2264</v>
      </c>
      <c r="B7" s="6">
        <v>45366</v>
      </c>
      <c r="C7" s="7">
        <v>60.344999999999999</v>
      </c>
      <c r="D7" s="7">
        <v>0</v>
      </c>
      <c r="E7" s="8">
        <v>60.344999999999999</v>
      </c>
      <c r="F7" s="7">
        <v>0</v>
      </c>
      <c r="G7" s="7">
        <v>0</v>
      </c>
      <c r="H7" s="8">
        <v>0</v>
      </c>
      <c r="I7" s="8">
        <v>60.344999999999999</v>
      </c>
      <c r="J7" s="8">
        <v>0</v>
      </c>
      <c r="K7" s="8">
        <v>60.344999999999999</v>
      </c>
      <c r="L7" s="9">
        <v>27</v>
      </c>
      <c r="M7" s="9">
        <v>27</v>
      </c>
      <c r="N7" s="10">
        <v>0.86480000000000001</v>
      </c>
      <c r="O7" s="11">
        <v>0.99012007394177648</v>
      </c>
      <c r="P7" s="11">
        <v>0.99012007394177648</v>
      </c>
      <c r="Q7" s="8">
        <v>59.7487958620165</v>
      </c>
      <c r="R7" s="8">
        <v>0</v>
      </c>
      <c r="S7" s="8">
        <v>59.7487958620165</v>
      </c>
      <c r="T7" s="12">
        <v>4.6299999999999996E-3</v>
      </c>
      <c r="U7" s="12">
        <v>4.7299999999999998E-3</v>
      </c>
      <c r="V7" s="8">
        <v>0.28261180442733802</v>
      </c>
      <c r="W7" s="8">
        <v>0.28261180442733802</v>
      </c>
      <c r="X7" s="13">
        <v>4.683267949744602E-3</v>
      </c>
      <c r="Y7" s="8">
        <v>59.46618405758916</v>
      </c>
      <c r="Z7" s="9">
        <v>42</v>
      </c>
      <c r="AA7" s="10">
        <v>0.86480000000000001</v>
      </c>
      <c r="AB7" s="8">
        <v>32.121646623496758</v>
      </c>
      <c r="AC7" s="8">
        <v>5.9466184057589161E-2</v>
      </c>
      <c r="AD7" s="8">
        <v>59.41</v>
      </c>
      <c r="AE7" s="14">
        <v>100.00000000000026</v>
      </c>
      <c r="AF7" s="7">
        <v>59.406999999999996</v>
      </c>
      <c r="AG7" s="8">
        <v>60.344999999999999</v>
      </c>
      <c r="AH7" s="8">
        <v>60.344999999999999</v>
      </c>
      <c r="AI7" s="8">
        <v>0</v>
      </c>
      <c r="AJ7" s="13">
        <v>0</v>
      </c>
      <c r="AK7" s="14">
        <v>2</v>
      </c>
      <c r="AL7" s="15">
        <v>2</v>
      </c>
      <c r="AM7" s="16">
        <v>45367</v>
      </c>
    </row>
    <row r="8" spans="1:39">
      <c r="A8" s="5">
        <v>2266</v>
      </c>
      <c r="B8" s="6">
        <v>45370</v>
      </c>
      <c r="C8" s="7">
        <v>60.244999999999997</v>
      </c>
      <c r="D8" s="7">
        <v>0</v>
      </c>
      <c r="E8" s="8">
        <v>60.244999999999997</v>
      </c>
      <c r="F8" s="7">
        <v>0</v>
      </c>
      <c r="G8" s="7">
        <v>0</v>
      </c>
      <c r="H8" s="8">
        <v>0</v>
      </c>
      <c r="I8" s="8">
        <v>60.244999999999997</v>
      </c>
      <c r="J8" s="8">
        <v>0</v>
      </c>
      <c r="K8" s="8">
        <v>60.244999999999997</v>
      </c>
      <c r="L8" s="9">
        <v>19</v>
      </c>
      <c r="M8" s="9">
        <v>19</v>
      </c>
      <c r="N8" s="10">
        <v>0.86499999999999999</v>
      </c>
      <c r="O8" s="11">
        <v>0.9967145033560344</v>
      </c>
      <c r="P8" s="11">
        <v>0.9967145033560344</v>
      </c>
      <c r="Q8" s="8">
        <v>60.047065254684291</v>
      </c>
      <c r="R8" s="8">
        <v>0</v>
      </c>
      <c r="S8" s="8">
        <v>60.047065254684291</v>
      </c>
      <c r="T8" s="12">
        <v>3.7499999999999999E-3</v>
      </c>
      <c r="U8" s="12">
        <v>3.8500000000000001E-3</v>
      </c>
      <c r="V8" s="8">
        <v>0.23118120123053454</v>
      </c>
      <c r="W8" s="8">
        <v>0.23118120123053454</v>
      </c>
      <c r="X8" s="13">
        <v>3.837350837920733E-3</v>
      </c>
      <c r="Y8" s="8">
        <v>59.815884053453757</v>
      </c>
      <c r="Z8" s="9">
        <v>41</v>
      </c>
      <c r="AA8" s="10">
        <v>0.86499999999999999</v>
      </c>
      <c r="AB8" s="8">
        <v>32.083815028901739</v>
      </c>
      <c r="AC8" s="8">
        <v>5.9815884053453762E-2</v>
      </c>
      <c r="AD8" s="8">
        <v>59.76</v>
      </c>
      <c r="AE8" s="14">
        <v>100.00000000000026</v>
      </c>
      <c r="AF8" s="7">
        <v>59.756</v>
      </c>
      <c r="AG8" s="8">
        <v>60.244999999999997</v>
      </c>
      <c r="AH8" s="8">
        <v>60.244999999999997</v>
      </c>
      <c r="AI8" s="8">
        <v>0</v>
      </c>
      <c r="AJ8" s="13">
        <v>0</v>
      </c>
      <c r="AK8" s="14">
        <v>2</v>
      </c>
      <c r="AL8" s="15">
        <v>0.5</v>
      </c>
      <c r="AM8" s="16">
        <v>45371</v>
      </c>
    </row>
    <row r="9" spans="1:39">
      <c r="A9" s="5">
        <v>2267</v>
      </c>
      <c r="B9" s="6">
        <v>45371</v>
      </c>
      <c r="C9" s="7">
        <v>63.21</v>
      </c>
      <c r="D9" s="7">
        <v>0</v>
      </c>
      <c r="E9" s="8">
        <v>63.21</v>
      </c>
      <c r="F9" s="7">
        <v>0.65100000000000002</v>
      </c>
      <c r="G9" s="7">
        <v>0</v>
      </c>
      <c r="H9" s="8">
        <v>0.65100000000000002</v>
      </c>
      <c r="I9" s="8">
        <v>62.558999999999997</v>
      </c>
      <c r="J9" s="8">
        <v>0</v>
      </c>
      <c r="K9" s="8">
        <v>62.558999999999997</v>
      </c>
      <c r="L9" s="9">
        <v>25</v>
      </c>
      <c r="M9" s="9">
        <v>25</v>
      </c>
      <c r="N9" s="10">
        <v>0.87039999999999995</v>
      </c>
      <c r="O9" s="11">
        <v>0.99187641733365584</v>
      </c>
      <c r="P9" s="11">
        <v>0.99187641733365584</v>
      </c>
      <c r="Q9" s="8">
        <v>62.050796791976175</v>
      </c>
      <c r="R9" s="8">
        <v>0</v>
      </c>
      <c r="S9" s="8">
        <v>62.050796791976175</v>
      </c>
      <c r="T9" s="12">
        <v>9.870776221635116E-3</v>
      </c>
      <c r="U9" s="12">
        <v>9.870776221635116E-3</v>
      </c>
      <c r="V9" s="8">
        <v>0.61248952950775093</v>
      </c>
      <c r="W9" s="8">
        <v>1.2634895295077508</v>
      </c>
      <c r="X9" s="13">
        <v>1.9988760156743408E-2</v>
      </c>
      <c r="Y9" s="8">
        <v>61.438307262468427</v>
      </c>
      <c r="Z9" s="9">
        <v>42</v>
      </c>
      <c r="AA9" s="10">
        <v>0.87039999999999995</v>
      </c>
      <c r="AB9" s="8">
        <v>31.06893382352942</v>
      </c>
      <c r="AC9" s="8">
        <v>6.1438307262468426E-2</v>
      </c>
      <c r="AD9" s="8">
        <v>61.38</v>
      </c>
      <c r="AE9" s="14">
        <v>0</v>
      </c>
      <c r="AF9" s="7">
        <v>61.377000000000002</v>
      </c>
      <c r="AG9" s="8">
        <v>63.21</v>
      </c>
      <c r="AH9" s="8">
        <v>62.558999999999997</v>
      </c>
      <c r="AI9" s="8">
        <v>0.65100000000000002</v>
      </c>
      <c r="AJ9" s="13">
        <v>1.0299003322259137E-2</v>
      </c>
      <c r="AK9" s="14">
        <v>2</v>
      </c>
      <c r="AL9" s="15">
        <v>2</v>
      </c>
      <c r="AM9" s="16">
        <v>45372</v>
      </c>
    </row>
    <row r="10" spans="1:39">
      <c r="A10" s="5">
        <v>2268</v>
      </c>
      <c r="B10" s="6">
        <v>45373</v>
      </c>
      <c r="C10" s="7">
        <v>60.222999999999999</v>
      </c>
      <c r="D10" s="7">
        <v>0</v>
      </c>
      <c r="E10" s="8">
        <v>60.222999999999999</v>
      </c>
      <c r="F10" s="7">
        <v>0</v>
      </c>
      <c r="G10" s="7">
        <v>0</v>
      </c>
      <c r="H10" s="8">
        <v>0</v>
      </c>
      <c r="I10" s="8">
        <v>60.222999999999999</v>
      </c>
      <c r="J10" s="8">
        <v>0</v>
      </c>
      <c r="K10" s="8">
        <v>60.222999999999999</v>
      </c>
      <c r="L10" s="9">
        <v>26</v>
      </c>
      <c r="M10" s="9">
        <v>26</v>
      </c>
      <c r="N10" s="10">
        <v>0.86450000000000005</v>
      </c>
      <c r="O10" s="11">
        <v>0.99093923498824621</v>
      </c>
      <c r="P10" s="11">
        <v>0.99093923498824621</v>
      </c>
      <c r="Q10" s="8">
        <v>59.677333548697149</v>
      </c>
      <c r="R10" s="8">
        <v>0</v>
      </c>
      <c r="S10" s="8">
        <v>59.677333548697149</v>
      </c>
      <c r="T10" s="12">
        <v>3.8999999999999998E-3</v>
      </c>
      <c r="U10" s="12">
        <v>4.0099999999999997E-3</v>
      </c>
      <c r="V10" s="8">
        <v>0.23930610753027554</v>
      </c>
      <c r="W10" s="8">
        <v>0.23930610753027554</v>
      </c>
      <c r="X10" s="13">
        <v>3.9736663323028665E-3</v>
      </c>
      <c r="Y10" s="8">
        <v>59.438027441166874</v>
      </c>
      <c r="Z10" s="9">
        <v>42</v>
      </c>
      <c r="AA10" s="10">
        <v>0.87039999999999995</v>
      </c>
      <c r="AB10" s="8">
        <v>31.06893382352942</v>
      </c>
      <c r="AC10" s="8">
        <v>5.9438027441166878E-2</v>
      </c>
      <c r="AD10" s="8">
        <v>59.38</v>
      </c>
      <c r="AE10" s="14">
        <v>109.99999999999986</v>
      </c>
      <c r="AF10" s="7">
        <v>59.378999999999998</v>
      </c>
      <c r="AG10" s="8">
        <v>60.222999999999999</v>
      </c>
      <c r="AH10" s="8">
        <v>60.222999999999999</v>
      </c>
      <c r="AI10" s="8">
        <v>0</v>
      </c>
      <c r="AJ10" s="13">
        <v>0</v>
      </c>
      <c r="AK10" s="14">
        <v>2</v>
      </c>
      <c r="AL10" s="15">
        <v>1</v>
      </c>
      <c r="AM10" s="16">
        <v>45376</v>
      </c>
    </row>
    <row r="11" spans="1:39">
      <c r="A11" s="5">
        <v>2270</v>
      </c>
      <c r="B11" s="6">
        <v>45377</v>
      </c>
      <c r="C11" s="7">
        <v>60.201000000000001</v>
      </c>
      <c r="D11" s="7">
        <v>0</v>
      </c>
      <c r="E11" s="8">
        <v>60.201000000000001</v>
      </c>
      <c r="F11" s="7">
        <v>0</v>
      </c>
      <c r="G11" s="7">
        <v>0</v>
      </c>
      <c r="H11" s="8">
        <v>0</v>
      </c>
      <c r="I11" s="8">
        <v>60.201000000000001</v>
      </c>
      <c r="J11" s="8">
        <v>0</v>
      </c>
      <c r="K11" s="8">
        <v>60.201000000000001</v>
      </c>
      <c r="L11" s="9">
        <v>26</v>
      </c>
      <c r="M11" s="9">
        <v>26</v>
      </c>
      <c r="N11" s="10">
        <v>0.86450000000000005</v>
      </c>
      <c r="O11" s="11">
        <v>0.99093923498824621</v>
      </c>
      <c r="P11" s="11">
        <v>0.99093923498824621</v>
      </c>
      <c r="Q11" s="8">
        <v>59.655532885527414</v>
      </c>
      <c r="R11" s="8">
        <v>0</v>
      </c>
      <c r="S11" s="8">
        <v>59.655532885527414</v>
      </c>
      <c r="T11" s="12">
        <v>3.8999999999999998E-3</v>
      </c>
      <c r="U11" s="12">
        <v>4.0099999999999997E-3</v>
      </c>
      <c r="V11" s="8">
        <v>0.2392186868709649</v>
      </c>
      <c r="W11" s="8">
        <v>0.2392186868709649</v>
      </c>
      <c r="X11" s="13">
        <v>3.9736663323028673E-3</v>
      </c>
      <c r="Y11" s="8">
        <v>59.416314198656451</v>
      </c>
      <c r="Z11" s="9">
        <v>42</v>
      </c>
      <c r="AA11" s="10">
        <v>0.87039999999999995</v>
      </c>
      <c r="AB11" s="8">
        <v>31.06893382352942</v>
      </c>
      <c r="AC11" s="8">
        <v>5.941631419865645E-2</v>
      </c>
      <c r="AD11" s="8">
        <v>59.36</v>
      </c>
      <c r="AE11" s="14">
        <v>109.99999999999986</v>
      </c>
      <c r="AF11" s="7">
        <v>59.356999999999999</v>
      </c>
      <c r="AG11" s="8">
        <v>60.201000000000001</v>
      </c>
      <c r="AH11" s="8">
        <v>60.201000000000001</v>
      </c>
      <c r="AI11" s="8">
        <v>0</v>
      </c>
      <c r="AJ11" s="13">
        <v>0</v>
      </c>
      <c r="AK11" s="14">
        <v>2</v>
      </c>
      <c r="AL11" s="15">
        <v>0.5</v>
      </c>
      <c r="AM11" s="16">
        <v>45378</v>
      </c>
    </row>
    <row r="12" spans="1:39">
      <c r="A12" s="17">
        <v>2271</v>
      </c>
      <c r="B12" s="18">
        <v>45378</v>
      </c>
      <c r="C12" s="19">
        <v>60.204999999999998</v>
      </c>
      <c r="D12" s="19">
        <v>0</v>
      </c>
      <c r="E12" s="20">
        <v>60.204999999999998</v>
      </c>
      <c r="F12" s="19">
        <v>0</v>
      </c>
      <c r="G12" s="19">
        <v>0</v>
      </c>
      <c r="H12" s="20">
        <v>0</v>
      </c>
      <c r="I12" s="20">
        <v>60.204999999999998</v>
      </c>
      <c r="J12" s="20">
        <v>0</v>
      </c>
      <c r="K12" s="20">
        <v>60.204999999999998</v>
      </c>
      <c r="L12" s="21">
        <v>26</v>
      </c>
      <c r="M12" s="21">
        <v>26</v>
      </c>
      <c r="N12" s="22">
        <v>0.86450000000000005</v>
      </c>
      <c r="O12" s="23">
        <v>0.99093923498824621</v>
      </c>
      <c r="P12" s="23">
        <v>0.99093923498824621</v>
      </c>
      <c r="Q12" s="20">
        <v>59.65949664246736</v>
      </c>
      <c r="R12" s="20">
        <v>0</v>
      </c>
      <c r="S12" s="20">
        <v>59.65949664246736</v>
      </c>
      <c r="T12" s="24">
        <v>3.8999999999999998E-3</v>
      </c>
      <c r="U12" s="24">
        <v>4.0099999999999997E-3</v>
      </c>
      <c r="V12" s="20">
        <v>0.23923458153629409</v>
      </c>
      <c r="W12" s="20">
        <v>0.23923458153629409</v>
      </c>
      <c r="X12" s="25">
        <v>3.9736663323028665E-3</v>
      </c>
      <c r="Y12" s="20">
        <v>59.420262060931066</v>
      </c>
      <c r="Z12" s="21">
        <v>42</v>
      </c>
      <c r="AA12" s="22">
        <v>0.87039999999999995</v>
      </c>
      <c r="AB12" s="20">
        <v>31.06893382352942</v>
      </c>
      <c r="AC12" s="20">
        <v>5.9420262060931067E-2</v>
      </c>
      <c r="AD12" s="20">
        <v>59.36</v>
      </c>
      <c r="AE12" s="26">
        <v>109.99999999999986</v>
      </c>
      <c r="AF12" s="19">
        <v>59.360999999999997</v>
      </c>
      <c r="AG12" s="20">
        <v>60.204999999999998</v>
      </c>
      <c r="AH12" s="20">
        <v>60.204999999999998</v>
      </c>
      <c r="AI12" s="20">
        <v>0</v>
      </c>
      <c r="AJ12" s="25">
        <v>0</v>
      </c>
      <c r="AK12" s="26">
        <v>2</v>
      </c>
      <c r="AL12" s="27">
        <v>2</v>
      </c>
      <c r="AM12" s="28">
        <v>45379</v>
      </c>
    </row>
    <row r="13" spans="1:39">
      <c r="E13" s="41">
        <f>SUM(E2:E12)</f>
        <v>635.17200000000003</v>
      </c>
      <c r="AD13" s="42">
        <f>SUM(AD2:AD12)</f>
        <v>625.69000000000005</v>
      </c>
    </row>
  </sheetData>
  <conditionalFormatting sqref="U2:U12">
    <cfRule type="cellIs" dxfId="15" priority="1" operator="between">
      <formula>0.01</formula>
      <formula>0.05</formula>
    </cfRule>
    <cfRule type="cellIs" dxfId="14" priority="2" operator="lessThan">
      <formula>0.01</formula>
    </cfRule>
    <cfRule type="cellIs" dxfId="13" priority="3" operator="greaterThan">
      <formula>0.05</formula>
    </cfRule>
  </conditionalFormatting>
  <conditionalFormatting sqref="Z2:Z12">
    <cfRule type="cellIs" dxfId="12" priority="4" operator="greaterThan">
      <formula>200</formula>
    </cfRule>
    <cfRule type="cellIs" dxfId="11" priority="5" operator="between">
      <formula>100</formula>
      <formula>200</formula>
    </cfRule>
    <cfRule type="cellIs" dxfId="10" priority="6" operator="lessThan">
      <formula>100</formula>
    </cfRule>
  </conditionalFormatting>
  <conditionalFormatting sqref="AE2:AE12">
    <cfRule type="cellIs" dxfId="9" priority="7" operator="lessThan">
      <formula>400</formula>
    </cfRule>
    <cfRule type="cellIs" dxfId="8" priority="8" operator="greaterThan">
      <formula>400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M4"/>
  <sheetViews>
    <sheetView topLeftCell="R1" workbookViewId="0">
      <selection activeCell="AD4" sqref="AD4"/>
    </sheetView>
  </sheetViews>
  <sheetFormatPr baseColWidth="10" defaultRowHeight="13.8"/>
  <cols>
    <col min="30" max="30" width="12.296875" customWidth="1"/>
  </cols>
  <sheetData>
    <row r="1" spans="1: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</row>
    <row r="2" spans="1:39">
      <c r="A2" s="5">
        <v>2260</v>
      </c>
      <c r="B2" s="6">
        <v>45357</v>
      </c>
      <c r="C2" s="7">
        <v>61.524000000000001</v>
      </c>
      <c r="D2" s="7">
        <v>0</v>
      </c>
      <c r="E2" s="8">
        <v>61.524000000000001</v>
      </c>
      <c r="F2" s="7">
        <v>0.32500000000000001</v>
      </c>
      <c r="G2" s="7">
        <v>0</v>
      </c>
      <c r="H2" s="8">
        <v>0.32500000000000001</v>
      </c>
      <c r="I2" s="8">
        <v>61.198999999999998</v>
      </c>
      <c r="J2" s="8">
        <v>0</v>
      </c>
      <c r="K2" s="8">
        <v>61.198999999999998</v>
      </c>
      <c r="L2" s="9">
        <v>47</v>
      </c>
      <c r="M2" s="9">
        <v>47</v>
      </c>
      <c r="N2" s="10">
        <v>0.87039999999999995</v>
      </c>
      <c r="O2" s="11">
        <v>0.97387577132170455</v>
      </c>
      <c r="P2" s="11">
        <v>0.97387577132170455</v>
      </c>
      <c r="Q2" s="8">
        <v>59.600223329116993</v>
      </c>
      <c r="R2" s="8">
        <v>0</v>
      </c>
      <c r="S2" s="8">
        <v>59.600223329116993</v>
      </c>
      <c r="T2" s="12">
        <v>3.6397364784808463E-3</v>
      </c>
      <c r="U2" s="12">
        <v>3.6397364784808463E-3</v>
      </c>
      <c r="V2" s="8">
        <v>0.21692910697659226</v>
      </c>
      <c r="W2" s="8">
        <v>0.54192910697659225</v>
      </c>
      <c r="X2" s="13">
        <v>8.8084179665917726E-3</v>
      </c>
      <c r="Y2" s="8">
        <v>59.3832942221404</v>
      </c>
      <c r="Z2" s="9">
        <v>40</v>
      </c>
      <c r="AA2" s="10">
        <v>0.87039999999999995</v>
      </c>
      <c r="AB2" s="8">
        <v>31.06893382352942</v>
      </c>
      <c r="AC2" s="8">
        <v>5.9383294222140399E-2</v>
      </c>
      <c r="AD2" s="43">
        <v>59.32</v>
      </c>
      <c r="AE2" s="14">
        <v>0</v>
      </c>
      <c r="AF2" s="7">
        <v>59.323999999999998</v>
      </c>
      <c r="AG2" s="8">
        <v>61.524000000000001</v>
      </c>
      <c r="AH2" s="8">
        <v>61.198999999999998</v>
      </c>
      <c r="AI2" s="8">
        <v>0.32500000000000001</v>
      </c>
      <c r="AJ2" s="13">
        <v>5.2824913854755866E-3</v>
      </c>
      <c r="AK2" s="14">
        <v>2</v>
      </c>
      <c r="AL2" s="15">
        <v>7.407407407407407E-2</v>
      </c>
      <c r="AM2" s="16">
        <v>45358</v>
      </c>
    </row>
    <row r="3" spans="1:39">
      <c r="A3" s="17">
        <v>2267</v>
      </c>
      <c r="B3" s="18">
        <v>45371</v>
      </c>
      <c r="C3" s="19">
        <v>61.247999999999998</v>
      </c>
      <c r="D3" s="19">
        <v>0</v>
      </c>
      <c r="E3" s="20">
        <v>61.247999999999998</v>
      </c>
      <c r="F3" s="19">
        <v>0.65100000000000002</v>
      </c>
      <c r="G3" s="19">
        <v>0</v>
      </c>
      <c r="H3" s="20">
        <v>0.65100000000000002</v>
      </c>
      <c r="I3" s="20">
        <v>60.596999999999994</v>
      </c>
      <c r="J3" s="20">
        <v>0</v>
      </c>
      <c r="K3" s="20">
        <v>60.596999999999994</v>
      </c>
      <c r="L3" s="21">
        <v>47</v>
      </c>
      <c r="M3" s="21">
        <v>47</v>
      </c>
      <c r="N3" s="22">
        <v>0.87039999999999995</v>
      </c>
      <c r="O3" s="23">
        <v>0.97387577132170455</v>
      </c>
      <c r="P3" s="23">
        <v>0.97387577132170455</v>
      </c>
      <c r="Q3" s="20">
        <v>59.013950114781323</v>
      </c>
      <c r="R3" s="20">
        <v>0</v>
      </c>
      <c r="S3" s="20">
        <v>59.013950114781323</v>
      </c>
      <c r="T3" s="24">
        <v>1.03704293444121E-2</v>
      </c>
      <c r="U3" s="24">
        <v>1.03704293444121E-2</v>
      </c>
      <c r="V3" s="20">
        <v>0.6120000000000001</v>
      </c>
      <c r="W3" s="20">
        <v>1.2630000000000001</v>
      </c>
      <c r="X3" s="25">
        <v>2.0621081504702196E-2</v>
      </c>
      <c r="Y3" s="20">
        <v>58.401950114781322</v>
      </c>
      <c r="Z3" s="21">
        <v>40</v>
      </c>
      <c r="AA3" s="22">
        <v>0.87039999999999995</v>
      </c>
      <c r="AB3" s="20">
        <v>31.06893382352942</v>
      </c>
      <c r="AC3" s="20">
        <v>5.8401950114781324E-2</v>
      </c>
      <c r="AD3" s="20">
        <v>58.34</v>
      </c>
      <c r="AE3" s="26">
        <v>0</v>
      </c>
      <c r="AF3" s="19">
        <v>58.344000000000001</v>
      </c>
      <c r="AG3" s="20">
        <v>61.247999999999998</v>
      </c>
      <c r="AH3" s="20">
        <v>60.596999999999994</v>
      </c>
      <c r="AI3" s="20">
        <v>0.65100000000000002</v>
      </c>
      <c r="AJ3" s="25">
        <v>1.0628918495297806E-2</v>
      </c>
      <c r="AK3" s="26">
        <v>2</v>
      </c>
      <c r="AL3" s="27">
        <v>0.14285714285714285</v>
      </c>
      <c r="AM3" s="28">
        <v>45372</v>
      </c>
    </row>
    <row r="4" spans="1:39">
      <c r="E4" s="41">
        <f>SUM(E2:E3)</f>
        <v>122.77199999999999</v>
      </c>
      <c r="AD4" s="42">
        <f>SUM(AD2:AD3)</f>
        <v>117.66</v>
      </c>
    </row>
  </sheetData>
  <conditionalFormatting sqref="U2:U3">
    <cfRule type="cellIs" dxfId="7" priority="1" operator="between">
      <formula>0.01</formula>
      <formula>0.05</formula>
    </cfRule>
    <cfRule type="cellIs" dxfId="6" priority="2" operator="lessThan">
      <formula>0.01</formula>
    </cfRule>
    <cfRule type="cellIs" dxfId="5" priority="3" operator="greaterThan">
      <formula>0.05</formula>
    </cfRule>
  </conditionalFormatting>
  <conditionalFormatting sqref="Z2:Z3">
    <cfRule type="cellIs" dxfId="4" priority="4" operator="greaterThan">
      <formula>200</formula>
    </cfRule>
    <cfRule type="cellIs" dxfId="3" priority="5" operator="between">
      <formula>100</formula>
      <formula>200</formula>
    </cfRule>
    <cfRule type="cellIs" dxfId="2" priority="6" operator="lessThan">
      <formula>100</formula>
    </cfRule>
  </conditionalFormatting>
  <conditionalFormatting sqref="AE2:AE3">
    <cfRule type="cellIs" dxfId="1" priority="7" operator="lessThan">
      <formula>400</formula>
    </cfRule>
    <cfRule type="cellIs" dxfId="0" priority="8" operator="greaterThan">
      <formula>400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5" workbookViewId="0">
      <selection activeCell="C31" sqref="C31"/>
    </sheetView>
  </sheetViews>
  <sheetFormatPr baseColWidth="10" defaultRowHeight="13.8"/>
  <cols>
    <col min="1" max="1" width="13.296875" bestFit="1" customWidth="1"/>
    <col min="2" max="2" width="16.296875" bestFit="1" customWidth="1"/>
    <col min="3" max="3" width="19.296875" bestFit="1" customWidth="1"/>
    <col min="4" max="4" width="20.3984375" bestFit="1" customWidth="1"/>
    <col min="5" max="5" width="19.296875" bestFit="1" customWidth="1"/>
    <col min="6" max="6" width="17.8984375" bestFit="1" customWidth="1"/>
  </cols>
  <sheetData>
    <row r="1" spans="1:6">
      <c r="A1" s="29" t="s">
        <v>39</v>
      </c>
      <c r="B1" s="29" t="s">
        <v>40</v>
      </c>
      <c r="C1" s="29" t="s">
        <v>41</v>
      </c>
      <c r="D1" s="29" t="s">
        <v>42</v>
      </c>
      <c r="E1" s="29" t="s">
        <v>43</v>
      </c>
      <c r="F1" s="29" t="s">
        <v>44</v>
      </c>
    </row>
    <row r="2" spans="1:6">
      <c r="A2" s="30">
        <v>45356</v>
      </c>
      <c r="B2" s="31" t="s">
        <v>45</v>
      </c>
      <c r="C2" s="31">
        <v>29.803999999999998</v>
      </c>
      <c r="D2" s="31">
        <v>2259</v>
      </c>
      <c r="E2" s="31" t="s">
        <v>46</v>
      </c>
      <c r="F2" s="31" t="s">
        <v>47</v>
      </c>
    </row>
    <row r="3" spans="1:6">
      <c r="A3" s="30">
        <v>45356</v>
      </c>
      <c r="B3" s="31" t="s">
        <v>45</v>
      </c>
      <c r="C3" s="31">
        <v>29.681999999999999</v>
      </c>
      <c r="D3" s="31">
        <v>2259</v>
      </c>
      <c r="E3" s="31" t="s">
        <v>48</v>
      </c>
      <c r="F3" s="31" t="s">
        <v>49</v>
      </c>
    </row>
    <row r="4" spans="1:6">
      <c r="A4" s="30">
        <v>45357</v>
      </c>
      <c r="B4" s="31" t="s">
        <v>50</v>
      </c>
      <c r="C4" s="31">
        <v>30.08</v>
      </c>
      <c r="D4" s="31">
        <v>2260</v>
      </c>
      <c r="E4" s="31" t="s">
        <v>51</v>
      </c>
      <c r="F4" s="32" t="s">
        <v>52</v>
      </c>
    </row>
    <row r="5" spans="1:6">
      <c r="A5" s="30">
        <v>45357</v>
      </c>
      <c r="B5" s="31" t="s">
        <v>50</v>
      </c>
      <c r="C5" s="31">
        <v>32.064</v>
      </c>
      <c r="D5" s="31">
        <v>2260</v>
      </c>
      <c r="E5" s="31" t="s">
        <v>53</v>
      </c>
      <c r="F5" s="31" t="s">
        <v>54</v>
      </c>
    </row>
    <row r="6" spans="1:6">
      <c r="A6" s="30">
        <v>45357</v>
      </c>
      <c r="B6" s="31" t="s">
        <v>45</v>
      </c>
      <c r="C6" s="31">
        <v>30.209</v>
      </c>
      <c r="D6" s="31">
        <v>2260</v>
      </c>
      <c r="E6" s="31" t="s">
        <v>55</v>
      </c>
      <c r="F6" s="31" t="s">
        <v>56</v>
      </c>
    </row>
    <row r="7" spans="1:6">
      <c r="A7" s="30">
        <v>45357</v>
      </c>
      <c r="B7" s="31" t="s">
        <v>45</v>
      </c>
      <c r="C7" s="31">
        <v>30.306999999999999</v>
      </c>
      <c r="D7" s="31">
        <v>2260</v>
      </c>
      <c r="E7" s="31" t="s">
        <v>57</v>
      </c>
      <c r="F7" s="31" t="s">
        <v>58</v>
      </c>
    </row>
    <row r="8" spans="1:6">
      <c r="A8" s="30">
        <v>45358</v>
      </c>
      <c r="B8" s="33" t="s">
        <v>45</v>
      </c>
      <c r="C8" s="34">
        <v>30.280999999999999</v>
      </c>
      <c r="D8" s="31">
        <v>2261</v>
      </c>
      <c r="E8" s="33" t="s">
        <v>48</v>
      </c>
      <c r="F8" s="33" t="s">
        <v>52</v>
      </c>
    </row>
    <row r="9" spans="1:6">
      <c r="A9" s="30">
        <v>45358</v>
      </c>
      <c r="B9" s="31" t="s">
        <v>45</v>
      </c>
      <c r="C9" s="31">
        <v>30.321999999999999</v>
      </c>
      <c r="D9" s="31">
        <v>2261</v>
      </c>
      <c r="E9" s="31" t="s">
        <v>46</v>
      </c>
      <c r="F9" s="31" t="s">
        <v>47</v>
      </c>
    </row>
    <row r="10" spans="1:6">
      <c r="A10" s="30">
        <v>45363</v>
      </c>
      <c r="B10" s="31" t="s">
        <v>45</v>
      </c>
      <c r="C10" s="31">
        <v>30.268000000000001</v>
      </c>
      <c r="D10" s="31">
        <v>2262</v>
      </c>
      <c r="E10" s="31" t="s">
        <v>46</v>
      </c>
      <c r="F10" s="31" t="s">
        <v>47</v>
      </c>
    </row>
    <row r="11" spans="1:6">
      <c r="A11" s="30">
        <v>45363</v>
      </c>
      <c r="B11" s="31" t="s">
        <v>45</v>
      </c>
      <c r="C11" s="31">
        <v>30.231999999999999</v>
      </c>
      <c r="D11" s="31">
        <v>2262</v>
      </c>
      <c r="E11" s="31" t="s">
        <v>55</v>
      </c>
      <c r="F11" s="31" t="s">
        <v>56</v>
      </c>
    </row>
    <row r="12" spans="1:6">
      <c r="A12" s="30">
        <v>45364</v>
      </c>
      <c r="B12" s="31" t="s">
        <v>45</v>
      </c>
      <c r="C12" s="31">
        <v>30.238</v>
      </c>
      <c r="D12" s="31">
        <v>2263</v>
      </c>
      <c r="E12" s="31" t="s">
        <v>48</v>
      </c>
      <c r="F12" s="31" t="s">
        <v>49</v>
      </c>
    </row>
    <row r="13" spans="1:6">
      <c r="A13" s="30">
        <v>45366</v>
      </c>
      <c r="B13" s="31" t="s">
        <v>45</v>
      </c>
      <c r="C13" s="35">
        <v>30.068000000000001</v>
      </c>
      <c r="D13" s="31">
        <v>2264</v>
      </c>
      <c r="E13" s="31" t="s">
        <v>57</v>
      </c>
      <c r="F13" s="31" t="s">
        <v>58</v>
      </c>
    </row>
    <row r="14" spans="1:6">
      <c r="A14" s="36">
        <v>45366</v>
      </c>
      <c r="B14" s="31" t="s">
        <v>45</v>
      </c>
      <c r="C14" s="35">
        <v>30.277000000000001</v>
      </c>
      <c r="D14" s="31">
        <v>2264</v>
      </c>
      <c r="E14" s="31" t="s">
        <v>59</v>
      </c>
      <c r="F14" s="31" t="s">
        <v>47</v>
      </c>
    </row>
    <row r="15" spans="1:6">
      <c r="A15" s="36">
        <v>45370</v>
      </c>
      <c r="B15" s="31" t="s">
        <v>45</v>
      </c>
      <c r="C15" s="35">
        <v>30.181000000000001</v>
      </c>
      <c r="D15" s="31">
        <v>2266</v>
      </c>
      <c r="E15" s="31" t="s">
        <v>55</v>
      </c>
      <c r="F15" s="33" t="s">
        <v>56</v>
      </c>
    </row>
    <row r="16" spans="1:6">
      <c r="A16" s="36">
        <v>45370</v>
      </c>
      <c r="B16" s="31" t="s">
        <v>45</v>
      </c>
      <c r="C16" s="35">
        <v>30.064</v>
      </c>
      <c r="D16" s="31">
        <v>2266</v>
      </c>
      <c r="E16" s="31" t="s">
        <v>60</v>
      </c>
      <c r="F16" s="33" t="s">
        <v>61</v>
      </c>
    </row>
    <row r="17" spans="1:6">
      <c r="A17" s="36">
        <v>45371</v>
      </c>
      <c r="B17" s="33" t="s">
        <v>50</v>
      </c>
      <c r="C17" s="33">
        <v>30.655999999999999</v>
      </c>
      <c r="D17" s="31">
        <v>2267</v>
      </c>
      <c r="E17" s="31" t="s">
        <v>53</v>
      </c>
      <c r="F17" s="31" t="s">
        <v>62</v>
      </c>
    </row>
    <row r="18" spans="1:6">
      <c r="A18" s="30">
        <v>45371</v>
      </c>
      <c r="B18" s="31" t="s">
        <v>50</v>
      </c>
      <c r="C18" s="31">
        <v>30.591999999999999</v>
      </c>
      <c r="D18" s="31">
        <v>2267</v>
      </c>
      <c r="E18" s="31" t="s">
        <v>63</v>
      </c>
      <c r="F18" s="31" t="s">
        <v>64</v>
      </c>
    </row>
    <row r="19" spans="1:6">
      <c r="A19" s="30">
        <v>45371</v>
      </c>
      <c r="B19" s="31" t="s">
        <v>45</v>
      </c>
      <c r="C19" s="35">
        <v>30.129000000000001</v>
      </c>
      <c r="D19" s="31">
        <v>2267</v>
      </c>
      <c r="E19" s="31" t="s">
        <v>65</v>
      </c>
      <c r="F19" s="31" t="s">
        <v>58</v>
      </c>
    </row>
    <row r="20" spans="1:6">
      <c r="A20" s="36">
        <v>45371</v>
      </c>
      <c r="B20" s="31" t="s">
        <v>45</v>
      </c>
      <c r="C20" s="35">
        <v>30.16</v>
      </c>
      <c r="D20" s="31">
        <v>2267</v>
      </c>
      <c r="E20" s="31" t="s">
        <v>66</v>
      </c>
      <c r="F20" s="33" t="s">
        <v>67</v>
      </c>
    </row>
    <row r="21" spans="1:6">
      <c r="A21" s="36">
        <v>45372</v>
      </c>
      <c r="B21" s="31" t="s">
        <v>45</v>
      </c>
      <c r="C21" s="31">
        <v>30.064</v>
      </c>
      <c r="D21" s="31">
        <v>2268</v>
      </c>
      <c r="E21" s="31" t="s">
        <v>68</v>
      </c>
      <c r="F21" s="31" t="s">
        <v>47</v>
      </c>
    </row>
    <row r="22" spans="1:6">
      <c r="A22" s="36">
        <v>45372</v>
      </c>
      <c r="B22" s="31" t="s">
        <v>45</v>
      </c>
      <c r="C22" s="31">
        <v>30.158999999999999</v>
      </c>
      <c r="D22" s="31">
        <v>2268</v>
      </c>
      <c r="E22" s="31" t="s">
        <v>55</v>
      </c>
      <c r="F22" s="31" t="s">
        <v>56</v>
      </c>
    </row>
    <row r="23" spans="1:6">
      <c r="A23" s="36">
        <v>45377</v>
      </c>
      <c r="B23" s="31" t="s">
        <v>45</v>
      </c>
      <c r="C23" s="35">
        <v>30.137</v>
      </c>
      <c r="D23" s="31">
        <v>2270</v>
      </c>
      <c r="E23" s="31" t="s">
        <v>60</v>
      </c>
      <c r="F23" s="31" t="s">
        <v>61</v>
      </c>
    </row>
    <row r="24" spans="1:6">
      <c r="A24" s="36">
        <v>45377</v>
      </c>
      <c r="B24" s="31" t="s">
        <v>45</v>
      </c>
      <c r="C24" s="31">
        <v>30.064</v>
      </c>
      <c r="D24" s="31">
        <v>2270</v>
      </c>
      <c r="E24" s="31" t="s">
        <v>69</v>
      </c>
      <c r="F24" s="33" t="s">
        <v>47</v>
      </c>
    </row>
    <row r="25" spans="1:6">
      <c r="A25" s="36">
        <v>45012</v>
      </c>
      <c r="B25" s="31" t="s">
        <v>45</v>
      </c>
      <c r="C25" s="37">
        <v>30.12</v>
      </c>
      <c r="D25" s="31">
        <v>2271</v>
      </c>
      <c r="E25" s="31" t="s">
        <v>65</v>
      </c>
      <c r="F25" s="33" t="s">
        <v>58</v>
      </c>
    </row>
    <row r="26" spans="1:6">
      <c r="A26" s="30">
        <v>45012</v>
      </c>
      <c r="B26" s="31" t="s">
        <v>45</v>
      </c>
      <c r="C26" s="31">
        <v>30.085000000000001</v>
      </c>
      <c r="D26" s="31">
        <v>2271</v>
      </c>
      <c r="E26" s="31" t="s">
        <v>66</v>
      </c>
      <c r="F26" s="31" t="s">
        <v>67</v>
      </c>
    </row>
    <row r="28" spans="1:6">
      <c r="B28" s="39" t="s">
        <v>70</v>
      </c>
      <c r="C28" s="38">
        <f>SUM(C2:C26)</f>
        <v>756.24299999999994</v>
      </c>
    </row>
    <row r="29" spans="1:6">
      <c r="B29" s="39" t="s">
        <v>71</v>
      </c>
      <c r="C29" s="7">
        <f>+C2+C3+C6+C7+C8+C9+C10+C11+C12+C13+C14+C15+C16+C19+C20+C21+C22+C23+C24+C25+C26</f>
        <v>632.85100000000011</v>
      </c>
    </row>
    <row r="30" spans="1:6">
      <c r="B30" s="39" t="s">
        <v>72</v>
      </c>
      <c r="C30" s="38">
        <f>+C4+C5+C17+C18</f>
        <v>123.392</v>
      </c>
    </row>
    <row r="31" spans="1:6">
      <c r="C3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Facturación marzo 2024</vt:lpstr>
      <vt:lpstr>Chequeo Entregas RGL</vt:lpstr>
      <vt:lpstr>Chequeo entregas MM</vt:lpstr>
      <vt:lpstr>Camiones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Caleb Olmedo</dc:creator>
  <cp:lastModifiedBy>HP</cp:lastModifiedBy>
  <dcterms:created xsi:type="dcterms:W3CDTF">2024-04-03T17:43:35Z</dcterms:created>
  <dcterms:modified xsi:type="dcterms:W3CDTF">2024-04-12T14:13:18Z</dcterms:modified>
</cp:coreProperties>
</file>