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a Lopez\Documents\PROYECTO PAO\Ejercicios\"/>
    </mc:Choice>
  </mc:AlternateContent>
  <xr:revisionPtr revIDLastSave="0" documentId="13_ncr:1_{B6AC6E2E-4A4F-456A-860B-0D2A70DFE69A}" xr6:coauthVersionLast="47" xr6:coauthVersionMax="47" xr10:uidLastSave="{00000000-0000-0000-0000-000000000000}"/>
  <bookViews>
    <workbookView xWindow="-110" yWindow="-110" windowWidth="19420" windowHeight="10300" firstSheet="7" activeTab="9" xr2:uid="{2F7D6907-885F-48BB-8E72-A7088B278A5F}"/>
  </bookViews>
  <sheets>
    <sheet name="New Survey 1" sheetId="2" r:id="rId1"/>
    <sheet name="Datos empleados" sheetId="22" r:id="rId2"/>
    <sheet name="Totales por dimension" sheetId="3" r:id="rId3"/>
    <sheet name="Transf1" sheetId="5" r:id="rId4"/>
    <sheet name="Bruto por dominios" sheetId="4" r:id="rId5"/>
    <sheet name="Transf" sheetId="6" r:id="rId6"/>
    <sheet name="Niveles de riesgo x Dimension" sheetId="7" r:id="rId7"/>
    <sheet name="T_larga_Dim" sheetId="19" r:id="rId8"/>
    <sheet name="Nivel de riesgo por Dominios" sheetId="8" r:id="rId9"/>
    <sheet name="T_larga_Dom " sheetId="20" r:id="rId10"/>
  </sheets>
  <definedNames>
    <definedName name="DatosExternos_1" localSheetId="1" hidden="1">'Datos empleados'!$A$1:$X$2</definedName>
    <definedName name="DatosExternos_1" localSheetId="7" hidden="1">T_larga_Dim!$A$1:$C$20</definedName>
    <definedName name="DatosExternos_1" localSheetId="9" hidden="1">'T_larga_Dom '!$A$1:$C$5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7" l="1"/>
  <c r="Q3" i="7"/>
  <c r="A3" i="5"/>
  <c r="A3" i="7" s="1"/>
  <c r="E3" i="5"/>
  <c r="L3" i="5"/>
  <c r="L3" i="7" s="1"/>
  <c r="A3" i="3"/>
  <c r="A2" i="4" s="1"/>
  <c r="A2" i="6" s="1"/>
  <c r="A2" i="8" s="1"/>
  <c r="B3" i="3"/>
  <c r="B3" i="5" s="1"/>
  <c r="B3" i="7" s="1"/>
  <c r="C3" i="3"/>
  <c r="C3" i="5" s="1"/>
  <c r="C3" i="7" s="1"/>
  <c r="D3" i="3"/>
  <c r="D3" i="5" s="1"/>
  <c r="D3" i="7" s="1"/>
  <c r="F3" i="3"/>
  <c r="G3" i="3"/>
  <c r="G3" i="5" s="1"/>
  <c r="G3" i="7" s="1"/>
  <c r="H3" i="3"/>
  <c r="H3" i="5" s="1"/>
  <c r="H3" i="7" s="1"/>
  <c r="I3" i="3"/>
  <c r="I3" i="5" s="1"/>
  <c r="I3" i="7" s="1"/>
  <c r="J3" i="3"/>
  <c r="J3" i="5" s="1"/>
  <c r="J3" i="7" s="1"/>
  <c r="K3" i="3"/>
  <c r="M3" i="3"/>
  <c r="M3" i="5" s="1"/>
  <c r="M3" i="7" s="1"/>
  <c r="N3" i="3"/>
  <c r="N3" i="5" s="1"/>
  <c r="N3" i="7" s="1"/>
  <c r="P3" i="3"/>
  <c r="P3" i="5" s="1"/>
  <c r="P3" i="7" s="1"/>
  <c r="R3" i="3"/>
  <c r="R3" i="5" s="1"/>
  <c r="R3" i="7" s="1"/>
  <c r="S3" i="3"/>
  <c r="T3" i="3"/>
  <c r="T3" i="5" s="1"/>
  <c r="T3" i="7" s="1"/>
  <c r="E2" i="4" l="1"/>
  <c r="D2" i="4"/>
  <c r="D2" i="6" s="1"/>
  <c r="D2" i="8" s="1"/>
  <c r="C2" i="4"/>
  <c r="C2" i="6" s="1"/>
  <c r="C2" i="8" s="1"/>
  <c r="E2" i="6"/>
  <c r="E2" i="8" s="1"/>
  <c r="S3" i="5"/>
  <c r="S3" i="7" s="1"/>
  <c r="B2" i="4"/>
  <c r="B2" i="6" s="1"/>
  <c r="B2" i="8" s="1"/>
  <c r="F3" i="5"/>
  <c r="F3" i="7" s="1"/>
  <c r="K3" i="5"/>
  <c r="K3" i="7" s="1"/>
  <c r="F2" i="4" l="1"/>
  <c r="F2" i="6" s="1"/>
  <c r="F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50894-9F54-4405-80E7-2AB50AE125D4}" keepAlive="1" name="Consulta - Datos empleados" description="Conexión a la consulta 'Datos empleados' en el libro." type="5" refreshedVersion="8" background="1" saveData="1">
    <dbPr connection="Provider=Microsoft.Mashup.OleDb.1;Data Source=$Workbook$;Location=&quot;Datos empleados&quot;;Extended Properties=&quot;&quot;" command="SELECT * FROM [Datos empleados]"/>
  </connection>
  <connection id="2" xr16:uid="{17F20906-4CA9-4732-938D-74EE5D94E423}" keepAlive="1" name="Consulta - Intralaboral B (2)" description="Conexión a la consulta 'Intralaboral B (2)' en el libro." type="5" refreshedVersion="8" background="1" saveData="1">
    <dbPr connection="Provider=Microsoft.Mashup.OleDb.1;Data Source=$Workbook$;Location=&quot;Intralaboral B (2)&quot;;Extended Properties=&quot;&quot;" command="SELECT * FROM [Intralaboral B (2)]"/>
  </connection>
  <connection id="3" xr16:uid="{DA9D7CF4-3221-495B-90DD-93115E2DA964}" keepAlive="1" name="Consulta - T_larga_Dim" description="Conexión a la consulta 'T_larga_Dim' en el libro." type="5" refreshedVersion="8" background="1" saveData="1">
    <dbPr connection="Provider=Microsoft.Mashup.OleDb.1;Data Source=$Workbook$;Location=T_larga_Dim;Extended Properties=&quot;&quot;" command="SELECT * FROM [T_larga_Dim]"/>
  </connection>
  <connection id="4" xr16:uid="{3BB8949F-833F-483A-8D03-6A8EF3426639}" keepAlive="1" name="Consulta - T_larga_Dom" description="Conexión a la consulta 'T_larga_Dom' en el libro." type="5" refreshedVersion="8" background="1" saveData="1">
    <dbPr connection="Provider=Microsoft.Mashup.OleDb.1;Data Source=$Workbook$;Location=T_larga_Dom;Extended Properties=&quot;&quot;" command="SELECT * FROM [T_larga_Dom]"/>
  </connection>
</connections>
</file>

<file path=xl/sharedStrings.xml><?xml version="1.0" encoding="utf-8"?>
<sst xmlns="http://schemas.openxmlformats.org/spreadsheetml/2006/main" count="355" uniqueCount="184">
  <si>
    <t>23458555</t>
  </si>
  <si>
    <t>Adriana Lopez</t>
  </si>
  <si>
    <t>1983</t>
  </si>
  <si>
    <t>Soltero</t>
  </si>
  <si>
    <t>profesional_completo</t>
  </si>
  <si>
    <t>Ingeniera</t>
  </si>
  <si>
    <t>IJsselmuiden</t>
  </si>
  <si>
    <t>Valle del cauca</t>
  </si>
  <si>
    <t>4</t>
  </si>
  <si>
    <t>En arriendo</t>
  </si>
  <si>
    <t>0</t>
  </si>
  <si>
    <t>Valle del Cauca</t>
  </si>
  <si>
    <t>3</t>
  </si>
  <si>
    <t>Profesional</t>
  </si>
  <si>
    <t>2</t>
  </si>
  <si>
    <t>Indefinido</t>
  </si>
  <si>
    <t>6</t>
  </si>
  <si>
    <t>Fijo</t>
  </si>
  <si>
    <t>/Date(1754089403564)/</t>
  </si>
  <si>
    <t>Carcteristicas de liderazgo</t>
  </si>
  <si>
    <t>Relaciones sociales en el trabajo</t>
  </si>
  <si>
    <t>Retroalimentacion del desempeño</t>
  </si>
  <si>
    <t>Relacion con los colaboradores</t>
  </si>
  <si>
    <t>Claridad del rol</t>
  </si>
  <si>
    <t>Capacitacion</t>
  </si>
  <si>
    <t>Participacion y manejo del rol</t>
  </si>
  <si>
    <t>Oportunidad para el uso y el desarrollo de conocimientos</t>
  </si>
  <si>
    <t>Control y autonomia sobre el trabajo</t>
  </si>
  <si>
    <t>Demandas ambientales y de esfuerzo fisico</t>
  </si>
  <si>
    <t>Demandas emocionales</t>
  </si>
  <si>
    <t>Demandas cuantitativas</t>
  </si>
  <si>
    <t>Influencia del trabajo sobre el entorno extralaboral</t>
  </si>
  <si>
    <t>Exigencias de responsabilidad del cargo</t>
  </si>
  <si>
    <t>Demandas de carga mental</t>
  </si>
  <si>
    <t>Consistencia del rol</t>
  </si>
  <si>
    <t>Demandas de la jornada de trabajo</t>
  </si>
  <si>
    <t>Recompensas</t>
  </si>
  <si>
    <t>Reconocimiento y compensacion</t>
  </si>
  <si>
    <t>Liderazgo y relaciones sociales en el trabajo</t>
  </si>
  <si>
    <t>Control sobre el trabajo</t>
  </si>
  <si>
    <t>Demandas del trabajo</t>
  </si>
  <si>
    <t>No evalua</t>
  </si>
  <si>
    <t>ID participante</t>
  </si>
  <si>
    <t>Puntaje bruto total</t>
  </si>
  <si>
    <t>Participacion y manejo del cambio</t>
  </si>
  <si>
    <t>No Aplica</t>
  </si>
  <si>
    <t>ID</t>
  </si>
  <si>
    <t>Nombre</t>
  </si>
  <si>
    <t>Año nacimiento</t>
  </si>
  <si>
    <t>Estado civil</t>
  </si>
  <si>
    <t>Nivel educativo</t>
  </si>
  <si>
    <t>Profesión</t>
  </si>
  <si>
    <t>Estrato</t>
  </si>
  <si>
    <t>Tipo de vivienda</t>
  </si>
  <si>
    <t>Personas dependientes</t>
  </si>
  <si>
    <t>Años en la empresa</t>
  </si>
  <si>
    <t>Grupo cargo</t>
  </si>
  <si>
    <t>Años en el cargo</t>
  </si>
  <si>
    <t>Área trabajo</t>
  </si>
  <si>
    <t>Tipo contrato</t>
  </si>
  <si>
    <t>Horas trabajo diario</t>
  </si>
  <si>
    <t>Tipo salario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</si>
  <si>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</si>
  <si>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</si>
  <si>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</si>
  <si>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</si>
  <si>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</si>
  <si>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</si>
  <si>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</si>
  <si>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</si>
  <si>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</si>
  <si>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</si>
  <si>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</si>
  <si>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</si>
  <si>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</si>
  <si>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</si>
  <si>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</si>
  <si>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</si>
  <si>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</si>
  <si>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</si>
  <si>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</si>
  <si>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</si>
  <si>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</si>
  <si>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</si>
  <si>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</si>
  <si>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</si>
  <si>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</si>
  <si>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</si>
  <si>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</si>
  <si>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</si>
  <si>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</si>
  <si>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</si>
  <si>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</si>
  <si>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</si>
  <si>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</si>
  <si>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</si>
  <si>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</si>
  <si>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</si>
  <si>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</si>
  <si>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</si>
  <si>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</si>
  <si>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</si>
  <si>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</si>
  <si>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</si>
  <si>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</si>
  <si>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</si>
  <si>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</si>
  <si>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</si>
  <si>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</si>
  <si>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</si>
  <si>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</si>
  <si>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</si>
  <si>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</si>
  <si>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</si>
  <si>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</si>
  <si>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</si>
  <si>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</si>
  <si>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</si>
  <si>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</si>
  <si>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</si>
  <si>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</si>
  <si>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</si>
  <si>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</si>
  <si>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</si>
  <si>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</si>
  <si>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</si>
  <si>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1.65</t>
  </si>
  <si>
    <t>1.66</t>
  </si>
  <si>
    <t>1.67</t>
  </si>
  <si>
    <t>1.68</t>
  </si>
  <si>
    <t>1.69</t>
  </si>
  <si>
    <t>1.70</t>
  </si>
  <si>
    <t>1.71</t>
  </si>
  <si>
    <t>1.72</t>
  </si>
  <si>
    <t>1.73</t>
  </si>
  <si>
    <t>1.74</t>
  </si>
  <si>
    <t>1.75</t>
  </si>
  <si>
    <t>1.76</t>
  </si>
  <si>
    <t>1.77</t>
  </si>
  <si>
    <t>1.78</t>
  </si>
  <si>
    <t>1.79</t>
  </si>
  <si>
    <t>1.80</t>
  </si>
  <si>
    <t>1.81</t>
  </si>
  <si>
    <t>1.82</t>
  </si>
  <si>
    <t>1.83</t>
  </si>
  <si>
    <t>1.84</t>
  </si>
  <si>
    <t>1.85</t>
  </si>
  <si>
    <t>1.86</t>
  </si>
  <si>
    <t>1.87</t>
  </si>
  <si>
    <t>1.88</t>
  </si>
  <si>
    <t>Condicional</t>
  </si>
  <si>
    <t>HappendAt</t>
  </si>
  <si>
    <t>InstanceId</t>
  </si>
  <si>
    <t>1.89</t>
  </si>
  <si>
    <t>1.90</t>
  </si>
  <si>
    <t>1.91</t>
  </si>
  <si>
    <t>1.92</t>
  </si>
  <si>
    <t>1.93</t>
  </si>
  <si>
    <t>1.94</t>
  </si>
  <si>
    <t>1.95</t>
  </si>
  <si>
    <t>1.96</t>
  </si>
  <si>
    <t>1.97</t>
  </si>
  <si>
    <t xml:space="preserve">Riesgo muy alto </t>
  </si>
  <si>
    <t>Riesgo alto</t>
  </si>
  <si>
    <t>Dominio</t>
  </si>
  <si>
    <t>Dimensiones</t>
  </si>
  <si>
    <t>Nivel de Riesgo</t>
  </si>
  <si>
    <t>Riesgo muy alto</t>
  </si>
  <si>
    <t>Riesgo bajo</t>
  </si>
  <si>
    <t>Sin Riesgo</t>
  </si>
  <si>
    <t>Riesgo medio</t>
  </si>
  <si>
    <t>Ciudad Vivienda</t>
  </si>
  <si>
    <t>Departamento Vivienda</t>
  </si>
  <si>
    <t>Ciudad Trabajo</t>
  </si>
  <si>
    <t>Departamento Trabajo</t>
  </si>
  <si>
    <t>Cargo</t>
  </si>
  <si>
    <t>Genero</t>
  </si>
  <si>
    <t>Edad</t>
  </si>
  <si>
    <t>Tipo salario2</t>
  </si>
  <si>
    <t>Femenino</t>
  </si>
  <si>
    <t>Ingeniero de desarrollo</t>
  </si>
  <si>
    <t>IT</t>
  </si>
  <si>
    <t>Ingeniera de produccion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</si>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</sst>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4" borderId="0" xfId="0" applyNumberFormat="1" applyFill="1"/>
    <xf numFmtId="0" fontId="0" fillId="4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56FC66B-9013-4B33-9EBA-C42942450FA3}" autoFormatId="16" applyNumberFormats="0" applyBorderFormats="0" applyFontFormats="0" applyPatternFormats="0" applyAlignmentFormats="0" applyWidthHeightFormats="0">
  <queryTableRefresh nextId="25">
    <queryTableFields count="24">
      <queryTableField id="1" name="ID" tableColumnId="1"/>
      <queryTableField id="2" name="Nombre" tableColumnId="2"/>
      <queryTableField id="3" name="Genero" tableColumnId="3"/>
      <queryTableField id="4" name="Año nacimiento" tableColumnId="4"/>
      <queryTableField id="5" name="Edad" tableColumnId="5"/>
      <queryTableField id="6" name="Estado civil" tableColumnId="6"/>
      <queryTableField id="7" name="Nivel educativo" tableColumnId="7"/>
      <queryTableField id="8" name="Profesión" tableColumnId="8"/>
      <queryTableField id="9" name="Ciudad Vivienda" tableColumnId="9"/>
      <queryTableField id="10" name="Departamento Vivienda" tableColumnId="10"/>
      <queryTableField id="11" name="Estrato" tableColumnId="11"/>
      <queryTableField id="12" name="Tipo de vivienda" tableColumnId="12"/>
      <queryTableField id="13" name="Personas dependientes" tableColumnId="13"/>
      <queryTableField id="14" name="Ciudad Trabajo" tableColumnId="14"/>
      <queryTableField id="15" name="Departamento Trabajo" tableColumnId="15"/>
      <queryTableField id="16" name="Años en la empresa" tableColumnId="16"/>
      <queryTableField id="17" name="Cargo" tableColumnId="17"/>
      <queryTableField id="18" name="Grupo cargo" tableColumnId="18"/>
      <queryTableField id="19" name="Años en el cargo" tableColumnId="19"/>
      <queryTableField id="20" name="Área trabajo" tableColumnId="20"/>
      <queryTableField id="21" name="Tipo contrato" tableColumnId="21"/>
      <queryTableField id="22" name="Horas trabajo diario" tableColumnId="22"/>
      <queryTableField id="23" name="Tipo salario" tableColumnId="23"/>
      <queryTableField id="24" name="Tipo salario2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11DFBCA3-184F-4B59-884E-8A555795C62B}" autoFormatId="16" applyNumberFormats="0" applyBorderFormats="0" applyFontFormats="0" applyPatternFormats="0" applyAlignmentFormats="0" applyWidthHeightFormats="0">
  <queryTableRefresh nextId="4">
    <queryTableFields count="3">
      <queryTableField id="1" name="ID participante" tableColumnId="1"/>
      <queryTableField id="2" name="Dimensiones" tableColumnId="2"/>
      <queryTableField id="3" name="Nivel de Riesg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F17557A4-EB63-4F93-AB1C-B99DC7AA68AA}" autoFormatId="16" applyNumberFormats="0" applyBorderFormats="0" applyFontFormats="0" applyPatternFormats="0" applyAlignmentFormats="0" applyWidthHeightFormats="0">
  <queryTableRefresh nextId="4">
    <queryTableFields count="3">
      <queryTableField id="1" name="ID participante" tableColumnId="1"/>
      <queryTableField id="2" name="Atributo" tableColumnId="2"/>
      <queryTableField id="3" name="Valor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09EDD-BC1E-42F9-86A0-41706A578A02}" name="New_Survey_1" displayName="New_Survey_1" ref="A1:DR2" totalsRowShown="0">
  <autoFilter ref="A1:DR2" xr:uid="{23F09EDD-BC1E-42F9-86A0-41706A578A02}"/>
  <tableColumns count="122">
    <tableColumn id="1" xr3:uid="{943224DF-C46C-43EE-8B5E-E764A1A898D6}" name="ID"/>
    <tableColumn id="2" xr3:uid="{AE348E54-9391-4FB4-9077-0F775D12D496}" name="Nombre"/>
    <tableColumn id="124" xr3:uid="{A13CBF54-1E5B-49FA-BB53-C94B2C93B178}" name="Genero"/>
    <tableColumn id="3" xr3:uid="{A01EC2E9-A6E6-42B2-B1C8-ED3A15EA323B}" name="Año nacimiento"/>
    <tableColumn id="4" xr3:uid="{1D0879D1-D0A7-448B-AC81-012432C1367E}" name="Estado civil"/>
    <tableColumn id="5" xr3:uid="{FF627F20-5AD5-4148-93BD-5B981A52C223}" name="Nivel educativo"/>
    <tableColumn id="6" xr3:uid="{EF9E27CA-92AE-4B81-B93B-80A322A09E60}" name="Profesión"/>
    <tableColumn id="7" xr3:uid="{D506B84B-CE86-4B30-B39B-8A06A93BD33B}" name="Ciudad Vivienda"/>
    <tableColumn id="8" xr3:uid="{BCDE92DD-98B1-4497-AD4A-F2E7C65E00AD}" name="Departamento Vivienda"/>
    <tableColumn id="9" xr3:uid="{C4310941-90BD-4054-8BE1-DA116AF367B4}" name="Estrato"/>
    <tableColumn id="10" xr3:uid="{D04B74E0-1EFB-4017-B8A2-295825F38D2E}" name="Tipo de vivienda"/>
    <tableColumn id="11" xr3:uid="{4BF8D592-0538-4B36-AB33-AB19E4915EE2}" name="Personas dependientes"/>
    <tableColumn id="12" xr3:uid="{A4BAF003-87DB-4588-B4F8-C60B7559F7A8}" name="Ciudad Trabajo"/>
    <tableColumn id="13" xr3:uid="{E7F3707A-F1C6-4280-AEA9-AE322472E85C}" name="Departamento Trabajo"/>
    <tableColumn id="14" xr3:uid="{12DDB4C0-83BD-4816-A892-06B8E5632052}" name="Años en la empresa"/>
    <tableColumn id="15" xr3:uid="{4A1980FB-D3F9-4682-A2B3-C178BB50032A}" name="Cargo"/>
    <tableColumn id="16" xr3:uid="{7896CF12-591A-4B0F-98EF-F7057F172750}" name="Grupo cargo"/>
    <tableColumn id="17" xr3:uid="{6F61A833-8457-42B6-BDD8-A481C06011B6}" name="Años en el cargo"/>
    <tableColumn id="18" xr3:uid="{521D04BE-6E24-4575-9A2B-E385F991C5AF}" name="Área trabajo"/>
    <tableColumn id="19" xr3:uid="{CDB4C126-5096-46C4-9C4E-3D0581739F78}" name="Tipo contrato"/>
    <tableColumn id="20" xr3:uid="{6E3FDF00-47F6-4566-A659-360EBE0502E2}" name="Horas trabajo diario"/>
    <tableColumn id="21" xr3:uid="{DB13403A-9A16-45B5-8F81-CC961B345100}" name="Tipo salario" dataDxfId="28"/>
    <tableColumn id="22" xr3:uid="{A35A8AA8-4BD5-4E18-A884-78B8464A0DC9}" name="1.1"/>
    <tableColumn id="23" xr3:uid="{3F911D9C-D0FA-42D8-A68E-4D0A766513AC}" name="1.2"/>
    <tableColumn id="24" xr3:uid="{41749612-7394-4531-8638-2F756FE18B0B}" name="1.3"/>
    <tableColumn id="25" xr3:uid="{6F2BD613-CBCE-4F37-8183-D811161927FD}" name="1.4"/>
    <tableColumn id="26" xr3:uid="{55203D60-598C-4AA6-8C19-975767C34685}" name="1.5"/>
    <tableColumn id="27" xr3:uid="{F8A77CBB-3478-4429-B3DA-B775AC60A629}" name="1.6"/>
    <tableColumn id="28" xr3:uid="{CDB4CAA2-0FA1-4594-B60C-2809ADCD83DA}" name="1.7"/>
    <tableColumn id="29" xr3:uid="{01F7FA11-3006-48F4-AA0A-004BC46071B9}" name="1.8"/>
    <tableColumn id="30" xr3:uid="{773C215F-B0D3-4B3B-96CF-8416CA32999D}" name="1.9"/>
    <tableColumn id="31" xr3:uid="{6F166CBD-DDBC-4AEF-8471-9FC6269EF35A}" name="1.10"/>
    <tableColumn id="32" xr3:uid="{BA10BD3B-7AF1-423F-90F6-2CEA74066E09}" name="1.11"/>
    <tableColumn id="33" xr3:uid="{C5F818A7-D8F0-40D0-8AE2-C0C2AF576BFD}" name="1.12"/>
    <tableColumn id="34" xr3:uid="{499E5E5A-36AC-4EBB-B3EF-7C8B2B8F7111}" name="1.13"/>
    <tableColumn id="35" xr3:uid="{106F2337-0332-402B-AE26-DE8DE3EDD37F}" name="1.14"/>
    <tableColumn id="36" xr3:uid="{7571B003-0660-466B-AD79-38BC434F12EF}" name="1.15"/>
    <tableColumn id="37" xr3:uid="{C7D9A5D4-8538-464C-8833-AB1E657B989A}" name="1.16"/>
    <tableColumn id="38" xr3:uid="{B843A703-0957-4D30-8504-6085B9F2C763}" name="1.17"/>
    <tableColumn id="39" xr3:uid="{5690F30A-18F1-4B1E-B7B0-9EE122CFEB58}" name="1.18"/>
    <tableColumn id="40" xr3:uid="{3AD22CFB-73A5-48A3-82F6-6ACD2939040D}" name="1.19"/>
    <tableColumn id="41" xr3:uid="{353A22D1-5E0F-42CF-9A82-8F4E574EBE0C}" name="1.20"/>
    <tableColumn id="42" xr3:uid="{4F328987-EAAB-435F-BAC9-8C52282B9513}" name="1.21"/>
    <tableColumn id="43" xr3:uid="{92BD6A86-B88B-4E57-BD8F-1EA653206D3E}" name="1.22"/>
    <tableColumn id="44" xr3:uid="{9A5419AD-58C5-4B01-BDA9-0C03702F75D3}" name="1.23"/>
    <tableColumn id="45" xr3:uid="{20FE34F8-0BF0-4BF6-B3B8-D3CA81826BAB}" name="1.24"/>
    <tableColumn id="46" xr3:uid="{9E5FB284-D27D-4175-8B67-A4B8127B2796}" name="1.25"/>
    <tableColumn id="47" xr3:uid="{D5A1EF67-7CAE-4D53-80F0-9133F97F6C6B}" name="1.26"/>
    <tableColumn id="48" xr3:uid="{2A85F3A3-FCBC-4D98-989F-3359A21BFBC8}" name="1.27"/>
    <tableColumn id="49" xr3:uid="{6A6A7C2C-6E8D-46F0-AED4-D88351628873}" name="1.28"/>
    <tableColumn id="50" xr3:uid="{AED366D5-0157-4F80-AFAB-28C999B18187}" name="1.29"/>
    <tableColumn id="51" xr3:uid="{6417D17E-897D-42C0-B7A2-6AA53630816A}" name="1.30"/>
    <tableColumn id="52" xr3:uid="{4C5C9717-25F5-4CC7-A3BC-4EA6658013C1}" name="1.31"/>
    <tableColumn id="53" xr3:uid="{7FE6FFB5-851A-4983-8780-D56C4541EB82}" name="1.32"/>
    <tableColumn id="54" xr3:uid="{737C6976-1B65-42A9-8074-86A8D1AF8C95}" name="1.33"/>
    <tableColumn id="55" xr3:uid="{7F1B8384-D8C8-48FA-9B6C-3B8767ED3D1B}" name="1.34"/>
    <tableColumn id="56" xr3:uid="{A10AF283-05F7-4943-8006-59ABCF2493FF}" name="1.35"/>
    <tableColumn id="57" xr3:uid="{47538AE4-0667-42CE-8CC7-EA82A99D39C8}" name="1.36"/>
    <tableColumn id="58" xr3:uid="{8E58F4F2-0689-4078-B6CD-3FB789AE0DF9}" name="1.37"/>
    <tableColumn id="59" xr3:uid="{4F07C963-9AD9-4F7B-B358-BAB6183A904D}" name="1.38"/>
    <tableColumn id="60" xr3:uid="{840A08F2-0101-4E25-949F-EBD0906C6D67}" name="1.39"/>
    <tableColumn id="61" xr3:uid="{70759450-83E5-49B0-BE5F-D665D6151CCB}" name="1.40"/>
    <tableColumn id="62" xr3:uid="{A5D74034-A593-4E67-85E3-CCBE5716017B}" name="1.41"/>
    <tableColumn id="63" xr3:uid="{B97E94D0-DE02-4816-9BEC-DD896E889C1E}" name="1.42"/>
    <tableColumn id="64" xr3:uid="{91C48212-C229-49B7-A314-351C979124FB}" name="1.43"/>
    <tableColumn id="65" xr3:uid="{03D4C3CD-79DB-4275-AB70-6A5FE2DB1A13}" name="1.44"/>
    <tableColumn id="66" xr3:uid="{F61E8EE3-F71A-4A27-B03C-DA705FD6CD13}" name="1.45"/>
    <tableColumn id="67" xr3:uid="{46EACED7-4376-413B-90E4-52C80B1085D3}" name="1.46"/>
    <tableColumn id="68" xr3:uid="{17652D33-E4A2-4D44-8816-C1B18F253CCF}" name="1.47"/>
    <tableColumn id="69" xr3:uid="{783E7E86-C9BE-421C-8E2A-CB2AAA658FBA}" name="1.48"/>
    <tableColumn id="70" xr3:uid="{E35613DA-6DA4-4F9F-9B1C-EF0AB5115667}" name="1.49"/>
    <tableColumn id="71" xr3:uid="{22EAC557-768B-4517-B89D-9D37F3520CF2}" name="1.50"/>
    <tableColumn id="72" xr3:uid="{DFB5D46F-80BB-4A3D-A9E9-4E1639948C2C}" name="1.51"/>
    <tableColumn id="73" xr3:uid="{37B888DF-6130-4E18-B359-B089F551EC1E}" name="1.52"/>
    <tableColumn id="74" xr3:uid="{CF869E4F-8ED2-4827-BEC4-79966A5423C3}" name="1.53"/>
    <tableColumn id="75" xr3:uid="{930C8749-F766-4CE1-BA03-129B34566D7F}" name="1.54"/>
    <tableColumn id="76" xr3:uid="{426E7666-3F85-45B0-A771-CE2194D33D27}" name="1.55"/>
    <tableColumn id="77" xr3:uid="{E3FD7DA4-FA89-4C18-9AD2-7BDBCB8E55E5}" name="1.56"/>
    <tableColumn id="78" xr3:uid="{8A2A82F7-5B10-4A6F-873D-05DEE41D101D}" name="1.57"/>
    <tableColumn id="79" xr3:uid="{A261D903-BFC6-465A-8AF3-56B97F2D7B92}" name="1.58"/>
    <tableColumn id="80" xr3:uid="{83593D1B-FB53-4648-8DD1-CE3241654D02}" name="1.59"/>
    <tableColumn id="81" xr3:uid="{43E506A0-F837-4D03-BFA0-C957179203E9}" name="1.60"/>
    <tableColumn id="82" xr3:uid="{AA30C980-6282-47D5-AE71-76148E3A75E1}" name="1.61"/>
    <tableColumn id="83" xr3:uid="{685DC6DF-6B77-4A46-9996-59D0353EA60B}" name="1.62"/>
    <tableColumn id="84" xr3:uid="{DA84AE26-9579-45D2-A962-ED530064761E}" name="1.63"/>
    <tableColumn id="85" xr3:uid="{EAD02410-FBD7-47FA-A84C-35CB1FFC7794}" name="1.64"/>
    <tableColumn id="86" xr3:uid="{38491401-633B-4356-A6D8-6F45B6231D64}" name="1.65"/>
    <tableColumn id="87" xr3:uid="{BC8A5AF0-DC99-45F5-BA6F-D9710A752046}" name="1.66"/>
    <tableColumn id="88" xr3:uid="{C0BB9DEA-5E8F-4808-9005-4C0609858976}" name="1.67"/>
    <tableColumn id="89" xr3:uid="{6F7CD1B9-8787-476E-B464-E41A764BBCFE}" name="1.68"/>
    <tableColumn id="90" xr3:uid="{FF87E693-7E07-419C-AA43-39363E036086}" name="1.69"/>
    <tableColumn id="91" xr3:uid="{F64954D7-2F32-462D-A588-B3DD547909C4}" name="1.70"/>
    <tableColumn id="92" xr3:uid="{5B3B765C-DD33-48E4-B08E-2F185B2C4F50}" name="1.71"/>
    <tableColumn id="93" xr3:uid="{E423FF20-34BD-4136-BA12-4CA5EFE400AE}" name="1.72"/>
    <tableColumn id="94" xr3:uid="{C0BF410D-1725-4C13-9A14-27B876137977}" name="1.73"/>
    <tableColumn id="95" xr3:uid="{FC3FF4BB-531E-45B8-A924-3DAB15E72915}" name="1.74"/>
    <tableColumn id="96" xr3:uid="{AC4BC735-7272-4B51-877C-6BD1AA2E7D41}" name="1.75"/>
    <tableColumn id="97" xr3:uid="{BF0EA2AD-8F84-483E-B778-9D04F5FF1647}" name="1.76"/>
    <tableColumn id="98" xr3:uid="{58743D31-2388-47CE-A837-C416CC49DE7A}" name="1.77"/>
    <tableColumn id="99" xr3:uid="{AADCE2DF-A9C3-469E-9588-329FF6CEFDE3}" name="1.78"/>
    <tableColumn id="100" xr3:uid="{2414FC93-BA5A-4002-B1B4-4A26BDC8AD28}" name="1.79"/>
    <tableColumn id="101" xr3:uid="{41338D43-4760-4089-9EB8-D1362CB757BA}" name="1.80"/>
    <tableColumn id="102" xr3:uid="{CA976434-04E7-4126-8ADB-256975E4688C}" name="1.81"/>
    <tableColumn id="103" xr3:uid="{688C3D60-9F9D-4A6B-ACE1-1D6D6D8A4C07}" name="1.82"/>
    <tableColumn id="104" xr3:uid="{2358A3C5-3B59-4939-B532-BA0D00144DB4}" name="1.83"/>
    <tableColumn id="105" xr3:uid="{F5F0C64B-0992-4432-ACB7-59060030741C}" name="1.84"/>
    <tableColumn id="106" xr3:uid="{124CAAA1-AAA3-46D6-82AE-1E7F9F2AC5A0}" name="1.85"/>
    <tableColumn id="107" xr3:uid="{71DAA521-88EB-41E1-B0AA-1AE6ED860792}" name="1.86"/>
    <tableColumn id="108" xr3:uid="{F086395B-3C85-4B8D-BCBC-DC6EADF60618}" name="1.87"/>
    <tableColumn id="109" xr3:uid="{437E8EBB-5CDE-4D0C-911A-57144C86A60D}" name="1.88"/>
    <tableColumn id="110" xr3:uid="{482F448B-251D-4249-9ED7-D56E44ABF1D5}" name="Condicional"/>
    <tableColumn id="111" xr3:uid="{6EC392A9-2A42-4578-9E46-243939804CF5}" name="HappendAt"/>
    <tableColumn id="112" xr3:uid="{47CF1B1B-B907-45D4-BC70-9BEE770DE401}" name="InstanceId"/>
    <tableColumn id="113" xr3:uid="{A610E180-EF96-45D6-BA38-B1C35B470D0B}" name="1.89"/>
    <tableColumn id="114" xr3:uid="{F5A2F5F7-5EE9-4104-BB18-0CDFACDC23B6}" name="1.90"/>
    <tableColumn id="115" xr3:uid="{FEC717F6-8498-443D-8EB7-7EF7B107D97F}" name="1.91"/>
    <tableColumn id="116" xr3:uid="{103A048D-9084-47DF-B6B9-9FCB492E9F21}" name="1.92"/>
    <tableColumn id="117" xr3:uid="{6C23C08F-339A-42FF-A421-0A5CD515A85F}" name="1.93"/>
    <tableColumn id="118" xr3:uid="{A632F121-8C4A-49C3-A14B-01D5BB5DEB43}" name="1.94"/>
    <tableColumn id="119" xr3:uid="{F618773C-2B74-4655-9A1E-C1C9BE04B671}" name="1.95"/>
    <tableColumn id="120" xr3:uid="{E4A88419-053C-494B-8DE8-5DCEFFE85D29}" name="1.96"/>
    <tableColumn id="121" xr3:uid="{9A39EE09-0E44-4B63-B837-9BDFFC37737A}" name="1.9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759B10-32F4-4ADC-A45E-7DD60D0CACA7}" name="Datos_empleados" displayName="Datos_empleados" ref="A1:X2" tableType="queryTable" totalsRowShown="0">
  <autoFilter ref="A1:X2" xr:uid="{1F759B10-32F4-4ADC-A45E-7DD60D0CACA7}"/>
  <tableColumns count="24">
    <tableColumn id="1" xr3:uid="{BBE22B1D-C8BD-4C88-BC6F-7C734ABA4AA6}" uniqueName="1" name="ID participante" queryTableFieldId="1" dataDxfId="27"/>
    <tableColumn id="2" xr3:uid="{393348D9-0249-4B87-9AAA-D1633CAA8342}" uniqueName="2" name="Nombre" queryTableFieldId="2" dataDxfId="26"/>
    <tableColumn id="3" xr3:uid="{D0978EB4-703E-412F-A05C-FBC8278EEAA7}" uniqueName="3" name="Genero" queryTableFieldId="3" dataDxfId="25"/>
    <tableColumn id="4" xr3:uid="{58EBF871-23CB-499C-9D70-485A74413ECD}" uniqueName="4" name="Año nacimiento" queryTableFieldId="4"/>
    <tableColumn id="5" xr3:uid="{C8799436-06F3-4AD2-AD8C-4A4C22700911}" uniqueName="5" name="Edad" queryTableFieldId="5"/>
    <tableColumn id="6" xr3:uid="{65362F4B-7A8C-42D9-923A-F48227013EEA}" uniqueName="6" name="Estado civil" queryTableFieldId="6" dataDxfId="24"/>
    <tableColumn id="7" xr3:uid="{E9D16916-7413-4FC2-B1EE-AE7E144E13F3}" uniqueName="7" name="Nivel educativo" queryTableFieldId="7" dataDxfId="23"/>
    <tableColumn id="8" xr3:uid="{99ADF393-A239-4819-B0B3-BC1DB3EB41E0}" uniqueName="8" name="Profesión" queryTableFieldId="8" dataDxfId="22"/>
    <tableColumn id="9" xr3:uid="{6EBCC11E-ECFB-457B-8303-B444E9851355}" uniqueName="9" name="Ciudad Vivienda" queryTableFieldId="9" dataDxfId="21"/>
    <tableColumn id="10" xr3:uid="{1682C56B-CF58-40DD-929B-F0CE48554EF1}" uniqueName="10" name="Departamento Vivienda" queryTableFieldId="10" dataDxfId="20"/>
    <tableColumn id="11" xr3:uid="{0A5D9AE4-760E-49F9-9A56-99AEC2D5F6BF}" uniqueName="11" name="Estrato" queryTableFieldId="11"/>
    <tableColumn id="12" xr3:uid="{DE841D13-73EC-475E-BA67-512293D4FF88}" uniqueName="12" name="Tipo de vivienda" queryTableFieldId="12" dataDxfId="19"/>
    <tableColumn id="13" xr3:uid="{9937546C-6CCE-4996-8555-7E4510672AA9}" uniqueName="13" name="Personas dependientes" queryTableFieldId="13"/>
    <tableColumn id="14" xr3:uid="{71CC8E03-67D8-4183-A2AC-727C1A436C34}" uniqueName="14" name="Ciudad Trabajo" queryTableFieldId="14" dataDxfId="18"/>
    <tableColumn id="15" xr3:uid="{A5C4735B-DF2B-4EA4-B49F-73C3E703F74A}" uniqueName="15" name="Departamento Trabajo" queryTableFieldId="15" dataDxfId="17"/>
    <tableColumn id="16" xr3:uid="{9B21994B-D6A2-4B16-A4FD-0A260D14B97D}" uniqueName="16" name="Años en la empresa" queryTableFieldId="16"/>
    <tableColumn id="17" xr3:uid="{F2C995C6-41E3-4A62-9F31-B69715EA7A4E}" uniqueName="17" name="Cargo" queryTableFieldId="17" dataDxfId="16"/>
    <tableColumn id="18" xr3:uid="{A3244617-058B-4CFF-93F0-86D999FEF16C}" uniqueName="18" name="Grupo cargo" queryTableFieldId="18" dataDxfId="15"/>
    <tableColumn id="19" xr3:uid="{71FBA553-F931-4D3D-97A2-CC0CA4ACE609}" uniqueName="19" name="Años en el cargo" queryTableFieldId="19" dataDxfId="14"/>
    <tableColumn id="20" xr3:uid="{CE21D648-40B4-45D7-8575-8747CF473DC0}" uniqueName="20" name="Área trabajo" queryTableFieldId="20" dataDxfId="13"/>
    <tableColumn id="21" xr3:uid="{6E025D8B-08C0-4FF1-9DA2-4128D099EC65}" uniqueName="21" name="Tipo contrato" queryTableFieldId="21" dataDxfId="12"/>
    <tableColumn id="22" xr3:uid="{7514D2E5-688B-483C-860C-9566779D0EB4}" uniqueName="22" name="Horas trabajo diario" queryTableFieldId="22"/>
    <tableColumn id="23" xr3:uid="{C007284C-67FE-40B0-B756-0AFAB7FF903D}" uniqueName="23" name="Tipo salario" queryTableFieldId="23" dataDxfId="11"/>
    <tableColumn id="24" xr3:uid="{3AC64965-E5CF-4D09-9411-1E7A1DE330A1}" uniqueName="24" name="Tipo salario2" queryTableFieldId="24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5DAEB6-5E6E-4FEE-9B49-86519450409A}" name="Tabla6" displayName="Tabla6" ref="A2:T3" totalsRowShown="0" headerRowDxfId="9">
  <autoFilter ref="A2:T3" xr:uid="{E75DAEB6-5E6E-4FEE-9B49-86519450409A}"/>
  <tableColumns count="20">
    <tableColumn id="1" xr3:uid="{EF46AE0D-B031-41D5-A47A-3C333BE6C1F8}" name="ID participante">
      <calculatedColumnFormula>Transf1!#REF!</calculatedColumnFormula>
    </tableColumn>
    <tableColumn id="2" xr3:uid="{C45E0A8E-98F8-4CD1-B632-DC49302A54B4}" name="Carcteristicas de liderazgo">
      <calculatedColumnFormula>IF(Transf1!#REF!&lt;=3.8,"Sin Riesgo",IF(AND(Transf1!#REF!&gt;=3.9,Transf1!#REF!&lt;=13.5),"Riesgo bajo",IF(AND(Transf1!#REF!&gt;=13.6,Transf1!#REF!&lt;=25),"Riesgo medio",IF(AND(Transf1!#REF!&gt;=25.1,Transf1!#REF!&lt;=38.5),"Riesgo alto","Riesgo muy alto"))))</calculatedColumnFormula>
    </tableColumn>
    <tableColumn id="3" xr3:uid="{2170CEC9-279D-40B3-99FB-237585CA39FA}" name="Relaciones sociales en el trabajo">
      <calculatedColumnFormula>IF(Transf1!#REF!&lt;=6.3,"Sin Riesgo",IF(AND(Transf1!#REF!&gt;=6.4,Transf1!#REF!&lt;=14.6),"Riesgo bajo",IF(AND(Transf1!#REF!&gt;=14.7,Transf1!#REF!&lt;=27.1),"Riesgo medio",IF(AND(Transf1!#REF!&gt;=27.2,Transf1!#REF!&lt;=37.5),"Riesgo alto","Riesgo muy alto"))))</calculatedColumnFormula>
    </tableColumn>
    <tableColumn id="4" xr3:uid="{E705ADD8-803C-47A1-93AA-9040B341AE56}" name="Retroalimentacion del desempeño">
      <calculatedColumnFormula>IF(Transf1!#REF!&lt;=5,"Sin Riesgo",IF(AND(Transf1!#REF!&gt;=5.1,Transf1!#REF!&lt;=20),"Riesgo bajo",IF(AND(Transf1!#REF!&gt;=20.1,Transf1!#REF!&lt;=30),"Riesgo medio",IF(AND(Transf1!#REF!&gt;=30.1,Transf1!#REF!&lt;=50),"Riesgo alto","Riesgo muy alto"))))</calculatedColumnFormula>
    </tableColumn>
    <tableColumn id="5" xr3:uid="{280AFF2E-8CD0-4CA3-9CCC-92F5897DA4F2}" name="Relacion con los colaboradores"/>
    <tableColumn id="6" xr3:uid="{A3067C4A-7FDB-4661-9D6F-6A471C9BDE8B}" name="Claridad del rol">
      <calculatedColumnFormula>IF(Transf1!#REF!&lt;=0.9,"Sin Riesgo",IF(AND(Transf1!#REF!&gt;=1,Transf1!#REF!&lt;=5),"Riesgo bajo",IF(AND(Transf1!#REF!&gt;=5.1,Transf1!#REF!&lt;=15),"Riesgo medio",IF(AND(Transf1!#REF!&gt;=15.1,Transf1!#REF!&lt;=30),"Riesgo alto","Riesgo muy alto"))))</calculatedColumnFormula>
    </tableColumn>
    <tableColumn id="7" xr3:uid="{C5211613-2B79-4EDD-BA1F-94402613E375}" name="Capacitacion">
      <calculatedColumnFormula>IF(Transf1!#REF!&lt;=0.9,"Sin Riesgo",IF(AND(Transf1!#REF!&gt;=1,Transf1!#REF!&lt;=16.7),"Riesgo bajo",IF(AND(Transf1!#REF!&gt;=16.8,Transf1!#REF!&lt;=25),"Riesgo medio",IF(AND(Transf1!#REF!&gt;=25.1,Transf1!#REF!&lt;=50),"Riesgo alto","Riesgo muy alto"))))</calculatedColumnFormula>
    </tableColumn>
    <tableColumn id="8" xr3:uid="{AF3906A0-23A1-42DA-9235-8AF89F2141A7}" name="Participacion y manejo del cambio">
      <calculatedColumnFormula>IF(Transf1!#REF!&lt;=16.7,"Sin Riesgo",IF(AND(Transf1!#REF!&gt;=16.8,Transf1!#REF!&lt;=33.3),"Riesgo bajo",IF(AND(Transf1!#REF!&gt;=33.4,Transf1!#REF!&lt;=41.7),"Riesgo medio",IF(AND(Transf1!#REF!&gt;=41.8,Transf1!#REF!&lt;=58.3),"Riesgo alto","Riesgo muy alto"))))</calculatedColumnFormula>
    </tableColumn>
    <tableColumn id="9" xr3:uid="{4DAE2CAE-07EF-4241-82FE-AD77A2C4BF63}" name="Oportunidad para el uso y el desarrollo de conocimientos">
      <calculatedColumnFormula>IF(Transf1!#REF!&lt;=12.5,"Sin Riesgo",IF(AND(Transf1!#REF!&gt;=12.6,Transf1!#REF!&lt;=25),"Riesgo bajo",IF(AND(Transf1!#REF!&gt;=25.1,Transf1!#REF!&lt;=37.5),"Riesgo medio",IF(AND(Transf1!#REF!&gt;=37.6,Transf1!#REF!&lt;=56.3),"Riesgo alto","Riesgo muy alto"))))</calculatedColumnFormula>
    </tableColumn>
    <tableColumn id="10" xr3:uid="{0DCCF364-6C48-490A-9315-5F417F765598}" name="Control y autonomia sobre el trabajo">
      <calculatedColumnFormula>IF(Transf1!#REF!&lt;=22.9,"Sin Riesgo",IF(AND(Transf1!#REF!&gt;=23,Transf1!#REF!&lt;=31.3),"Riesgo bajo",IF(AND(Transf1!#REF!&gt;=31.4,Transf1!#REF!&lt;=39.6),"Riesgo medio",IF(AND(Transf1!#REF!&gt;=39.7,Transf1!#REF!&lt;=47.9),"Riesgo alto","Riesgo muy alto"))))</calculatedColumnFormula>
    </tableColumn>
    <tableColumn id="11" xr3:uid="{20E47E77-7A4B-4085-98A0-DF0843F4B4B1}" name="Demandas ambientales y de esfuerzo fisico">
      <calculatedColumnFormula>IF(Transf1!#REF!&lt;=33.3,"Sin Riesgo",IF(AND(Transf1!#REF!&gt;=33.4,Transf1!#REF!&lt;=50),"Riesgo bajo",IF(AND(Transf1!#REF!&gt;=50.1,Transf1!#REF!&lt;=66.7),"Riesgo medio",IF(AND(Transf1!#REF!&gt;=66.8,Transf1!#REF!&lt;=75),"Riesgo alto","Riesgo muy alto"))))</calculatedColumnFormula>
    </tableColumn>
    <tableColumn id="12" xr3:uid="{3721CAC0-0E59-4C3F-BE7F-BB355AB67B77}" name="Demandas emocionales">
      <calculatedColumnFormula>IF(Transf1!#REF!&lt;=33.3,"Sin Riesgo",IF(AND(Transf1!#REF!&gt;=33.4,Transf1!#REF!&lt;=50),"Riesgo bajo",IF(AND(Transf1!#REF!&gt;=50.1,Transf1!#REF!&lt;=66.7),"Riesgo medio",IF(AND(Transf1!#REF!&gt;=66.8,Transf1!#REF!&lt;=75),"Riesgo alto","Riesgo muy alto"))))</calculatedColumnFormula>
    </tableColumn>
    <tableColumn id="13" xr3:uid="{16B08231-FA0B-4961-A67B-13989E440359}" name="Demandas cuantitativas">
      <calculatedColumnFormula>IF(Transf1!#REF!&lt;=16.7,"Sin Riesgo",IF(AND(Transf1!#REF!&gt;=16.8,Transf1!#REF!&lt;=33.3),"Riesgo bajo",IF(AND(Transf1!#REF!&gt;=33.4,Transf1!#REF!&lt;=41.7),"Riesgo medio",IF(AND(Transf1!#REF!&gt;=41.8,Transf1!#REF!&lt;=50),"Riesgo alto","Riesgo muy alto"))))</calculatedColumnFormula>
    </tableColumn>
    <tableColumn id="14" xr3:uid="{ED958B3F-2343-4B46-AAA4-316D403B62CC}" name="Influencia del trabajo sobre el entorno extralaboral">
      <calculatedColumnFormula>IF(Transf1!#REF!&lt;=12.5,"Sin Riesgo",IF(AND(Transf1!#REF!&gt;=12.6,Transf1!#REF!&lt;=25),"Riesgo bajo",IF(AND(Transf1!#REF!&gt;=25.1,Transf1!#REF!&lt;=31.3),"Riesgo medio",IF(AND(Transf1!#REF!&gt;=31.4,Transf1!#REF!&lt;=50),"Riesgo alto","Riesgo muy alto"))))</calculatedColumnFormula>
    </tableColumn>
    <tableColumn id="15" xr3:uid="{37233EC5-46B7-499C-ABF0-8759CF12EB90}" name="Exigencias de responsabilidad del cargo">
      <calculatedColumnFormula>IF(Transf1!#REF!&lt;=50,"Sin Riesgo",IF(AND(Transf1!#REF!&gt;=50.1,Transf1!#REF!&lt;=65),"Riesgo bajo",IF(AND(Transf1!#REF!&gt;=65.1,Transf1!#REF!&lt;=75),"Riesgo medio",IF(AND(Transf1!#REF!&gt;=75.1,Transf1!#REF!&lt;=85),"Riesgo alto","Riesgo muy alto"))))</calculatedColumnFormula>
    </tableColumn>
    <tableColumn id="16" xr3:uid="{CE97A672-96DF-47CF-81FD-DE338FD1FCD1}" name="Demandas de carga mental">
      <calculatedColumnFormula>IF(Transf1!#REF!&lt;=12.5,"Sin Riesgo",IF(AND(Transf1!#REF!&gt;=12.6,Transf1!#REF!&lt;=25),"Riesgo bajo",IF(AND(Transf1!#REF!&gt;=25.1,Transf1!#REF!&lt;=31.3),"Riesgo medio",IF(AND(Transf1!#REF!&gt;=31.4,Transf1!#REF!&lt;=50),"Riesgo alto","Riesgo muy alto"))))</calculatedColumnFormula>
    </tableColumn>
    <tableColumn id="17" xr3:uid="{2765BCE8-B702-432A-9CD5-70F15238CFBA}" name="Consistencia del rol">
      <calculatedColumnFormula>IF(Transf1!#REF!&lt;=25,"Sin Riesgo",IF(AND(Transf1!#REF!&gt;=25.1,Transf1!#REF!&lt;=37.5),"Riesgo bajo",IF(AND(Transf1!#REF!&gt;=37.6,Transf1!#REF!&lt;=45.8),"Riesgo medio",IF(AND(Transf1!#REF!&gt;=45.9,Transf1!#REF!&lt;=48.3),"Riesgo alto","Riesgo muy alto"))))</calculatedColumnFormula>
    </tableColumn>
    <tableColumn id="18" xr3:uid="{DB7B2A59-1B42-4A4D-90F5-1DB77A07E02F}" name="Demandas de la jornada de trabajo">
      <calculatedColumnFormula>IF(Transf1!#REF!&lt;=12.5,"Sin Riesgo",IF(AND(Transf1!#REF!&gt;=12.6,Transf1!#REF!&lt;=25),"Riesgo bajo",IF(AND(Transf1!#REF!&gt;=25.1,Transf1!#REF!&lt;=31.3),"Riesgo medio",IF(AND(Transf1!#REF!&gt;=31.4,Transf1!#REF!&lt;=50),"Riesgo alto","Riesgo muy alto"))))</calculatedColumnFormula>
    </tableColumn>
    <tableColumn id="19" xr3:uid="{DA0A8A43-1DFB-4861-881F-9CE22840D9A6}" name="Recompensas">
      <calculatedColumnFormula>IF(Transf1!#REF!&lt;=0.9,"Sin Riesgo",IF(AND(Transf1!#REF!&gt;=1,Transf1!#REF!&lt;=6.3),"Riesgo bajo",IF(AND(Transf1!#REF!&gt;=6.4,Transf1!#REF!&lt;=12.5),"Riesgo medio",IF(AND(Transf1!#REF!&gt;=12.6,Transf1!#REF!&lt;=18.8),"Riesgo alto","Riesgo muy alto"))))</calculatedColumnFormula>
    </tableColumn>
    <tableColumn id="20" xr3:uid="{02D8ADDF-3151-4293-9847-B2CA9A51CACF}" name="Reconocimiento y compensacion">
      <calculatedColumnFormula>IF(Transf1!#REF!&lt;=0.9,"Sin Riesgo",IF(AND(Transf1!#REF!&gt;=1,Transf1!#REF!&lt;=12.5),"Riesgo bajo",IF(AND(Transf1!#REF!&gt;=12.6,Transf1!#REF!&lt;=25),"Riesgo medio",IF(AND(Transf1!#REF!&gt;=25.1,Transf1!#REF!&lt;=37.5),"Riesgo alto","Riesgo muy alto"))))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68CA39-8A8A-4F56-A613-1950A48731AF}" name="T_larga_Dim" displayName="T_larga_Dim" ref="A1:C20" tableType="queryTable" totalsRowShown="0">
  <autoFilter ref="A1:C20" xr:uid="{0568CA39-8A8A-4F56-A613-1950A48731AF}"/>
  <tableColumns count="3">
    <tableColumn id="1" xr3:uid="{69B6AD08-21A3-4AAC-BFFD-787D211E582D}" uniqueName="1" name="ID participante" queryTableFieldId="1" dataDxfId="8"/>
    <tableColumn id="2" xr3:uid="{4A802C66-A44C-47DF-AF47-7024260503EF}" uniqueName="2" name="Dimensiones" queryTableFieldId="2" dataDxfId="7"/>
    <tableColumn id="3" xr3:uid="{DB78F7AB-FA79-466A-838B-EC96C3B72582}" uniqueName="3" name="Nivel de Riesgo" queryTableFieldId="3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5DA15-A96F-497E-99AF-C4C34809BAC5}" name="Tabla3" displayName="Tabla3" ref="A1:E2" totalsRowShown="0" headerRowDxfId="5" headerRowBorderDxfId="4" tableBorderDxfId="3">
  <autoFilter ref="A1:E2" xr:uid="{B125DA15-A96F-497E-99AF-C4C34809BAC5}"/>
  <tableColumns count="5">
    <tableColumn id="1" xr3:uid="{5818EAB2-139C-42F9-A198-6E9569C4D9D2}" name="ID participante">
      <calculatedColumnFormula>Transf!#REF!</calculatedColumnFormula>
    </tableColumn>
    <tableColumn id="2" xr3:uid="{1953726E-2661-4AF7-8A67-3AC78B948645}" name="Liderazgo y relaciones sociales en el trabajo">
      <calculatedColumnFormula>IF(Transf!#REF!&lt;=8.3,"Sin Riesgo",IF(AND(Transf!#REF!&gt;=8.4,Transf!#REF!&lt;=17.5),"Riesgo bajo",IF(AND(Transf!#REF!&gt;=17.6,Transf!#REF!&lt;=26.7),"Riesgo medio",IF(AND(Transf!#REF!&gt;=26.8,Transf!#REF!&lt;=34.8),"Riesgo alto","Riesgo muy alto "))))</calculatedColumnFormula>
    </tableColumn>
    <tableColumn id="3" xr3:uid="{6F261585-93F5-4E8E-A277-D5F99F0C9B22}" name="Control sobre el trabajo">
      <calculatedColumnFormula>IF(Transf!#REF!&lt;=19.4,"Sin Riesgo",IF(AND(Transf!#REF!&gt;=19.5,Transf!#REF!&lt;=26.4),"Riesgo bajo",IF(AND(Transf!#REF!&gt;=26.5,Transf!#REF!&lt;=34.7),"Riesgo medio",IF(AND(Transf!#REF!&gt;=34.8,Transf!#REF!&lt;=43.1),"Riesgo alto","Riesgo muy alto "))))</calculatedColumnFormula>
    </tableColumn>
    <tableColumn id="4" xr3:uid="{18E61F7D-9078-4040-B963-CC120A4936D2}" name="Demandas del trabajo">
      <calculatedColumnFormula>IF(Transf!#REF!&lt;=26.9,"Sin Riesgo",IF(AND(Transf!#REF!&gt;=27,Transf!#REF!&lt;=33.3),"Riesgo bajo",IF(AND(Transf!#REF!&gt;=33.4,Transf!#REF!&lt;=37.8),"Riesgo medio",IF(AND(Transf!#REF!&gt;=37.9,Transf!#REF!&lt;=44.2),"Riesgo alto","Riesgo muy alto "))))</calculatedColumnFormula>
    </tableColumn>
    <tableColumn id="5" xr3:uid="{5B7FD063-C3EF-406A-A6AD-19ECD6AAAEDE}" name="Recompensas">
      <calculatedColumnFormula>IF(Transf!#REF!&lt;=2.5,"Sin Riesgo",IF(AND(Transf!#REF!&gt;=2.6,Transf!#REF!&lt;=10),"Riesgo bajo",IF(AND(Transf!#REF!&gt;=10.1,Transf!#REF!&lt;=17.5),"Riesgo medio",IF(AND(Transf!#REF!&gt;=17.6,Transf!#REF!&lt;=27.5),"Riesgo alto","Riesgo muy alto 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4DC584-02D7-45D4-A56A-2C7D3C914DC0}" name="T_larga_Dom" displayName="T_larga_Dom" ref="A1:C5" tableType="queryTable" totalsRowShown="0">
  <autoFilter ref="A1:C5" xr:uid="{9A4DC584-02D7-45D4-A56A-2C7D3C914DC0}"/>
  <sortState xmlns:xlrd2="http://schemas.microsoft.com/office/spreadsheetml/2017/richdata2" ref="A2:C5">
    <sortCondition ref="A1:A5"/>
  </sortState>
  <tableColumns count="3">
    <tableColumn id="1" xr3:uid="{4CD4E876-255E-4F47-96FE-6ECF712EB83D}" uniqueName="1" name="ID participante" queryTableFieldId="1" dataDxfId="2"/>
    <tableColumn id="2" xr3:uid="{485F4594-DDB8-404B-A520-84E653D257F9}" uniqueName="2" name="Dominio" queryTableFieldId="2" dataDxfId="1"/>
    <tableColumn id="3" xr3:uid="{F2B09C10-C48E-4BB1-A6DC-7207A8BCA794}" uniqueName="3" name="Nivel de Riesgo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54D7-957B-4DDB-AF68-B99ADCB721EB}">
  <dimension ref="A1:DR2"/>
  <sheetViews>
    <sheetView workbookViewId="0">
      <selection activeCell="S8" sqref="S8"/>
    </sheetView>
  </sheetViews>
  <sheetFormatPr baseColWidth="10" defaultRowHeight="14.5" x14ac:dyDescent="0.35"/>
  <cols>
    <col min="1" max="1" width="13.08984375" bestFit="1" customWidth="1"/>
    <col min="2" max="2" width="22.7265625" bestFit="1" customWidth="1"/>
    <col min="3" max="3" width="24.54296875" bestFit="1" customWidth="1"/>
    <col min="4" max="4" width="20.90625" bestFit="1" customWidth="1"/>
    <col min="5" max="5" width="24.36328125" bestFit="1" customWidth="1"/>
    <col min="6" max="6" width="19.26953125" bestFit="1" customWidth="1"/>
    <col min="7" max="8" width="30" bestFit="1" customWidth="1"/>
    <col min="9" max="9" width="17.08984375" bestFit="1" customWidth="1"/>
    <col min="10" max="10" width="24.90625" bestFit="1" customWidth="1"/>
    <col min="11" max="11" width="31.08984375" bestFit="1" customWidth="1"/>
    <col min="12" max="13" width="29.54296875" bestFit="1" customWidth="1"/>
    <col min="14" max="14" width="27.54296875" bestFit="1" customWidth="1"/>
    <col min="15" max="15" width="20.7265625" bestFit="1" customWidth="1"/>
    <col min="16" max="16" width="21.36328125" bestFit="1" customWidth="1"/>
    <col min="17" max="17" width="24.81640625" bestFit="1" customWidth="1"/>
    <col min="18" max="18" width="21.36328125" bestFit="1" customWidth="1"/>
    <col min="19" max="19" width="22.26953125" bestFit="1" customWidth="1"/>
    <col min="20" max="20" width="27.7265625" bestFit="1" customWidth="1"/>
    <col min="21" max="21" width="20.90625" bestFit="1" customWidth="1"/>
    <col min="22" max="30" width="13.81640625" bestFit="1" customWidth="1"/>
    <col min="31" max="109" width="14.81640625" bestFit="1" customWidth="1"/>
    <col min="110" max="110" width="21.54296875" bestFit="1" customWidth="1"/>
    <col min="111" max="111" width="20.7265625" bestFit="1" customWidth="1"/>
    <col min="112" max="112" width="20.26953125" bestFit="1" customWidth="1"/>
    <col min="113" max="121" width="14.81640625" bestFit="1" customWidth="1"/>
  </cols>
  <sheetData>
    <row r="1" spans="1:122" x14ac:dyDescent="0.35">
      <c r="A1" t="s">
        <v>46</v>
      </c>
      <c r="B1" t="s">
        <v>47</v>
      </c>
      <c r="C1" t="s">
        <v>176</v>
      </c>
      <c r="D1" t="s">
        <v>48</v>
      </c>
      <c r="E1" t="s">
        <v>49</v>
      </c>
      <c r="F1" t="s">
        <v>50</v>
      </c>
      <c r="G1" t="s">
        <v>51</v>
      </c>
      <c r="H1" t="s">
        <v>171</v>
      </c>
      <c r="I1" t="s">
        <v>172</v>
      </c>
      <c r="J1" t="s">
        <v>52</v>
      </c>
      <c r="K1" t="s">
        <v>53</v>
      </c>
      <c r="L1" t="s">
        <v>54</v>
      </c>
      <c r="M1" t="s">
        <v>173</v>
      </c>
      <c r="N1" t="s">
        <v>174</v>
      </c>
      <c r="O1" t="s">
        <v>55</v>
      </c>
      <c r="P1" t="s">
        <v>175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  <c r="BG1" t="s">
        <v>98</v>
      </c>
      <c r="BH1" t="s">
        <v>99</v>
      </c>
      <c r="BI1" t="s">
        <v>100</v>
      </c>
      <c r="BJ1" t="s">
        <v>101</v>
      </c>
      <c r="BK1" t="s">
        <v>102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112</v>
      </c>
      <c r="BV1" t="s">
        <v>113</v>
      </c>
      <c r="BW1" t="s">
        <v>114</v>
      </c>
      <c r="BX1" t="s">
        <v>115</v>
      </c>
      <c r="BY1" t="s">
        <v>116</v>
      </c>
      <c r="BZ1" t="s">
        <v>117</v>
      </c>
      <c r="CA1" t="s">
        <v>118</v>
      </c>
      <c r="CB1" t="s">
        <v>119</v>
      </c>
      <c r="CC1" t="s">
        <v>120</v>
      </c>
      <c r="CD1" t="s">
        <v>121</v>
      </c>
      <c r="CE1" t="s">
        <v>122</v>
      </c>
      <c r="CF1" t="s">
        <v>123</v>
      </c>
      <c r="CG1" t="s">
        <v>124</v>
      </c>
      <c r="CH1" t="s">
        <v>125</v>
      </c>
      <c r="CI1" t="s">
        <v>126</v>
      </c>
      <c r="CJ1" t="s">
        <v>127</v>
      </c>
      <c r="CK1" t="s">
        <v>128</v>
      </c>
      <c r="CL1" t="s">
        <v>129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t="s">
        <v>139</v>
      </c>
      <c r="CW1" t="s">
        <v>140</v>
      </c>
      <c r="CX1" t="s">
        <v>141</v>
      </c>
      <c r="CY1" t="s">
        <v>142</v>
      </c>
      <c r="CZ1" t="s">
        <v>143</v>
      </c>
      <c r="DA1" t="s">
        <v>144</v>
      </c>
      <c r="DB1" t="s">
        <v>145</v>
      </c>
      <c r="DC1" t="s">
        <v>146</v>
      </c>
      <c r="DD1" t="s">
        <v>147</v>
      </c>
      <c r="DE1" t="s">
        <v>148</v>
      </c>
      <c r="DF1" t="s">
        <v>149</v>
      </c>
      <c r="DG1" t="s">
        <v>150</v>
      </c>
      <c r="DH1" t="s">
        <v>151</v>
      </c>
      <c r="DI1" t="s">
        <v>152</v>
      </c>
      <c r="DJ1" t="s">
        <v>153</v>
      </c>
      <c r="DK1" t="s">
        <v>154</v>
      </c>
      <c r="DL1" t="s">
        <v>155</v>
      </c>
      <c r="DM1" t="s">
        <v>156</v>
      </c>
      <c r="DN1" t="s">
        <v>157</v>
      </c>
      <c r="DO1" t="s">
        <v>158</v>
      </c>
      <c r="DP1" t="s">
        <v>159</v>
      </c>
      <c r="DQ1" t="s">
        <v>160</v>
      </c>
      <c r="DR1" t="s">
        <v>161</v>
      </c>
    </row>
    <row r="2" spans="1:122" x14ac:dyDescent="0.35">
      <c r="A2" t="s">
        <v>0</v>
      </c>
      <c r="B2" t="s">
        <v>1</v>
      </c>
      <c r="C2" t="s">
        <v>179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6</v>
      </c>
      <c r="N2" t="s">
        <v>11</v>
      </c>
      <c r="O2" t="s">
        <v>12</v>
      </c>
      <c r="P2" t="s">
        <v>182</v>
      </c>
      <c r="Q2" t="s">
        <v>13</v>
      </c>
      <c r="R2" t="s">
        <v>14</v>
      </c>
      <c r="S2" t="s">
        <v>183</v>
      </c>
      <c r="T2" t="s">
        <v>15</v>
      </c>
      <c r="U2" t="s">
        <v>16</v>
      </c>
      <c r="V2" t="s">
        <v>17</v>
      </c>
      <c r="W2">
        <v>1</v>
      </c>
      <c r="X2">
        <v>2</v>
      </c>
      <c r="Y2">
        <v>1</v>
      </c>
      <c r="Z2">
        <v>2</v>
      </c>
      <c r="AA2">
        <v>1</v>
      </c>
      <c r="AB2">
        <v>2</v>
      </c>
      <c r="AC2">
        <v>3</v>
      </c>
      <c r="AD2">
        <v>2</v>
      </c>
      <c r="AE2">
        <v>1</v>
      </c>
      <c r="AF2">
        <v>2</v>
      </c>
      <c r="AG2">
        <v>0</v>
      </c>
      <c r="AH2">
        <v>1</v>
      </c>
      <c r="AI2">
        <v>2</v>
      </c>
      <c r="AJ2">
        <v>2</v>
      </c>
      <c r="AK2">
        <v>2</v>
      </c>
      <c r="AL2">
        <v>2</v>
      </c>
      <c r="AM2">
        <v>3</v>
      </c>
      <c r="AN2">
        <v>3</v>
      </c>
      <c r="AO2">
        <v>3</v>
      </c>
      <c r="AP2">
        <v>3</v>
      </c>
      <c r="AQ2">
        <v>0</v>
      </c>
      <c r="AR2">
        <v>2</v>
      </c>
      <c r="AS2">
        <v>0</v>
      </c>
      <c r="AT2">
        <v>2</v>
      </c>
      <c r="AU2">
        <v>1</v>
      </c>
      <c r="AV2">
        <v>3</v>
      </c>
      <c r="AW2">
        <v>3</v>
      </c>
      <c r="AX2">
        <v>1</v>
      </c>
      <c r="AY2">
        <v>1</v>
      </c>
      <c r="AZ2">
        <v>3</v>
      </c>
      <c r="BA2">
        <v>1</v>
      </c>
      <c r="BB2">
        <v>3</v>
      </c>
      <c r="BC2">
        <v>1</v>
      </c>
      <c r="BD2">
        <v>3</v>
      </c>
      <c r="BE2">
        <v>1</v>
      </c>
      <c r="BF2">
        <v>3</v>
      </c>
      <c r="BG2">
        <v>1</v>
      </c>
      <c r="BH2">
        <v>3</v>
      </c>
      <c r="BI2">
        <v>1</v>
      </c>
      <c r="BJ2">
        <v>3</v>
      </c>
      <c r="BK2">
        <v>3</v>
      </c>
      <c r="BL2">
        <v>1</v>
      </c>
      <c r="BM2">
        <v>1</v>
      </c>
      <c r="BN2">
        <v>3</v>
      </c>
      <c r="BO2">
        <v>3</v>
      </c>
      <c r="BP2">
        <v>1</v>
      </c>
      <c r="BQ2">
        <v>3</v>
      </c>
      <c r="BR2">
        <v>2</v>
      </c>
      <c r="BS2">
        <v>1</v>
      </c>
      <c r="BT2">
        <v>1</v>
      </c>
      <c r="BU2">
        <v>2</v>
      </c>
      <c r="BV2">
        <v>3</v>
      </c>
      <c r="BW2">
        <v>1</v>
      </c>
      <c r="BX2">
        <v>2</v>
      </c>
      <c r="BY2">
        <v>3</v>
      </c>
      <c r="BZ2">
        <v>3</v>
      </c>
      <c r="CA2">
        <v>2</v>
      </c>
      <c r="CB2">
        <v>1</v>
      </c>
      <c r="CC2">
        <v>2</v>
      </c>
      <c r="CD2">
        <v>3</v>
      </c>
      <c r="CE2">
        <v>1</v>
      </c>
      <c r="CF2">
        <v>1</v>
      </c>
      <c r="CG2">
        <v>1</v>
      </c>
      <c r="CH2">
        <v>2</v>
      </c>
      <c r="CI2">
        <v>3</v>
      </c>
      <c r="CJ2">
        <v>2</v>
      </c>
      <c r="CK2">
        <v>1</v>
      </c>
      <c r="CL2">
        <v>2</v>
      </c>
      <c r="CM2">
        <v>3</v>
      </c>
      <c r="CN2">
        <v>1</v>
      </c>
      <c r="CO2">
        <v>1</v>
      </c>
      <c r="CP2">
        <v>2</v>
      </c>
      <c r="CQ2">
        <v>3</v>
      </c>
      <c r="CR2">
        <v>2</v>
      </c>
      <c r="CS2">
        <v>3</v>
      </c>
      <c r="CT2">
        <v>1</v>
      </c>
      <c r="CU2">
        <v>3</v>
      </c>
      <c r="CV2">
        <v>2</v>
      </c>
      <c r="CW2">
        <v>1</v>
      </c>
      <c r="CX2">
        <v>2</v>
      </c>
      <c r="CY2">
        <v>1</v>
      </c>
      <c r="CZ2">
        <v>1</v>
      </c>
      <c r="DA2">
        <v>1</v>
      </c>
      <c r="DB2">
        <v>1</v>
      </c>
      <c r="DC2">
        <v>1</v>
      </c>
      <c r="DD2">
        <v>2</v>
      </c>
      <c r="DE2">
        <v>1</v>
      </c>
      <c r="DF2">
        <v>1</v>
      </c>
      <c r="DG2" t="b">
        <v>0</v>
      </c>
      <c r="DH2" t="s">
        <v>18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EED-7E8F-4338-B563-FA5361E36C86}">
  <dimension ref="A1:C5"/>
  <sheetViews>
    <sheetView tabSelected="1" workbookViewId="0">
      <selection activeCell="G10" sqref="G10"/>
    </sheetView>
  </sheetViews>
  <sheetFormatPr baseColWidth="10" defaultRowHeight="14.5" x14ac:dyDescent="0.35"/>
  <cols>
    <col min="1" max="1" width="15.54296875" bestFit="1" customWidth="1"/>
    <col min="2" max="2" width="36.36328125" bestFit="1" customWidth="1"/>
    <col min="3" max="3" width="13.7265625" bestFit="1" customWidth="1"/>
  </cols>
  <sheetData>
    <row r="1" spans="1:3" x14ac:dyDescent="0.35">
      <c r="A1" t="s">
        <v>42</v>
      </c>
      <c r="B1" t="s">
        <v>164</v>
      </c>
      <c r="C1" t="s">
        <v>166</v>
      </c>
    </row>
    <row r="2" spans="1:3" x14ac:dyDescent="0.35">
      <c r="A2" t="s">
        <v>0</v>
      </c>
      <c r="B2" t="s">
        <v>38</v>
      </c>
      <c r="C2" t="s">
        <v>162</v>
      </c>
    </row>
    <row r="3" spans="1:3" x14ac:dyDescent="0.35">
      <c r="A3" t="s">
        <v>0</v>
      </c>
      <c r="B3" t="s">
        <v>39</v>
      </c>
      <c r="C3" t="s">
        <v>162</v>
      </c>
    </row>
    <row r="4" spans="1:3" x14ac:dyDescent="0.35">
      <c r="A4" t="s">
        <v>0</v>
      </c>
      <c r="B4" t="s">
        <v>40</v>
      </c>
      <c r="C4" t="s">
        <v>170</v>
      </c>
    </row>
    <row r="5" spans="1:3" x14ac:dyDescent="0.35">
      <c r="A5" t="s">
        <v>0</v>
      </c>
      <c r="B5" t="s">
        <v>36</v>
      </c>
      <c r="C5" t="s">
        <v>162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BCB-8121-4B92-8DEC-1CC8A99E984D}">
  <dimension ref="A1:X2"/>
  <sheetViews>
    <sheetView workbookViewId="0">
      <selection activeCell="D9" sqref="D9"/>
    </sheetView>
  </sheetViews>
  <sheetFormatPr baseColWidth="10" defaultRowHeight="14.5" x14ac:dyDescent="0.35"/>
  <cols>
    <col min="1" max="1" width="8.90625" bestFit="1" customWidth="1"/>
    <col min="2" max="2" width="22.7265625" bestFit="1" customWidth="1"/>
    <col min="3" max="3" width="9.08984375" bestFit="1" customWidth="1"/>
    <col min="4" max="4" width="16.1796875" bestFit="1" customWidth="1"/>
    <col min="5" max="5" width="7.26953125" bestFit="1" customWidth="1"/>
    <col min="6" max="6" width="12.6328125" bestFit="1" customWidth="1"/>
    <col min="7" max="7" width="19.81640625" bestFit="1" customWidth="1"/>
    <col min="8" max="8" width="18.26953125" bestFit="1" customWidth="1"/>
    <col min="9" max="9" width="16.81640625" bestFit="1" customWidth="1"/>
    <col min="10" max="10" width="22.81640625" bestFit="1" customWidth="1"/>
    <col min="11" max="11" width="8.90625" bestFit="1" customWidth="1"/>
    <col min="12" max="12" width="16.54296875" bestFit="1" customWidth="1"/>
    <col min="13" max="13" width="22.7265625" bestFit="1" customWidth="1"/>
    <col min="14" max="14" width="15.7265625" bestFit="1" customWidth="1"/>
    <col min="15" max="15" width="21.7265625" bestFit="1" customWidth="1"/>
    <col min="16" max="16" width="19.26953125" bestFit="1" customWidth="1"/>
    <col min="17" max="17" width="23.453125" bestFit="1" customWidth="1"/>
    <col min="18" max="18" width="13.08984375" bestFit="1" customWidth="1"/>
    <col min="19" max="19" width="16.453125" bestFit="1" customWidth="1"/>
    <col min="20" max="20" width="16.26953125" bestFit="1" customWidth="1"/>
    <col min="21" max="21" width="19.54296875" bestFit="1" customWidth="1"/>
    <col min="22" max="22" width="19.453125" bestFit="1" customWidth="1"/>
    <col min="23" max="23" width="12.6328125" bestFit="1" customWidth="1"/>
    <col min="24" max="24" width="13.6328125" bestFit="1" customWidth="1"/>
  </cols>
  <sheetData>
    <row r="1" spans="1:24" x14ac:dyDescent="0.35">
      <c r="A1" t="s">
        <v>42</v>
      </c>
      <c r="B1" t="s">
        <v>47</v>
      </c>
      <c r="C1" t="s">
        <v>176</v>
      </c>
      <c r="D1" t="s">
        <v>48</v>
      </c>
      <c r="E1" t="s">
        <v>177</v>
      </c>
      <c r="F1" t="s">
        <v>49</v>
      </c>
      <c r="G1" t="s">
        <v>50</v>
      </c>
      <c r="H1" t="s">
        <v>51</v>
      </c>
      <c r="I1" t="s">
        <v>171</v>
      </c>
      <c r="J1" t="s">
        <v>172</v>
      </c>
      <c r="K1" t="s">
        <v>52</v>
      </c>
      <c r="L1" t="s">
        <v>53</v>
      </c>
      <c r="M1" t="s">
        <v>54</v>
      </c>
      <c r="N1" t="s">
        <v>173</v>
      </c>
      <c r="O1" t="s">
        <v>174</v>
      </c>
      <c r="P1" t="s">
        <v>55</v>
      </c>
      <c r="Q1" t="s">
        <v>175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178</v>
      </c>
    </row>
    <row r="2" spans="1:24" x14ac:dyDescent="0.35">
      <c r="A2" t="s">
        <v>0</v>
      </c>
      <c r="B2" t="s">
        <v>1</v>
      </c>
      <c r="C2" t="s">
        <v>179</v>
      </c>
      <c r="D2">
        <v>1983</v>
      </c>
      <c r="E2">
        <v>42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>
        <v>4</v>
      </c>
      <c r="L2" t="s">
        <v>9</v>
      </c>
      <c r="M2">
        <v>0</v>
      </c>
      <c r="N2" t="s">
        <v>6</v>
      </c>
      <c r="O2" t="s">
        <v>11</v>
      </c>
      <c r="P2">
        <v>3</v>
      </c>
      <c r="Q2" t="s">
        <v>180</v>
      </c>
      <c r="R2" t="s">
        <v>13</v>
      </c>
      <c r="S2" t="s">
        <v>14</v>
      </c>
      <c r="T2" t="s">
        <v>181</v>
      </c>
      <c r="U2" t="s">
        <v>15</v>
      </c>
      <c r="V2">
        <v>6</v>
      </c>
      <c r="W2" t="s">
        <v>17</v>
      </c>
      <c r="X2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51E8-56EE-4A61-AF84-BE121C52E1C1}">
  <dimension ref="A1:U8"/>
  <sheetViews>
    <sheetView workbookViewId="0">
      <selection activeCell="C10" sqref="C10"/>
    </sheetView>
  </sheetViews>
  <sheetFormatPr baseColWidth="10" defaultRowHeight="14.5" x14ac:dyDescent="0.35"/>
  <cols>
    <col min="1" max="1" width="14.26953125" bestFit="1" customWidth="1"/>
    <col min="2" max="20" width="20.6328125" customWidth="1"/>
  </cols>
  <sheetData>
    <row r="1" spans="1:21" ht="15" thickBot="1" x14ac:dyDescent="0.4">
      <c r="B1" s="16" t="s">
        <v>38</v>
      </c>
      <c r="C1" s="17"/>
      <c r="D1" s="17"/>
      <c r="E1" s="18"/>
      <c r="F1" s="16" t="s">
        <v>39</v>
      </c>
      <c r="G1" s="17"/>
      <c r="H1" s="17"/>
      <c r="I1" s="17"/>
      <c r="J1" s="18"/>
      <c r="K1" s="16" t="s">
        <v>40</v>
      </c>
      <c r="L1" s="17"/>
      <c r="M1" s="17"/>
      <c r="N1" s="17"/>
      <c r="O1" s="17"/>
      <c r="P1" s="17"/>
      <c r="Q1" s="17"/>
      <c r="R1" s="18"/>
      <c r="S1" s="16" t="s">
        <v>36</v>
      </c>
      <c r="T1" s="18"/>
    </row>
    <row r="2" spans="1:21" s="3" customFormat="1" ht="42.5" customHeight="1" thickBot="1" x14ac:dyDescent="0.4">
      <c r="A2" s="1" t="s">
        <v>42</v>
      </c>
      <c r="B2" s="4" t="s">
        <v>19</v>
      </c>
      <c r="C2" s="5" t="s">
        <v>20</v>
      </c>
      <c r="D2" s="5" t="s">
        <v>21</v>
      </c>
      <c r="E2" s="6" t="s">
        <v>22</v>
      </c>
      <c r="F2" s="4" t="s">
        <v>23</v>
      </c>
      <c r="G2" s="5" t="s">
        <v>24</v>
      </c>
      <c r="H2" s="5" t="s">
        <v>25</v>
      </c>
      <c r="I2" s="5" t="s">
        <v>26</v>
      </c>
      <c r="J2" s="6" t="s">
        <v>27</v>
      </c>
      <c r="K2" s="4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6" t="s">
        <v>35</v>
      </c>
      <c r="S2" s="4" t="s">
        <v>36</v>
      </c>
      <c r="T2" s="6" t="s">
        <v>37</v>
      </c>
      <c r="U2" s="2"/>
    </row>
    <row r="3" spans="1:21" x14ac:dyDescent="0.35">
      <c r="A3" t="str">
        <f>'New Survey 1'!A2</f>
        <v>23458555</v>
      </c>
      <c r="B3" s="7">
        <f>SUM('New Survey 1'!BS2:CE2)</f>
        <v>25</v>
      </c>
      <c r="C3" s="7">
        <f>SUM('New Survey 1'!CF2:CQ2)</f>
        <v>22</v>
      </c>
      <c r="D3" s="7">
        <f>SUM('New Survey 1'!CR2:CV2)</f>
        <v>11</v>
      </c>
      <c r="E3" s="7">
        <v>1</v>
      </c>
      <c r="F3" s="7">
        <f>SUM('New Survey 1'!BK2:BO2)</f>
        <v>11</v>
      </c>
      <c r="G3" s="7">
        <f>SUM('New Survey 1'!BP2:BR2)</f>
        <v>6</v>
      </c>
      <c r="H3" s="7">
        <f>SUM('New Survey 1'!BH2:BJ2)</f>
        <v>7</v>
      </c>
      <c r="I3" s="7">
        <f>SUM('New Survey 1'!AY2:BB2)</f>
        <v>8</v>
      </c>
      <c r="J3" s="7">
        <f>SUM('New Survey 1'!BD2:BF2)</f>
        <v>7</v>
      </c>
      <c r="K3" s="7">
        <f>SUM('New Survey 1'!W2:AH2)</f>
        <v>18</v>
      </c>
      <c r="L3" s="7">
        <v>1</v>
      </c>
      <c r="M3" s="7">
        <f>SUM('New Survey 1'!AI2:AK2)</f>
        <v>6</v>
      </c>
      <c r="N3" s="7">
        <f>SUM('New Survey 1'!AU2:AX2)</f>
        <v>8</v>
      </c>
      <c r="O3" s="7" t="s">
        <v>41</v>
      </c>
      <c r="P3" s="7">
        <f>SUM('New Survey 1'!AL2:AP2)</f>
        <v>14</v>
      </c>
      <c r="Q3" s="7" t="s">
        <v>41</v>
      </c>
      <c r="R3" s="7">
        <f>SUM('New Survey 1'!AQ2:AT2)+'New Survey 1'!BA2+'New Survey 1'!BG2</f>
        <v>6</v>
      </c>
      <c r="S3" s="7">
        <f>SUM('New Survey 1'!DC2:DF2)</f>
        <v>5</v>
      </c>
      <c r="T3" s="7">
        <f>SUM('New Survey 1'!CW2:DB2)</f>
        <v>7</v>
      </c>
    </row>
    <row r="4" spans="1:21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1" x14ac:dyDescent="0.3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1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1" x14ac:dyDescent="0.3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1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</sheetData>
  <mergeCells count="4">
    <mergeCell ref="B1:E1"/>
    <mergeCell ref="F1:J1"/>
    <mergeCell ref="K1:R1"/>
    <mergeCell ref="S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2719-E8B0-41FC-B235-C7E8BF3E30B9}">
  <dimension ref="A1:U3"/>
  <sheetViews>
    <sheetView topLeftCell="P1" workbookViewId="0">
      <selection activeCell="R11" sqref="R11"/>
    </sheetView>
  </sheetViews>
  <sheetFormatPr baseColWidth="10" defaultRowHeight="14.5" x14ac:dyDescent="0.35"/>
  <cols>
    <col min="2" max="20" width="20.6328125" customWidth="1"/>
  </cols>
  <sheetData>
    <row r="1" spans="1:21" ht="15" thickBot="1" x14ac:dyDescent="0.4">
      <c r="B1" s="16" t="s">
        <v>38</v>
      </c>
      <c r="C1" s="17"/>
      <c r="D1" s="17"/>
      <c r="E1" s="18"/>
      <c r="F1" s="16" t="s">
        <v>39</v>
      </c>
      <c r="G1" s="17"/>
      <c r="H1" s="17"/>
      <c r="I1" s="17"/>
      <c r="J1" s="18"/>
      <c r="K1" s="16" t="s">
        <v>40</v>
      </c>
      <c r="L1" s="17"/>
      <c r="M1" s="17"/>
      <c r="N1" s="17"/>
      <c r="O1" s="17"/>
      <c r="P1" s="17"/>
      <c r="Q1" s="17"/>
      <c r="R1" s="18"/>
      <c r="S1" s="16" t="s">
        <v>36</v>
      </c>
      <c r="T1" s="18"/>
    </row>
    <row r="2" spans="1:21" s="3" customFormat="1" ht="42.5" customHeight="1" thickBot="1" x14ac:dyDescent="0.4">
      <c r="A2" s="1" t="s">
        <v>42</v>
      </c>
      <c r="B2" s="4" t="s">
        <v>19</v>
      </c>
      <c r="C2" s="5" t="s">
        <v>20</v>
      </c>
      <c r="D2" s="5" t="s">
        <v>21</v>
      </c>
      <c r="E2" s="6" t="s">
        <v>22</v>
      </c>
      <c r="F2" s="4" t="s">
        <v>23</v>
      </c>
      <c r="G2" s="5" t="s">
        <v>24</v>
      </c>
      <c r="H2" s="5" t="s">
        <v>44</v>
      </c>
      <c r="I2" s="5" t="s">
        <v>26</v>
      </c>
      <c r="J2" s="6" t="s">
        <v>27</v>
      </c>
      <c r="K2" s="4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6" t="s">
        <v>35</v>
      </c>
      <c r="S2" s="4" t="s">
        <v>36</v>
      </c>
      <c r="T2" s="6" t="s">
        <v>37</v>
      </c>
      <c r="U2" s="2"/>
    </row>
    <row r="3" spans="1:21" x14ac:dyDescent="0.35">
      <c r="A3" t="str">
        <f>'New Survey 1'!A2</f>
        <v>23458555</v>
      </c>
      <c r="B3" s="7">
        <f>('Totales por dimension'!B3/52)*100</f>
        <v>48.07692307692308</v>
      </c>
      <c r="C3" s="7">
        <f>('Totales por dimension'!C3/48)*100</f>
        <v>45.833333333333329</v>
      </c>
      <c r="D3" s="7">
        <f>('Totales por dimension'!D3/20)*100</f>
        <v>55.000000000000007</v>
      </c>
      <c r="E3" s="7">
        <f>('Totales por dimension'!E3/52)*100</f>
        <v>1.9230769230769231</v>
      </c>
      <c r="F3" s="7">
        <f>('Totales por dimension'!F3/20)*100</f>
        <v>55.000000000000007</v>
      </c>
      <c r="G3" s="7">
        <f>('Totales por dimension'!G3/12)*100</f>
        <v>50</v>
      </c>
      <c r="H3" s="7">
        <f>('Totales por dimension'!H3/12)*100</f>
        <v>58.333333333333336</v>
      </c>
      <c r="I3" s="7">
        <f>('Totales por dimension'!I3/16)*100</f>
        <v>50</v>
      </c>
      <c r="J3" s="7">
        <f>('Totales por dimension'!J3/12)*100</f>
        <v>58.333333333333336</v>
      </c>
      <c r="K3" s="7">
        <f>('Totales por dimension'!K3/52)*100</f>
        <v>34.615384615384613</v>
      </c>
      <c r="L3" s="7">
        <f>('Totales por dimension'!L3/36)*100</f>
        <v>2.7777777777777777</v>
      </c>
      <c r="M3" s="7">
        <f>('Totales por dimension'!M3/12)*100</f>
        <v>50</v>
      </c>
      <c r="N3" s="7">
        <f>('Totales por dimension'!N3/16)*100</f>
        <v>50</v>
      </c>
      <c r="O3" s="7">
        <v>1</v>
      </c>
      <c r="P3" s="7">
        <f>('Totales por dimension'!P3/20)*100</f>
        <v>70</v>
      </c>
      <c r="Q3" s="7">
        <v>1</v>
      </c>
      <c r="R3" s="7">
        <f>('Totales por dimension'!R3/24)*100</f>
        <v>25</v>
      </c>
      <c r="S3" s="7">
        <f>('Totales por dimension'!S3/16)*100</f>
        <v>31.25</v>
      </c>
      <c r="T3" s="7">
        <f>('Totales por dimension'!T3/20)*100</f>
        <v>35</v>
      </c>
    </row>
  </sheetData>
  <mergeCells count="4">
    <mergeCell ref="B1:E1"/>
    <mergeCell ref="F1:J1"/>
    <mergeCell ref="K1:R1"/>
    <mergeCell ref="S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DA40-24F9-4F52-8316-80807E44D4EB}">
  <dimension ref="A1:F9"/>
  <sheetViews>
    <sheetView topLeftCell="C1" workbookViewId="0">
      <selection activeCell="C15" sqref="C15"/>
    </sheetView>
  </sheetViews>
  <sheetFormatPr baseColWidth="10" defaultRowHeight="14.5" x14ac:dyDescent="0.35"/>
  <cols>
    <col min="1" max="1" width="13.6328125" bestFit="1" customWidth="1"/>
    <col min="2" max="5" width="25.6328125" customWidth="1"/>
    <col min="6" max="6" width="10.90625" style="9"/>
  </cols>
  <sheetData>
    <row r="1" spans="1:6" ht="31" customHeight="1" thickBot="1" x14ac:dyDescent="0.4">
      <c r="A1" s="4" t="s">
        <v>42</v>
      </c>
      <c r="B1" s="10" t="s">
        <v>38</v>
      </c>
      <c r="C1" s="5" t="s">
        <v>39</v>
      </c>
      <c r="D1" s="10" t="s">
        <v>40</v>
      </c>
      <c r="E1" s="5" t="s">
        <v>36</v>
      </c>
      <c r="F1" s="11" t="s">
        <v>43</v>
      </c>
    </row>
    <row r="2" spans="1:6" x14ac:dyDescent="0.35">
      <c r="A2" t="str">
        <f>'Totales por dimension'!A3</f>
        <v>23458555</v>
      </c>
      <c r="B2" s="7">
        <f>SUM('Totales por dimension'!B3:E3)</f>
        <v>59</v>
      </c>
      <c r="C2" s="7">
        <f>SUM('Totales por dimension'!F3:J3)</f>
        <v>39</v>
      </c>
      <c r="D2" s="7">
        <f>SUM('Totales por dimension'!K3:R3)</f>
        <v>53</v>
      </c>
      <c r="E2" s="7">
        <f>SUM('Totales por dimension'!S3:T3)</f>
        <v>12</v>
      </c>
      <c r="F2" s="8">
        <f t="shared" ref="F2" si="0">SUM(B2:E2)</f>
        <v>163</v>
      </c>
    </row>
    <row r="3" spans="1:6" x14ac:dyDescent="0.35">
      <c r="B3" s="7"/>
      <c r="C3" s="7"/>
      <c r="D3" s="7"/>
      <c r="E3" s="7"/>
    </row>
    <row r="4" spans="1:6" x14ac:dyDescent="0.35">
      <c r="B4" s="7"/>
      <c r="C4" s="7"/>
      <c r="D4" s="7"/>
      <c r="E4" s="7"/>
    </row>
    <row r="5" spans="1:6" x14ac:dyDescent="0.35">
      <c r="B5" s="7"/>
      <c r="C5" s="7"/>
      <c r="D5" s="7"/>
      <c r="E5" s="7"/>
    </row>
    <row r="6" spans="1:6" x14ac:dyDescent="0.35">
      <c r="B6" s="7"/>
      <c r="C6" s="7"/>
      <c r="D6" s="7"/>
      <c r="E6" s="7"/>
    </row>
    <row r="7" spans="1:6" x14ac:dyDescent="0.35">
      <c r="B7" s="7"/>
      <c r="C7" s="7"/>
      <c r="D7" s="7"/>
      <c r="E7" s="7"/>
    </row>
    <row r="8" spans="1:6" x14ac:dyDescent="0.35">
      <c r="B8" s="7"/>
      <c r="C8" s="7"/>
      <c r="D8" s="7"/>
      <c r="E8" s="7"/>
    </row>
    <row r="9" spans="1:6" x14ac:dyDescent="0.35">
      <c r="B9" s="7"/>
      <c r="C9" s="7"/>
      <c r="D9" s="7"/>
      <c r="E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AF00-8967-40F1-9D34-A9F9134D7FB1}">
  <dimension ref="A1:F5"/>
  <sheetViews>
    <sheetView topLeftCell="B1" workbookViewId="0">
      <selection activeCell="B3" sqref="A3:XFD15"/>
    </sheetView>
  </sheetViews>
  <sheetFormatPr baseColWidth="10" defaultRowHeight="14.5" x14ac:dyDescent="0.35"/>
  <cols>
    <col min="1" max="1" width="14.26953125" customWidth="1"/>
    <col min="2" max="6" width="20.6328125" customWidth="1"/>
  </cols>
  <sheetData>
    <row r="1" spans="1:6" ht="31" customHeight="1" thickBot="1" x14ac:dyDescent="0.4">
      <c r="A1" s="4" t="s">
        <v>42</v>
      </c>
      <c r="B1" s="10" t="s">
        <v>38</v>
      </c>
      <c r="C1" s="5" t="s">
        <v>39</v>
      </c>
      <c r="D1" s="10" t="s">
        <v>40</v>
      </c>
      <c r="E1" s="5" t="s">
        <v>36</v>
      </c>
      <c r="F1" s="11" t="s">
        <v>43</v>
      </c>
    </row>
    <row r="2" spans="1:6" x14ac:dyDescent="0.35">
      <c r="A2" t="str">
        <f>'Bruto por dominios'!A2</f>
        <v>23458555</v>
      </c>
      <c r="B2" s="7">
        <f>('Bruto por dominios'!B2/120)*100</f>
        <v>49.166666666666664</v>
      </c>
      <c r="C2" s="7">
        <f>('Bruto por dominios'!C2/72)*100</f>
        <v>54.166666666666664</v>
      </c>
      <c r="D2" s="7">
        <f>('Bruto por dominios'!D2/156)*100</f>
        <v>33.974358974358978</v>
      </c>
      <c r="E2" s="7">
        <f>('Bruto por dominios'!E2/40)*100</f>
        <v>30</v>
      </c>
      <c r="F2" s="7">
        <f>('Bruto por dominios'!F2/388)*100</f>
        <v>42.010309278350519</v>
      </c>
    </row>
    <row r="3" spans="1:6" x14ac:dyDescent="0.35">
      <c r="B3" s="7"/>
      <c r="C3" s="7"/>
      <c r="D3" s="7"/>
      <c r="E3" s="7"/>
    </row>
    <row r="4" spans="1:6" x14ac:dyDescent="0.35">
      <c r="B4" s="7"/>
      <c r="C4" s="7"/>
      <c r="D4" s="7"/>
      <c r="E4" s="7"/>
    </row>
    <row r="5" spans="1:6" x14ac:dyDescent="0.35">
      <c r="B5" s="7"/>
      <c r="C5" s="7"/>
      <c r="D5" s="7"/>
      <c r="E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2A1C-76C7-4706-8F3F-D67A763C0591}">
  <dimension ref="A1:U3"/>
  <sheetViews>
    <sheetView workbookViewId="0">
      <selection activeCell="Q4" sqref="A4:XFD12"/>
    </sheetView>
  </sheetViews>
  <sheetFormatPr baseColWidth="10" defaultRowHeight="14.5" x14ac:dyDescent="0.35"/>
  <cols>
    <col min="1" max="1" width="15.26953125" customWidth="1"/>
    <col min="2" max="2" width="24.90625" customWidth="1"/>
    <col min="3" max="3" width="30" customWidth="1"/>
    <col min="4" max="4" width="31.54296875" customWidth="1"/>
    <col min="5" max="5" width="28.7265625" customWidth="1"/>
    <col min="6" max="7" width="20.6328125" customWidth="1"/>
    <col min="8" max="8" width="31.54296875" customWidth="1"/>
    <col min="9" max="9" width="46.7265625" customWidth="1"/>
    <col min="10" max="10" width="32.81640625" customWidth="1"/>
    <col min="11" max="11" width="38.81640625" customWidth="1"/>
    <col min="12" max="12" width="22.90625" customWidth="1"/>
    <col min="13" max="13" width="23.1796875" customWidth="1"/>
    <col min="14" max="14" width="44.7265625" customWidth="1"/>
    <col min="15" max="15" width="36" customWidth="1"/>
    <col min="16" max="16" width="25.453125" customWidth="1"/>
    <col min="17" max="17" width="20.6328125" customWidth="1"/>
    <col min="18" max="18" width="31.6328125" customWidth="1"/>
    <col min="19" max="19" width="20.6328125" customWidth="1"/>
    <col min="20" max="20" width="30.54296875" customWidth="1"/>
  </cols>
  <sheetData>
    <row r="1" spans="1:21" ht="15" thickBot="1" x14ac:dyDescent="0.4">
      <c r="B1" s="16" t="s">
        <v>38</v>
      </c>
      <c r="C1" s="17"/>
      <c r="D1" s="17"/>
      <c r="E1" s="18"/>
      <c r="F1" s="16" t="s">
        <v>39</v>
      </c>
      <c r="G1" s="17"/>
      <c r="H1" s="17"/>
      <c r="I1" s="17"/>
      <c r="J1" s="18"/>
      <c r="K1" s="16" t="s">
        <v>40</v>
      </c>
      <c r="L1" s="17"/>
      <c r="M1" s="17"/>
      <c r="N1" s="17"/>
      <c r="O1" s="17"/>
      <c r="P1" s="17"/>
      <c r="Q1" s="17"/>
      <c r="R1" s="18"/>
      <c r="S1" s="16" t="s">
        <v>36</v>
      </c>
      <c r="T1" s="18"/>
    </row>
    <row r="2" spans="1:21" s="3" customFormat="1" ht="42.5" customHeight="1" thickBot="1" x14ac:dyDescent="0.4">
      <c r="A2" s="1" t="s">
        <v>42</v>
      </c>
      <c r="B2" s="4" t="s">
        <v>19</v>
      </c>
      <c r="C2" s="5" t="s">
        <v>20</v>
      </c>
      <c r="D2" s="5" t="s">
        <v>21</v>
      </c>
      <c r="E2" s="6" t="s">
        <v>22</v>
      </c>
      <c r="F2" s="4" t="s">
        <v>23</v>
      </c>
      <c r="G2" s="5" t="s">
        <v>24</v>
      </c>
      <c r="H2" s="5" t="s">
        <v>44</v>
      </c>
      <c r="I2" s="5" t="s">
        <v>26</v>
      </c>
      <c r="J2" s="6" t="s">
        <v>27</v>
      </c>
      <c r="K2" s="4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6" t="s">
        <v>35</v>
      </c>
      <c r="S2" s="4" t="s">
        <v>36</v>
      </c>
      <c r="T2" s="6" t="s">
        <v>37</v>
      </c>
      <c r="U2" s="2"/>
    </row>
    <row r="3" spans="1:21" x14ac:dyDescent="0.35">
      <c r="A3" t="str">
        <f>Transf1!A3</f>
        <v>23458555</v>
      </c>
      <c r="B3" t="str">
        <f>IF(Transf1!B3&lt;=3.8,"Sin Riesgo",IF(AND(Transf1!B3&gt;=3.9,Transf1!B3&lt;=13.5),"Riesgo bajo",IF(AND(Transf1!B3&gt;=13.6,Transf1!B3&lt;=25),"Riesgo medio",IF(AND(Transf1!B3&gt;=25.1,Transf1!B3&lt;=38.5),"Riesgo alto","Riesgo muy alto"))))</f>
        <v>Riesgo muy alto</v>
      </c>
      <c r="C3" t="str">
        <f>IF(Transf1!C3&lt;=6.3,"Sin Riesgo",IF(AND(Transf1!C3&gt;=6.4,Transf1!C3&lt;=14.6),"Riesgo bajo",IF(AND(Transf1!C3&gt;=14.7,Transf1!C3&lt;=27.1),"Riesgo medio",IF(AND(Transf1!C3&gt;=27.2,Transf1!C3&lt;=37.5),"Riesgo alto","Riesgo muy alto"))))</f>
        <v>Riesgo muy alto</v>
      </c>
      <c r="D3" t="str">
        <f>IF(Transf1!D3&lt;=5,"Sin Riesgo",IF(AND(Transf1!D3&gt;=5.1,Transf1!D3&lt;=20),"Riesgo bajo",IF(AND(Transf1!D3&gt;=20.1,Transf1!D3&lt;=30),"Riesgo medio",IF(AND(Transf1!D3&gt;=30.1,Transf1!D3&lt;=50),"Riesgo alto","Riesgo muy alto"))))</f>
        <v>Riesgo muy alto</v>
      </c>
      <c r="E3" t="s">
        <v>45</v>
      </c>
      <c r="F3" t="str">
        <f>IF(Transf1!F3&lt;=0.9,"Sin Riesgo",IF(AND(Transf1!F3&gt;=1,Transf1!F3&lt;=5),"Riesgo bajo",IF(AND(Transf1!F3&gt;=5.1,Transf1!F3&lt;=15),"Riesgo medio",IF(AND(Transf1!F3&gt;=15.1,Transf1!F3&lt;=30),"Riesgo alto","Riesgo muy alto"))))</f>
        <v>Riesgo muy alto</v>
      </c>
      <c r="G3" t="str">
        <f>IF(Transf1!G3&lt;=0.9,"Sin Riesgo",IF(AND(Transf1!G3&gt;=1,Transf1!G3&lt;=16.7),"Riesgo bajo",IF(AND(Transf1!G3&gt;=16.8,Transf1!G3&lt;=25),"Riesgo medio",IF(AND(Transf1!G3&gt;=25.1,Transf1!G3&lt;=50),"Riesgo alto","Riesgo muy alto"))))</f>
        <v>Riesgo alto</v>
      </c>
      <c r="H3" t="str">
        <f>IF(Transf1!H3&lt;=16.7,"Sin Riesgo",IF(AND(Transf1!H3&gt;=16.8,Transf1!H3&lt;=33.3),"Riesgo bajo",IF(AND(Transf1!H3&gt;=33.4,Transf1!H3&lt;=41.7),"Riesgo medio",IF(AND(Transf1!H3&gt;=41.8,Transf1!H3&lt;=58.3),"Riesgo alto","Riesgo muy alto"))))</f>
        <v>Riesgo muy alto</v>
      </c>
      <c r="I3" t="str">
        <f>IF(Transf1!I3&lt;=12.5,"Sin Riesgo",IF(AND(Transf1!I3&gt;=12.6,Transf1!I3&lt;=25),"Riesgo bajo",IF(AND(Transf1!I3&gt;=25.1,Transf1!I3&lt;=37.5),"Riesgo medio",IF(AND(Transf1!I3&gt;=37.6,Transf1!I3&lt;=56.3),"Riesgo alto","Riesgo muy alto"))))</f>
        <v>Riesgo alto</v>
      </c>
      <c r="J3" t="str">
        <f>IF(Transf1!J3&lt;=22.9,"Sin Riesgo",IF(AND(Transf1!J3&gt;=23,Transf1!J3&lt;=31.3),"Riesgo bajo",IF(AND(Transf1!J3&gt;=31.4,Transf1!J3&lt;=39.6),"Riesgo medio",IF(AND(Transf1!J3&gt;=39.7,Transf1!J3&lt;=47.9),"Riesgo alto","Riesgo muy alto"))))</f>
        <v>Riesgo muy alto</v>
      </c>
      <c r="K3" t="str">
        <f>IF(Transf1!K3&lt;=33.3,"Sin Riesgo",IF(AND(Transf1!K3&gt;=33.4,Transf1!K3&lt;=50),"Riesgo bajo",IF(AND(Transf1!K3&gt;=50.1,Transf1!K3&lt;=66.7),"Riesgo medio",IF(AND(Transf1!K3&gt;=66.8,Transf1!K3&lt;=75),"Riesgo alto","Riesgo muy alto"))))</f>
        <v>Riesgo bajo</v>
      </c>
      <c r="L3" t="str">
        <f>IF(Transf1!L3&lt;=33.3,"Sin Riesgo",IF(AND(Transf1!L3&gt;=33.4,Transf1!L3&lt;=50),"Riesgo bajo",IF(AND(Transf1!L3&gt;=50.1,Transf1!L3&lt;=66.7),"Riesgo medio",IF(AND(Transf1!L3&gt;=66.8,Transf1!L3&lt;=75),"Riesgo alto","Riesgo muy alto"))))</f>
        <v>Sin Riesgo</v>
      </c>
      <c r="M3" t="str">
        <f>IF(Transf1!M3&lt;=16.7,"Sin Riesgo",IF(AND(Transf1!M3&gt;=16.8,Transf1!M3&lt;=33.3),"Riesgo bajo",IF(AND(Transf1!M3&gt;=33.4,Transf1!M3&lt;=41.7),"Riesgo medio",IF(AND(Transf1!M3&gt;=41.8,Transf1!M3&lt;=50),"Riesgo alto","Riesgo muy alto"))))</f>
        <v>Riesgo alto</v>
      </c>
      <c r="N3" t="str">
        <f>IF(Transf1!N3&lt;=12.5,"Sin Riesgo",IF(AND(Transf1!N3&gt;=12.6,Transf1!N3&lt;=25),"Riesgo bajo",IF(AND(Transf1!N3&gt;=25.1,Transf1!N3&lt;=31.3),"Riesgo medio",IF(AND(Transf1!N3&gt;=31.4,Transf1!N3&lt;=50),"Riesgo alto","Riesgo muy alto"))))</f>
        <v>Riesgo alto</v>
      </c>
      <c r="O3" t="str">
        <f>IF(Transf1!O3&lt;=50,"Sin Riesgo",IF(AND(Transf1!O3&gt;=50.1,Transf1!O3&lt;=65),"Riesgo bajo",IF(AND(Transf1!O3&gt;=65.1,Transf1!O3&lt;=75),"Riesgo medio",IF(AND(Transf1!O3&gt;=75.1,Transf1!O3&lt;=85),"Riesgo alto","Riesgo muy alto"))))</f>
        <v>Sin Riesgo</v>
      </c>
      <c r="P3" t="str">
        <f>IF(Transf1!P3&lt;=12.5,"Sin Riesgo",IF(AND(Transf1!P3&gt;=12.6,Transf1!P3&lt;=25),"Riesgo bajo",IF(AND(Transf1!P3&gt;=25.1,Transf1!P3&lt;=31.3),"Riesgo medio",IF(AND(Transf1!P3&gt;=31.4,Transf1!P3&lt;=50),"Riesgo alto","Riesgo muy alto"))))</f>
        <v>Riesgo muy alto</v>
      </c>
      <c r="Q3" t="str">
        <f>IF(Transf1!Q3&lt;=25,"Sin Riesgo",IF(AND(Transf1!Q3&gt;=25.1,Transf1!Q3&lt;=37.5),"Riesgo bajo",IF(AND(Transf1!Q3&gt;=37.6,Transf1!Q3&lt;=45.8),"Riesgo medio",IF(AND(Transf1!Q3&gt;=45.9,Transf1!Q3&lt;=48.3),"Riesgo alto","Riesgo muy alto"))))</f>
        <v>Sin Riesgo</v>
      </c>
      <c r="R3" t="str">
        <f>IF(Transf1!R3&lt;=12.5,"Sin Riesgo",IF(AND(Transf1!R3&gt;=12.6,Transf1!R3&lt;=25),"Riesgo bajo",IF(AND(Transf1!R3&gt;=25.1,Transf1!R3&lt;=31.3),"Riesgo medio",IF(AND(Transf1!R3&gt;=31.4,Transf1!R3&lt;=50),"Riesgo alto","Riesgo muy alto"))))</f>
        <v>Riesgo bajo</v>
      </c>
      <c r="S3" t="str">
        <f>IF(Transf1!S3&lt;=0.9,"Sin Riesgo",IF(AND(Transf1!S3&gt;=1,Transf1!S3&lt;=6.3),"Riesgo bajo",IF(AND(Transf1!S3&gt;=6.4,Transf1!S3&lt;=12.5),"Riesgo medio",IF(AND(Transf1!S3&gt;=12.6,Transf1!S3&lt;=18.8),"Riesgo alto","Riesgo muy alto"))))</f>
        <v>Riesgo muy alto</v>
      </c>
      <c r="T3" t="str">
        <f>IF(Transf1!T3&lt;=0.9,"Sin Riesgo",IF(AND(Transf1!T3&gt;=1,Transf1!T3&lt;=12.5),"Riesgo bajo",IF(AND(Transf1!T3&gt;=12.6,Transf1!T3&lt;=25),"Riesgo medio",IF(AND(Transf1!T3&gt;=25.1,Transf1!T3&lt;=37.5),"Riesgo alto","Riesgo muy alto"))))</f>
        <v>Riesgo alto</v>
      </c>
    </row>
  </sheetData>
  <mergeCells count="4">
    <mergeCell ref="B1:E1"/>
    <mergeCell ref="F1:J1"/>
    <mergeCell ref="K1:R1"/>
    <mergeCell ref="S1:T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6EE-120F-4800-A55C-F2044FD7C6DA}">
  <dimension ref="A1:C20"/>
  <sheetViews>
    <sheetView topLeftCell="A12" workbookViewId="0">
      <selection activeCell="A21" sqref="A21:XFD103"/>
    </sheetView>
  </sheetViews>
  <sheetFormatPr baseColWidth="10" defaultRowHeight="14.5" x14ac:dyDescent="0.35"/>
  <cols>
    <col min="1" max="1" width="15.54296875" bestFit="1" customWidth="1"/>
    <col min="2" max="2" width="46.81640625" bestFit="1" customWidth="1"/>
    <col min="3" max="3" width="15.7265625" bestFit="1" customWidth="1"/>
  </cols>
  <sheetData>
    <row r="1" spans="1:3" x14ac:dyDescent="0.35">
      <c r="A1" t="s">
        <v>42</v>
      </c>
      <c r="B1" t="s">
        <v>165</v>
      </c>
      <c r="C1" t="s">
        <v>166</v>
      </c>
    </row>
    <row r="2" spans="1:3" x14ac:dyDescent="0.35">
      <c r="A2" t="s">
        <v>0</v>
      </c>
      <c r="B2" t="s">
        <v>19</v>
      </c>
      <c r="C2" t="s">
        <v>167</v>
      </c>
    </row>
    <row r="3" spans="1:3" x14ac:dyDescent="0.35">
      <c r="A3" t="s">
        <v>0</v>
      </c>
      <c r="B3" t="s">
        <v>20</v>
      </c>
      <c r="C3" t="s">
        <v>167</v>
      </c>
    </row>
    <row r="4" spans="1:3" x14ac:dyDescent="0.35">
      <c r="A4" t="s">
        <v>0</v>
      </c>
      <c r="B4" t="s">
        <v>21</v>
      </c>
      <c r="C4" t="s">
        <v>167</v>
      </c>
    </row>
    <row r="5" spans="1:3" x14ac:dyDescent="0.35">
      <c r="A5" t="s">
        <v>0</v>
      </c>
      <c r="B5" t="s">
        <v>22</v>
      </c>
      <c r="C5" t="s">
        <v>45</v>
      </c>
    </row>
    <row r="6" spans="1:3" x14ac:dyDescent="0.35">
      <c r="A6" t="s">
        <v>0</v>
      </c>
      <c r="B6" t="s">
        <v>23</v>
      </c>
      <c r="C6" t="s">
        <v>167</v>
      </c>
    </row>
    <row r="7" spans="1:3" x14ac:dyDescent="0.35">
      <c r="A7" t="s">
        <v>0</v>
      </c>
      <c r="B7" t="s">
        <v>24</v>
      </c>
      <c r="C7" t="s">
        <v>163</v>
      </c>
    </row>
    <row r="8" spans="1:3" x14ac:dyDescent="0.35">
      <c r="A8" t="s">
        <v>0</v>
      </c>
      <c r="B8" t="s">
        <v>44</v>
      </c>
      <c r="C8" t="s">
        <v>167</v>
      </c>
    </row>
    <row r="9" spans="1:3" x14ac:dyDescent="0.35">
      <c r="A9" t="s">
        <v>0</v>
      </c>
      <c r="B9" t="s">
        <v>26</v>
      </c>
      <c r="C9" t="s">
        <v>163</v>
      </c>
    </row>
    <row r="10" spans="1:3" x14ac:dyDescent="0.35">
      <c r="A10" t="s">
        <v>0</v>
      </c>
      <c r="B10" t="s">
        <v>27</v>
      </c>
      <c r="C10" t="s">
        <v>167</v>
      </c>
    </row>
    <row r="11" spans="1:3" x14ac:dyDescent="0.35">
      <c r="A11" t="s">
        <v>0</v>
      </c>
      <c r="B11" t="s">
        <v>28</v>
      </c>
      <c r="C11" t="s">
        <v>168</v>
      </c>
    </row>
    <row r="12" spans="1:3" x14ac:dyDescent="0.35">
      <c r="A12" t="s">
        <v>0</v>
      </c>
      <c r="B12" t="s">
        <v>29</v>
      </c>
      <c r="C12" t="s">
        <v>169</v>
      </c>
    </row>
    <row r="13" spans="1:3" x14ac:dyDescent="0.35">
      <c r="A13" t="s">
        <v>0</v>
      </c>
      <c r="B13" t="s">
        <v>30</v>
      </c>
      <c r="C13" t="s">
        <v>163</v>
      </c>
    </row>
    <row r="14" spans="1:3" x14ac:dyDescent="0.35">
      <c r="A14" t="s">
        <v>0</v>
      </c>
      <c r="B14" t="s">
        <v>31</v>
      </c>
      <c r="C14" t="s">
        <v>163</v>
      </c>
    </row>
    <row r="15" spans="1:3" x14ac:dyDescent="0.35">
      <c r="A15" t="s">
        <v>0</v>
      </c>
      <c r="B15" t="s">
        <v>32</v>
      </c>
      <c r="C15" t="s">
        <v>169</v>
      </c>
    </row>
    <row r="16" spans="1:3" x14ac:dyDescent="0.35">
      <c r="A16" t="s">
        <v>0</v>
      </c>
      <c r="B16" t="s">
        <v>33</v>
      </c>
      <c r="C16" t="s">
        <v>167</v>
      </c>
    </row>
    <row r="17" spans="1:3" x14ac:dyDescent="0.35">
      <c r="A17" t="s">
        <v>0</v>
      </c>
      <c r="B17" t="s">
        <v>34</v>
      </c>
      <c r="C17" t="s">
        <v>169</v>
      </c>
    </row>
    <row r="18" spans="1:3" x14ac:dyDescent="0.35">
      <c r="A18" t="s">
        <v>0</v>
      </c>
      <c r="B18" t="s">
        <v>35</v>
      </c>
      <c r="C18" t="s">
        <v>168</v>
      </c>
    </row>
    <row r="19" spans="1:3" x14ac:dyDescent="0.35">
      <c r="A19" t="s">
        <v>0</v>
      </c>
      <c r="B19" t="s">
        <v>36</v>
      </c>
      <c r="C19" t="s">
        <v>167</v>
      </c>
    </row>
    <row r="20" spans="1:3" x14ac:dyDescent="0.35">
      <c r="A20" t="s">
        <v>0</v>
      </c>
      <c r="B20" t="s">
        <v>37</v>
      </c>
      <c r="C20" t="s">
        <v>163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388B-2D13-4E76-95F2-8B41BE7248B1}">
  <dimension ref="A1:F2"/>
  <sheetViews>
    <sheetView topLeftCell="C1" workbookViewId="0">
      <selection activeCell="E8" sqref="E8"/>
    </sheetView>
  </sheetViews>
  <sheetFormatPr baseColWidth="10" defaultRowHeight="14.5" x14ac:dyDescent="0.35"/>
  <cols>
    <col min="1" max="1" width="15.26953125" customWidth="1"/>
    <col min="2" max="2" width="39" customWidth="1"/>
    <col min="3" max="3" width="22.1796875" customWidth="1"/>
    <col min="4" max="4" width="21.08984375" customWidth="1"/>
    <col min="5" max="6" width="20.6328125" customWidth="1"/>
  </cols>
  <sheetData>
    <row r="1" spans="1:6" ht="31" customHeight="1" thickBot="1" x14ac:dyDescent="0.4">
      <c r="A1" s="13" t="s">
        <v>42</v>
      </c>
      <c r="B1" s="14" t="s">
        <v>38</v>
      </c>
      <c r="C1" s="15" t="s">
        <v>39</v>
      </c>
      <c r="D1" s="14" t="s">
        <v>40</v>
      </c>
      <c r="E1" s="15" t="s">
        <v>36</v>
      </c>
      <c r="F1" s="12" t="s">
        <v>43</v>
      </c>
    </row>
    <row r="2" spans="1:6" x14ac:dyDescent="0.35">
      <c r="A2" t="str">
        <f>Transf!A2</f>
        <v>23458555</v>
      </c>
      <c r="B2" t="str">
        <f>IF(Transf!B2&lt;=8.3,"Sin Riesgo",IF(AND(Transf!B2&gt;=8.4,Transf!B2&lt;=17.5),"Riesgo bajo",IF(AND(Transf!B2&gt;=17.6,Transf!B2&lt;=26.7),"Riesgo medio",IF(AND(Transf!B2&gt;=26.8,Transf!B2&lt;=34.8),"Riesgo alto","Riesgo muy alto "))))</f>
        <v xml:space="preserve">Riesgo muy alto </v>
      </c>
      <c r="C2" t="str">
        <f>IF(Transf!C2&lt;=19.4,"Sin Riesgo",IF(AND(Transf!C2&gt;=19.5,Transf!C2&lt;=26.4),"Riesgo bajo",IF(AND(Transf!C2&gt;=26.5,Transf!C2&lt;=34.7),"Riesgo medio",IF(AND(Transf!C2&gt;=34.8,Transf!C2&lt;=43.1),"Riesgo alto","Riesgo muy alto "))))</f>
        <v xml:space="preserve">Riesgo muy alto </v>
      </c>
      <c r="D2" t="str">
        <f>IF(Transf!D2&lt;=26.9,"Sin Riesgo",IF(AND(Transf!D2&gt;=27,Transf!D2&lt;=33.3),"Riesgo bajo",IF(AND(Transf!D2&gt;=33.4,Transf!D2&lt;=37.8),"Riesgo medio",IF(AND(Transf!D2&gt;=37.9,Transf!D2&lt;=44.2),"Riesgo alto","Riesgo muy alto "))))</f>
        <v>Riesgo medio</v>
      </c>
      <c r="E2" t="str">
        <f>IF(Transf!E2&lt;=2.5,"Sin Riesgo",IF(AND(Transf!E2&gt;=2.6,Transf!E2&lt;=10),"Riesgo bajo",IF(AND(Transf!E2&gt;=10.1,Transf!E2&lt;=17.5),"Riesgo medio",IF(AND(Transf!E2&gt;=17.6,Transf!E2&lt;=27.5),"Riesgo alto","Riesgo muy alto "))))</f>
        <v xml:space="preserve">Riesgo muy alto </v>
      </c>
      <c r="F2" t="str">
        <f>IF(Transf!F2&lt;=20.6,"Sin Riesgo",IF(AND(Transf!F2&gt;=20.7,Transf!F2&lt;=26),"Riesgo bajo",IF(AND(Transf!F2&gt;=26.1,Transf!F2&lt;=31.2),"Riesgo medio",IF(AND(Transf!F2&gt;=31.3,Transf!F2&lt;=38.7),"Riesgo alto","Riesgo muy alto "))))</f>
        <v xml:space="preserve">Riesgo muy alto 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0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r 3 y K 0 A A A D 4 A A A A E g A A A E N v b m Z p Z y 9 Q Y W N r Y W d l L n h t b I S P z Q q C Q B z E 7 0 H v I H t 3 v y o C + b s e u i Y E Q X h d d N E l X c N d W 9 + t Q 4 / U K 6 S U 1 a 3 j z P x g Z h 6 3 O y R D U w d X 1 V n d m h g x T F F g n T S F r F u j Y m R a l I j l A g 4 y P 8 t S B S N t b D T Y I k a V c 5 e I E O 8 9 9 i v c d i X h l D K S p f t j X q l G o g + s / 8 O h N l N t r p C A 0 2 u N 4 J i t N 5 h R v s U U y O x C q s 2 X 4 O P i K f 0 x Y d f X r u + U U D Z M M y C z B P I + I Z 4 A A A D / / w M A U E s D B B Q A A g A I A A A A I Q A x e B 2 0 r A g A A L 4 t A A A T A A A A R m 9 y b X V s Y X M v U 2 V j d G l v b j E u b e x a 3 W 7 b x h K + N 5 B 3 W K g 3 M q C j l v 9 s i 1 6 4 t t u 6 M G L D V n N Q x E G w p t Y O U 4 q r L k n X i e G L P l J x H i E v d m b J W f 6 M K I s S 0 u I c w A F i a v + + + X Z 3 Z n Z 2 y E x E e S x T d l k 9 r W / 3 9 r J 3 X I k 5 + 2 J 0 k u a K J / x a w l / 2 P R v b + y P 2 H U t E / m K P w b 8 z F d + K F G p + z m Q 6 P Z J R s R B p P v 4 h T s T 0 U K Y 5 F L L x 6 P C b q 1 8 y o b K r U 6 l E y t m p X I q P V 6 Z 3 d n V + c f b r 8 e H s j J 0 f n F 1 d i K x I c j 6 X 2 d v L Q t 2 J n y + v u i S m 7 0 H W a H 9 / U l H 4 Y g S C 7 o T K 4 7 l k w C X n 1 w n X J C 9 E J N V 8 O p M z q B H j i q o Z 9 Y o n h Y B O / a M f r M f X Z Y 8 3 q 0 J 4 R 0 i J P f 1 B y c V p n O X j c t C E X S 6 T O M + F m p Y / v v / w U u b v 4 v R 2 v D 9 h a Z E k 5 u / x P c y r H J J N j 5 W S q p n T p W D i f s n T e f z p P + x Q J s U i t R p 5 x 2 V T N c G q c d z P c M J G Z v C E P Y x O j n T N S 7 m 4 V k L / + l G k Q k n 9 6 + D T X 5 K l P I o X M W x J W X W c 6 V 1 g U X w X J + W w + E 4 k T M y L i O f x X d n l X M k b k Q H F V J d O i 1 u u m I K K u U i j m C O I 4 h X e L F 5 K N h f s D g B F O i + b z 0 E r Z M o z q F 9 C n Z Y t s g Y L e s P w a / 6 + 5 p j p u S U w w 8 U S B F U T 5 O q 2 b P 9 R F S A h M s W 6 O 7 C u K z / 9 q Q Q n u C W x S K Y 1 0 5 9 A 0 T L T g 8 1 j r u K m Y w a a i G V r a l U P u 3 o 4 1 c O t H l 7 1 8 K t H U D 3 C 6 v E 1 D v 8 K n 4 h j I Z C F S B Z C W Y h l I Z i F a B b C W Y h n I 5 5 t e C G e j X g 2 4 t m I Z y O e j X g 2 4 t m I 5 y C e g 3 i O m S j i O Y j n I J 6 D e A 7 i O Y j n I J 6 L e C 7 i u Y j n I o 5 r V h D x X M R z E c 9 F P B f x P M T z E M 9 D P A 9 x P L M V i O c h n o d 4 H u J 5 i O c j n o 9 4 P u L 5 i O c j n m / 2 F v F 8 x P M R z 0 e 8 A P E C x A s Q L 0 C 8 A P E C x A u M s i B e g H g B 4 o W I F y J e i H g h 4 o W I F y J e i H i h 0 b 6 w 8 g h g a R F 4 e l 7 a 9 U 9 8 q W 3 v I N e F k x S s P o 3 E y V y X f g f P V B 4 J d m M 7 x n A e t U N B 5 z K t H I s p N Q 7 G 1 D S O x t T 0 O B z T R B 1 P D b v q g E x T 1 x G Z 2 j 6 H 1 B J i z N 1 U 9 T m o W s A 6 R 9 W V 1 X U s 7 b n 2 O S 5 s r h 1 Y v V p d R 7 Y C 0 3 Z o p r H P s X U m 1 n Z w p m G d o + s M b D k 8 U 4 + O r y n a 3 a L T L b r d o t c t + t 1 i 0 C 2 G 3 e L X h M Z X p E x 4 W Y S Y R Z h Z h J p F u F m E n E X Y W Y S e R f j Z h J 9 N 1 4 3 w s w k / m / C z C T + b 8 L M J P 5 v w s w k / h / B z C D + H b i z h 5 x B + D u H n E H 4 O 4 e c Q f g 7 h 5 x J + L u H n E n 4 u 4 e N S T S T 8 X M L P J f x c w s 8 l / D z C z y P 8 P M L P I 3 w 8 a h q E n 0 f 4 e Y S f R / h 5 h J 9 P + P m E n 0 / 4 + Y S f T / j 5 1 H Y J P 5 / w 8 w k / n / A L C L + A 8 A s I v 4 D w C w i / g P A L q H M h / A L C L y D 8 Q s I v J P x C w i 8 k / E L C L y T 8 Q s I v p N 6 v w 4 8 c 3 L U X b x / g 9 Y n c O c h N b f d A 7 5 4 d 9 c H + 9 C 3 E n O X k M q K v P / V V p P f 2 s h o O b B B E Q 4 R t J Q 6 I O j Y w 6 E Q i W 4 s f G u J s I E H D n q 1 5 D I 2 n N v B Y i a a e v o 4 O m s v T w d r D K B f 3 e a k 5 + o f d j T n p g G n d + c k e 9 k Y F N 6 H h 1 g s 9 J N 7 c I H s l B t 1 l t z c G t h t I 9 A e 7 W z P Z P p 4 e p I G t G H c H D d w l k B + i h 8 2 A d X p I e m z W w 7 5 r w 4 4 6 O f x e s s n 5 t 6 4 m O z n E J + 5 B b e y h S 1 N f h b Y / H I Z e s o Z Y b H 2 5 2 n 1 N + i 5 1 X e w N R H o v c 7 s Z 7 e C 7 4 p C 1 M f f H r a l s d T t t p 4 N 1 M 4 x U A r y B S P m c t 5 z X R V m p q k 7 Z e A j x y f 9 b n m P w S f g P 5 k M G e 8 X n v M l z 3 u Q 5 b / K c N 3 n O m w z O m w y 5 1 T + n W f 7 u N M t j T w j y e x H n N P 5 Y y D v R h B + 9 0 U o r 4 h i W s X m x F 6 f r h T c v 9 G d v 4 U y 6 5 W + P 4 k X v a / z j + 0 g k 0 8 N C K T j Q / y 3 V b 9 d S / j b e f 3 j 9 k i / E d y M 9 B e 6 P 3 j y + x p f 7 z f v x 6 q z k i + s Y Y p p m u j P F 0 + x G q k X F a v Z h K T J 8 F T 9 5 0 C + k 2 Z K r H F Y b I r B c h 1 I 5 9 G A 6 E q j u W F x F u V A Q K s Z R G W y w B C I Y x T + W h 3 i 3 7 4 V I u N 4 1 k b F M Q o y T C H P o N z Z A R + R K 8 i T W X y G U Q 0 F A A v 8 z C D Y E B A 1 r R e i g g C U Q V E S y + i x h L l U Z / h D 2 O g C Y 8 3 k J q 2 T S M 7 0 l 4 F W y V x r P z c K U E j + w B U + F j j b K K A b W e Z X e 2 V K q v E h L k b C s X M + 9 y C S M r a b F F Z B I y p g O J i B N T N p D X M c 8 M o G B v M i h 5 y L m s K Y Q 6 z 6 1 m k c C G I K 6 M U 1 O r 6 j e g A 9 a m M h u C q E + S n Y T Z 3 H 0 x E i w j c r u e h a z 7 h Q V o C q w a B A b 8 9 V u J + l N U p Q x b r l S J k a r 2 e s J q 1 R C z N 9 8 U 7 I C c n y v F R Q w S p W D r V 3 K N O P X c V L v p o k j 1 3 D U K 6 w N j Z W q l f Q t c A Z K 3 f D s 0 4 4 2 G k T A 7 4 E 3 m H M 3 V q X 6 G U l Q X e C a 9 b Y 1 e w 4 b Y 7 q u K N + q I 9 M y e V p o 5 Y e r h y 7 N 4 5 Q v 4 o 9 V R W P u v 6 R L u L H k Z / m 7 9 h W r 6 x u q D 1 G 6 d v + o v 9 f I V X x d V I H 2 K 5 5 I 1 X e n 0 4 a X l t e u H m d z A e 5 z s e p b N 7 H X j q g t / E g 7 h K z 0 J F W m p 2 J T f w I D A B e x y G D / H 9 d 4 3 j 6 W P U 5 Y 7 u 6 E n X / Q C Z 8 a l w t K o 7 Z 2 s s a X D P c f 8 y d d d r + G / + / o b I 9 C b K L S / u D u C K 6 a 2 h E u E 6 G / g R v t r C H h W 8 v 6 v E f 1 y m b U + Y 9 u d Z 0 E 6 V a v Z k J O 0 t x 3 p 1 p Q 5 X W 7 + R A i a y U p Q k 7 L d m a E a G B c a L f 9 q k l j U M X T + 8 o X p V 9 c 2 6 t J k B D a P W k S Q m 1 N r o T g I M 3 Z W v N o s V z X q T 9 j Q g X 1 n l 3 d 5 M k a 2 L U n H 7 1 s d F t p I q X b u i a b 0 r f M T U 6 l R w A 2 2 v 2 O o f r 7 5 Z f s 4 F Y J n X m K G u M 8 h o U 3 1 q F / w y S T C O y 1 / f 7 l Y G 7 e L F Q 9 + 2 x p w p q 2 E q h T I 3 j 0 j o F 9 i + m v g q u x / j W D o 2 Z 6 K k H c S / n H e H + f / Y u 9 J n b y p g 3 R r E l V t 3 P W k 8 x y s u 2 3 o d X c t v 9 G d N U W 1 5 r f z t + O r h j S O t v 5 j F + U f o 7 P S b t K v C a 0 a G / v i 7 0 X e 9 / + F w A A / / 8 D A F B L A Q I t A B Q A B g A I A A A A I Q A q 3 a p A 0 g A A A D c B A A A T A A A A A A A A A A A A A A A A A A A A A A B b Q 2 9 u d G V u d F 9 U e X B l c 1 0 u e G 1 s U E s B A i 0 A F A A C A A g A A A A h A E 5 K 9 8 i t A A A A + A A A A B I A A A A A A A A A A A A A A A A A C w M A A E N v b m Z p Z y 9 Q Y W N r Y W d l L n h t b F B L A Q I t A B Q A A g A I A A A A I Q A x e B 2 0 r A g A A L 4 t A A A T A A A A A A A A A A A A A A A A A O g D A A B G b 3 J t d W x h c y 9 T Z W N 0 a W 9 u M S 5 t U E s F B g A A A A A D A A M A w g A A A M U M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k w A A A A A A A K y T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W 5 0 c m F s Y W J v c m F s J T I w Q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d U M D I 6 N D M 6 N D k u N T Q 0 N T U x O F o i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8 + P E V u d H J 5 I F R 5 c G U 9 I k Z p b G x D b 2 x 1 b W 5 O Y W 1 l c y I g V m F s d W U 9 I n N b J n F 1 b 3 Q 7 Q 2 9 s d W 1 u M S 5 J R C Z x d W 9 0 O y w m c X V v d D t D b 2 x 1 b W 4 x L k 5 v b W J y Z S Z x d W 9 0 O y w m c X V v d D t D b 2 x 1 b W 4 x L k d l b m V y b y Z x d W 9 0 O y w m c X V v d D t D b 2 x 1 b W 4 x L k H D s W 8 g b m F j a W 1 p Z W 5 0 b y Z x d W 9 0 O y w m c X V v d D t D b 2 x 1 b W 4 x L k V z d G F k b y B j a X Z p b C Z x d W 9 0 O y w m c X V v d D t D b 2 x 1 b W 4 x L k 5 p d m V s I G V k d W N h d G l 2 b y Z x d W 9 0 O y w m c X V v d D t D b 2 x 1 b W 4 x L l B y b 2 Z l c 2 n D s 2 4 m c X V v d D s s J n F 1 b 3 Q 7 Q 2 9 s d W 1 u M S 5 M d W d h c i B y Z X N p Z G V u Y 2 l h L n R l e H Q x J n F 1 b 3 Q 7 L C Z x d W 9 0 O 0 N v b H V t b j E u T H V n Y X I g c m V z a W R l b m N p Y S 5 0 Z X h 0 M i Z x d W 9 0 O y w m c X V v d D t D b 2 x 1 b W 4 x L k V z d H J h d G 8 m c X V v d D s s J n F 1 b 3 Q 7 Q 2 9 s d W 1 u M S 5 U a X B v I G R l I H Z p d m l l b m R h J n F 1 b 3 Q 7 L C Z x d W 9 0 O 0 N v b H V t b j E u U G V y c 2 9 u Y X M g Z G V w Z W 5 k a W V u d G V z J n F 1 b 3 Q 7 L C Z x d W 9 0 O 0 N v b H V t b j E u T H V n Y X I g Z G U g d H J h Y m F q b y 5 0 Z X h 0 M S Z x d W 9 0 O y w m c X V v d D t D b 2 x 1 b W 4 x L k x 1 Z 2 F y I G R l I H R y Y W J h a m 8 u d G V 4 d D I m c X V v d D s s J n F 1 b 3 Q 7 Q 2 9 s d W 1 u M S 5 B w 7 F v c y B l b i B s Y S B l b X B y Z X N h J n F 1 b 3 Q 7 L C Z x d W 9 0 O 0 N v b H V t b j E u Q 2 F y Z 2 8 m c X V v d D s s J n F 1 b 3 Q 7 Q 2 9 s d W 1 u M S 5 H c n V w b y B j Y X J n b y Z x d W 9 0 O y w m c X V v d D t D b 2 x 1 b W 4 x L k H D s W 9 z I G V u I G V s I G N h c m d v J n F 1 b 3 Q 7 L C Z x d W 9 0 O 0 N v b H V t b j E u w 4 F y Z W E g Z G U g d H J h Y m F q b y Z x d W 9 0 O y w m c X V v d D t D b 2 x 1 b W 4 x L l R p c G 8 g Y 2 9 u d H J h d G 8 m c X V v d D s s J n F 1 b 3 Q 7 Q 2 9 s d W 1 u M S 5 I b 3 J h c y B 0 c m F i Y W p v I G R p Y X J p b y Z x d W 9 0 O y w m c X V v d D t D b 2 x 1 b W 4 x L l R p c G 8 g c 2 F s Y X J p b y Z x d W 9 0 O y w m c X V v d D t D b 2 x 1 b W 4 x L j E u M S Z x d W 9 0 O y w m c X V v d D t D b 2 x 1 b W 4 x L j E u M i Z x d W 9 0 O y w m c X V v d D t D b 2 x 1 b W 4 x L j E u M y Z x d W 9 0 O y w m c X V v d D t D b 2 x 1 b W 4 x L j E u N C Z x d W 9 0 O y w m c X V v d D t D b 2 x 1 b W 4 x L j E u N S Z x d W 9 0 O y w m c X V v d D t D b 2 x 1 b W 4 x L j E u N i Z x d W 9 0 O y w m c X V v d D t D b 2 x 1 b W 4 x L j E u N y Z x d W 9 0 O y w m c X V v d D t D b 2 x 1 b W 4 x L j E u O C Z x d W 9 0 O y w m c X V v d D t D b 2 x 1 b W 4 x L j E u O S Z x d W 9 0 O y w m c X V v d D t D b 2 x 1 b W 4 x L j E u M T A m c X V v d D s s J n F 1 b 3 Q 7 Q 2 9 s d W 1 u M S 4 x L j E x J n F 1 b 3 Q 7 L C Z x d W 9 0 O 0 N v b H V t b j E u M S 4 x M i Z x d W 9 0 O y w m c X V v d D t D b 2 x 1 b W 4 x L j E u M T M m c X V v d D s s J n F 1 b 3 Q 7 Q 2 9 s d W 1 u M S 4 x L j E 0 J n F 1 b 3 Q 7 L C Z x d W 9 0 O 0 N v b H V t b j E u M S 4 x N S Z x d W 9 0 O y w m c X V v d D t D b 2 x 1 b W 4 x L j E u M T Y m c X V v d D s s J n F 1 b 3 Q 7 Q 2 9 s d W 1 u M S 4 x L j E 3 J n F 1 b 3 Q 7 L C Z x d W 9 0 O 0 N v b H V t b j E u M S 4 x O C Z x d W 9 0 O y w m c X V v d D t D b 2 x 1 b W 4 x L j E u M T k m c X V v d D s s J n F 1 b 3 Q 7 Q 2 9 s d W 1 u M S 4 x L j I w J n F 1 b 3 Q 7 L C Z x d W 9 0 O 0 N v b H V t b j E u M S 4 y M S Z x d W 9 0 O y w m c X V v d D t D b 2 x 1 b W 4 x L j E u M j I m c X V v d D s s J n F 1 b 3 Q 7 Q 2 9 s d W 1 u M S 4 x L j I z J n F 1 b 3 Q 7 L C Z x d W 9 0 O 0 N v b H V t b j E u M S 4 y N C Z x d W 9 0 O y w m c X V v d D t D b 2 x 1 b W 4 x L j E u M j U m c X V v d D s s J n F 1 b 3 Q 7 Q 2 9 s d W 1 u M S 4 x L j I 2 J n F 1 b 3 Q 7 L C Z x d W 9 0 O 0 N v b H V t b j E u M S 4 y N y Z x d W 9 0 O y w m c X V v d D t D b 2 x 1 b W 4 x L j E u M j g m c X V v d D s s J n F 1 b 3 Q 7 Q 2 9 s d W 1 u M S 4 x L j I 5 J n F 1 b 3 Q 7 L C Z x d W 9 0 O 0 N v b H V t b j E u M S 4 z M C Z x d W 9 0 O y w m c X V v d D t D b 2 x 1 b W 4 x L j E u M z E m c X V v d D s s J n F 1 b 3 Q 7 Q 2 9 s d W 1 u M S 4 x L j M y J n F 1 b 3 Q 7 L C Z x d W 9 0 O 0 N v b H V t b j E u M S 4 z M y Z x d W 9 0 O y w m c X V v d D t D b 2 x 1 b W 4 x L j E u M z Q m c X V v d D s s J n F 1 b 3 Q 7 Q 2 9 s d W 1 u M S 4 x L j M 1 J n F 1 b 3 Q 7 L C Z x d W 9 0 O 0 N v b H V t b j E u M S 4 z N i Z x d W 9 0 O y w m c X V v d D t D b 2 x 1 b W 4 x L j E u M z c m c X V v d D s s J n F 1 b 3 Q 7 Q 2 9 s d W 1 u M S 4 x L j M 4 J n F 1 b 3 Q 7 L C Z x d W 9 0 O 0 N v b H V t b j E u M S 4 z O S Z x d W 9 0 O y w m c X V v d D t D b 2 x 1 b W 4 x L j E u N D A m c X V v d D s s J n F 1 b 3 Q 7 Q 2 9 s d W 1 u M S 4 x L j Q x J n F 1 b 3 Q 7 L C Z x d W 9 0 O 0 N v b H V t b j E u M S 4 0 M i Z x d W 9 0 O y w m c X V v d D t D b 2 x 1 b W 4 x L j E u N D Q m c X V v d D s s J n F 1 b 3 Q 7 Q 2 9 s d W 1 u M S 4 x L j Q z J n F 1 b 3 Q 7 L C Z x d W 9 0 O 0 N v b H V t b j E u M S 4 0 N S Z x d W 9 0 O y w m c X V v d D t D b 2 x 1 b W 4 x L j E u N D Y m c X V v d D s s J n F 1 b 3 Q 7 Q 2 9 s d W 1 u M S 4 x L j Q 3 J n F 1 b 3 Q 7 L C Z x d W 9 0 O 0 N v b H V t b j E u M S 4 0 O C Z x d W 9 0 O y w m c X V v d D t D b 2 x 1 b W 4 x L j E u N D k m c X V v d D s s J n F 1 b 3 Q 7 Q 2 9 s d W 1 u M S 4 x L j U w J n F 1 b 3 Q 7 L C Z x d W 9 0 O 0 N v b H V t b j E u M S 4 1 M S Z x d W 9 0 O y w m c X V v d D t D b 2 x 1 b W 4 x L j E u N T I m c X V v d D s s J n F 1 b 3 Q 7 Q 2 9 s d W 1 u M S 4 x L j U z J n F 1 b 3 Q 7 L C Z x d W 9 0 O 0 N v b H V t b j E u M S 4 1 N C Z x d W 9 0 O y w m c X V v d D t D b 2 x 1 b W 4 x L j E u N T U m c X V v d D s s J n F 1 b 3 Q 7 Q 2 9 s d W 1 u M S 4 x L j U 2 J n F 1 b 3 Q 7 L C Z x d W 9 0 O 0 N v b H V t b j E u M S 4 1 N y Z x d W 9 0 O y w m c X V v d D t D b 2 x 1 b W 4 x L j E u N T g m c X V v d D s s J n F 1 b 3 Q 7 Q 2 9 s d W 1 u M S 4 x L j U 5 J n F 1 b 3 Q 7 L C Z x d W 9 0 O 0 N v b H V t b j E u M S 4 2 M C Z x d W 9 0 O y w m c X V v d D t D b 2 x 1 b W 4 x L j E u N j E m c X V v d D s s J n F 1 b 3 Q 7 Q 2 9 s d W 1 u M S 4 x L j Y y J n F 1 b 3 Q 7 L C Z x d W 9 0 O 0 N v b H V t b j E u M S 4 2 M y Z x d W 9 0 O y w m c X V v d D t D b 2 x 1 b W 4 x L j E u N j Q m c X V v d D s s J n F 1 b 3 Q 7 Q 2 9 s d W 1 u M S 4 x L j Y 1 J n F 1 b 3 Q 7 L C Z x d W 9 0 O 0 N v b H V t b j E u M S 4 2 N i Z x d W 9 0 O y w m c X V v d D t D b 2 x 1 b W 4 x L j E u N j c m c X V v d D s s J n F 1 b 3 Q 7 Q 2 9 s d W 1 u M S 4 x L j Y 4 J n F 1 b 3 Q 7 L C Z x d W 9 0 O 0 N v b H V t b j E u M S 4 2 O S Z x d W 9 0 O y w m c X V v d D t D b 2 x 1 b W 4 x L j E u N z A m c X V v d D s s J n F 1 b 3 Q 7 Q 2 9 s d W 1 u M S 4 x L j c x J n F 1 b 3 Q 7 L C Z x d W 9 0 O 0 N v b H V t b j E u M S 4 3 M i Z x d W 9 0 O y w m c X V v d D t D b 2 x 1 b W 4 x L j E u N z M m c X V v d D s s J n F 1 b 3 Q 7 Q 2 9 s d W 1 u M S 4 x L j c 0 J n F 1 b 3 Q 7 L C Z x d W 9 0 O 0 N v b H V t b j E u M S 4 3 N S Z x d W 9 0 O y w m c X V v d D t D b 2 x 1 b W 4 x L j E u N z Y m c X V v d D s s J n F 1 b 3 Q 7 Q 2 9 s d W 1 u M S 4 x L j c 3 J n F 1 b 3 Q 7 L C Z x d W 9 0 O 0 N v b H V t b j E u M S 4 3 O C Z x d W 9 0 O y w m c X V v d D t D b 2 x 1 b W 4 x L j E u N z k m c X V v d D s s J n F 1 b 3 Q 7 Q 2 9 s d W 1 u M S 4 x L j g w J n F 1 b 3 Q 7 L C Z x d W 9 0 O 0 N v b H V t b j E u M S 4 4 M S Z x d W 9 0 O y w m c X V v d D t D b 2 x 1 b W 4 x L j E u O D I m c X V v d D s s J n F 1 b 3 Q 7 Q 2 9 s d W 1 u M S 4 x L j g z J n F 1 b 3 Q 7 L C Z x d W 9 0 O 0 N v b H V t b j E u M S 4 4 N C Z x d W 9 0 O y w m c X V v d D t D b 2 x 1 b W 4 x L j E u O D U m c X V v d D s s J n F 1 b 3 Q 7 Q 2 9 s d W 1 u M S 4 x L j g 2 J n F 1 b 3 Q 7 L C Z x d W 9 0 O 0 N v b H V t b j E u M S 4 4 N y Z x d W 9 0 O y w m c X V v d D t D b 2 x 1 b W 4 x L j E u O D g m c X V v d D s s J n F 1 b 3 Q 7 Q 2 9 s d W 1 u M S 5 D b 2 5 k a W N p b 2 5 h b C Z x d W 9 0 O y w m c X V v d D t D b 2 x 1 b W 4 x L k h h c H B l b m R B d C Z x d W 9 0 O y w m c X V v d D t D b 2 x 1 b W 4 x L k l u c 3 R h b m N l S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1 O T F j N W R j L T Z m M T Q t N G Z j N C 0 4 M D Z j L W M 1 N z A w N z M 3 N m Z i Y S I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H J h b G F i b 3 J h b C B C I C g y K S 9 B d X R v U m V t b 3 Z l Z E N v b H V t b n M x L n t D b 2 x 1 b W 4 x L k l E L D B 9 J n F 1 b 3 Q 7 L C Z x d W 9 0 O 1 N l Y 3 R p b 2 4 x L 0 l u d H J h b G F i b 3 J h b C B C I C g y K S 9 B d X R v U m V t b 3 Z l Z E N v b H V t b n M x L n t D b 2 x 1 b W 4 x L k 5 v b W J y Z S w x f S Z x d W 9 0 O y w m c X V v d D t T Z W N 0 a W 9 u M S 9 J b n R y Y W x h Y m 9 y Y W w g Q i A o M i k v Q X V 0 b 1 J l b W 9 2 Z W R D b 2 x 1 b W 5 z M S 5 7 Q 2 9 s d W 1 u M S 5 H Z W 5 l c m 8 s M n 0 m c X V v d D s s J n F 1 b 3 Q 7 U 2 V j d G l v b j E v S W 5 0 c m F s Y W J v c m F s I E I g K D I p L 0 F 1 d G 9 S Z W 1 v d m V k Q 2 9 s d W 1 u c z E u e 0 N v b H V t b j E u Q c O x b y B u Y W N p b W l l b n R v L D N 9 J n F 1 b 3 Q 7 L C Z x d W 9 0 O 1 N l Y 3 R p b 2 4 x L 0 l u d H J h b G F i b 3 J h b C B C I C g y K S 9 B d X R v U m V t b 3 Z l Z E N v b H V t b n M x L n t D b 2 x 1 b W 4 x L k V z d G F k b y B j a X Z p b C w 0 f S Z x d W 9 0 O y w m c X V v d D t T Z W N 0 a W 9 u M S 9 J b n R y Y W x h Y m 9 y Y W w g Q i A o M i k v Q X V 0 b 1 J l b W 9 2 Z W R D b 2 x 1 b W 5 z M S 5 7 Q 2 9 s d W 1 u M S 5 O a X Z l b C B l Z H V j Y X R p d m 8 s N X 0 m c X V v d D s s J n F 1 b 3 Q 7 U 2 V j d G l v b j E v S W 5 0 c m F s Y W J v c m F s I E I g K D I p L 0 F 1 d G 9 S Z W 1 v d m V k Q 2 9 s d W 1 u c z E u e 0 N v b H V t b j E u U H J v Z m V z a c O z b i w 2 f S Z x d W 9 0 O y w m c X V v d D t T Z W N 0 a W 9 u M S 9 J b n R y Y W x h Y m 9 y Y W w g Q i A o M i k v Q X V 0 b 1 J l b W 9 2 Z W R D b 2 x 1 b W 5 z M S 5 7 Q 2 9 s d W 1 u M S 5 M d W d h c i B y Z X N p Z G V u Y 2 l h L n R l e H Q x L D d 9 J n F 1 b 3 Q 7 L C Z x d W 9 0 O 1 N l Y 3 R p b 2 4 x L 0 l u d H J h b G F i b 3 J h b C B C I C g y K S 9 B d X R v U m V t b 3 Z l Z E N v b H V t b n M x L n t D b 2 x 1 b W 4 x L k x 1 Z 2 F y I H J l c 2 l k Z W 5 j a W E u d G V 4 d D I s O H 0 m c X V v d D s s J n F 1 b 3 Q 7 U 2 V j d G l v b j E v S W 5 0 c m F s Y W J v c m F s I E I g K D I p L 0 F 1 d G 9 S Z W 1 v d m V k Q 2 9 s d W 1 u c z E u e 0 N v b H V t b j E u R X N 0 c m F 0 b y w 5 f S Z x d W 9 0 O y w m c X V v d D t T Z W N 0 a W 9 u M S 9 J b n R y Y W x h Y m 9 y Y W w g Q i A o M i k v Q X V 0 b 1 J l b W 9 2 Z W R D b 2 x 1 b W 5 z M S 5 7 Q 2 9 s d W 1 u M S 5 U a X B v I G R l I H Z p d m l l b m R h L D E w f S Z x d W 9 0 O y w m c X V v d D t T Z W N 0 a W 9 u M S 9 J b n R y Y W x h Y m 9 y Y W w g Q i A o M i k v Q X V 0 b 1 J l b W 9 2 Z W R D b 2 x 1 b W 5 z M S 5 7 Q 2 9 s d W 1 u M S 5 Q Z X J z b 2 5 h c y B k Z X B l b m R p Z W 5 0 Z X M s M T F 9 J n F 1 b 3 Q 7 L C Z x d W 9 0 O 1 N l Y 3 R p b 2 4 x L 0 l u d H J h b G F i b 3 J h b C B C I C g y K S 9 B d X R v U m V t b 3 Z l Z E N v b H V t b n M x L n t D b 2 x 1 b W 4 x L k x 1 Z 2 F y I G R l I H R y Y W J h a m 8 u d G V 4 d D E s M T J 9 J n F 1 b 3 Q 7 L C Z x d W 9 0 O 1 N l Y 3 R p b 2 4 x L 0 l u d H J h b G F i b 3 J h b C B C I C g y K S 9 B d X R v U m V t b 3 Z l Z E N v b H V t b n M x L n t D b 2 x 1 b W 4 x L k x 1 Z 2 F y I G R l I H R y Y W J h a m 8 u d G V 4 d D I s M T N 9 J n F 1 b 3 Q 7 L C Z x d W 9 0 O 1 N l Y 3 R p b 2 4 x L 0 l u d H J h b G F i b 3 J h b C B C I C g y K S 9 B d X R v U m V t b 3 Z l Z E N v b H V t b n M x L n t D b 2 x 1 b W 4 x L k H D s W 9 z I G V u I G x h I G V t c H J l c 2 E s M T R 9 J n F 1 b 3 Q 7 L C Z x d W 9 0 O 1 N l Y 3 R p b 2 4 x L 0 l u d H J h b G F i b 3 J h b C B C I C g y K S 9 B d X R v U m V t b 3 Z l Z E N v b H V t b n M x L n t D b 2 x 1 b W 4 x L k N h c m d v L D E 1 f S Z x d W 9 0 O y w m c X V v d D t T Z W N 0 a W 9 u M S 9 J b n R y Y W x h Y m 9 y Y W w g Q i A o M i k v Q X V 0 b 1 J l b W 9 2 Z W R D b 2 x 1 b W 5 z M S 5 7 Q 2 9 s d W 1 u M S 5 H c n V w b y B j Y X J n b y w x N n 0 m c X V v d D s s J n F 1 b 3 Q 7 U 2 V j d G l v b j E v S W 5 0 c m F s Y W J v c m F s I E I g K D I p L 0 F 1 d G 9 S Z W 1 v d m V k Q 2 9 s d W 1 u c z E u e 0 N v b H V t b j E u Q c O x b 3 M g Z W 4 g Z W w g Y 2 F y Z 2 8 s M T d 9 J n F 1 b 3 Q 7 L C Z x d W 9 0 O 1 N l Y 3 R p b 2 4 x L 0 l u d H J h b G F i b 3 J h b C B C I C g y K S 9 B d X R v U m V t b 3 Z l Z E N v b H V t b n M x L n t D b 2 x 1 b W 4 x L s O B c m V h I G R l I H R y Y W J h a m 8 s M T h 9 J n F 1 b 3 Q 7 L C Z x d W 9 0 O 1 N l Y 3 R p b 2 4 x L 0 l u d H J h b G F i b 3 J h b C B C I C g y K S 9 B d X R v U m V t b 3 Z l Z E N v b H V t b n M x L n t D b 2 x 1 b W 4 x L l R p c G 8 g Y 2 9 u d H J h d G 8 s M T l 9 J n F 1 b 3 Q 7 L C Z x d W 9 0 O 1 N l Y 3 R p b 2 4 x L 0 l u d H J h b G F i b 3 J h b C B C I C g y K S 9 B d X R v U m V t b 3 Z l Z E N v b H V t b n M x L n t D b 2 x 1 b W 4 x L k h v c m F z I H R y Y W J h a m 8 g Z G l h c m l v L D I w f S Z x d W 9 0 O y w m c X V v d D t T Z W N 0 a W 9 u M S 9 J b n R y Y W x h Y m 9 y Y W w g Q i A o M i k v Q X V 0 b 1 J l b W 9 2 Z W R D b 2 x 1 b W 5 z M S 5 7 Q 2 9 s d W 1 u M S 5 U a X B v I H N h b G F y a W 8 s M j F 9 J n F 1 b 3 Q 7 L C Z x d W 9 0 O 1 N l Y 3 R p b 2 4 x L 0 l u d H J h b G F i b 3 J h b C B C I C g y K S 9 B d X R v U m V t b 3 Z l Z E N v b H V t b n M x L n t D b 2 x 1 b W 4 x L j E u M S w y M n 0 m c X V v d D s s J n F 1 b 3 Q 7 U 2 V j d G l v b j E v S W 5 0 c m F s Y W J v c m F s I E I g K D I p L 0 F 1 d G 9 S Z W 1 v d m V k Q 2 9 s d W 1 u c z E u e 0 N v b H V t b j E u M S 4 y L D I z f S Z x d W 9 0 O y w m c X V v d D t T Z W N 0 a W 9 u M S 9 J b n R y Y W x h Y m 9 y Y W w g Q i A o M i k v Q X V 0 b 1 J l b W 9 2 Z W R D b 2 x 1 b W 5 z M S 5 7 Q 2 9 s d W 1 u M S 4 x L j M s M j R 9 J n F 1 b 3 Q 7 L C Z x d W 9 0 O 1 N l Y 3 R p b 2 4 x L 0 l u d H J h b G F i b 3 J h b C B C I C g y K S 9 B d X R v U m V t b 3 Z l Z E N v b H V t b n M x L n t D b 2 x 1 b W 4 x L j E u N C w y N X 0 m c X V v d D s s J n F 1 b 3 Q 7 U 2 V j d G l v b j E v S W 5 0 c m F s Y W J v c m F s I E I g K D I p L 0 F 1 d G 9 S Z W 1 v d m V k Q 2 9 s d W 1 u c z E u e 0 N v b H V t b j E u M S 4 1 L D I 2 f S Z x d W 9 0 O y w m c X V v d D t T Z W N 0 a W 9 u M S 9 J b n R y Y W x h Y m 9 y Y W w g Q i A o M i k v Q X V 0 b 1 J l b W 9 2 Z W R D b 2 x 1 b W 5 z M S 5 7 Q 2 9 s d W 1 u M S 4 x L j Y s M j d 9 J n F 1 b 3 Q 7 L C Z x d W 9 0 O 1 N l Y 3 R p b 2 4 x L 0 l u d H J h b G F i b 3 J h b C B C I C g y K S 9 B d X R v U m V t b 3 Z l Z E N v b H V t b n M x L n t D b 2 x 1 b W 4 x L j E u N y w y O H 0 m c X V v d D s s J n F 1 b 3 Q 7 U 2 V j d G l v b j E v S W 5 0 c m F s Y W J v c m F s I E I g K D I p L 0 F 1 d G 9 S Z W 1 v d m V k Q 2 9 s d W 1 u c z E u e 0 N v b H V t b j E u M S 4 4 L D I 5 f S Z x d W 9 0 O y w m c X V v d D t T Z W N 0 a W 9 u M S 9 J b n R y Y W x h Y m 9 y Y W w g Q i A o M i k v Q X V 0 b 1 J l b W 9 2 Z W R D b 2 x 1 b W 5 z M S 5 7 Q 2 9 s d W 1 u M S 4 x L j k s M z B 9 J n F 1 b 3 Q 7 L C Z x d W 9 0 O 1 N l Y 3 R p b 2 4 x L 0 l u d H J h b G F i b 3 J h b C B C I C g y K S 9 B d X R v U m V t b 3 Z l Z E N v b H V t b n M x L n t D b 2 x 1 b W 4 x L j E u M T A s M z F 9 J n F 1 b 3 Q 7 L C Z x d W 9 0 O 1 N l Y 3 R p b 2 4 x L 0 l u d H J h b G F i b 3 J h b C B C I C g y K S 9 B d X R v U m V t b 3 Z l Z E N v b H V t b n M x L n t D b 2 x 1 b W 4 x L j E u M T E s M z J 9 J n F 1 b 3 Q 7 L C Z x d W 9 0 O 1 N l Y 3 R p b 2 4 x L 0 l u d H J h b G F i b 3 J h b C B C I C g y K S 9 B d X R v U m V t b 3 Z l Z E N v b H V t b n M x L n t D b 2 x 1 b W 4 x L j E u M T I s M z N 9 J n F 1 b 3 Q 7 L C Z x d W 9 0 O 1 N l Y 3 R p b 2 4 x L 0 l u d H J h b G F i b 3 J h b C B C I C g y K S 9 B d X R v U m V t b 3 Z l Z E N v b H V t b n M x L n t D b 2 x 1 b W 4 x L j E u M T M s M z R 9 J n F 1 b 3 Q 7 L C Z x d W 9 0 O 1 N l Y 3 R p b 2 4 x L 0 l u d H J h b G F i b 3 J h b C B C I C g y K S 9 B d X R v U m V t b 3 Z l Z E N v b H V t b n M x L n t D b 2 x 1 b W 4 x L j E u M T Q s M z V 9 J n F 1 b 3 Q 7 L C Z x d W 9 0 O 1 N l Y 3 R p b 2 4 x L 0 l u d H J h b G F i b 3 J h b C B C I C g y K S 9 B d X R v U m V t b 3 Z l Z E N v b H V t b n M x L n t D b 2 x 1 b W 4 x L j E u M T U s M z Z 9 J n F 1 b 3 Q 7 L C Z x d W 9 0 O 1 N l Y 3 R p b 2 4 x L 0 l u d H J h b G F i b 3 J h b C B C I C g y K S 9 B d X R v U m V t b 3 Z l Z E N v b H V t b n M x L n t D b 2 x 1 b W 4 x L j E u M T Y s M z d 9 J n F 1 b 3 Q 7 L C Z x d W 9 0 O 1 N l Y 3 R p b 2 4 x L 0 l u d H J h b G F i b 3 J h b C B C I C g y K S 9 B d X R v U m V t b 3 Z l Z E N v b H V t b n M x L n t D b 2 x 1 b W 4 x L j E u M T c s M z h 9 J n F 1 b 3 Q 7 L C Z x d W 9 0 O 1 N l Y 3 R p b 2 4 x L 0 l u d H J h b G F i b 3 J h b C B C I C g y K S 9 B d X R v U m V t b 3 Z l Z E N v b H V t b n M x L n t D b 2 x 1 b W 4 x L j E u M T g s M z l 9 J n F 1 b 3 Q 7 L C Z x d W 9 0 O 1 N l Y 3 R p b 2 4 x L 0 l u d H J h b G F i b 3 J h b C B C I C g y K S 9 B d X R v U m V t b 3 Z l Z E N v b H V t b n M x L n t D b 2 x 1 b W 4 x L j E u M T k s N D B 9 J n F 1 b 3 Q 7 L C Z x d W 9 0 O 1 N l Y 3 R p b 2 4 x L 0 l u d H J h b G F i b 3 J h b C B C I C g y K S 9 B d X R v U m V t b 3 Z l Z E N v b H V t b n M x L n t D b 2 x 1 b W 4 x L j E u M j A s N D F 9 J n F 1 b 3 Q 7 L C Z x d W 9 0 O 1 N l Y 3 R p b 2 4 x L 0 l u d H J h b G F i b 3 J h b C B C I C g y K S 9 B d X R v U m V t b 3 Z l Z E N v b H V t b n M x L n t D b 2 x 1 b W 4 x L j E u M j E s N D J 9 J n F 1 b 3 Q 7 L C Z x d W 9 0 O 1 N l Y 3 R p b 2 4 x L 0 l u d H J h b G F i b 3 J h b C B C I C g y K S 9 B d X R v U m V t b 3 Z l Z E N v b H V t b n M x L n t D b 2 x 1 b W 4 x L j E u M j I s N D N 9 J n F 1 b 3 Q 7 L C Z x d W 9 0 O 1 N l Y 3 R p b 2 4 x L 0 l u d H J h b G F i b 3 J h b C B C I C g y K S 9 B d X R v U m V t b 3 Z l Z E N v b H V t b n M x L n t D b 2 x 1 b W 4 x L j E u M j M s N D R 9 J n F 1 b 3 Q 7 L C Z x d W 9 0 O 1 N l Y 3 R p b 2 4 x L 0 l u d H J h b G F i b 3 J h b C B C I C g y K S 9 B d X R v U m V t b 3 Z l Z E N v b H V t b n M x L n t D b 2 x 1 b W 4 x L j E u M j Q s N D V 9 J n F 1 b 3 Q 7 L C Z x d W 9 0 O 1 N l Y 3 R p b 2 4 x L 0 l u d H J h b G F i b 3 J h b C B C I C g y K S 9 B d X R v U m V t b 3 Z l Z E N v b H V t b n M x L n t D b 2 x 1 b W 4 x L j E u M j U s N D Z 9 J n F 1 b 3 Q 7 L C Z x d W 9 0 O 1 N l Y 3 R p b 2 4 x L 0 l u d H J h b G F i b 3 J h b C B C I C g y K S 9 B d X R v U m V t b 3 Z l Z E N v b H V t b n M x L n t D b 2 x 1 b W 4 x L j E u M j Y s N D d 9 J n F 1 b 3 Q 7 L C Z x d W 9 0 O 1 N l Y 3 R p b 2 4 x L 0 l u d H J h b G F i b 3 J h b C B C I C g y K S 9 B d X R v U m V t b 3 Z l Z E N v b H V t b n M x L n t D b 2 x 1 b W 4 x L j E u M j c s N D h 9 J n F 1 b 3 Q 7 L C Z x d W 9 0 O 1 N l Y 3 R p b 2 4 x L 0 l u d H J h b G F i b 3 J h b C B C I C g y K S 9 B d X R v U m V t b 3 Z l Z E N v b H V t b n M x L n t D b 2 x 1 b W 4 x L j E u M j g s N D l 9 J n F 1 b 3 Q 7 L C Z x d W 9 0 O 1 N l Y 3 R p b 2 4 x L 0 l u d H J h b G F i b 3 J h b C B C I C g y K S 9 B d X R v U m V t b 3 Z l Z E N v b H V t b n M x L n t D b 2 x 1 b W 4 x L j E u M j k s N T B 9 J n F 1 b 3 Q 7 L C Z x d W 9 0 O 1 N l Y 3 R p b 2 4 x L 0 l u d H J h b G F i b 3 J h b C B C I C g y K S 9 B d X R v U m V t b 3 Z l Z E N v b H V t b n M x L n t D b 2 x 1 b W 4 x L j E u M z A s N T F 9 J n F 1 b 3 Q 7 L C Z x d W 9 0 O 1 N l Y 3 R p b 2 4 x L 0 l u d H J h b G F i b 3 J h b C B C I C g y K S 9 B d X R v U m V t b 3 Z l Z E N v b H V t b n M x L n t D b 2 x 1 b W 4 x L j E u M z E s N T J 9 J n F 1 b 3 Q 7 L C Z x d W 9 0 O 1 N l Y 3 R p b 2 4 x L 0 l u d H J h b G F i b 3 J h b C B C I C g y K S 9 B d X R v U m V t b 3 Z l Z E N v b H V t b n M x L n t D b 2 x 1 b W 4 x L j E u M z I s N T N 9 J n F 1 b 3 Q 7 L C Z x d W 9 0 O 1 N l Y 3 R p b 2 4 x L 0 l u d H J h b G F i b 3 J h b C B C I C g y K S 9 B d X R v U m V t b 3 Z l Z E N v b H V t b n M x L n t D b 2 x 1 b W 4 x L j E u M z M s N T R 9 J n F 1 b 3 Q 7 L C Z x d W 9 0 O 1 N l Y 3 R p b 2 4 x L 0 l u d H J h b G F i b 3 J h b C B C I C g y K S 9 B d X R v U m V t b 3 Z l Z E N v b H V t b n M x L n t D b 2 x 1 b W 4 x L j E u M z Q s N T V 9 J n F 1 b 3 Q 7 L C Z x d W 9 0 O 1 N l Y 3 R p b 2 4 x L 0 l u d H J h b G F i b 3 J h b C B C I C g y K S 9 B d X R v U m V t b 3 Z l Z E N v b H V t b n M x L n t D b 2 x 1 b W 4 x L j E u M z U s N T Z 9 J n F 1 b 3 Q 7 L C Z x d W 9 0 O 1 N l Y 3 R p b 2 4 x L 0 l u d H J h b G F i b 3 J h b C B C I C g y K S 9 B d X R v U m V t b 3 Z l Z E N v b H V t b n M x L n t D b 2 x 1 b W 4 x L j E u M z Y s N T d 9 J n F 1 b 3 Q 7 L C Z x d W 9 0 O 1 N l Y 3 R p b 2 4 x L 0 l u d H J h b G F i b 3 J h b C B C I C g y K S 9 B d X R v U m V t b 3 Z l Z E N v b H V t b n M x L n t D b 2 x 1 b W 4 x L j E u M z c s N T h 9 J n F 1 b 3 Q 7 L C Z x d W 9 0 O 1 N l Y 3 R p b 2 4 x L 0 l u d H J h b G F i b 3 J h b C B C I C g y K S 9 B d X R v U m V t b 3 Z l Z E N v b H V t b n M x L n t D b 2 x 1 b W 4 x L j E u M z g s N T l 9 J n F 1 b 3 Q 7 L C Z x d W 9 0 O 1 N l Y 3 R p b 2 4 x L 0 l u d H J h b G F i b 3 J h b C B C I C g y K S 9 B d X R v U m V t b 3 Z l Z E N v b H V t b n M x L n t D b 2 x 1 b W 4 x L j E u M z k s N j B 9 J n F 1 b 3 Q 7 L C Z x d W 9 0 O 1 N l Y 3 R p b 2 4 x L 0 l u d H J h b G F i b 3 J h b C B C I C g y K S 9 B d X R v U m V t b 3 Z l Z E N v b H V t b n M x L n t D b 2 x 1 b W 4 x L j E u N D A s N j F 9 J n F 1 b 3 Q 7 L C Z x d W 9 0 O 1 N l Y 3 R p b 2 4 x L 0 l u d H J h b G F i b 3 J h b C B C I C g y K S 9 B d X R v U m V t b 3 Z l Z E N v b H V t b n M x L n t D b 2 x 1 b W 4 x L j E u N D E s N j J 9 J n F 1 b 3 Q 7 L C Z x d W 9 0 O 1 N l Y 3 R p b 2 4 x L 0 l u d H J h b G F i b 3 J h b C B C I C g y K S 9 B d X R v U m V t b 3 Z l Z E N v b H V t b n M x L n t D b 2 x 1 b W 4 x L j E u N D I s N j N 9 J n F 1 b 3 Q 7 L C Z x d W 9 0 O 1 N l Y 3 R p b 2 4 x L 0 l u d H J h b G F i b 3 J h b C B C I C g y K S 9 B d X R v U m V t b 3 Z l Z E N v b H V t b n M x L n t D b 2 x 1 b W 4 x L j E u N D Q s N j R 9 J n F 1 b 3 Q 7 L C Z x d W 9 0 O 1 N l Y 3 R p b 2 4 x L 0 l u d H J h b G F i b 3 J h b C B C I C g y K S 9 B d X R v U m V t b 3 Z l Z E N v b H V t b n M x L n t D b 2 x 1 b W 4 x L j E u N D M s N j V 9 J n F 1 b 3 Q 7 L C Z x d W 9 0 O 1 N l Y 3 R p b 2 4 x L 0 l u d H J h b G F i b 3 J h b C B C I C g y K S 9 B d X R v U m V t b 3 Z l Z E N v b H V t b n M x L n t D b 2 x 1 b W 4 x L j E u N D U s N j Z 9 J n F 1 b 3 Q 7 L C Z x d W 9 0 O 1 N l Y 3 R p b 2 4 x L 0 l u d H J h b G F i b 3 J h b C B C I C g y K S 9 B d X R v U m V t b 3 Z l Z E N v b H V t b n M x L n t D b 2 x 1 b W 4 x L j E u N D Y s N j d 9 J n F 1 b 3 Q 7 L C Z x d W 9 0 O 1 N l Y 3 R p b 2 4 x L 0 l u d H J h b G F i b 3 J h b C B C I C g y K S 9 B d X R v U m V t b 3 Z l Z E N v b H V t b n M x L n t D b 2 x 1 b W 4 x L j E u N D c s N j h 9 J n F 1 b 3 Q 7 L C Z x d W 9 0 O 1 N l Y 3 R p b 2 4 x L 0 l u d H J h b G F i b 3 J h b C B C I C g y K S 9 B d X R v U m V t b 3 Z l Z E N v b H V t b n M x L n t D b 2 x 1 b W 4 x L j E u N D g s N j l 9 J n F 1 b 3 Q 7 L C Z x d W 9 0 O 1 N l Y 3 R p b 2 4 x L 0 l u d H J h b G F i b 3 J h b C B C I C g y K S 9 B d X R v U m V t b 3 Z l Z E N v b H V t b n M x L n t D b 2 x 1 b W 4 x L j E u N D k s N z B 9 J n F 1 b 3 Q 7 L C Z x d W 9 0 O 1 N l Y 3 R p b 2 4 x L 0 l u d H J h b G F i b 3 J h b C B C I C g y K S 9 B d X R v U m V t b 3 Z l Z E N v b H V t b n M x L n t D b 2 x 1 b W 4 x L j E u N T A s N z F 9 J n F 1 b 3 Q 7 L C Z x d W 9 0 O 1 N l Y 3 R p b 2 4 x L 0 l u d H J h b G F i b 3 J h b C B C I C g y K S 9 B d X R v U m V t b 3 Z l Z E N v b H V t b n M x L n t D b 2 x 1 b W 4 x L j E u N T E s N z J 9 J n F 1 b 3 Q 7 L C Z x d W 9 0 O 1 N l Y 3 R p b 2 4 x L 0 l u d H J h b G F i b 3 J h b C B C I C g y K S 9 B d X R v U m V t b 3 Z l Z E N v b H V t b n M x L n t D b 2 x 1 b W 4 x L j E u N T I s N z N 9 J n F 1 b 3 Q 7 L C Z x d W 9 0 O 1 N l Y 3 R p b 2 4 x L 0 l u d H J h b G F i b 3 J h b C B C I C g y K S 9 B d X R v U m V t b 3 Z l Z E N v b H V t b n M x L n t D b 2 x 1 b W 4 x L j E u N T M s N z R 9 J n F 1 b 3 Q 7 L C Z x d W 9 0 O 1 N l Y 3 R p b 2 4 x L 0 l u d H J h b G F i b 3 J h b C B C I C g y K S 9 B d X R v U m V t b 3 Z l Z E N v b H V t b n M x L n t D b 2 x 1 b W 4 x L j E u N T Q s N z V 9 J n F 1 b 3 Q 7 L C Z x d W 9 0 O 1 N l Y 3 R p b 2 4 x L 0 l u d H J h b G F i b 3 J h b C B C I C g y K S 9 B d X R v U m V t b 3 Z l Z E N v b H V t b n M x L n t D b 2 x 1 b W 4 x L j E u N T U s N z Z 9 J n F 1 b 3 Q 7 L C Z x d W 9 0 O 1 N l Y 3 R p b 2 4 x L 0 l u d H J h b G F i b 3 J h b C B C I C g y K S 9 B d X R v U m V t b 3 Z l Z E N v b H V t b n M x L n t D b 2 x 1 b W 4 x L j E u N T Y s N z d 9 J n F 1 b 3 Q 7 L C Z x d W 9 0 O 1 N l Y 3 R p b 2 4 x L 0 l u d H J h b G F i b 3 J h b C B C I C g y K S 9 B d X R v U m V t b 3 Z l Z E N v b H V t b n M x L n t D b 2 x 1 b W 4 x L j E u N T c s N z h 9 J n F 1 b 3 Q 7 L C Z x d W 9 0 O 1 N l Y 3 R p b 2 4 x L 0 l u d H J h b G F i b 3 J h b C B C I C g y K S 9 B d X R v U m V t b 3 Z l Z E N v b H V t b n M x L n t D b 2 x 1 b W 4 x L j E u N T g s N z l 9 J n F 1 b 3 Q 7 L C Z x d W 9 0 O 1 N l Y 3 R p b 2 4 x L 0 l u d H J h b G F i b 3 J h b C B C I C g y K S 9 B d X R v U m V t b 3 Z l Z E N v b H V t b n M x L n t D b 2 x 1 b W 4 x L j E u N T k s O D B 9 J n F 1 b 3 Q 7 L C Z x d W 9 0 O 1 N l Y 3 R p b 2 4 x L 0 l u d H J h b G F i b 3 J h b C B C I C g y K S 9 B d X R v U m V t b 3 Z l Z E N v b H V t b n M x L n t D b 2 x 1 b W 4 x L j E u N j A s O D F 9 J n F 1 b 3 Q 7 L C Z x d W 9 0 O 1 N l Y 3 R p b 2 4 x L 0 l u d H J h b G F i b 3 J h b C B C I C g y K S 9 B d X R v U m V t b 3 Z l Z E N v b H V t b n M x L n t D b 2 x 1 b W 4 x L j E u N j E s O D J 9 J n F 1 b 3 Q 7 L C Z x d W 9 0 O 1 N l Y 3 R p b 2 4 x L 0 l u d H J h b G F i b 3 J h b C B C I C g y K S 9 B d X R v U m V t b 3 Z l Z E N v b H V t b n M x L n t D b 2 x 1 b W 4 x L j E u N j I s O D N 9 J n F 1 b 3 Q 7 L C Z x d W 9 0 O 1 N l Y 3 R p b 2 4 x L 0 l u d H J h b G F i b 3 J h b C B C I C g y K S 9 B d X R v U m V t b 3 Z l Z E N v b H V t b n M x L n t D b 2 x 1 b W 4 x L j E u N j M s O D R 9 J n F 1 b 3 Q 7 L C Z x d W 9 0 O 1 N l Y 3 R p b 2 4 x L 0 l u d H J h b G F i b 3 J h b C B C I C g y K S 9 B d X R v U m V t b 3 Z l Z E N v b H V t b n M x L n t D b 2 x 1 b W 4 x L j E u N j Q s O D V 9 J n F 1 b 3 Q 7 L C Z x d W 9 0 O 1 N l Y 3 R p b 2 4 x L 0 l u d H J h b G F i b 3 J h b C B C I C g y K S 9 B d X R v U m V t b 3 Z l Z E N v b H V t b n M x L n t D b 2 x 1 b W 4 x L j E u N j U s O D Z 9 J n F 1 b 3 Q 7 L C Z x d W 9 0 O 1 N l Y 3 R p b 2 4 x L 0 l u d H J h b G F i b 3 J h b C B C I C g y K S 9 B d X R v U m V t b 3 Z l Z E N v b H V t b n M x L n t D b 2 x 1 b W 4 x L j E u N j Y s O D d 9 J n F 1 b 3 Q 7 L C Z x d W 9 0 O 1 N l Y 3 R p b 2 4 x L 0 l u d H J h b G F i b 3 J h b C B C I C g y K S 9 B d X R v U m V t b 3 Z l Z E N v b H V t b n M x L n t D b 2 x 1 b W 4 x L j E u N j c s O D h 9 J n F 1 b 3 Q 7 L C Z x d W 9 0 O 1 N l Y 3 R p b 2 4 x L 0 l u d H J h b G F i b 3 J h b C B C I C g y K S 9 B d X R v U m V t b 3 Z l Z E N v b H V t b n M x L n t D b 2 x 1 b W 4 x L j E u N j g s O D l 9 J n F 1 b 3 Q 7 L C Z x d W 9 0 O 1 N l Y 3 R p b 2 4 x L 0 l u d H J h b G F i b 3 J h b C B C I C g y K S 9 B d X R v U m V t b 3 Z l Z E N v b H V t b n M x L n t D b 2 x 1 b W 4 x L j E u N j k s O T B 9 J n F 1 b 3 Q 7 L C Z x d W 9 0 O 1 N l Y 3 R p b 2 4 x L 0 l u d H J h b G F i b 3 J h b C B C I C g y K S 9 B d X R v U m V t b 3 Z l Z E N v b H V t b n M x L n t D b 2 x 1 b W 4 x L j E u N z A s O T F 9 J n F 1 b 3 Q 7 L C Z x d W 9 0 O 1 N l Y 3 R p b 2 4 x L 0 l u d H J h b G F i b 3 J h b C B C I C g y K S 9 B d X R v U m V t b 3 Z l Z E N v b H V t b n M x L n t D b 2 x 1 b W 4 x L j E u N z E s O T J 9 J n F 1 b 3 Q 7 L C Z x d W 9 0 O 1 N l Y 3 R p b 2 4 x L 0 l u d H J h b G F i b 3 J h b C B C I C g y K S 9 B d X R v U m V t b 3 Z l Z E N v b H V t b n M x L n t D b 2 x 1 b W 4 x L j E u N z I s O T N 9 J n F 1 b 3 Q 7 L C Z x d W 9 0 O 1 N l Y 3 R p b 2 4 x L 0 l u d H J h b G F i b 3 J h b C B C I C g y K S 9 B d X R v U m V t b 3 Z l Z E N v b H V t b n M x L n t D b 2 x 1 b W 4 x L j E u N z M s O T R 9 J n F 1 b 3 Q 7 L C Z x d W 9 0 O 1 N l Y 3 R p b 2 4 x L 0 l u d H J h b G F i b 3 J h b C B C I C g y K S 9 B d X R v U m V t b 3 Z l Z E N v b H V t b n M x L n t D b 2 x 1 b W 4 x L j E u N z Q s O T V 9 J n F 1 b 3 Q 7 L C Z x d W 9 0 O 1 N l Y 3 R p b 2 4 x L 0 l u d H J h b G F i b 3 J h b C B C I C g y K S 9 B d X R v U m V t b 3 Z l Z E N v b H V t b n M x L n t D b 2 x 1 b W 4 x L j E u N z U s O T Z 9 J n F 1 b 3 Q 7 L C Z x d W 9 0 O 1 N l Y 3 R p b 2 4 x L 0 l u d H J h b G F i b 3 J h b C B C I C g y K S 9 B d X R v U m V t b 3 Z l Z E N v b H V t b n M x L n t D b 2 x 1 b W 4 x L j E u N z Y s O T d 9 J n F 1 b 3 Q 7 L C Z x d W 9 0 O 1 N l Y 3 R p b 2 4 x L 0 l u d H J h b G F i b 3 J h b C B C I C g y K S 9 B d X R v U m V t b 3 Z l Z E N v b H V t b n M x L n t D b 2 x 1 b W 4 x L j E u N z c s O T h 9 J n F 1 b 3 Q 7 L C Z x d W 9 0 O 1 N l Y 3 R p b 2 4 x L 0 l u d H J h b G F i b 3 J h b C B C I C g y K S 9 B d X R v U m V t b 3 Z l Z E N v b H V t b n M x L n t D b 2 x 1 b W 4 x L j E u N z g s O T l 9 J n F 1 b 3 Q 7 L C Z x d W 9 0 O 1 N l Y 3 R p b 2 4 x L 0 l u d H J h b G F i b 3 J h b C B C I C g y K S 9 B d X R v U m V t b 3 Z l Z E N v b H V t b n M x L n t D b 2 x 1 b W 4 x L j E u N z k s M T A w f S Z x d W 9 0 O y w m c X V v d D t T Z W N 0 a W 9 u M S 9 J b n R y Y W x h Y m 9 y Y W w g Q i A o M i k v Q X V 0 b 1 J l b W 9 2 Z W R D b 2 x 1 b W 5 z M S 5 7 Q 2 9 s d W 1 u M S 4 x L j g w L D E w M X 0 m c X V v d D s s J n F 1 b 3 Q 7 U 2 V j d G l v b j E v S W 5 0 c m F s Y W J v c m F s I E I g K D I p L 0 F 1 d G 9 S Z W 1 v d m V k Q 2 9 s d W 1 u c z E u e 0 N v b H V t b j E u M S 4 4 M S w x M D J 9 J n F 1 b 3 Q 7 L C Z x d W 9 0 O 1 N l Y 3 R p b 2 4 x L 0 l u d H J h b G F i b 3 J h b C B C I C g y K S 9 B d X R v U m V t b 3 Z l Z E N v b H V t b n M x L n t D b 2 x 1 b W 4 x L j E u O D I s M T A z f S Z x d W 9 0 O y w m c X V v d D t T Z W N 0 a W 9 u M S 9 J b n R y Y W x h Y m 9 y Y W w g Q i A o M i k v Q X V 0 b 1 J l b W 9 2 Z W R D b 2 x 1 b W 5 z M S 5 7 Q 2 9 s d W 1 u M S 4 x L j g z L D E w N H 0 m c X V v d D s s J n F 1 b 3 Q 7 U 2 V j d G l v b j E v S W 5 0 c m F s Y W J v c m F s I E I g K D I p L 0 F 1 d G 9 S Z W 1 v d m V k Q 2 9 s d W 1 u c z E u e 0 N v b H V t b j E u M S 4 4 N C w x M D V 9 J n F 1 b 3 Q 7 L C Z x d W 9 0 O 1 N l Y 3 R p b 2 4 x L 0 l u d H J h b G F i b 3 J h b C B C I C g y K S 9 B d X R v U m V t b 3 Z l Z E N v b H V t b n M x L n t D b 2 x 1 b W 4 x L j E u O D U s M T A 2 f S Z x d W 9 0 O y w m c X V v d D t T Z W N 0 a W 9 u M S 9 J b n R y Y W x h Y m 9 y Y W w g Q i A o M i k v Q X V 0 b 1 J l b W 9 2 Z W R D b 2 x 1 b W 5 z M S 5 7 Q 2 9 s d W 1 u M S 4 x L j g 2 L D E w N 3 0 m c X V v d D s s J n F 1 b 3 Q 7 U 2 V j d G l v b j E v S W 5 0 c m F s Y W J v c m F s I E I g K D I p L 0 F 1 d G 9 S Z W 1 v d m V k Q 2 9 s d W 1 u c z E u e 0 N v b H V t b j E u M S 4 4 N y w x M D h 9 J n F 1 b 3 Q 7 L C Z x d W 9 0 O 1 N l Y 3 R p b 2 4 x L 0 l u d H J h b G F i b 3 J h b C B C I C g y K S 9 B d X R v U m V t b 3 Z l Z E N v b H V t b n M x L n t D b 2 x 1 b W 4 x L j E u O D g s M T A 5 f S Z x d W 9 0 O y w m c X V v d D t T Z W N 0 a W 9 u M S 9 J b n R y Y W x h Y m 9 y Y W w g Q i A o M i k v Q X V 0 b 1 J l b W 9 2 Z W R D b 2 x 1 b W 5 z M S 5 7 Q 2 9 s d W 1 u M S 5 D b 2 5 k a W N p b 2 5 h b C w x M T B 9 J n F 1 b 3 Q 7 L C Z x d W 9 0 O 1 N l Y 3 R p b 2 4 x L 0 l u d H J h b G F i b 3 J h b C B C I C g y K S 9 B d X R v U m V t b 3 Z l Z E N v b H V t b n M x L n t D b 2 x 1 b W 4 x L k h h c H B l b m R B d C w x M T F 9 J n F 1 b 3 Q 7 L C Z x d W 9 0 O 1 N l Y 3 R p b 2 4 x L 0 l u d H J h b G F i b 3 J h b C B C I C g y K S 9 B d X R v U m V t b 3 Z l Z E N v b H V t b n M x L n t D b 2 x 1 b W 4 x L k l u c 3 R h b m N l S W Q s M T E y f S Z x d W 9 0 O 1 0 s J n F 1 b 3 Q 7 Q 2 9 s d W 1 u Q 2 9 1 b n Q m c X V v d D s 6 M T E z L C Z x d W 9 0 O 0 t l e U N v b H V t b k 5 h b W V z J n F 1 b 3 Q 7 O l t d L C Z x d W 9 0 O 0 N v b H V t b k l k Z W 5 0 a X R p Z X M m c X V v d D s 6 W y Z x d W 9 0 O 1 N l Y 3 R p b 2 4 x L 0 l u d H J h b G F i b 3 J h b C B C I C g y K S 9 B d X R v U m V t b 3 Z l Z E N v b H V t b n M x L n t D b 2 x 1 b W 4 x L k l E L D B 9 J n F 1 b 3 Q 7 L C Z x d W 9 0 O 1 N l Y 3 R p b 2 4 x L 0 l u d H J h b G F i b 3 J h b C B C I C g y K S 9 B d X R v U m V t b 3 Z l Z E N v b H V t b n M x L n t D b 2 x 1 b W 4 x L k 5 v b W J y Z S w x f S Z x d W 9 0 O y w m c X V v d D t T Z W N 0 a W 9 u M S 9 J b n R y Y W x h Y m 9 y Y W w g Q i A o M i k v Q X V 0 b 1 J l b W 9 2 Z W R D b 2 x 1 b W 5 z M S 5 7 Q 2 9 s d W 1 u M S 5 H Z W 5 l c m 8 s M n 0 m c X V v d D s s J n F 1 b 3 Q 7 U 2 V j d G l v b j E v S W 5 0 c m F s Y W J v c m F s I E I g K D I p L 0 F 1 d G 9 S Z W 1 v d m V k Q 2 9 s d W 1 u c z E u e 0 N v b H V t b j E u Q c O x b y B u Y W N p b W l l b n R v L D N 9 J n F 1 b 3 Q 7 L C Z x d W 9 0 O 1 N l Y 3 R p b 2 4 x L 0 l u d H J h b G F i b 3 J h b C B C I C g y K S 9 B d X R v U m V t b 3 Z l Z E N v b H V t b n M x L n t D b 2 x 1 b W 4 x L k V z d G F k b y B j a X Z p b C w 0 f S Z x d W 9 0 O y w m c X V v d D t T Z W N 0 a W 9 u M S 9 J b n R y Y W x h Y m 9 y Y W w g Q i A o M i k v Q X V 0 b 1 J l b W 9 2 Z W R D b 2 x 1 b W 5 z M S 5 7 Q 2 9 s d W 1 u M S 5 O a X Z l b C B l Z H V j Y X R p d m 8 s N X 0 m c X V v d D s s J n F 1 b 3 Q 7 U 2 V j d G l v b j E v S W 5 0 c m F s Y W J v c m F s I E I g K D I p L 0 F 1 d G 9 S Z W 1 v d m V k Q 2 9 s d W 1 u c z E u e 0 N v b H V t b j E u U H J v Z m V z a c O z b i w 2 f S Z x d W 9 0 O y w m c X V v d D t T Z W N 0 a W 9 u M S 9 J b n R y Y W x h Y m 9 y Y W w g Q i A o M i k v Q X V 0 b 1 J l b W 9 2 Z W R D b 2 x 1 b W 5 z M S 5 7 Q 2 9 s d W 1 u M S 5 M d W d h c i B y Z X N p Z G V u Y 2 l h L n R l e H Q x L D d 9 J n F 1 b 3 Q 7 L C Z x d W 9 0 O 1 N l Y 3 R p b 2 4 x L 0 l u d H J h b G F i b 3 J h b C B C I C g y K S 9 B d X R v U m V t b 3 Z l Z E N v b H V t b n M x L n t D b 2 x 1 b W 4 x L k x 1 Z 2 F y I H J l c 2 l k Z W 5 j a W E u d G V 4 d D I s O H 0 m c X V v d D s s J n F 1 b 3 Q 7 U 2 V j d G l v b j E v S W 5 0 c m F s Y W J v c m F s I E I g K D I p L 0 F 1 d G 9 S Z W 1 v d m V k Q 2 9 s d W 1 u c z E u e 0 N v b H V t b j E u R X N 0 c m F 0 b y w 5 f S Z x d W 9 0 O y w m c X V v d D t T Z W N 0 a W 9 u M S 9 J b n R y Y W x h Y m 9 y Y W w g Q i A o M i k v Q X V 0 b 1 J l b W 9 2 Z W R D b 2 x 1 b W 5 z M S 5 7 Q 2 9 s d W 1 u M S 5 U a X B v I G R l I H Z p d m l l b m R h L D E w f S Z x d W 9 0 O y w m c X V v d D t T Z W N 0 a W 9 u M S 9 J b n R y Y W x h Y m 9 y Y W w g Q i A o M i k v Q X V 0 b 1 J l b W 9 2 Z W R D b 2 x 1 b W 5 z M S 5 7 Q 2 9 s d W 1 u M S 5 Q Z X J z b 2 5 h c y B k Z X B l b m R p Z W 5 0 Z X M s M T F 9 J n F 1 b 3 Q 7 L C Z x d W 9 0 O 1 N l Y 3 R p b 2 4 x L 0 l u d H J h b G F i b 3 J h b C B C I C g y K S 9 B d X R v U m V t b 3 Z l Z E N v b H V t b n M x L n t D b 2 x 1 b W 4 x L k x 1 Z 2 F y I G R l I H R y Y W J h a m 8 u d G V 4 d D E s M T J 9 J n F 1 b 3 Q 7 L C Z x d W 9 0 O 1 N l Y 3 R p b 2 4 x L 0 l u d H J h b G F i b 3 J h b C B C I C g y K S 9 B d X R v U m V t b 3 Z l Z E N v b H V t b n M x L n t D b 2 x 1 b W 4 x L k x 1 Z 2 F y I G R l I H R y Y W J h a m 8 u d G V 4 d D I s M T N 9 J n F 1 b 3 Q 7 L C Z x d W 9 0 O 1 N l Y 3 R p b 2 4 x L 0 l u d H J h b G F i b 3 J h b C B C I C g y K S 9 B d X R v U m V t b 3 Z l Z E N v b H V t b n M x L n t D b 2 x 1 b W 4 x L k H D s W 9 z I G V u I G x h I G V t c H J l c 2 E s M T R 9 J n F 1 b 3 Q 7 L C Z x d W 9 0 O 1 N l Y 3 R p b 2 4 x L 0 l u d H J h b G F i b 3 J h b C B C I C g y K S 9 B d X R v U m V t b 3 Z l Z E N v b H V t b n M x L n t D b 2 x 1 b W 4 x L k N h c m d v L D E 1 f S Z x d W 9 0 O y w m c X V v d D t T Z W N 0 a W 9 u M S 9 J b n R y Y W x h Y m 9 y Y W w g Q i A o M i k v Q X V 0 b 1 J l b W 9 2 Z W R D b 2 x 1 b W 5 z M S 5 7 Q 2 9 s d W 1 u M S 5 H c n V w b y B j Y X J n b y w x N n 0 m c X V v d D s s J n F 1 b 3 Q 7 U 2 V j d G l v b j E v S W 5 0 c m F s Y W J v c m F s I E I g K D I p L 0 F 1 d G 9 S Z W 1 v d m V k Q 2 9 s d W 1 u c z E u e 0 N v b H V t b j E u Q c O x b 3 M g Z W 4 g Z W w g Y 2 F y Z 2 8 s M T d 9 J n F 1 b 3 Q 7 L C Z x d W 9 0 O 1 N l Y 3 R p b 2 4 x L 0 l u d H J h b G F i b 3 J h b C B C I C g y K S 9 B d X R v U m V t b 3 Z l Z E N v b H V t b n M x L n t D b 2 x 1 b W 4 x L s O B c m V h I G R l I H R y Y W J h a m 8 s M T h 9 J n F 1 b 3 Q 7 L C Z x d W 9 0 O 1 N l Y 3 R p b 2 4 x L 0 l u d H J h b G F i b 3 J h b C B C I C g y K S 9 B d X R v U m V t b 3 Z l Z E N v b H V t b n M x L n t D b 2 x 1 b W 4 x L l R p c G 8 g Y 2 9 u d H J h d G 8 s M T l 9 J n F 1 b 3 Q 7 L C Z x d W 9 0 O 1 N l Y 3 R p b 2 4 x L 0 l u d H J h b G F i b 3 J h b C B C I C g y K S 9 B d X R v U m V t b 3 Z l Z E N v b H V t b n M x L n t D b 2 x 1 b W 4 x L k h v c m F z I H R y Y W J h a m 8 g Z G l h c m l v L D I w f S Z x d W 9 0 O y w m c X V v d D t T Z W N 0 a W 9 u M S 9 J b n R y Y W x h Y m 9 y Y W w g Q i A o M i k v Q X V 0 b 1 J l b W 9 2 Z W R D b 2 x 1 b W 5 z M S 5 7 Q 2 9 s d W 1 u M S 5 U a X B v I H N h b G F y a W 8 s M j F 9 J n F 1 b 3 Q 7 L C Z x d W 9 0 O 1 N l Y 3 R p b 2 4 x L 0 l u d H J h b G F i b 3 J h b C B C I C g y K S 9 B d X R v U m V t b 3 Z l Z E N v b H V t b n M x L n t D b 2 x 1 b W 4 x L j E u M S w y M n 0 m c X V v d D s s J n F 1 b 3 Q 7 U 2 V j d G l v b j E v S W 5 0 c m F s Y W J v c m F s I E I g K D I p L 0 F 1 d G 9 S Z W 1 v d m V k Q 2 9 s d W 1 u c z E u e 0 N v b H V t b j E u M S 4 y L D I z f S Z x d W 9 0 O y w m c X V v d D t T Z W N 0 a W 9 u M S 9 J b n R y Y W x h Y m 9 y Y W w g Q i A o M i k v Q X V 0 b 1 J l b W 9 2 Z W R D b 2 x 1 b W 5 z M S 5 7 Q 2 9 s d W 1 u M S 4 x L j M s M j R 9 J n F 1 b 3 Q 7 L C Z x d W 9 0 O 1 N l Y 3 R p b 2 4 x L 0 l u d H J h b G F i b 3 J h b C B C I C g y K S 9 B d X R v U m V t b 3 Z l Z E N v b H V t b n M x L n t D b 2 x 1 b W 4 x L j E u N C w y N X 0 m c X V v d D s s J n F 1 b 3 Q 7 U 2 V j d G l v b j E v S W 5 0 c m F s Y W J v c m F s I E I g K D I p L 0 F 1 d G 9 S Z W 1 v d m V k Q 2 9 s d W 1 u c z E u e 0 N v b H V t b j E u M S 4 1 L D I 2 f S Z x d W 9 0 O y w m c X V v d D t T Z W N 0 a W 9 u M S 9 J b n R y Y W x h Y m 9 y Y W w g Q i A o M i k v Q X V 0 b 1 J l b W 9 2 Z W R D b 2 x 1 b W 5 z M S 5 7 Q 2 9 s d W 1 u M S 4 x L j Y s M j d 9 J n F 1 b 3 Q 7 L C Z x d W 9 0 O 1 N l Y 3 R p b 2 4 x L 0 l u d H J h b G F i b 3 J h b C B C I C g y K S 9 B d X R v U m V t b 3 Z l Z E N v b H V t b n M x L n t D b 2 x 1 b W 4 x L j E u N y w y O H 0 m c X V v d D s s J n F 1 b 3 Q 7 U 2 V j d G l v b j E v S W 5 0 c m F s Y W J v c m F s I E I g K D I p L 0 F 1 d G 9 S Z W 1 v d m V k Q 2 9 s d W 1 u c z E u e 0 N v b H V t b j E u M S 4 4 L D I 5 f S Z x d W 9 0 O y w m c X V v d D t T Z W N 0 a W 9 u M S 9 J b n R y Y W x h Y m 9 y Y W w g Q i A o M i k v Q X V 0 b 1 J l b W 9 2 Z W R D b 2 x 1 b W 5 z M S 5 7 Q 2 9 s d W 1 u M S 4 x L j k s M z B 9 J n F 1 b 3 Q 7 L C Z x d W 9 0 O 1 N l Y 3 R p b 2 4 x L 0 l u d H J h b G F i b 3 J h b C B C I C g y K S 9 B d X R v U m V t b 3 Z l Z E N v b H V t b n M x L n t D b 2 x 1 b W 4 x L j E u M T A s M z F 9 J n F 1 b 3 Q 7 L C Z x d W 9 0 O 1 N l Y 3 R p b 2 4 x L 0 l u d H J h b G F i b 3 J h b C B C I C g y K S 9 B d X R v U m V t b 3 Z l Z E N v b H V t b n M x L n t D b 2 x 1 b W 4 x L j E u M T E s M z J 9 J n F 1 b 3 Q 7 L C Z x d W 9 0 O 1 N l Y 3 R p b 2 4 x L 0 l u d H J h b G F i b 3 J h b C B C I C g y K S 9 B d X R v U m V t b 3 Z l Z E N v b H V t b n M x L n t D b 2 x 1 b W 4 x L j E u M T I s M z N 9 J n F 1 b 3 Q 7 L C Z x d W 9 0 O 1 N l Y 3 R p b 2 4 x L 0 l u d H J h b G F i b 3 J h b C B C I C g y K S 9 B d X R v U m V t b 3 Z l Z E N v b H V t b n M x L n t D b 2 x 1 b W 4 x L j E u M T M s M z R 9 J n F 1 b 3 Q 7 L C Z x d W 9 0 O 1 N l Y 3 R p b 2 4 x L 0 l u d H J h b G F i b 3 J h b C B C I C g y K S 9 B d X R v U m V t b 3 Z l Z E N v b H V t b n M x L n t D b 2 x 1 b W 4 x L j E u M T Q s M z V 9 J n F 1 b 3 Q 7 L C Z x d W 9 0 O 1 N l Y 3 R p b 2 4 x L 0 l u d H J h b G F i b 3 J h b C B C I C g y K S 9 B d X R v U m V t b 3 Z l Z E N v b H V t b n M x L n t D b 2 x 1 b W 4 x L j E u M T U s M z Z 9 J n F 1 b 3 Q 7 L C Z x d W 9 0 O 1 N l Y 3 R p b 2 4 x L 0 l u d H J h b G F i b 3 J h b C B C I C g y K S 9 B d X R v U m V t b 3 Z l Z E N v b H V t b n M x L n t D b 2 x 1 b W 4 x L j E u M T Y s M z d 9 J n F 1 b 3 Q 7 L C Z x d W 9 0 O 1 N l Y 3 R p b 2 4 x L 0 l u d H J h b G F i b 3 J h b C B C I C g y K S 9 B d X R v U m V t b 3 Z l Z E N v b H V t b n M x L n t D b 2 x 1 b W 4 x L j E u M T c s M z h 9 J n F 1 b 3 Q 7 L C Z x d W 9 0 O 1 N l Y 3 R p b 2 4 x L 0 l u d H J h b G F i b 3 J h b C B C I C g y K S 9 B d X R v U m V t b 3 Z l Z E N v b H V t b n M x L n t D b 2 x 1 b W 4 x L j E u M T g s M z l 9 J n F 1 b 3 Q 7 L C Z x d W 9 0 O 1 N l Y 3 R p b 2 4 x L 0 l u d H J h b G F i b 3 J h b C B C I C g y K S 9 B d X R v U m V t b 3 Z l Z E N v b H V t b n M x L n t D b 2 x 1 b W 4 x L j E u M T k s N D B 9 J n F 1 b 3 Q 7 L C Z x d W 9 0 O 1 N l Y 3 R p b 2 4 x L 0 l u d H J h b G F i b 3 J h b C B C I C g y K S 9 B d X R v U m V t b 3 Z l Z E N v b H V t b n M x L n t D b 2 x 1 b W 4 x L j E u M j A s N D F 9 J n F 1 b 3 Q 7 L C Z x d W 9 0 O 1 N l Y 3 R p b 2 4 x L 0 l u d H J h b G F i b 3 J h b C B C I C g y K S 9 B d X R v U m V t b 3 Z l Z E N v b H V t b n M x L n t D b 2 x 1 b W 4 x L j E u M j E s N D J 9 J n F 1 b 3 Q 7 L C Z x d W 9 0 O 1 N l Y 3 R p b 2 4 x L 0 l u d H J h b G F i b 3 J h b C B C I C g y K S 9 B d X R v U m V t b 3 Z l Z E N v b H V t b n M x L n t D b 2 x 1 b W 4 x L j E u M j I s N D N 9 J n F 1 b 3 Q 7 L C Z x d W 9 0 O 1 N l Y 3 R p b 2 4 x L 0 l u d H J h b G F i b 3 J h b C B C I C g y K S 9 B d X R v U m V t b 3 Z l Z E N v b H V t b n M x L n t D b 2 x 1 b W 4 x L j E u M j M s N D R 9 J n F 1 b 3 Q 7 L C Z x d W 9 0 O 1 N l Y 3 R p b 2 4 x L 0 l u d H J h b G F i b 3 J h b C B C I C g y K S 9 B d X R v U m V t b 3 Z l Z E N v b H V t b n M x L n t D b 2 x 1 b W 4 x L j E u M j Q s N D V 9 J n F 1 b 3 Q 7 L C Z x d W 9 0 O 1 N l Y 3 R p b 2 4 x L 0 l u d H J h b G F i b 3 J h b C B C I C g y K S 9 B d X R v U m V t b 3 Z l Z E N v b H V t b n M x L n t D b 2 x 1 b W 4 x L j E u M j U s N D Z 9 J n F 1 b 3 Q 7 L C Z x d W 9 0 O 1 N l Y 3 R p b 2 4 x L 0 l u d H J h b G F i b 3 J h b C B C I C g y K S 9 B d X R v U m V t b 3 Z l Z E N v b H V t b n M x L n t D b 2 x 1 b W 4 x L j E u M j Y s N D d 9 J n F 1 b 3 Q 7 L C Z x d W 9 0 O 1 N l Y 3 R p b 2 4 x L 0 l u d H J h b G F i b 3 J h b C B C I C g y K S 9 B d X R v U m V t b 3 Z l Z E N v b H V t b n M x L n t D b 2 x 1 b W 4 x L j E u M j c s N D h 9 J n F 1 b 3 Q 7 L C Z x d W 9 0 O 1 N l Y 3 R p b 2 4 x L 0 l u d H J h b G F i b 3 J h b C B C I C g y K S 9 B d X R v U m V t b 3 Z l Z E N v b H V t b n M x L n t D b 2 x 1 b W 4 x L j E u M j g s N D l 9 J n F 1 b 3 Q 7 L C Z x d W 9 0 O 1 N l Y 3 R p b 2 4 x L 0 l u d H J h b G F i b 3 J h b C B C I C g y K S 9 B d X R v U m V t b 3 Z l Z E N v b H V t b n M x L n t D b 2 x 1 b W 4 x L j E u M j k s N T B 9 J n F 1 b 3 Q 7 L C Z x d W 9 0 O 1 N l Y 3 R p b 2 4 x L 0 l u d H J h b G F i b 3 J h b C B C I C g y K S 9 B d X R v U m V t b 3 Z l Z E N v b H V t b n M x L n t D b 2 x 1 b W 4 x L j E u M z A s N T F 9 J n F 1 b 3 Q 7 L C Z x d W 9 0 O 1 N l Y 3 R p b 2 4 x L 0 l u d H J h b G F i b 3 J h b C B C I C g y K S 9 B d X R v U m V t b 3 Z l Z E N v b H V t b n M x L n t D b 2 x 1 b W 4 x L j E u M z E s N T J 9 J n F 1 b 3 Q 7 L C Z x d W 9 0 O 1 N l Y 3 R p b 2 4 x L 0 l u d H J h b G F i b 3 J h b C B C I C g y K S 9 B d X R v U m V t b 3 Z l Z E N v b H V t b n M x L n t D b 2 x 1 b W 4 x L j E u M z I s N T N 9 J n F 1 b 3 Q 7 L C Z x d W 9 0 O 1 N l Y 3 R p b 2 4 x L 0 l u d H J h b G F i b 3 J h b C B C I C g y K S 9 B d X R v U m V t b 3 Z l Z E N v b H V t b n M x L n t D b 2 x 1 b W 4 x L j E u M z M s N T R 9 J n F 1 b 3 Q 7 L C Z x d W 9 0 O 1 N l Y 3 R p b 2 4 x L 0 l u d H J h b G F i b 3 J h b C B C I C g y K S 9 B d X R v U m V t b 3 Z l Z E N v b H V t b n M x L n t D b 2 x 1 b W 4 x L j E u M z Q s N T V 9 J n F 1 b 3 Q 7 L C Z x d W 9 0 O 1 N l Y 3 R p b 2 4 x L 0 l u d H J h b G F i b 3 J h b C B C I C g y K S 9 B d X R v U m V t b 3 Z l Z E N v b H V t b n M x L n t D b 2 x 1 b W 4 x L j E u M z U s N T Z 9 J n F 1 b 3 Q 7 L C Z x d W 9 0 O 1 N l Y 3 R p b 2 4 x L 0 l u d H J h b G F i b 3 J h b C B C I C g y K S 9 B d X R v U m V t b 3 Z l Z E N v b H V t b n M x L n t D b 2 x 1 b W 4 x L j E u M z Y s N T d 9 J n F 1 b 3 Q 7 L C Z x d W 9 0 O 1 N l Y 3 R p b 2 4 x L 0 l u d H J h b G F i b 3 J h b C B C I C g y K S 9 B d X R v U m V t b 3 Z l Z E N v b H V t b n M x L n t D b 2 x 1 b W 4 x L j E u M z c s N T h 9 J n F 1 b 3 Q 7 L C Z x d W 9 0 O 1 N l Y 3 R p b 2 4 x L 0 l u d H J h b G F i b 3 J h b C B C I C g y K S 9 B d X R v U m V t b 3 Z l Z E N v b H V t b n M x L n t D b 2 x 1 b W 4 x L j E u M z g s N T l 9 J n F 1 b 3 Q 7 L C Z x d W 9 0 O 1 N l Y 3 R p b 2 4 x L 0 l u d H J h b G F i b 3 J h b C B C I C g y K S 9 B d X R v U m V t b 3 Z l Z E N v b H V t b n M x L n t D b 2 x 1 b W 4 x L j E u M z k s N j B 9 J n F 1 b 3 Q 7 L C Z x d W 9 0 O 1 N l Y 3 R p b 2 4 x L 0 l u d H J h b G F i b 3 J h b C B C I C g y K S 9 B d X R v U m V t b 3 Z l Z E N v b H V t b n M x L n t D b 2 x 1 b W 4 x L j E u N D A s N j F 9 J n F 1 b 3 Q 7 L C Z x d W 9 0 O 1 N l Y 3 R p b 2 4 x L 0 l u d H J h b G F i b 3 J h b C B C I C g y K S 9 B d X R v U m V t b 3 Z l Z E N v b H V t b n M x L n t D b 2 x 1 b W 4 x L j E u N D E s N j J 9 J n F 1 b 3 Q 7 L C Z x d W 9 0 O 1 N l Y 3 R p b 2 4 x L 0 l u d H J h b G F i b 3 J h b C B C I C g y K S 9 B d X R v U m V t b 3 Z l Z E N v b H V t b n M x L n t D b 2 x 1 b W 4 x L j E u N D I s N j N 9 J n F 1 b 3 Q 7 L C Z x d W 9 0 O 1 N l Y 3 R p b 2 4 x L 0 l u d H J h b G F i b 3 J h b C B C I C g y K S 9 B d X R v U m V t b 3 Z l Z E N v b H V t b n M x L n t D b 2 x 1 b W 4 x L j E u N D Q s N j R 9 J n F 1 b 3 Q 7 L C Z x d W 9 0 O 1 N l Y 3 R p b 2 4 x L 0 l u d H J h b G F i b 3 J h b C B C I C g y K S 9 B d X R v U m V t b 3 Z l Z E N v b H V t b n M x L n t D b 2 x 1 b W 4 x L j E u N D M s N j V 9 J n F 1 b 3 Q 7 L C Z x d W 9 0 O 1 N l Y 3 R p b 2 4 x L 0 l u d H J h b G F i b 3 J h b C B C I C g y K S 9 B d X R v U m V t b 3 Z l Z E N v b H V t b n M x L n t D b 2 x 1 b W 4 x L j E u N D U s N j Z 9 J n F 1 b 3 Q 7 L C Z x d W 9 0 O 1 N l Y 3 R p b 2 4 x L 0 l u d H J h b G F i b 3 J h b C B C I C g y K S 9 B d X R v U m V t b 3 Z l Z E N v b H V t b n M x L n t D b 2 x 1 b W 4 x L j E u N D Y s N j d 9 J n F 1 b 3 Q 7 L C Z x d W 9 0 O 1 N l Y 3 R p b 2 4 x L 0 l u d H J h b G F i b 3 J h b C B C I C g y K S 9 B d X R v U m V t b 3 Z l Z E N v b H V t b n M x L n t D b 2 x 1 b W 4 x L j E u N D c s N j h 9 J n F 1 b 3 Q 7 L C Z x d W 9 0 O 1 N l Y 3 R p b 2 4 x L 0 l u d H J h b G F i b 3 J h b C B C I C g y K S 9 B d X R v U m V t b 3 Z l Z E N v b H V t b n M x L n t D b 2 x 1 b W 4 x L j E u N D g s N j l 9 J n F 1 b 3 Q 7 L C Z x d W 9 0 O 1 N l Y 3 R p b 2 4 x L 0 l u d H J h b G F i b 3 J h b C B C I C g y K S 9 B d X R v U m V t b 3 Z l Z E N v b H V t b n M x L n t D b 2 x 1 b W 4 x L j E u N D k s N z B 9 J n F 1 b 3 Q 7 L C Z x d W 9 0 O 1 N l Y 3 R p b 2 4 x L 0 l u d H J h b G F i b 3 J h b C B C I C g y K S 9 B d X R v U m V t b 3 Z l Z E N v b H V t b n M x L n t D b 2 x 1 b W 4 x L j E u N T A s N z F 9 J n F 1 b 3 Q 7 L C Z x d W 9 0 O 1 N l Y 3 R p b 2 4 x L 0 l u d H J h b G F i b 3 J h b C B C I C g y K S 9 B d X R v U m V t b 3 Z l Z E N v b H V t b n M x L n t D b 2 x 1 b W 4 x L j E u N T E s N z J 9 J n F 1 b 3 Q 7 L C Z x d W 9 0 O 1 N l Y 3 R p b 2 4 x L 0 l u d H J h b G F i b 3 J h b C B C I C g y K S 9 B d X R v U m V t b 3 Z l Z E N v b H V t b n M x L n t D b 2 x 1 b W 4 x L j E u N T I s N z N 9 J n F 1 b 3 Q 7 L C Z x d W 9 0 O 1 N l Y 3 R p b 2 4 x L 0 l u d H J h b G F i b 3 J h b C B C I C g y K S 9 B d X R v U m V t b 3 Z l Z E N v b H V t b n M x L n t D b 2 x 1 b W 4 x L j E u N T M s N z R 9 J n F 1 b 3 Q 7 L C Z x d W 9 0 O 1 N l Y 3 R p b 2 4 x L 0 l u d H J h b G F i b 3 J h b C B C I C g y K S 9 B d X R v U m V t b 3 Z l Z E N v b H V t b n M x L n t D b 2 x 1 b W 4 x L j E u N T Q s N z V 9 J n F 1 b 3 Q 7 L C Z x d W 9 0 O 1 N l Y 3 R p b 2 4 x L 0 l u d H J h b G F i b 3 J h b C B C I C g y K S 9 B d X R v U m V t b 3 Z l Z E N v b H V t b n M x L n t D b 2 x 1 b W 4 x L j E u N T U s N z Z 9 J n F 1 b 3 Q 7 L C Z x d W 9 0 O 1 N l Y 3 R p b 2 4 x L 0 l u d H J h b G F i b 3 J h b C B C I C g y K S 9 B d X R v U m V t b 3 Z l Z E N v b H V t b n M x L n t D b 2 x 1 b W 4 x L j E u N T Y s N z d 9 J n F 1 b 3 Q 7 L C Z x d W 9 0 O 1 N l Y 3 R p b 2 4 x L 0 l u d H J h b G F i b 3 J h b C B C I C g y K S 9 B d X R v U m V t b 3 Z l Z E N v b H V t b n M x L n t D b 2 x 1 b W 4 x L j E u N T c s N z h 9 J n F 1 b 3 Q 7 L C Z x d W 9 0 O 1 N l Y 3 R p b 2 4 x L 0 l u d H J h b G F i b 3 J h b C B C I C g y K S 9 B d X R v U m V t b 3 Z l Z E N v b H V t b n M x L n t D b 2 x 1 b W 4 x L j E u N T g s N z l 9 J n F 1 b 3 Q 7 L C Z x d W 9 0 O 1 N l Y 3 R p b 2 4 x L 0 l u d H J h b G F i b 3 J h b C B C I C g y K S 9 B d X R v U m V t b 3 Z l Z E N v b H V t b n M x L n t D b 2 x 1 b W 4 x L j E u N T k s O D B 9 J n F 1 b 3 Q 7 L C Z x d W 9 0 O 1 N l Y 3 R p b 2 4 x L 0 l u d H J h b G F i b 3 J h b C B C I C g y K S 9 B d X R v U m V t b 3 Z l Z E N v b H V t b n M x L n t D b 2 x 1 b W 4 x L j E u N j A s O D F 9 J n F 1 b 3 Q 7 L C Z x d W 9 0 O 1 N l Y 3 R p b 2 4 x L 0 l u d H J h b G F i b 3 J h b C B C I C g y K S 9 B d X R v U m V t b 3 Z l Z E N v b H V t b n M x L n t D b 2 x 1 b W 4 x L j E u N j E s O D J 9 J n F 1 b 3 Q 7 L C Z x d W 9 0 O 1 N l Y 3 R p b 2 4 x L 0 l u d H J h b G F i b 3 J h b C B C I C g y K S 9 B d X R v U m V t b 3 Z l Z E N v b H V t b n M x L n t D b 2 x 1 b W 4 x L j E u N j I s O D N 9 J n F 1 b 3 Q 7 L C Z x d W 9 0 O 1 N l Y 3 R p b 2 4 x L 0 l u d H J h b G F i b 3 J h b C B C I C g y K S 9 B d X R v U m V t b 3 Z l Z E N v b H V t b n M x L n t D b 2 x 1 b W 4 x L j E u N j M s O D R 9 J n F 1 b 3 Q 7 L C Z x d W 9 0 O 1 N l Y 3 R p b 2 4 x L 0 l u d H J h b G F i b 3 J h b C B C I C g y K S 9 B d X R v U m V t b 3 Z l Z E N v b H V t b n M x L n t D b 2 x 1 b W 4 x L j E u N j Q s O D V 9 J n F 1 b 3 Q 7 L C Z x d W 9 0 O 1 N l Y 3 R p b 2 4 x L 0 l u d H J h b G F i b 3 J h b C B C I C g y K S 9 B d X R v U m V t b 3 Z l Z E N v b H V t b n M x L n t D b 2 x 1 b W 4 x L j E u N j U s O D Z 9 J n F 1 b 3 Q 7 L C Z x d W 9 0 O 1 N l Y 3 R p b 2 4 x L 0 l u d H J h b G F i b 3 J h b C B C I C g y K S 9 B d X R v U m V t b 3 Z l Z E N v b H V t b n M x L n t D b 2 x 1 b W 4 x L j E u N j Y s O D d 9 J n F 1 b 3 Q 7 L C Z x d W 9 0 O 1 N l Y 3 R p b 2 4 x L 0 l u d H J h b G F i b 3 J h b C B C I C g y K S 9 B d X R v U m V t b 3 Z l Z E N v b H V t b n M x L n t D b 2 x 1 b W 4 x L j E u N j c s O D h 9 J n F 1 b 3 Q 7 L C Z x d W 9 0 O 1 N l Y 3 R p b 2 4 x L 0 l u d H J h b G F i b 3 J h b C B C I C g y K S 9 B d X R v U m V t b 3 Z l Z E N v b H V t b n M x L n t D b 2 x 1 b W 4 x L j E u N j g s O D l 9 J n F 1 b 3 Q 7 L C Z x d W 9 0 O 1 N l Y 3 R p b 2 4 x L 0 l u d H J h b G F i b 3 J h b C B C I C g y K S 9 B d X R v U m V t b 3 Z l Z E N v b H V t b n M x L n t D b 2 x 1 b W 4 x L j E u N j k s O T B 9 J n F 1 b 3 Q 7 L C Z x d W 9 0 O 1 N l Y 3 R p b 2 4 x L 0 l u d H J h b G F i b 3 J h b C B C I C g y K S 9 B d X R v U m V t b 3 Z l Z E N v b H V t b n M x L n t D b 2 x 1 b W 4 x L j E u N z A s O T F 9 J n F 1 b 3 Q 7 L C Z x d W 9 0 O 1 N l Y 3 R p b 2 4 x L 0 l u d H J h b G F i b 3 J h b C B C I C g y K S 9 B d X R v U m V t b 3 Z l Z E N v b H V t b n M x L n t D b 2 x 1 b W 4 x L j E u N z E s O T J 9 J n F 1 b 3 Q 7 L C Z x d W 9 0 O 1 N l Y 3 R p b 2 4 x L 0 l u d H J h b G F i b 3 J h b C B C I C g y K S 9 B d X R v U m V t b 3 Z l Z E N v b H V t b n M x L n t D b 2 x 1 b W 4 x L j E u N z I s O T N 9 J n F 1 b 3 Q 7 L C Z x d W 9 0 O 1 N l Y 3 R p b 2 4 x L 0 l u d H J h b G F i b 3 J h b C B C I C g y K S 9 B d X R v U m V t b 3 Z l Z E N v b H V t b n M x L n t D b 2 x 1 b W 4 x L j E u N z M s O T R 9 J n F 1 b 3 Q 7 L C Z x d W 9 0 O 1 N l Y 3 R p b 2 4 x L 0 l u d H J h b G F i b 3 J h b C B C I C g y K S 9 B d X R v U m V t b 3 Z l Z E N v b H V t b n M x L n t D b 2 x 1 b W 4 x L j E u N z Q s O T V 9 J n F 1 b 3 Q 7 L C Z x d W 9 0 O 1 N l Y 3 R p b 2 4 x L 0 l u d H J h b G F i b 3 J h b C B C I C g y K S 9 B d X R v U m V t b 3 Z l Z E N v b H V t b n M x L n t D b 2 x 1 b W 4 x L j E u N z U s O T Z 9 J n F 1 b 3 Q 7 L C Z x d W 9 0 O 1 N l Y 3 R p b 2 4 x L 0 l u d H J h b G F i b 3 J h b C B C I C g y K S 9 B d X R v U m V t b 3 Z l Z E N v b H V t b n M x L n t D b 2 x 1 b W 4 x L j E u N z Y s O T d 9 J n F 1 b 3 Q 7 L C Z x d W 9 0 O 1 N l Y 3 R p b 2 4 x L 0 l u d H J h b G F i b 3 J h b C B C I C g y K S 9 B d X R v U m V t b 3 Z l Z E N v b H V t b n M x L n t D b 2 x 1 b W 4 x L j E u N z c s O T h 9 J n F 1 b 3 Q 7 L C Z x d W 9 0 O 1 N l Y 3 R p b 2 4 x L 0 l u d H J h b G F i b 3 J h b C B C I C g y K S 9 B d X R v U m V t b 3 Z l Z E N v b H V t b n M x L n t D b 2 x 1 b W 4 x L j E u N z g s O T l 9 J n F 1 b 3 Q 7 L C Z x d W 9 0 O 1 N l Y 3 R p b 2 4 x L 0 l u d H J h b G F i b 3 J h b C B C I C g y K S 9 B d X R v U m V t b 3 Z l Z E N v b H V t b n M x L n t D b 2 x 1 b W 4 x L j E u N z k s M T A w f S Z x d W 9 0 O y w m c X V v d D t T Z W N 0 a W 9 u M S 9 J b n R y Y W x h Y m 9 y Y W w g Q i A o M i k v Q X V 0 b 1 J l b W 9 2 Z W R D b 2 x 1 b W 5 z M S 5 7 Q 2 9 s d W 1 u M S 4 x L j g w L D E w M X 0 m c X V v d D s s J n F 1 b 3 Q 7 U 2 V j d G l v b j E v S W 5 0 c m F s Y W J v c m F s I E I g K D I p L 0 F 1 d G 9 S Z W 1 v d m V k Q 2 9 s d W 1 u c z E u e 0 N v b H V t b j E u M S 4 4 M S w x M D J 9 J n F 1 b 3 Q 7 L C Z x d W 9 0 O 1 N l Y 3 R p b 2 4 x L 0 l u d H J h b G F i b 3 J h b C B C I C g y K S 9 B d X R v U m V t b 3 Z l Z E N v b H V t b n M x L n t D b 2 x 1 b W 4 x L j E u O D I s M T A z f S Z x d W 9 0 O y w m c X V v d D t T Z W N 0 a W 9 u M S 9 J b n R y Y W x h Y m 9 y Y W w g Q i A o M i k v Q X V 0 b 1 J l b W 9 2 Z W R D b 2 x 1 b W 5 z M S 5 7 Q 2 9 s d W 1 u M S 4 x L j g z L D E w N H 0 m c X V v d D s s J n F 1 b 3 Q 7 U 2 V j d G l v b j E v S W 5 0 c m F s Y W J v c m F s I E I g K D I p L 0 F 1 d G 9 S Z W 1 v d m V k Q 2 9 s d W 1 u c z E u e 0 N v b H V t b j E u M S 4 4 N C w x M D V 9 J n F 1 b 3 Q 7 L C Z x d W 9 0 O 1 N l Y 3 R p b 2 4 x L 0 l u d H J h b G F i b 3 J h b C B C I C g y K S 9 B d X R v U m V t b 3 Z l Z E N v b H V t b n M x L n t D b 2 x 1 b W 4 x L j E u O D U s M T A 2 f S Z x d W 9 0 O y w m c X V v d D t T Z W N 0 a W 9 u M S 9 J b n R y Y W x h Y m 9 y Y W w g Q i A o M i k v Q X V 0 b 1 J l b W 9 2 Z W R D b 2 x 1 b W 5 z M S 5 7 Q 2 9 s d W 1 u M S 4 x L j g 2 L D E w N 3 0 m c X V v d D s s J n F 1 b 3 Q 7 U 2 V j d G l v b j E v S W 5 0 c m F s Y W J v c m F s I E I g K D I p L 0 F 1 d G 9 S Z W 1 v d m V k Q 2 9 s d W 1 u c z E u e 0 N v b H V t b j E u M S 4 4 N y w x M D h 9 J n F 1 b 3 Q 7 L C Z x d W 9 0 O 1 N l Y 3 R p b 2 4 x L 0 l u d H J h b G F i b 3 J h b C B C I C g y K S 9 B d X R v U m V t b 3 Z l Z E N v b H V t b n M x L n t D b 2 x 1 b W 4 x L j E u O D g s M T A 5 f S Z x d W 9 0 O y w m c X V v d D t T Z W N 0 a W 9 u M S 9 J b n R y Y W x h Y m 9 y Y W w g Q i A o M i k v Q X V 0 b 1 J l b W 9 2 Z W R D b 2 x 1 b W 5 z M S 5 7 Q 2 9 s d W 1 u M S 5 D b 2 5 k a W N p b 2 5 h b C w x M T B 9 J n F 1 b 3 Q 7 L C Z x d W 9 0 O 1 N l Y 3 R p b 2 4 x L 0 l u d H J h b G F i b 3 J h b C B C I C g y K S 9 B d X R v U m V t b 3 Z l Z E N v b H V t b n M x L n t D b 2 x 1 b W 4 x L k h h c H B l b m R B d C w x M T F 9 J n F 1 b 3 Q 7 L C Z x d W 9 0 O 1 N l Y 3 R p b 2 4 x L 0 l u d H J h b G F i b 3 J h b C B C I C g y K S 9 B d X R v U m V t b 3 Z l Z E N v b H V t b n M x L n t D b 2 x 1 b W 4 x L k l u c 3 R h b m N l S W Q s M T E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f b G F y Z 2 F f R G 9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d U M D I 6 N T c 6 M D Q u O T U 1 N z k y N V o i L z 4 8 R W 5 0 c n k g V H l w Z T 0 i R m l s b E N v b H V t b l R 5 c G V z I i B W Y W x 1 Z T 0 i c 0 J n W U c i L z 4 8 R W 5 0 c n k g V H l w Z T 0 i R m l s b E N v b H V t b k 5 h b W V z I i B W Y W x 1 Z T 0 i c 1 s m c X V v d D t J R C B w Y X J 0 a W N p c G F u d G U m c X V v d D s s J n F 1 b 3 Q 7 Q X R y a W J 1 d G 8 m c X V v d D s s J n F 1 b 3 Q 7 V m F s b 3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2 M W V h M m U 1 L T B k Z G Y t N G I 0 O S 1 i Z D g z L T R l M T d l M D I 2 Y m E 3 N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2 x h c m d h X 0 R v b S 9 B d X R v U m V t b 3 Z l Z E N v b H V t b n M x L n t J R C B w Y X J 0 a W N p c G F u d G U s M H 0 m c X V v d D s s J n F 1 b 3 Q 7 U 2 V j d G l v b j E v V F 9 s Y X J n Y V 9 E b 2 0 v Q X V 0 b 1 J l b W 9 2 Z W R D b 2 x 1 b W 5 z M S 5 7 Q X R y a W J 1 d G 8 s M X 0 m c X V v d D s s J n F 1 b 3 Q 7 U 2 V j d G l v b j E v V F 9 s Y X J n Y V 9 E b 2 0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F 9 s Y X J n Y V 9 E b 2 0 v Q X V 0 b 1 J l b W 9 2 Z W R D b 2 x 1 b W 5 z M S 5 7 S U Q g c G F y d G l j a X B h b n R l L D B 9 J n F 1 b 3 Q 7 L C Z x d W 9 0 O 1 N l Y 3 R p b 2 4 x L 1 R f b G F y Z 2 F f R G 9 t L 0 F 1 d G 9 S Z W 1 v d m V k Q 2 9 s d W 1 u c z E u e 0 F 0 c m l i d X R v L D F 9 J n F 1 b 3 Q 7 L C Z x d W 9 0 O 1 N l Y 3 R p b 2 4 x L 1 R f b G F y Z 2 F f R G 9 t L 0 F 1 d G 9 S Z W 1 v d m V k Q 2 9 s d W 1 u c z E u e 1 Z h b G 9 y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F 9 s Y X J n Y V 9 E b 2 0 i L z 4 8 L 1 N 0 Y W J s Z U V u d H J p Z X M + P C 9 J d G V t P j x J d G V t P j x J d G V t T G 9 j Y X R p b 2 4 + P E l 0 Z W 1 U e X B l P k Z v c m 1 1 b G E 8 L 0 l 0 Z W 1 U e X B l P j x J d G V t U G F 0 a D 5 T Z W N 0 a W 9 u M S 9 U X 2 x h c m d h X 0 R p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T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C 0 x N 1 Q w M j o 1 N D o 0 O C 4 1 N z E x M j M y W i I v P j x F b n R y e S B U e X B l P S J G a W x s Q 2 9 s d W 1 u V H l w Z X M i I F Z h b H V l P S J z Q m d Z R y I v P j x F b n R y e S B U e X B l P S J G a W x s Q 2 9 s d W 1 u T m F t Z X M i I F Z h b H V l P S J z W y Z x d W 9 0 O 0 l E I H B h c n R p Y 2 l w Y W 5 0 Z S Z x d W 9 0 O y w m c X V v d D t E a W 1 l b n N p b 2 5 l c y Z x d W 9 0 O y w m c X V v d D t O a X Z l b C B k Z S B S a W V z Z 2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0 M T k y O T N l L T E z Z j E t N D A y N i 1 h Y T A 2 L W U y Z T Y 0 N m Y 2 Z W F l Y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Y g K D I p L 0 F 1 d G 9 S Z W 1 v d m V k Q 2 9 s d W 1 u c z E u e 0 l E I H B h c n R p Y 2 l w Y W 5 0 Z S w w f S Z x d W 9 0 O y w m c X V v d D t T Z W N 0 a W 9 u M S 9 U Y W J s Y T Y g K D I p L 0 F 1 d G 9 S Z W 1 v d m V k Q 2 9 s d W 1 u c z E u e 0 R p b W V u c 2 l v b m V z L D F 9 J n F 1 b 3 Q 7 L C Z x d W 9 0 O 1 N l Y 3 R p b 2 4 x L 1 R h Y m x h N i A o M i k v Q X V 0 b 1 J l b W 9 2 Z W R D b 2 x 1 b W 5 z M S 5 7 T m l 2 Z W w g Z G U g U m l l c 2 d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N i A o M i k v Q X V 0 b 1 J l b W 9 2 Z W R D b 2 x 1 b W 5 z M S 5 7 S U Q g c G F y d G l j a X B h b n R l L D B 9 J n F 1 b 3 Q 7 L C Z x d W 9 0 O 1 N l Y 3 R p b 2 4 x L 1 R h Y m x h N i A o M i k v Q X V 0 b 1 J l b W 9 2 Z W R D b 2 x 1 b W 5 z M S 5 7 R G l t Z W 5 z a W 9 u Z X M s M X 0 m c X V v d D s s J n F 1 b 3 Q 7 U 2 V j d G l v b j E v V G F i b G E 2 I C g y K S 9 B d X R v U m V t b 3 Z l Z E N v b H V t b n M x L n t O a X Z l b C B k Z S B S a W V z Z 2 8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1 R h Y m x l I i 8 + P E V u d H J 5 I F R 5 c G U 9 I k 5 h b W V V c G R h d G V k Q W Z 0 Z X J G a W x s I i B W Y W x 1 Z T 0 i b D E i L z 4 8 R W 5 0 c n k g V H l w Z T 0 i R m l s b F R h c m d l d C I g V m F s d W U 9 I n N U X 2 x h c m d h X 0 R p b S I v P j w v U 3 R h Y m x l R W 5 0 c m l l c z 4 8 L 0 l 0 Z W 0 + P E l 0 Z W 0 + P E l 0 Z W 1 M b 2 N h d G l v b j 4 8 S X R l b V R 5 c G U + R m 9 y b X V s Y T w v S X R l b V R 5 c G U + P E l 0 Z W 1 Q Y X R o P l N l Y 3 R p b 2 4 x L 0 R h d G 9 z J T I w Z W 1 w b G V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C 0 x N 1 Q w M z o z M T o 0 M S 4 0 N z A 4 N T k 0 W i I v P j x F b n R y e S B U e X B l P S J G a W x s Q 2 9 s d W 1 u V H l w Z X M i I F Z h b H V l P S J z Q m d Z R 0 F 3 T U d C Z 1 l H Q m d N R 0 F 3 W U d B d 1 l H Q m d Z R 0 F 3 W U c i L z 4 8 R W 5 0 c n k g V H l w Z T 0 i R m l s b E N v b H V t b k 5 h b W V z I i B W Y W x 1 Z T 0 i c 1 s m c X V v d D t J R C Z x d W 9 0 O y w m c X V v d D t O b 2 1 i c m U m c X V v d D s s J n F 1 b 3 Q 7 R 2 V u Z X J v J n F 1 b 3 Q 7 L C Z x d W 9 0 O 0 H D s W 8 g b m F j a W 1 p Z W 5 0 b y Z x d W 9 0 O y w m c X V v d D t F Z G F k J n F 1 b 3 Q 7 L C Z x d W 9 0 O 0 V z d G F k b y B j a X Z p b C Z x d W 9 0 O y w m c X V v d D t O a X Z l b C B l Z H V j Y X R p d m 8 m c X V v d D s s J n F 1 b 3 Q 7 U H J v Z m V z a c O z b i Z x d W 9 0 O y w m c X V v d D t D a X V k Y W Q g V m l 2 a W V u Z G E m c X V v d D s s J n F 1 b 3 Q 7 R G V w Y X J 0 Y W 1 l b n R v I F Z p d m l l b m R h J n F 1 b 3 Q 7 L C Z x d W 9 0 O 0 V z d H J h d G 8 m c X V v d D s s J n F 1 b 3 Q 7 V G l w b y B k Z S B 2 a X Z p Z W 5 k Y S Z x d W 9 0 O y w m c X V v d D t Q Z X J z b 2 5 h c y B k Z X B l b m R p Z W 5 0 Z X M m c X V v d D s s J n F 1 b 3 Q 7 Q 2 l 1 Z G F k I F R y Y W J h a m 8 m c X V v d D s s J n F 1 b 3 Q 7 R G V w Y X J 0 Y W 1 l b n R v I F R y Y W J h a m 8 m c X V v d D s s J n F 1 b 3 Q 7 Q c O x b 3 M g Z W 4 g b G E g Z W 1 w c m V z Y S Z x d W 9 0 O y w m c X V v d D t D Y X J n b y Z x d W 9 0 O y w m c X V v d D t H c n V w b y B j Y X J n b y Z x d W 9 0 O y w m c X V v d D t B w 7 F v c y B l b i B l b C B j Y X J n b y Z x d W 9 0 O y w m c X V v d D v D g X J l Y S B 0 c m F i Y W p v J n F 1 b 3 Q 7 L C Z x d W 9 0 O 1 R p c G 8 g Y 2 9 u d H J h d G 8 m c X V v d D s s J n F 1 b 3 Q 7 S G 9 y Y X M g d H J h Y m F q b y B k a W F y a W 8 m c X V v d D s s J n F 1 b 3 Q 7 V G l w b y B z Y W x h c m l v J n F 1 b 3 Q 7 L C Z x d W 9 0 O 1 R p c G 8 g c 2 F s Y X J p b z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0 M j V h Z G V k L T h j O D E t N G E z N C 0 5 O T Q 5 L T R l N D d m Y W N l N G Y y M i I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M g Z W 1 w b G V h Z G 9 z L 0 F 1 d G 9 S Z W 1 v d m V k Q 2 9 s d W 1 u c z E u e 0 l E L D B 9 J n F 1 b 3 Q 7 L C Z x d W 9 0 O 1 N l Y 3 R p b 2 4 x L 0 R h d G 9 z I G V t c G x l Y W R v c y 9 B d X R v U m V t b 3 Z l Z E N v b H V t b n M x L n t O b 2 1 i c m U s M X 0 m c X V v d D s s J n F 1 b 3 Q 7 U 2 V j d G l v b j E v R G F 0 b 3 M g Z W 1 w b G V h Z G 9 z L 0 F 1 d G 9 S Z W 1 v d m V k Q 2 9 s d W 1 u c z E u e 0 d l b m V y b y w y f S Z x d W 9 0 O y w m c X V v d D t T Z W N 0 a W 9 u M S 9 E Y X R v c y B l b X B s Z W F k b 3 M v Q X V 0 b 1 J l b W 9 2 Z W R D b 2 x 1 b W 5 z M S 5 7 Q c O x b y B u Y W N p b W l l b n R v L D N 9 J n F 1 b 3 Q 7 L C Z x d W 9 0 O 1 N l Y 3 R p b 2 4 x L 0 R h d G 9 z I G V t c G x l Y W R v c y 9 B d X R v U m V t b 3 Z l Z E N v b H V t b n M x L n t F Z G F k L D R 9 J n F 1 b 3 Q 7 L C Z x d W 9 0 O 1 N l Y 3 R p b 2 4 x L 0 R h d G 9 z I G V t c G x l Y W R v c y 9 B d X R v U m V t b 3 Z l Z E N v b H V t b n M x L n t F c 3 R h Z G 8 g Y 2 l 2 a W w s N X 0 m c X V v d D s s J n F 1 b 3 Q 7 U 2 V j d G l v b j E v R G F 0 b 3 M g Z W 1 w b G V h Z G 9 z L 0 F 1 d G 9 S Z W 1 v d m V k Q 2 9 s d W 1 u c z E u e 0 5 p d m V s I G V k d W N h d G l 2 b y w 2 f S Z x d W 9 0 O y w m c X V v d D t T Z W N 0 a W 9 u M S 9 E Y X R v c y B l b X B s Z W F k b 3 M v Q X V 0 b 1 J l b W 9 2 Z W R D b 2 x 1 b W 5 z M S 5 7 U H J v Z m V z a c O z b i w 3 f S Z x d W 9 0 O y w m c X V v d D t T Z W N 0 a W 9 u M S 9 E Y X R v c y B l b X B s Z W F k b 3 M v Q X V 0 b 1 J l b W 9 2 Z W R D b 2 x 1 b W 5 z M S 5 7 Q 2 l 1 Z G F k I F Z p d m l l b m R h L D h 9 J n F 1 b 3 Q 7 L C Z x d W 9 0 O 1 N l Y 3 R p b 2 4 x L 0 R h d G 9 z I G V t c G x l Y W R v c y 9 B d X R v U m V t b 3 Z l Z E N v b H V t b n M x L n t E Z X B h c n R h b W V u d G 8 g V m l 2 a W V u Z G E s O X 0 m c X V v d D s s J n F 1 b 3 Q 7 U 2 V j d G l v b j E v R G F 0 b 3 M g Z W 1 w b G V h Z G 9 z L 0 F 1 d G 9 S Z W 1 v d m V k Q 2 9 s d W 1 u c z E u e 0 V z d H J h d G 8 s M T B 9 J n F 1 b 3 Q 7 L C Z x d W 9 0 O 1 N l Y 3 R p b 2 4 x L 0 R h d G 9 z I G V t c G x l Y W R v c y 9 B d X R v U m V t b 3 Z l Z E N v b H V t b n M x L n t U a X B v I G R l I H Z p d m l l b m R h L D E x f S Z x d W 9 0 O y w m c X V v d D t T Z W N 0 a W 9 u M S 9 E Y X R v c y B l b X B s Z W F k b 3 M v Q X V 0 b 1 J l b W 9 2 Z W R D b 2 x 1 b W 5 z M S 5 7 U G V y c 2 9 u Y X M g Z G V w Z W 5 k a W V u d G V z L D E y f S Z x d W 9 0 O y w m c X V v d D t T Z W N 0 a W 9 u M S 9 E Y X R v c y B l b X B s Z W F k b 3 M v Q X V 0 b 1 J l b W 9 2 Z W R D b 2 x 1 b W 5 z M S 5 7 Q 2 l 1 Z G F k I F R y Y W J h a m 8 s M T N 9 J n F 1 b 3 Q 7 L C Z x d W 9 0 O 1 N l Y 3 R p b 2 4 x L 0 R h d G 9 z I G V t c G x l Y W R v c y 9 B d X R v U m V t b 3 Z l Z E N v b H V t b n M x L n t E Z X B h c n R h b W V u d G 8 g V H J h Y m F q b y w x N H 0 m c X V v d D s s J n F 1 b 3 Q 7 U 2 V j d G l v b j E v R G F 0 b 3 M g Z W 1 w b G V h Z G 9 z L 0 F 1 d G 9 S Z W 1 v d m V k Q 2 9 s d W 1 u c z E u e 0 H D s W 9 z I G V u I G x h I G V t c H J l c 2 E s M T V 9 J n F 1 b 3 Q 7 L C Z x d W 9 0 O 1 N l Y 3 R p b 2 4 x L 0 R h d G 9 z I G V t c G x l Y W R v c y 9 B d X R v U m V t b 3 Z l Z E N v b H V t b n M x L n t D Y X J n b y w x N n 0 m c X V v d D s s J n F 1 b 3 Q 7 U 2 V j d G l v b j E v R G F 0 b 3 M g Z W 1 w b G V h Z G 9 z L 0 F 1 d G 9 S Z W 1 v d m V k Q 2 9 s d W 1 u c z E u e 0 d y d X B v I G N h c m d v L D E 3 f S Z x d W 9 0 O y w m c X V v d D t T Z W N 0 a W 9 u M S 9 E Y X R v c y B l b X B s Z W F k b 3 M v Q X V 0 b 1 J l b W 9 2 Z W R D b 2 x 1 b W 5 z M S 5 7 Q c O x b 3 M g Z W 4 g Z W w g Y 2 F y Z 2 8 s M T h 9 J n F 1 b 3 Q 7 L C Z x d W 9 0 O 1 N l Y 3 R p b 2 4 x L 0 R h d G 9 z I G V t c G x l Y W R v c y 9 B d X R v U m V t b 3 Z l Z E N v b H V t b n M x L n v D g X J l Y S B 0 c m F i Y W p v L D E 5 f S Z x d W 9 0 O y w m c X V v d D t T Z W N 0 a W 9 u M S 9 E Y X R v c y B l b X B s Z W F k b 3 M v Q X V 0 b 1 J l b W 9 2 Z W R D b 2 x 1 b W 5 z M S 5 7 V G l w b y B j b 2 5 0 c m F 0 b y w y M H 0 m c X V v d D s s J n F 1 b 3 Q 7 U 2 V j d G l v b j E v R G F 0 b 3 M g Z W 1 w b G V h Z G 9 z L 0 F 1 d G 9 S Z W 1 v d m V k Q 2 9 s d W 1 u c z E u e 0 h v c m F z I H R y Y W J h a m 8 g Z G l h c m l v L D I x f S Z x d W 9 0 O y w m c X V v d D t T Z W N 0 a W 9 u M S 9 E Y X R v c y B l b X B s Z W F k b 3 M v Q X V 0 b 1 J l b W 9 2 Z W R D b 2 x 1 b W 5 z M S 5 7 V G l w b y B z Y W x h c m l v L D I y f S Z x d W 9 0 O y w m c X V v d D t T Z W N 0 a W 9 u M S 9 E Y X R v c y B l b X B s Z W F k b 3 M v Q X V 0 b 1 J l b W 9 2 Z W R D b 2 x 1 b W 5 z M S 5 7 V G l w b y B z Y W x h c m l v M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R h d G 9 z I G V t c G x l Y W R v c y 9 B d X R v U m V t b 3 Z l Z E N v b H V t b n M x L n t J R C w w f S Z x d W 9 0 O y w m c X V v d D t T Z W N 0 a W 9 u M S 9 E Y X R v c y B l b X B s Z W F k b 3 M v Q X V 0 b 1 J l b W 9 2 Z W R D b 2 x 1 b W 5 z M S 5 7 T m 9 t Y n J l L D F 9 J n F 1 b 3 Q 7 L C Z x d W 9 0 O 1 N l Y 3 R p b 2 4 x L 0 R h d G 9 z I G V t c G x l Y W R v c y 9 B d X R v U m V t b 3 Z l Z E N v b H V t b n M x L n t H Z W 5 l c m 8 s M n 0 m c X V v d D s s J n F 1 b 3 Q 7 U 2 V j d G l v b j E v R G F 0 b 3 M g Z W 1 w b G V h Z G 9 z L 0 F 1 d G 9 S Z W 1 v d m V k Q 2 9 s d W 1 u c z E u e 0 H D s W 8 g b m F j a W 1 p Z W 5 0 b y w z f S Z x d W 9 0 O y w m c X V v d D t T Z W N 0 a W 9 u M S 9 E Y X R v c y B l b X B s Z W F k b 3 M v Q X V 0 b 1 J l b W 9 2 Z W R D b 2 x 1 b W 5 z M S 5 7 R W R h Z C w 0 f S Z x d W 9 0 O y w m c X V v d D t T Z W N 0 a W 9 u M S 9 E Y X R v c y B l b X B s Z W F k b 3 M v Q X V 0 b 1 J l b W 9 2 Z W R D b 2 x 1 b W 5 z M S 5 7 R X N 0 Y W R v I G N p d m l s L D V 9 J n F 1 b 3 Q 7 L C Z x d W 9 0 O 1 N l Y 3 R p b 2 4 x L 0 R h d G 9 z I G V t c G x l Y W R v c y 9 B d X R v U m V t b 3 Z l Z E N v b H V t b n M x L n t O a X Z l b C B l Z H V j Y X R p d m 8 s N n 0 m c X V v d D s s J n F 1 b 3 Q 7 U 2 V j d G l v b j E v R G F 0 b 3 M g Z W 1 w b G V h Z G 9 z L 0 F 1 d G 9 S Z W 1 v d m V k Q 2 9 s d W 1 u c z E u e 1 B y b 2 Z l c 2 n D s 2 4 s N 3 0 m c X V v d D s s J n F 1 b 3 Q 7 U 2 V j d G l v b j E v R G F 0 b 3 M g Z W 1 w b G V h Z G 9 z L 0 F 1 d G 9 S Z W 1 v d m V k Q 2 9 s d W 1 u c z E u e 0 N p d W R h Z C B W a X Z p Z W 5 k Y S w 4 f S Z x d W 9 0 O y w m c X V v d D t T Z W N 0 a W 9 u M S 9 E Y X R v c y B l b X B s Z W F k b 3 M v Q X V 0 b 1 J l b W 9 2 Z W R D b 2 x 1 b W 5 z M S 5 7 R G V w Y X J 0 Y W 1 l b n R v I F Z p d m l l b m R h L D l 9 J n F 1 b 3 Q 7 L C Z x d W 9 0 O 1 N l Y 3 R p b 2 4 x L 0 R h d G 9 z I G V t c G x l Y W R v c y 9 B d X R v U m V t b 3 Z l Z E N v b H V t b n M x L n t F c 3 R y Y X R v L D E w f S Z x d W 9 0 O y w m c X V v d D t T Z W N 0 a W 9 u M S 9 E Y X R v c y B l b X B s Z W F k b 3 M v Q X V 0 b 1 J l b W 9 2 Z W R D b 2 x 1 b W 5 z M S 5 7 V G l w b y B k Z S B 2 a X Z p Z W 5 k Y S w x M X 0 m c X V v d D s s J n F 1 b 3 Q 7 U 2 V j d G l v b j E v R G F 0 b 3 M g Z W 1 w b G V h Z G 9 z L 0 F 1 d G 9 S Z W 1 v d m V k Q 2 9 s d W 1 u c z E u e 1 B l c n N v b m F z I G R l c G V u Z G l l b n R l c y w x M n 0 m c X V v d D s s J n F 1 b 3 Q 7 U 2 V j d G l v b j E v R G F 0 b 3 M g Z W 1 w b G V h Z G 9 z L 0 F 1 d G 9 S Z W 1 v d m V k Q 2 9 s d W 1 u c z E u e 0 N p d W R h Z C B U c m F i Y W p v L D E z f S Z x d W 9 0 O y w m c X V v d D t T Z W N 0 a W 9 u M S 9 E Y X R v c y B l b X B s Z W F k b 3 M v Q X V 0 b 1 J l b W 9 2 Z W R D b 2 x 1 b W 5 z M S 5 7 R G V w Y X J 0 Y W 1 l b n R v I F R y Y W J h a m 8 s M T R 9 J n F 1 b 3 Q 7 L C Z x d W 9 0 O 1 N l Y 3 R p b 2 4 x L 0 R h d G 9 z I G V t c G x l Y W R v c y 9 B d X R v U m V t b 3 Z l Z E N v b H V t b n M x L n t B w 7 F v c y B l b i B s Y S B l b X B y Z X N h L D E 1 f S Z x d W 9 0 O y w m c X V v d D t T Z W N 0 a W 9 u M S 9 E Y X R v c y B l b X B s Z W F k b 3 M v Q X V 0 b 1 J l b W 9 2 Z W R D b 2 x 1 b W 5 z M S 5 7 Q 2 F y Z 2 8 s M T Z 9 J n F 1 b 3 Q 7 L C Z x d W 9 0 O 1 N l Y 3 R p b 2 4 x L 0 R h d G 9 z I G V t c G x l Y W R v c y 9 B d X R v U m V t b 3 Z l Z E N v b H V t b n M x L n t H c n V w b y B j Y X J n b y w x N 3 0 m c X V v d D s s J n F 1 b 3 Q 7 U 2 V j d G l v b j E v R G F 0 b 3 M g Z W 1 w b G V h Z G 9 z L 0 F 1 d G 9 S Z W 1 v d m V k Q 2 9 s d W 1 u c z E u e 0 H D s W 9 z I G V u I G V s I G N h c m d v L D E 4 f S Z x d W 9 0 O y w m c X V v d D t T Z W N 0 a W 9 u M S 9 E Y X R v c y B l b X B s Z W F k b 3 M v Q X V 0 b 1 J l b W 9 2 Z W R D b 2 x 1 b W 5 z M S 5 7 w 4 F y Z W E g d H J h Y m F q b y w x O X 0 m c X V v d D s s J n F 1 b 3 Q 7 U 2 V j d G l v b j E v R G F 0 b 3 M g Z W 1 w b G V h Z G 9 z L 0 F 1 d G 9 S Z W 1 v d m V k Q 2 9 s d W 1 u c z E u e 1 R p c G 8 g Y 2 9 u d H J h d G 8 s M j B 9 J n F 1 b 3 Q 7 L C Z x d W 9 0 O 1 N l Y 3 R p b 2 4 x L 0 R h d G 9 z I G V t c G x l Y W R v c y 9 B d X R v U m V t b 3 Z l Z E N v b H V t b n M x L n t I b 3 J h c y B 0 c m F i Y W p v I G R p Y X J p b y w y M X 0 m c X V v d D s s J n F 1 b 3 Q 7 U 2 V j d G l v b j E v R G F 0 b 3 M g Z W 1 w b G V h Z G 9 z L 0 F 1 d G 9 S Z W 1 v d m V k Q 2 9 s d W 1 u c z E u e 1 R p c G 8 g c 2 F s Y X J p b y w y M n 0 m c X V v d D s s J n F 1 b 3 Q 7 U 2 V j d G l v b j E v R G F 0 b 3 M g Z W 1 w b G V h Z G 9 z L 0 F 1 d G 9 S Z W 1 v d m V k Q 2 9 s d W 1 u c z E u e 1 R p c G 8 g c 2 F s Y X J p b z I s M j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G F 0 b 3 N f Z W 1 w b G V h Z G 9 z I i 8 + P C 9 T d G F i b G V F b n R y a W V z P j w v S X R l b T 4 8 S X R l b T 4 8 S X R l b U x v Y 2 F 0 a W 9 u P j x J d G V t V H l w Z T 5 G b 3 J t d W x h P C 9 J d G V t V H l w Z T 4 8 S X R l b V B h d G g + U 2 V j d G l v b j E v S W 5 0 c m F s Y W J v c m F s J T I w Q i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H J h b G F i b 3 J h b C U y M E I l M j A o M i k v Q 2 9 u d m V y d G l k b y U y M G V u J T I w d G F i b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H J h b G F i b 3 J h b C U y M E I l M j A o M i k v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H J h b G F i b 3 J h b C U y M E I l M j A o M i k v Q 2 9 u d m V y d G l k Y S U y M G V u J T I w d G F i b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H J h b G F i b 3 J h b C U y M E I l M j A o M i k v U 2 U l M j B l e H B h b m R p J U M z J U I z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0 c m F s Y W J v c m F s J T I w Q i U y M C g y K S 9 T Z S U y M G V 4 c G F u Z G k l Q z M l Q j M l M j B D b 2 x 1 b W 4 x L k d l b m V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0 c m F s Y W J v c m F s J T I w Q i U y M C g y K S 9 T Z S U y M G V 4 c G F u Z G k l Q z M l Q j M l M j B D b 2 x 1 b W 4 x L k E l Q z M l Q j F v J T I w b m F j a W 1 p Z W 5 0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0 c m F s Y W J v c m F s J T I w Q i U y M C g y K S 9 T Z S U y M G V 4 c G F u Z G k l Q z M l Q j M l M j B D b 2 x 1 b W 4 x L k V z d G F k b y U y M G N p d m l s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R y Y W x h Y m 9 y Y W w l M j B C J T I w K D I p L 1 N l J T I w Z X h w Y W 5 k a S V D M y V C M y U y M E N v b H V t b j E u T m l 2 Z W w l M j B l Z H V j Y X R p d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H J h b G F i b 3 J h b C U y M E I l M j A o M i k v U 2 U l M j B l e H B h b m R p J U M z J U I z J T I w Q 2 9 s d W 1 u M S 5 M d W d h c i U y M H J l c 2 l k Z W 5 j a W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H J h b G F i b 3 J h b C U y M E I l M j A o M i k v U 2 U l M j B l e H B h b m R p J U M z J U I z J T I w Q 2 9 s d W 1 u M S 5 F c 3 R y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R y Y W x h Y m 9 y Y W w l M j B C J T I w K D I p L 1 N l J T I w Z X h w Y W 5 k a S V D M y V C M y U y M E N v b H V t b j E u V G l w b y U y M G R l J T I w d m l 2 a W V u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H J h b G F i b 3 J h b C U y M E I l M j A o M i k v U 2 U l M j B l e H B h b m R p J U M z J U I z J T I w Q 2 9 s d W 1 u M S 5 Q Z X J z b 2 5 h c y U y M G R l c G V u Z G l l b n R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0 c m F s Y W J v c m F s J T I w Q i U y M C g y K S 9 T Z S U y M G V 4 c G F u Z G k l Q z M l Q j M l M j B D b 2 x 1 b W 4 x L k x 1 Z 2 F y J T I w Z G U l M j B 0 c m F i Y W p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R y Y W x h Y m 9 y Y W w l M j B C J T I w K D I p L 1 N l J T I w Z X h w Y W 5 k a S V D M y V C M y U y M E N v b H V t b j E u Q S V D M y V C M W 9 z J T I w Z W 4 l M j B s Y S U y M G V t c H J l c 2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H J h b G F i b 3 J h b C U y M E I l M j A o M i k v U 2 U l M j B l e H B h b m R p J U M z J U I z J T I w Q 2 9 s d W 1 u M S 5 H c n V w b y U y M G N h c m d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R y Y W x h Y m 9 y Y W w l M j B C J T I w K D I p L 1 N l J T I w Z X h w Y W 5 k a S V D M y V C M y U y M E N v b H V t b j E u Q S V D M y V C M W 9 z J T I w Z W 4 l M j B l b C U y M G N h c m d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R y Y W x h Y m 9 y Y W w l M j B C J T I w K D I p L 1 N l J T I w Z X h w Y W 5 k a S V D M y V C M y U y M E N v b H V t b j E u V G l w b y U y M G N v b n R y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R y Y W x h Y m 9 y Y W w l M j B C J T I w K D I p L 1 N l J T I w Z X h w Y W 5 k a S V D M y V C M y U y M E N v b H V t b j E u S G 9 y Y X M l M j B 0 c m F i Y W p v J T I w Z G l h c m l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R y Y W x h Y m 9 y Y W w l M j B C J T I w K D I p L 1 N l J T I w Z X h w Y W 5 k a S V D M y V C M y U y M E N v b H V t b j E u V G l w b y U y M H N h b G F y a W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H J h b G F i b 3 J h b C U y M E I l M j A o M i k v Q 2 9 s d W 1 u Y X M l M j B y Z W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0 c m F s Y W J v c m F s J T I w Q i U y M C g y K S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2 x h c m d h X 0 R v b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f b G F y Z 2 F f R G 9 t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F 9 s Y X J n Y V 9 E b 2 0 v Q 2 9 s d W 1 u Y S U y M G R l J T I w Y W 5 1 b G F j a S V D M y V C M 2 4 l M j B k Z S U y M G R p b m F t a X p h Y 2 k l Q z M l Q j N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2 x h c m d h X 0 R p b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f b G F y Z 2 F f R G l t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F 9 s Y X J n Y V 9 E a W 0 v Q 2 9 s d W 1 u Y S U y M G R l J T I w Y W 5 1 b G F j a S V D M y V C M 2 4 l M j B k Z S U y M G R p b m F t a X p h Y 2 k l Q z M l Q j N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2 x h c m d h X 0 R p b S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v c y U y M G V t c G x l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9 z J T I w Z W 1 w b G V h Z G 9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b 3 M l M j B l b X B s Z W F k b 3 M v R W R h Z C U y M G N h b G N 1 b G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b 3 M l M j B l b X B s Z W F k b 3 M v Q 2 9 s d W 1 u Y X M l M j B y Z W 9 y Z G V u Y W R h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Q H R q p d 9 m k q 3 Y 7 u 5 Q 0 d N 9 Q A A A A A C A A A A A A A Q Z g A A A A E A A C A A A A C s b 5 m A I b n h L 4 0 l p M Q Y D z 4 8 x F L J e t Y a Y f m c 5 S b 0 f R T P z Q A A A A A O g A A A A A I A A C A A A A A H n Q L n X j U j S S c P l / 4 s + n E e k W w w B G U F X f p g I x S R v D e X a l A A A A B w W 4 z C s h t x w i 5 d h I p r E O n q Z l Q G i f Y H I N e v 3 y i u X X r x H B w F m I N S z N / J M / x H T q 2 I 7 T 6 C W W D z Z 9 J I h x W 7 Z U q f V F 8 J v V Y 0 0 W A S 5 f e 9 q 4 0 v + O w l x 0 A A A A A i J N 6 w U 5 v J p C T n c / t l 1 H x v j y C s B c Z I y B n l Z 3 F b S D f v s N Y g N X n I t 4 a u r a K V Z R 1 d 5 V W a v n / 5 v 9 e R S V B Y Z S L q l 4 y S < / D a t a M a s h u p > 
</file>

<file path=customXml/itemProps1.xml><?xml version="1.0" encoding="utf-8"?>
<ds:datastoreItem xmlns:ds="http://schemas.openxmlformats.org/officeDocument/2006/customXml" ds:itemID="{7DE3047E-6E75-42CC-BD2D-7D44EF80F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New Survey 1</vt:lpstr>
      <vt:lpstr>Datos empleados</vt:lpstr>
      <vt:lpstr>Totales por dimension</vt:lpstr>
      <vt:lpstr>Transf1</vt:lpstr>
      <vt:lpstr>Bruto por dominios</vt:lpstr>
      <vt:lpstr>Transf</vt:lpstr>
      <vt:lpstr>Niveles de riesgo x Dimension</vt:lpstr>
      <vt:lpstr>T_larga_Dim</vt:lpstr>
      <vt:lpstr>Nivel de riesgo por Dominios</vt:lpstr>
      <vt:lpstr>T_larga_Dom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Lopez</dc:creator>
  <cp:lastModifiedBy>Lorena Lopez</cp:lastModifiedBy>
  <dcterms:created xsi:type="dcterms:W3CDTF">2025-08-01T23:08:04Z</dcterms:created>
  <dcterms:modified xsi:type="dcterms:W3CDTF">2025-08-18T19:48:08Z</dcterms:modified>
</cp:coreProperties>
</file>