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Guachera" sheetId="2" r:id="rId5"/>
    <sheet name="Nacimientos" sheetId="3" r:id="rId6"/>
    <sheet name="Muertes" sheetId="4" r:id="rId7"/>
    <sheet name="Tratados" sheetId="5" r:id="rId8"/>
    <sheet name="Largados" sheetId="6" r:id="rId9"/>
    <sheet name="Vacunaciones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<sst xmlns="http://schemas.openxmlformats.org/spreadsheetml/2006/main">
  <si>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Resumen de Terneros</t>
  </si>
  <si>
    <t xml:space="preserve">Archivo generado por TERNTECH || Contacto: 3534270126</t>
  </si>
  <si>
    <t xml:space="preserve">Período: 01-10-2025 a 19-10-2025</t>
  </si>
  <si>
    <t xml:space="preserve">prueba</t>
  </si>
  <si>
    <t xml:space="preserve">Resumen de Nacimientos</t>
  </si>
  <si>
    <t xml:space="preserve">Resumen de Muertes</t>
  </si>
  <si>
    <t xml:space="preserve">Resumen de Tratados</t>
  </si>
  <si>
    <t xml:space="preserve">Resumen de Largados</t>
  </si>
  <si>
    <t xml:space="preserve">Métrica</t>
  </si>
  <si>
    <t xml:space="preserve">Valor</t>
  </si>
  <si>
    <t xml:space="preserve">Total Nacimientos</t>
  </si>
  <si>
    <t xml:space="preserve">Total Muertos</t>
  </si>
  <si>
    <t xml:space="preserve">Total Tratados</t>
  </si>
  <si>
    <t xml:space="preserve">Total Largados</t>
  </si>
  <si>
    <t xml:space="preserve">Machos</t>
  </si>
  <si>
    <t xml:space="preserve">Hembras</t>
  </si>
  <si>
    <t xml:space="preserve">Parto Normal</t>
  </si>
  <si>
    <t xml:space="preserve">Tratamiento: Diarrea leve</t>
  </si>
  <si>
    <t xml:space="preserve">Promedio Días en Guachera</t>
  </si>
  <si>
    <t xml:space="preserve">Parto Asistido</t>
  </si>
  <si>
    <t xml:space="preserve">Tratamiento: Cetosis</t>
  </si>
  <si>
    <t xml:space="preserve">Promedio Peso</t>
  </si>
  <si>
    <t xml:space="preserve">Parto Cesárea</t>
  </si>
  <si>
    <t xml:space="preserve">Tratamiento: Neumonia leve</t>
  </si>
  <si>
    <t xml:space="preserve">Promedio Kilos Ganados</t>
  </si>
  <si>
    <t xml:space="preserve">Edad 0-3 días</t>
  </si>
  <si>
    <t xml:space="preserve">Promedio Aumento/Día</t>
  </si>
  <si>
    <t xml:space="preserve">Edad 4-7 días</t>
  </si>
  <si>
    <t xml:space="preserve">Edad 8-14 días</t>
  </si>
  <si>
    <t xml:space="preserve">Edad +14 días</t>
  </si>
  <si>
    <t xml:space="preserve">Terneros en Guachera</t>
  </si>
  <si>
    <t xml:space="preserve">Archivo generado por TERNTECH</t>
  </si>
  <si>
    <t xml:space="preserve">Cantidad:</t>
  </si>
  <si>
    <t xml:space="preserve">Caravana</t>
  </si>
  <si>
    <t xml:space="preserve">Sexo</t>
  </si>
  <si>
    <t xml:space="preserve">Fecha Nacimiento</t>
  </si>
  <si>
    <t xml:space="preserve">Peso Nacimiento</t>
  </si>
  <si>
    <t xml:space="preserve">Calostro</t>
  </si>
  <si>
    <t xml:space="preserve">1001</t>
  </si>
  <si>
    <t xml:space="preserve">Sin fecha</t>
  </si>
  <si>
    <t xml:space="preserve">Nacimientos</t>
  </si>
  <si>
    <t xml:space="preserve">Peso</t>
  </si>
  <si>
    <t xml:space="preserve">Madre</t>
  </si>
  <si>
    <t xml:space="preserve">Tipo Parto</t>
  </si>
  <si>
    <t xml:space="preserve">Terneros Muertos</t>
  </si>
  <si>
    <t xml:space="preserve">Fecha Muerte</t>
  </si>
  <si>
    <t xml:space="preserve">Edad de muerte (dias)</t>
  </si>
  <si>
    <t xml:space="preserve">Tratamientos</t>
  </si>
  <si>
    <t xml:space="preserve">Comentario</t>
  </si>
  <si>
    <t xml:space="preserve">Terneros Tratados</t>
  </si>
  <si>
    <t xml:space="preserve">Fecha Inicio</t>
  </si>
  <si>
    <t xml:space="preserve">1000</t>
  </si>
  <si>
    <t xml:space="preserve">Hembra</t>
  </si>
  <si>
    <t xml:space="preserve">15-08-2025</t>
  </si>
  <si>
    <t xml:space="preserve">35</t>
  </si>
  <si>
    <t xml:space="preserve">9.6</t>
  </si>
  <si>
    <t xml:space="preserve">16-10-2025</t>
  </si>
  <si>
    <t xml:space="preserve">Diarrea leve (16-10-2025); Cetosis (10-10-2025); Neumonia leve (01-10-2025); Neumonia leve</t>
  </si>
  <si>
    <t xml:space="preserve">17-10-2025</t>
  </si>
  <si>
    <t xml:space="preserve">Diarrea leve (17-10-2025); Cetosis (09-10-2025); Neumonia leve</t>
  </si>
  <si>
    <t xml:space="preserve">Terneros Liberados</t>
  </si>
  <si>
    <t xml:space="preserve">Peso Inicial</t>
  </si>
  <si>
    <t xml:space="preserve">Fecha Largado</t>
  </si>
  <si>
    <t xml:space="preserve">Días Guachera</t>
  </si>
  <si>
    <t xml:space="preserve">Peso Final</t>
  </si>
  <si>
    <t xml:space="preserve">Kilos Ganados</t>
  </si>
  <si>
    <t xml:space="preserve">Aumento/Día</t>
  </si>
  <si>
    <t xml:space="preserve">Vacunaciones Realizadas</t>
  </si>
  <si>
    <t xml:space="preserve">Semana 5 Respiratoria + Crostidiales</t>
  </si>
  <si>
    <t xml:space="preserve">Semana 6 Queratoconjuntivitis</t>
  </si>
  <si>
    <t xml:space="preserve">Semana 8 repetimos semana 5 + antiparasitario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</si>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</sst>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.000"/>
  </numFmts>
  <fonts x14ac:knownFonts="1">
    <font>
      <sz val="11"/>
      <color theme="1"/>
      <name val="Calibri"/>
      <family val="2"/>
      <scheme val="minor"/>
    </font>
    <font>
      <b/>
      <sz val="14"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/>
    <font/>
    <font/>
    <font/>
    <font/>
    <font/>
    <font/>
    <font/>
    <font/>
    <font/>
    <font/>
    <font/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>
      <b/>
      <sz val="14"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>
      <b/>
      <sz val="14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  <sz val="14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  <sz val="14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>
      <b/>
      <sz val="14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  <sz val="14"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 numFmtId="1"/>
    <xf fontId="7" fillId="8" borderId="7" applyFont="1" applyFill="1" applyBorder="1"/>
    <xf fontId="8" fillId="9" borderId="8" applyFont="1" applyFill="1" applyBorder="1" numFmtId="1"/>
    <xf fontId="9" fillId="10" borderId="9" applyFont="1" applyFill="1" applyBorder="1"/>
    <xf fontId="10" fillId="11" borderId="10" applyFont="1" applyFill="1" applyBorder="1" numFmtId="1"/>
    <xf fontId="11" fillId="12" borderId="11" applyFont="1" applyFill="1" applyBorder="1"/>
    <xf fontId="12" fillId="13" borderId="12" applyFont="1" applyFill="1" applyBorder="1" numFmtId="1"/>
    <xf fontId="13" fillId="14" borderId="13" applyFont="1" applyFill="1" applyBorder="1"/>
    <xf fontId="14" fillId="15" borderId="14" applyFont="1" applyFill="1" applyBorder="1" numFmtId="1"/>
    <xf fontId="15" fillId="16" borderId="15" applyFont="1" applyFill="1" applyBorder="1"/>
    <xf fontId="16" fillId="17" borderId="16" applyFont="1" applyFill="1" applyBorder="1" numFmtId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 numFmtId="1"/>
    <xf fontId="22" fillId="23" borderId="22" applyFont="1" applyFill="1" applyBorder="1"/>
    <xf fontId="23" fillId="24" borderId="23" applyFont="1" applyFill="1" applyBorder="1" numFmtId="1"/>
    <xf fontId="24" fillId="25" borderId="24" applyFont="1" applyFill="1" applyBorder="1"/>
    <xf fontId="25" fillId="26" borderId="25" applyFont="1" applyFill="1" applyBorder="1" numFmtId="1"/>
    <xf fontId="26" fillId="27" borderId="26" applyFont="1" applyFill="1" applyBorder="1"/>
    <xf fontId="27" fillId="28" borderId="27" applyFont="1" applyFill="1" applyBorder="1" numFmtId="1"/>
    <xf fontId="28" fillId="29" borderId="28" applyFont="1" applyFill="1" applyBorder="1"/>
    <xf fontId="29" fillId="30" borderId="29" applyFont="1" applyFill="1" applyBorder="1" numFmtId="1"/>
    <xf fontId="30" fillId="31" borderId="30" applyFont="1" applyFill="1" applyBorder="1"/>
    <xf fontId="31" fillId="32" borderId="31" applyFont="1" applyFill="1" applyBorder="1" numFmtId="1"/>
    <xf fontId="32" fillId="33" borderId="32" applyFont="1" applyFill="1" applyBorder="1"/>
    <xf fontId="33" fillId="34" borderId="33" applyFont="1" applyFill="1" applyBorder="1" numFmtId="1"/>
    <xf fontId="34" fillId="35" borderId="34" applyFont="1" applyFill="1" applyBorder="1"/>
    <xf fontId="35" fillId="36" borderId="35" applyFont="1" applyFill="1" applyBorder="1" numFmtId="1"/>
    <xf fontId="36" fillId="37" borderId="36" applyFont="1" applyFill="1" applyBorder="1"/>
    <xf fontId="37" fillId="38" borderId="37" applyFont="1" applyFill="1" applyBorder="1" numFmtId="1"/>
    <xf fontId="38" fillId="39" borderId="38" applyFont="1" applyFill="1" applyBorder="1"/>
    <xf fontId="39" fillId="40" borderId="39" applyFont="1" applyFill="1" applyBorder="1" numFmtId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 numFmtId="1"/>
    <xf fontId="45" fillId="46" borderId="45" applyFont="1" applyFill="1" applyBorder="1"/>
    <xf fontId="46" fillId="47" borderId="46" applyFont="1" applyFill="1" applyBorder="1" numFmtId="1"/>
    <xf fontId="47" fillId="48" borderId="47" applyFont="1" applyFill="1" applyBorder="1"/>
    <xf fontId="48" fillId="49" borderId="48" applyFont="1" applyFill="1" applyBorder="1" numFmtId="1"/>
    <xf fontId="49" fillId="50" borderId="49" applyFont="1" applyFill="1" applyBorder="1"/>
    <xf fontId="50" fillId="51" borderId="50" applyFont="1" applyFill="1" applyBorder="1" numFmtId="1"/>
    <xf fontId="51" fillId="52" borderId="51" applyFont="1" applyFill="1" applyBorder="1"/>
    <xf fontId="52" fillId="53" borderId="52" applyFont="1" applyFill="1" applyBorder="1" numFmtId="1"/>
    <xf fontId="53" fillId="54" borderId="53" applyFont="1" applyFill="1" applyBorder="1"/>
    <xf fontId="54" fillId="55" borderId="54" applyFont="1" applyFill="1" applyBorder="1" numFmtId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 numFmtId="1"/>
    <xf fontId="60" fillId="61" borderId="60" applyFont="1" applyFill="1" applyBorder="1"/>
    <xf fontId="61" fillId="62" borderId="61" applyFont="1" applyFill="1" applyBorder="1" numFmtId="1"/>
    <xf fontId="62" fillId="63" borderId="62" applyFont="1" applyFill="1" applyBorder="1"/>
    <xf fontId="63" fillId="64" borderId="63" applyFont="1" applyFill="1" applyBorder="1" numFmtId="1"/>
    <xf fontId="64" fillId="65" borderId="64" applyFont="1" applyFill="1" applyBorder="1"/>
    <xf fontId="65" fillId="66" borderId="65" applyFont="1" applyFill="1" applyBorder="1" numFmtId="1"/>
    <xf fontId="66" fillId="67" borderId="66" applyFont="1" applyFill="1" applyBorder="1"/>
    <xf fontId="67" fillId="68" borderId="67" applyFont="1" applyFill="1" applyBorder="1" numFmtId="2"/>
    <xf fontId="68" fillId="69" borderId="68" applyFont="1" applyFill="1" applyBorder="1"/>
    <xf fontId="69" fillId="70" borderId="69" applyFont="1" applyFill="1" applyBorder="1" numFmtId="2"/>
    <xf fontId="70" fillId="71" borderId="70" applyFont="1" applyFill="1" applyBorder="1"/>
    <xf fontId="71" fillId="72" borderId="71" applyFont="1" applyFill="1" applyBorder="1" numFmtId="164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>
      <alignment horizontal="center"/>
    </xf>
    <xf fontId="76" fillId="77" borderId="76" applyFont="1" applyFill="1" applyBorder="1">
      <alignment horizontal="center"/>
    </xf>
    <xf fontId="77" fillId="78" borderId="77" applyFont="1" applyFill="1" applyBorder="1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>
      <alignment horizontal="center"/>
    </xf>
    <xf fontId="88" fillId="89" borderId="88" applyFont="1" applyFill="1" applyBorder="1">
      <alignment horizontal="center"/>
    </xf>
    <xf fontId="89" fillId="90" borderId="89" applyFont="1" applyFill="1" applyBorder="1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>
      <alignment horizontal="center"/>
    </xf>
    <xf fontId="113" fillId="114" borderId="113" applyFont="1" applyFill="1" applyBorder="1">
      <alignment horizontal="center"/>
    </xf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cols>
    <col min="2" max="2" width="25" customWidth="1"/>
    <col min="3" max="3" width="15" customWidth="1"/>
    <col min="5" max="5" width="25" customWidth="1"/>
    <col min="6" max="6" width="15" customWidth="1"/>
    <col min="9" max="9" width="25" customWidth="1"/>
    <col min="10" max="10" width="15" customWidth="1"/>
    <col min="12" max="12" width="25" customWidth="1"/>
    <col min="13" max="13" width="15" customWidth="1"/>
  </cols>
  <sheetData>
    <row r="2">
      <c r="B2" t="s" s="1">
        <v>0</v>
      </c>
      <c r="I2" t="s">
        <v>1</v>
      </c>
      <c r="K2" t="s">
        <v>2</v>
      </c>
    </row>
    <row r="4">
      <c r="B4" t="s" s="2">
        <v>3</v>
      </c>
    </row>
    <row r="5">
      <c r="B5" t="s" s="3">
        <v>4</v>
      </c>
      <c r="E5" t="s" s="18">
        <v>5</v>
      </c>
      <c r="I5" t="s" s="41">
        <v>6</v>
      </c>
      <c r="L5" t="s" s="56">
        <v>7</v>
      </c>
    </row>
    <row r="6">
      <c r="B6" t="s" s="4">
        <v>8</v>
      </c>
      <c r="C6" t="s" s="5">
        <v>9</v>
      </c>
      <c r="E6" t="s" s="19">
        <v>8</v>
      </c>
      <c r="F6" t="s" s="20">
        <v>9</v>
      </c>
      <c r="I6" t="s" s="42">
        <v>8</v>
      </c>
      <c r="J6" t="s" s="43">
        <v>9</v>
      </c>
      <c r="L6" t="s" s="57">
        <v>8</v>
      </c>
      <c r="M6" t="s" s="58">
        <v>9</v>
      </c>
    </row>
    <row r="7">
      <c r="B7" t="s" s="7">
        <v>10</v>
      </c>
      <c r="C7" s="6">
        <f>=COUNTA(Nacimientos!B5:B1048576)</f>
      </c>
      <c r="E7" t="s" s="22">
        <v>11</v>
      </c>
      <c r="F7" s="21">
        <f>=COUNTA(Muertes!B5:B1048576)</f>
      </c>
      <c r="I7" t="s" s="45">
        <v>12</v>
      </c>
      <c r="J7" s="44">
        <f>=COUNTA(Tratados!B5:B1048576)</f>
      </c>
      <c r="L7" t="s" s="60">
        <v>13</v>
      </c>
      <c r="M7" s="59">
        <f>=COUNTA(Largados!B5:B1048576)</f>
      </c>
    </row>
    <row r="8">
      <c r="B8" t="s" s="9">
        <v>14</v>
      </c>
      <c r="C8" s="8">
        <f>=COUNTIF(Nacimientos!C5:C1048576, "Macho")</f>
      </c>
      <c r="E8" t="s" s="24">
        <v>14</v>
      </c>
      <c r="F8" s="23">
        <f>=COUNTIF(Muertes!C5:C1048576, "Macho")</f>
      </c>
      <c r="I8" t="s" s="47">
        <v>14</v>
      </c>
      <c r="J8" s="46">
        <f>=COUNTIF(Tratados!C5:C1048576, "Macho")</f>
      </c>
      <c r="L8" t="s" s="62">
        <v>14</v>
      </c>
      <c r="M8" s="61">
        <f>=COUNTIF(Largados!C5:C1048576, "Macho")</f>
      </c>
    </row>
    <row r="9">
      <c r="B9" t="s" s="11">
        <v>15</v>
      </c>
      <c r="C9" s="10">
        <f>=COUNTIF(Nacimientos!C5:C1048576, "Hembra")</f>
      </c>
      <c r="E9" t="s" s="26">
        <v>15</v>
      </c>
      <c r="F9" s="25">
        <f>=COUNTIF(Muertes!C5:C1048576, "Hembra")</f>
      </c>
      <c r="I9" t="s" s="49">
        <v>15</v>
      </c>
      <c r="J9" s="48">
        <f>=COUNTIF(Tratados!C5:C1048576, "Hembra")</f>
      </c>
      <c r="L9" t="s" s="64">
        <v>15</v>
      </c>
      <c r="M9" s="63">
        <f>=COUNTIF(Largados!C5:C1048576, "Hembra")</f>
      </c>
    </row>
    <row r="10">
      <c r="B10" t="s" s="13">
        <v>16</v>
      </c>
      <c r="C10" s="12">
        <f>=COUNTIF(Nacimientos!H5:H1048576, "1-Normal")</f>
      </c>
      <c r="E10" t="s" s="28">
        <v>16</v>
      </c>
      <c r="F10" s="27">
        <f>=COUNTIF(Muertes!D5:D1048576, "1-Normal")</f>
      </c>
      <c r="I10" t="s" s="51">
        <v>17</v>
      </c>
      <c r="J10" s="50">
        <f>=COUNTIF(Tratados!H5:H1048576, "*Diarrea leve*")</f>
      </c>
      <c r="L10" t="s" s="66">
        <v>18</v>
      </c>
      <c r="M10" s="65">
        <f>=AVERAGE(Largados!H5:H1048576)</f>
      </c>
    </row>
    <row r="11">
      <c r="B11" t="s" s="15">
        <v>19</v>
      </c>
      <c r="C11" s="14">
        <f>=COUNTIF(Nacimientos!H5:H1048576, "2-Asistido")</f>
      </c>
      <c r="E11" t="s" s="30">
        <v>19</v>
      </c>
      <c r="F11" s="29">
        <f>=COUNTIF(Muertes!D5:D1048576, "2-Asistido")</f>
      </c>
      <c r="I11" t="s" s="53">
        <v>20</v>
      </c>
      <c r="J11" s="52">
        <f>=COUNTIF(Tratados!H5:H1048576, "*Cetosis*")</f>
      </c>
      <c r="L11" t="s" s="68">
        <v>21</v>
      </c>
      <c r="M11" s="67">
        <f>=AVERAGE(Largados!I5:I1048576)</f>
      </c>
    </row>
    <row r="12">
      <c r="B12" t="s" s="17">
        <v>22</v>
      </c>
      <c r="C12" s="16">
        <f>=COUNTIF(Nacimientos!H5:H1048576, "3-Cesárea")</f>
      </c>
      <c r="E12" t="s" s="32">
        <v>22</v>
      </c>
      <c r="F12" s="31">
        <f>=COUNTIF(Muertes!D5:D1048576, "3-Cesárea")</f>
      </c>
      <c r="I12" t="s" s="55">
        <v>23</v>
      </c>
      <c r="J12" s="54">
        <f>=COUNTIF(Tratados!H5:H1048576, "*Neumonia leve*")</f>
      </c>
      <c r="L12" t="s" s="70">
        <v>24</v>
      </c>
      <c r="M12" s="69">
        <f>=AVERAGE(Largados!J5:J1048576)</f>
      </c>
    </row>
    <row r="13">
      <c r="E13" t="s" s="34">
        <v>25</v>
      </c>
      <c r="F13" s="33">
        <f>=COUNTIFS(Muertes!G5:G1048576, "&gt;=0", Muertes!G5:G1048576, "&lt;=3")</f>
      </c>
      <c r="L13" t="s" s="72">
        <v>26</v>
      </c>
      <c r="M13" s="71">
        <f>M12/M10</f>
      </c>
    </row>
    <row r="14">
      <c r="E14" t="s" s="36">
        <v>27</v>
      </c>
      <c r="F14" s="35">
        <f>=COUNTIFS(Muertes!G5:G1048576, "&gt;3", Muertes!G5:G1048576, "&lt;=7")</f>
      </c>
    </row>
    <row r="15">
      <c r="E15" t="s" s="38">
        <v>28</v>
      </c>
      <c r="F15" s="37">
        <f>=COUNTIFS(Muertes!G5:G1048576, "&gt;7", Muertes!G5:G1048576, "&lt;=14")</f>
      </c>
    </row>
    <row r="16">
      <c r="E16" t="s" s="40">
        <v>29</v>
      </c>
      <c r="F16" s="39">
        <f>=COUNTIF(Muertes!G5:G1048576, "&gt;14")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15" customWidth="1"/>
    <col min="3" max="3" width="15" customWidth="1"/>
    <col min="4" max="4" width="15" customWidth="1"/>
    <col min="5" max="5" width="15" customWidth="1"/>
    <col min="6" max="6" width="50" customWidth="1"/>
  </cols>
  <sheetData>
    <row r="2">
      <c r="B2" t="s" s="73">
        <v>30</v>
      </c>
      <c r="I2" t="s">
        <v>31</v>
      </c>
    </row>
    <row r="3">
      <c r="B3" t="s" s="74">
        <v>32</v>
      </c>
      <c r="C3">
        <v>1</v>
      </c>
    </row>
    <row r="4">
      <c r="B4" t="s" s="75">
        <v>33</v>
      </c>
      <c r="C4" t="s" s="76">
        <v>34</v>
      </c>
      <c r="D4" t="s" s="77">
        <v>35</v>
      </c>
      <c r="E4" t="s" s="78">
        <v>36</v>
      </c>
      <c r="F4" t="s" s="79">
        <v>37</v>
      </c>
    </row>
    <row r="5">
      <c r="B5" t="s" s="80">
        <v>38</v>
      </c>
      <c r="C5" s="81"/>
      <c r="D5" t="s" s="82">
        <v>39</v>
      </c>
      <c r="E5" s="83"/>
      <c r="F5" s="8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2">
      <c r="B2" t="s" s="85">
        <v>40</v>
      </c>
      <c r="I2" t="s">
        <v>31</v>
      </c>
      <c r="K2" t="s">
        <v>2</v>
      </c>
    </row>
    <row r="3">
      <c r="B3" t="s" s="86">
        <v>32</v>
      </c>
    </row>
    <row r="4">
      <c r="B4" t="s" s="87">
        <v>33</v>
      </c>
      <c r="C4" t="s" s="88">
        <v>34</v>
      </c>
      <c r="D4" t="s" s="89">
        <v>35</v>
      </c>
      <c r="E4" t="s" s="90">
        <v>41</v>
      </c>
      <c r="F4" t="s" s="91">
        <v>37</v>
      </c>
      <c r="G4" t="s" s="92">
        <v>42</v>
      </c>
      <c r="H4" t="s" s="93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50" customWidth="1"/>
    <col min="10" max="10" width="15" customWidth="1"/>
  </cols>
  <sheetData>
    <row r="2">
      <c r="B2" t="s" s="94">
        <v>44</v>
      </c>
      <c r="I2" t="s">
        <v>31</v>
      </c>
      <c r="K2" t="s">
        <v>2</v>
      </c>
    </row>
    <row r="3">
      <c r="B3" t="s" s="95">
        <v>32</v>
      </c>
    </row>
    <row r="4">
      <c r="B4" t="s" s="96">
        <v>33</v>
      </c>
      <c r="C4" t="s" s="97">
        <v>34</v>
      </c>
      <c r="D4" t="s" s="98">
        <v>43</v>
      </c>
      <c r="E4" t="s" s="99">
        <v>35</v>
      </c>
      <c r="F4" t="s" s="100">
        <v>45</v>
      </c>
      <c r="G4" t="s" s="101">
        <v>46</v>
      </c>
      <c r="H4" t="s" s="102">
        <v>36</v>
      </c>
      <c r="I4" t="s" s="103">
        <v>47</v>
      </c>
      <c r="J4" t="s" s="104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50" customWidth="1"/>
  </cols>
  <sheetData>
    <row r="2">
      <c r="B2" t="s" s="105">
        <v>49</v>
      </c>
      <c r="I2" t="s">
        <v>31</v>
      </c>
      <c r="K2" t="s">
        <v>2</v>
      </c>
    </row>
    <row r="3">
      <c r="B3" t="s" s="106">
        <v>32</v>
      </c>
      <c r="C3">
        <v>2</v>
      </c>
    </row>
    <row r="4">
      <c r="B4" t="s" s="107">
        <v>33</v>
      </c>
      <c r="C4" t="s" s="108">
        <v>34</v>
      </c>
      <c r="D4" t="s" s="109">
        <v>35</v>
      </c>
      <c r="E4" t="s" s="110">
        <v>36</v>
      </c>
      <c r="F4" t="s" s="111">
        <v>37</v>
      </c>
      <c r="G4" t="s" s="112">
        <v>50</v>
      </c>
      <c r="H4" t="s" s="113">
        <v>47</v>
      </c>
    </row>
    <row r="5">
      <c r="B5" t="s" s="114">
        <v>51</v>
      </c>
      <c r="C5" t="s" s="115">
        <v>52</v>
      </c>
      <c r="D5" t="s" s="116">
        <v>53</v>
      </c>
      <c r="E5" t="s" s="117">
        <v>54</v>
      </c>
      <c r="F5" t="s" s="118">
        <v>55</v>
      </c>
      <c r="G5" t="s" s="119">
        <v>56</v>
      </c>
      <c r="H5" t="s" s="120">
        <v>57</v>
      </c>
    </row>
    <row r="6">
      <c r="B6" t="s" s="121">
        <v>38</v>
      </c>
      <c r="C6" s="122"/>
      <c r="D6" t="s" s="123">
        <v>39</v>
      </c>
      <c r="E6" s="124"/>
      <c r="F6" s="125"/>
      <c r="G6" t="s" s="126">
        <v>58</v>
      </c>
      <c r="H6" t="s" s="127">
        <v>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50" customWidth="1"/>
  </cols>
  <sheetData>
    <row r="2">
      <c r="B2" t="s" s="128">
        <v>60</v>
      </c>
      <c r="I2" t="s">
        <v>31</v>
      </c>
      <c r="K2" t="s">
        <v>2</v>
      </c>
    </row>
    <row r="3">
      <c r="B3" t="s" s="129">
        <v>32</v>
      </c>
    </row>
    <row r="4">
      <c r="B4" t="s" s="130">
        <v>33</v>
      </c>
      <c r="C4" t="s" s="131">
        <v>34</v>
      </c>
      <c r="D4" t="s" s="132">
        <v>35</v>
      </c>
      <c r="E4" t="s" s="133">
        <v>61</v>
      </c>
      <c r="F4" t="s" s="134">
        <v>37</v>
      </c>
      <c r="G4" t="s" s="135">
        <v>62</v>
      </c>
      <c r="H4" t="s" s="136">
        <v>63</v>
      </c>
      <c r="I4" t="s" s="137">
        <v>64</v>
      </c>
      <c r="J4" t="s" s="138">
        <v>65</v>
      </c>
      <c r="K4" t="s" s="139">
        <v>66</v>
      </c>
      <c r="L4" t="s" s="140">
        <v>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20" customWidth="1"/>
    <col min="3" max="3" width="20" customWidth="1"/>
    <col min="4" max="4" width="20" customWidth="1"/>
    <col min="5" max="5" width="20" customWidth="1"/>
  </cols>
  <sheetData>
    <row r="2">
      <c r="B2" t="s" s="141">
        <v>67</v>
      </c>
      <c r="I2" t="s">
        <v>31</v>
      </c>
      <c r="K2" t="s">
        <v>2</v>
      </c>
    </row>
    <row r="3">
      <c r="B3" t="s" s="142">
        <v>32</v>
      </c>
      <c r="C3">
        <v>0</v>
      </c>
    </row>
    <row r="4">
      <c r="B4" t="s" s="143">
        <v>33</v>
      </c>
      <c r="C4" t="s" s="144">
        <v>68</v>
      </c>
      <c r="D4" t="s" s="145">
        <v>69</v>
      </c>
      <c r="E4" t="s" s="146">
        <v>70</v>
      </c>
    </row>
    <row r="5">
      <c r="B5" t="s" s="147">
        <v>51</v>
      </c>
      <c r="C5" t="s" s="148">
        <v>71</v>
      </c>
      <c r="D5" t="s" s="149">
        <v>71</v>
      </c>
      <c r="E5" t="s" s="150">
        <v>71</v>
      </c>
    </row>
    <row r="6">
      <c r="B6" t="s" s="151">
        <v>38</v>
      </c>
      <c r="C6" t="s" s="152">
        <v>71</v>
      </c>
      <c r="D6" t="s" s="153">
        <v>71</v>
      </c>
      <c r="E6" t="s" s="154">
        <v>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