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EstaPasta_de_trabalho" defaultThemeVersion="124226"/>
  <mc:AlternateContent xmlns:mc="http://schemas.openxmlformats.org/markup-compatibility/2006">
    <mc:Choice Requires="x15">
      <x15ac:absPath xmlns:x15ac="http://schemas.microsoft.com/office/spreadsheetml/2010/11/ac" url="C:\Users\lorenzo.bondan\Desktop\teste\"/>
    </mc:Choice>
  </mc:AlternateContent>
  <bookViews>
    <workbookView xWindow="0" yWindow="120" windowWidth="15345" windowHeight="4515" tabRatio="936" activeTab="7"/>
  </bookViews>
  <sheets>
    <sheet name="L-800" sheetId="80" r:id="rId1"/>
    <sheet name="L-900" sheetId="81" r:id="rId2"/>
    <sheet name="L-1000" sheetId="82" r:id="rId3"/>
    <sheet name="L-1100" sheetId="83" r:id="rId4"/>
    <sheet name="L-1200" sheetId="84" r:id="rId5"/>
    <sheet name="L-1300" sheetId="85" r:id="rId6"/>
    <sheet name="L-1400" sheetId="86" r:id="rId7"/>
    <sheet name="L-1500" sheetId="87" r:id="rId8"/>
  </sheets>
  <externalReferences>
    <externalReference r:id="rId9"/>
  </externalReferences>
  <definedNames>
    <definedName name="_xlnm.Print_Area" localSheetId="2">'L-1000'!$A$1:$S$112</definedName>
    <definedName name="_xlnm.Print_Area" localSheetId="3">'L-1100'!$A$1:$S$112</definedName>
    <definedName name="_xlnm.Print_Area" localSheetId="4">'L-1200'!$A$1:$S$112</definedName>
    <definedName name="_xlnm.Print_Area" localSheetId="5">'L-1300'!$A$1:$S$112</definedName>
    <definedName name="_xlnm.Print_Area" localSheetId="6">'L-1400'!$A$1:$S$112</definedName>
    <definedName name="_xlnm.Print_Area" localSheetId="7">'L-1500'!$A$1:$S$112</definedName>
    <definedName name="_xlnm.Print_Area" localSheetId="0">'L-800'!$A$1:$S$112</definedName>
    <definedName name="_xlnm.Print_Area" localSheetId="1">'L-900'!$A$1:$S$112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55" i="87" l="1"/>
  <c r="S53" i="87"/>
  <c r="R53" i="87"/>
  <c r="Q53" i="87"/>
  <c r="O53" i="87"/>
  <c r="O51" i="87"/>
  <c r="S48" i="87"/>
  <c r="R48" i="87"/>
  <c r="Q48" i="87"/>
  <c r="O48" i="87"/>
  <c r="O46" i="87"/>
  <c r="S43" i="87"/>
  <c r="R43" i="87"/>
  <c r="Q43" i="87"/>
  <c r="O43" i="87"/>
  <c r="O41" i="87"/>
  <c r="S38" i="87"/>
  <c r="R38" i="87"/>
  <c r="Q38" i="87"/>
  <c r="O38" i="87"/>
  <c r="O36" i="87"/>
  <c r="S33" i="87"/>
  <c r="R33" i="87"/>
  <c r="Q33" i="87"/>
  <c r="O33" i="87"/>
  <c r="O55" i="86"/>
  <c r="S53" i="86"/>
  <c r="R53" i="86"/>
  <c r="Q53" i="86"/>
  <c r="O53" i="86"/>
  <c r="O51" i="86"/>
  <c r="S48" i="86"/>
  <c r="R48" i="86"/>
  <c r="Q48" i="86"/>
  <c r="O48" i="86"/>
  <c r="O46" i="86"/>
  <c r="S43" i="86"/>
  <c r="R43" i="86"/>
  <c r="Q43" i="86"/>
  <c r="O43" i="86"/>
  <c r="O41" i="86"/>
  <c r="S38" i="86"/>
  <c r="R38" i="86"/>
  <c r="Q38" i="86"/>
  <c r="O38" i="86"/>
  <c r="O36" i="86"/>
  <c r="S33" i="86"/>
  <c r="R33" i="86"/>
  <c r="Q33" i="86"/>
  <c r="O33" i="86"/>
  <c r="O55" i="85"/>
  <c r="S53" i="85"/>
  <c r="R53" i="85"/>
  <c r="Q53" i="85"/>
  <c r="O53" i="85"/>
  <c r="O51" i="85"/>
  <c r="S48" i="85"/>
  <c r="R48" i="85"/>
  <c r="Q48" i="85"/>
  <c r="O48" i="85"/>
  <c r="O46" i="85"/>
  <c r="S43" i="85"/>
  <c r="R43" i="85"/>
  <c r="Q43" i="85"/>
  <c r="O43" i="85"/>
  <c r="O41" i="85"/>
  <c r="S38" i="85"/>
  <c r="R38" i="85"/>
  <c r="Q38" i="85"/>
  <c r="O38" i="85"/>
  <c r="O36" i="85"/>
  <c r="S33" i="85"/>
  <c r="R33" i="85"/>
  <c r="Q33" i="85"/>
  <c r="O33" i="85"/>
  <c r="O55" i="84"/>
  <c r="S53" i="84"/>
  <c r="R53" i="84"/>
  <c r="Q53" i="84"/>
  <c r="O53" i="84"/>
  <c r="O51" i="84"/>
  <c r="S48" i="84"/>
  <c r="R48" i="84"/>
  <c r="Q48" i="84"/>
  <c r="O48" i="84"/>
  <c r="O46" i="84"/>
  <c r="S43" i="84"/>
  <c r="R43" i="84"/>
  <c r="Q43" i="84"/>
  <c r="O43" i="84"/>
  <c r="O41" i="84"/>
  <c r="S38" i="84"/>
  <c r="R38" i="84"/>
  <c r="Q38" i="84"/>
  <c r="O38" i="84"/>
  <c r="O36" i="84"/>
  <c r="S33" i="84"/>
  <c r="R33" i="84"/>
  <c r="Q33" i="84"/>
  <c r="O33" i="84"/>
  <c r="O55" i="83"/>
  <c r="S53" i="83"/>
  <c r="R53" i="83"/>
  <c r="Q53" i="83"/>
  <c r="O53" i="83"/>
  <c r="O51" i="83"/>
  <c r="S48" i="83"/>
  <c r="R48" i="83"/>
  <c r="Q48" i="83"/>
  <c r="O48" i="83"/>
  <c r="O46" i="83"/>
  <c r="S43" i="83"/>
  <c r="R43" i="83"/>
  <c r="Q43" i="83"/>
  <c r="O43" i="83"/>
  <c r="O41" i="83"/>
  <c r="S38" i="83"/>
  <c r="R38" i="83"/>
  <c r="Q38" i="83"/>
  <c r="O38" i="83"/>
  <c r="O36" i="83"/>
  <c r="S33" i="83"/>
  <c r="R33" i="83"/>
  <c r="Q33" i="83"/>
  <c r="O33" i="83"/>
  <c r="O55" i="82"/>
  <c r="S53" i="82"/>
  <c r="R53" i="82"/>
  <c r="Q53" i="82"/>
  <c r="O53" i="82"/>
  <c r="O51" i="82"/>
  <c r="S48" i="82"/>
  <c r="R48" i="82"/>
  <c r="Q48" i="82"/>
  <c r="O48" i="82"/>
  <c r="O46" i="82"/>
  <c r="S43" i="82"/>
  <c r="R43" i="82"/>
  <c r="Q43" i="82"/>
  <c r="O43" i="82"/>
  <c r="O41" i="82"/>
  <c r="S38" i="82"/>
  <c r="R38" i="82"/>
  <c r="Q38" i="82"/>
  <c r="O38" i="82"/>
  <c r="O36" i="82"/>
  <c r="S33" i="82"/>
  <c r="R33" i="82"/>
  <c r="Q33" i="82"/>
  <c r="O33" i="82"/>
  <c r="O55" i="81"/>
  <c r="S53" i="81"/>
  <c r="R53" i="81"/>
  <c r="Q53" i="81"/>
  <c r="O53" i="81"/>
  <c r="O51" i="81"/>
  <c r="S48" i="81"/>
  <c r="R48" i="81"/>
  <c r="Q48" i="81"/>
  <c r="O48" i="81"/>
  <c r="O46" i="81"/>
  <c r="S43" i="81"/>
  <c r="R43" i="81"/>
  <c r="Q43" i="81"/>
  <c r="O43" i="81"/>
  <c r="O41" i="81"/>
  <c r="S38" i="81"/>
  <c r="R38" i="81"/>
  <c r="Q38" i="81"/>
  <c r="O38" i="81"/>
  <c r="O36" i="81"/>
  <c r="S33" i="81"/>
  <c r="R33" i="81"/>
  <c r="Q33" i="81"/>
  <c r="O33" i="81"/>
  <c r="O55" i="80"/>
  <c r="S53" i="80"/>
  <c r="R53" i="80"/>
  <c r="Q53" i="80"/>
  <c r="O53" i="80"/>
  <c r="O51" i="80"/>
  <c r="S48" i="80"/>
  <c r="R48" i="80"/>
  <c r="Q48" i="80"/>
  <c r="O48" i="80"/>
  <c r="O46" i="80"/>
  <c r="S43" i="80"/>
  <c r="R43" i="80"/>
  <c r="Q43" i="80"/>
  <c r="O43" i="80"/>
  <c r="O41" i="80"/>
  <c r="S38" i="80"/>
  <c r="R38" i="80"/>
  <c r="Q38" i="80"/>
  <c r="O38" i="80"/>
  <c r="O36" i="80"/>
  <c r="S33" i="80"/>
  <c r="R33" i="80"/>
  <c r="Q33" i="80"/>
  <c r="O33" i="80"/>
  <c r="R5" i="87"/>
  <c r="R66" i="87" s="1"/>
  <c r="Q5" i="87"/>
  <c r="Q66" i="87" s="1"/>
  <c r="O5" i="87"/>
  <c r="B5" i="87"/>
  <c r="R5" i="86"/>
  <c r="R66" i="86" s="1"/>
  <c r="Q5" i="86"/>
  <c r="Q66" i="86" s="1"/>
  <c r="O5" i="86"/>
  <c r="B5" i="86"/>
  <c r="R5" i="85"/>
  <c r="R66" i="85" s="1"/>
  <c r="Q5" i="85"/>
  <c r="Q66" i="85" s="1"/>
  <c r="O5" i="85"/>
  <c r="B5" i="85"/>
  <c r="R5" i="84"/>
  <c r="R66" i="84" s="1"/>
  <c r="Q5" i="84"/>
  <c r="Q66" i="84" s="1"/>
  <c r="O5" i="84"/>
  <c r="B5" i="84"/>
  <c r="R5" i="83"/>
  <c r="R66" i="83" s="1"/>
  <c r="Q5" i="83"/>
  <c r="Q66" i="83" s="1"/>
  <c r="O5" i="83"/>
  <c r="B5" i="83"/>
  <c r="R5" i="82"/>
  <c r="R66" i="82" s="1"/>
  <c r="Q5" i="82"/>
  <c r="Q66" i="82" s="1"/>
  <c r="O5" i="82"/>
  <c r="B5" i="82"/>
  <c r="R5" i="81"/>
  <c r="R66" i="81" s="1"/>
  <c r="Q5" i="81"/>
  <c r="Q66" i="81" s="1"/>
  <c r="O5" i="81"/>
  <c r="B5" i="81"/>
  <c r="R5" i="80"/>
  <c r="R66" i="80" s="1"/>
  <c r="Q5" i="80"/>
  <c r="Q66" i="80" s="1"/>
  <c r="O5" i="80"/>
  <c r="B5" i="80"/>
  <c r="O54" i="81" l="1"/>
  <c r="O54" i="82"/>
  <c r="O54" i="83"/>
  <c r="O54" i="84"/>
  <c r="O54" i="85"/>
  <c r="O54" i="86"/>
  <c r="O54" i="87"/>
  <c r="O54" i="80"/>
  <c r="B44" i="81" l="1"/>
  <c r="O44" i="81"/>
  <c r="B44" i="82"/>
  <c r="O44" i="82"/>
  <c r="B44" i="83"/>
  <c r="O44" i="83"/>
  <c r="B44" i="84"/>
  <c r="O44" i="84"/>
  <c r="B44" i="85"/>
  <c r="O44" i="85"/>
  <c r="B44" i="86"/>
  <c r="O44" i="86"/>
  <c r="B44" i="87"/>
  <c r="O44" i="87"/>
  <c r="B44" i="80"/>
  <c r="O44" i="80"/>
  <c r="R85" i="81" l="1"/>
  <c r="R85" i="82"/>
  <c r="R85" i="83"/>
  <c r="R85" i="84"/>
  <c r="R85" i="85"/>
  <c r="R85" i="86"/>
  <c r="R85" i="87"/>
  <c r="R85" i="80"/>
  <c r="B66" i="82" l="1"/>
  <c r="B69" i="82"/>
  <c r="B66" i="80"/>
  <c r="B69" i="80"/>
  <c r="B69" i="87"/>
  <c r="B66" i="87"/>
  <c r="B69" i="86"/>
  <c r="B66" i="86"/>
  <c r="B69" i="81"/>
  <c r="B66" i="81"/>
  <c r="B69" i="85"/>
  <c r="B66" i="85"/>
  <c r="B66" i="84"/>
  <c r="B69" i="84"/>
  <c r="B69" i="83"/>
  <c r="B66" i="83"/>
  <c r="Q85" i="80"/>
  <c r="O80" i="80"/>
  <c r="O72" i="80"/>
  <c r="O70" i="80"/>
  <c r="O74" i="80"/>
  <c r="O73" i="80"/>
  <c r="O79" i="80"/>
  <c r="O71" i="80"/>
  <c r="O78" i="80"/>
  <c r="O66" i="80"/>
  <c r="O81" i="80"/>
  <c r="O77" i="80"/>
  <c r="O69" i="80"/>
  <c r="O75" i="80"/>
  <c r="O82" i="80"/>
  <c r="O76" i="80"/>
  <c r="O68" i="80"/>
  <c r="O67" i="80"/>
  <c r="O77" i="85"/>
  <c r="O69" i="85"/>
  <c r="O75" i="85"/>
  <c r="O76" i="85"/>
  <c r="O68" i="85"/>
  <c r="O67" i="85"/>
  <c r="O71" i="85"/>
  <c r="O82" i="85"/>
  <c r="O74" i="85"/>
  <c r="O66" i="85"/>
  <c r="O72" i="85"/>
  <c r="O79" i="85"/>
  <c r="O70" i="85"/>
  <c r="O81" i="85"/>
  <c r="O73" i="85"/>
  <c r="Q85" i="85"/>
  <c r="O80" i="85"/>
  <c r="O78" i="85"/>
  <c r="O82" i="82"/>
  <c r="O74" i="82"/>
  <c r="O66" i="82"/>
  <c r="O80" i="82"/>
  <c r="O75" i="82"/>
  <c r="O81" i="82"/>
  <c r="O73" i="82"/>
  <c r="O72" i="82"/>
  <c r="O76" i="82"/>
  <c r="O67" i="82"/>
  <c r="Q85" i="82"/>
  <c r="O79" i="82"/>
  <c r="O71" i="82"/>
  <c r="O69" i="82"/>
  <c r="O78" i="82"/>
  <c r="O70" i="82"/>
  <c r="O77" i="82"/>
  <c r="O68" i="82"/>
  <c r="O81" i="81"/>
  <c r="O73" i="81"/>
  <c r="O79" i="81"/>
  <c r="O80" i="81"/>
  <c r="O72" i="81"/>
  <c r="Q85" i="81"/>
  <c r="O71" i="81"/>
  <c r="O82" i="81"/>
  <c r="O78" i="81"/>
  <c r="O70" i="81"/>
  <c r="O68" i="81"/>
  <c r="O67" i="81"/>
  <c r="O66" i="81"/>
  <c r="O77" i="81"/>
  <c r="O69" i="81"/>
  <c r="O76" i="81"/>
  <c r="O75" i="81"/>
  <c r="O74" i="81"/>
  <c r="O79" i="87"/>
  <c r="O71" i="87"/>
  <c r="O69" i="87"/>
  <c r="O78" i="87"/>
  <c r="O70" i="87"/>
  <c r="O77" i="87"/>
  <c r="O81" i="87"/>
  <c r="O76" i="87"/>
  <c r="O68" i="87"/>
  <c r="O74" i="87"/>
  <c r="Q85" i="87"/>
  <c r="O72" i="87"/>
  <c r="O75" i="87"/>
  <c r="O67" i="87"/>
  <c r="O82" i="87"/>
  <c r="O66" i="87"/>
  <c r="O73" i="87"/>
  <c r="O80" i="87"/>
  <c r="O78" i="86"/>
  <c r="O70" i="86"/>
  <c r="O76" i="86"/>
  <c r="O71" i="86"/>
  <c r="O77" i="86"/>
  <c r="O69" i="86"/>
  <c r="O68" i="86"/>
  <c r="O79" i="86"/>
  <c r="O75" i="86"/>
  <c r="O67" i="86"/>
  <c r="O73" i="86"/>
  <c r="Q85" i="86"/>
  <c r="O72" i="86"/>
  <c r="O82" i="86"/>
  <c r="O74" i="86"/>
  <c r="O66" i="86"/>
  <c r="O81" i="86"/>
  <c r="O80" i="86"/>
  <c r="O76" i="84"/>
  <c r="O68" i="84"/>
  <c r="O74" i="84"/>
  <c r="O69" i="84"/>
  <c r="O75" i="84"/>
  <c r="O67" i="84"/>
  <c r="O82" i="84"/>
  <c r="O66" i="84"/>
  <c r="O78" i="84"/>
  <c r="O77" i="84"/>
  <c r="O81" i="84"/>
  <c r="O73" i="84"/>
  <c r="O71" i="84"/>
  <c r="Q85" i="84"/>
  <c r="O80" i="84"/>
  <c r="O72" i="84"/>
  <c r="O79" i="84"/>
  <c r="O70" i="84"/>
  <c r="O75" i="83"/>
  <c r="O67" i="83"/>
  <c r="O81" i="83"/>
  <c r="O69" i="83"/>
  <c r="Q85" i="83"/>
  <c r="O82" i="83"/>
  <c r="O74" i="83"/>
  <c r="O66" i="83"/>
  <c r="O73" i="83"/>
  <c r="O80" i="83"/>
  <c r="O72" i="83"/>
  <c r="O70" i="83"/>
  <c r="O77" i="83"/>
  <c r="O68" i="83"/>
  <c r="O79" i="83"/>
  <c r="O71" i="83"/>
  <c r="O78" i="83"/>
  <c r="O76" i="83"/>
  <c r="R104" i="81"/>
  <c r="R104" i="82"/>
  <c r="R104" i="83"/>
  <c r="R104" i="84"/>
  <c r="R104" i="85"/>
  <c r="B49" i="86"/>
  <c r="O49" i="86"/>
  <c r="B39" i="86"/>
  <c r="O39" i="86"/>
  <c r="B34" i="86"/>
  <c r="O34" i="86"/>
  <c r="B49" i="85"/>
  <c r="O49" i="85"/>
  <c r="B39" i="85"/>
  <c r="O39" i="85"/>
  <c r="B34" i="85"/>
  <c r="O34" i="85"/>
  <c r="B49" i="84"/>
  <c r="O49" i="84"/>
  <c r="B39" i="84"/>
  <c r="O39" i="84"/>
  <c r="B34" i="84"/>
  <c r="O34" i="84"/>
  <c r="B49" i="83"/>
  <c r="O49" i="83"/>
  <c r="B39" i="83"/>
  <c r="O39" i="83"/>
  <c r="B34" i="83"/>
  <c r="O34" i="83"/>
  <c r="B49" i="82"/>
  <c r="O49" i="82"/>
  <c r="B39" i="82"/>
  <c r="O39" i="82"/>
  <c r="B34" i="82"/>
  <c r="O34" i="82"/>
  <c r="B49" i="81"/>
  <c r="O49" i="81"/>
  <c r="B39" i="81"/>
  <c r="O39" i="81"/>
  <c r="B34" i="81"/>
  <c r="O34" i="81"/>
  <c r="R104" i="80"/>
  <c r="B49" i="80"/>
  <c r="O49" i="80"/>
  <c r="B39" i="80"/>
  <c r="O39" i="80"/>
  <c r="B34" i="80"/>
  <c r="O34" i="80"/>
  <c r="B88" i="82" l="1"/>
  <c r="B85" i="82"/>
  <c r="B88" i="86"/>
  <c r="B85" i="86"/>
  <c r="B85" i="81"/>
  <c r="B88" i="81"/>
  <c r="B85" i="83"/>
  <c r="B88" i="83"/>
  <c r="B85" i="87"/>
  <c r="B88" i="87"/>
  <c r="B88" i="84"/>
  <c r="B85" i="84"/>
  <c r="B85" i="85"/>
  <c r="B88" i="85"/>
  <c r="B88" i="80"/>
  <c r="B85" i="80"/>
  <c r="O101" i="85"/>
  <c r="O101" i="86"/>
  <c r="O93" i="86"/>
  <c r="O85" i="86"/>
  <c r="O86" i="86"/>
  <c r="O100" i="86"/>
  <c r="O92" i="86"/>
  <c r="O99" i="86"/>
  <c r="O91" i="86"/>
  <c r="O95" i="86"/>
  <c r="O98" i="86"/>
  <c r="O90" i="86"/>
  <c r="O96" i="86"/>
  <c r="O97" i="86"/>
  <c r="O89" i="86"/>
  <c r="O88" i="86"/>
  <c r="O87" i="86"/>
  <c r="O94" i="86"/>
  <c r="O94" i="84"/>
  <c r="O97" i="84"/>
  <c r="O96" i="84"/>
  <c r="O89" i="84"/>
  <c r="O87" i="84"/>
  <c r="O95" i="84"/>
  <c r="O88" i="84"/>
  <c r="O85" i="84"/>
  <c r="O86" i="84"/>
  <c r="O99" i="84"/>
  <c r="O101" i="84"/>
  <c r="O98" i="84"/>
  <c r="O91" i="84"/>
  <c r="O93" i="84"/>
  <c r="O90" i="84"/>
  <c r="O92" i="84"/>
  <c r="O100" i="84"/>
  <c r="O98" i="85"/>
  <c r="O95" i="85"/>
  <c r="O96" i="85"/>
  <c r="O86" i="85"/>
  <c r="O94" i="85"/>
  <c r="O87" i="85"/>
  <c r="O90" i="85"/>
  <c r="O88" i="85"/>
  <c r="O91" i="85"/>
  <c r="O93" i="85"/>
  <c r="O89" i="85"/>
  <c r="O99" i="85"/>
  <c r="O97" i="85"/>
  <c r="O92" i="85"/>
  <c r="O100" i="85"/>
  <c r="O85" i="85"/>
  <c r="O101" i="83"/>
  <c r="O95" i="83"/>
  <c r="O87" i="83"/>
  <c r="O93" i="83"/>
  <c r="O97" i="83"/>
  <c r="O91" i="83"/>
  <c r="O85" i="83"/>
  <c r="O100" i="83"/>
  <c r="O89" i="83"/>
  <c r="O99" i="83"/>
  <c r="O88" i="83"/>
  <c r="O86" i="83"/>
  <c r="O90" i="83"/>
  <c r="O92" i="83"/>
  <c r="O96" i="83"/>
  <c r="O98" i="83"/>
  <c r="O94" i="83"/>
  <c r="O98" i="81"/>
  <c r="O90" i="81"/>
  <c r="O96" i="81"/>
  <c r="O97" i="81"/>
  <c r="O89" i="81"/>
  <c r="O88" i="81"/>
  <c r="O92" i="81"/>
  <c r="O91" i="81"/>
  <c r="O95" i="81"/>
  <c r="O87" i="81"/>
  <c r="O101" i="81"/>
  <c r="O85" i="81"/>
  <c r="O100" i="81"/>
  <c r="O99" i="81"/>
  <c r="O94" i="81"/>
  <c r="O86" i="81"/>
  <c r="O93" i="81"/>
  <c r="O97" i="87"/>
  <c r="O99" i="87"/>
  <c r="O92" i="87"/>
  <c r="O91" i="87"/>
  <c r="O90" i="87"/>
  <c r="O98" i="87"/>
  <c r="O94" i="87"/>
  <c r="O95" i="87"/>
  <c r="O88" i="87"/>
  <c r="O89" i="87"/>
  <c r="O85" i="87"/>
  <c r="O96" i="87"/>
  <c r="O93" i="87"/>
  <c r="O87" i="87"/>
  <c r="O101" i="87"/>
  <c r="O86" i="87"/>
  <c r="O100" i="87"/>
  <c r="O99" i="82"/>
  <c r="O91" i="82"/>
  <c r="O97" i="82"/>
  <c r="O98" i="82"/>
  <c r="O90" i="82"/>
  <c r="O89" i="82"/>
  <c r="O85" i="82"/>
  <c r="O96" i="82"/>
  <c r="O88" i="82"/>
  <c r="O86" i="82"/>
  <c r="O93" i="82"/>
  <c r="O92" i="82"/>
  <c r="O95" i="82"/>
  <c r="O87" i="82"/>
  <c r="O94" i="82"/>
  <c r="O101" i="82"/>
  <c r="O100" i="82"/>
  <c r="O94" i="80"/>
  <c r="O98" i="80"/>
  <c r="O97" i="80"/>
  <c r="O85" i="80"/>
  <c r="O96" i="80"/>
  <c r="O99" i="80"/>
  <c r="O93" i="80"/>
  <c r="O89" i="80"/>
  <c r="O91" i="80"/>
  <c r="O87" i="80"/>
  <c r="O95" i="80"/>
  <c r="O90" i="80"/>
  <c r="O86" i="80"/>
  <c r="O101" i="80"/>
  <c r="O88" i="80"/>
  <c r="O92" i="80"/>
  <c r="O100" i="80"/>
  <c r="Q104" i="85"/>
  <c r="Q104" i="84"/>
  <c r="Q104" i="83"/>
  <c r="Q104" i="82"/>
  <c r="Q104" i="81"/>
  <c r="Q104" i="80"/>
  <c r="B106" i="80" l="1"/>
  <c r="B104" i="80"/>
  <c r="B106" i="83"/>
  <c r="B104" i="83"/>
  <c r="B106" i="82"/>
  <c r="B104" i="82"/>
  <c r="B104" i="84"/>
  <c r="B106" i="84"/>
  <c r="B106" i="81"/>
  <c r="B104" i="81"/>
  <c r="B106" i="85"/>
  <c r="B104" i="85"/>
  <c r="O105" i="80"/>
  <c r="O105" i="81"/>
  <c r="O105" i="83"/>
  <c r="O105" i="82"/>
  <c r="O105" i="84"/>
  <c r="O105" i="85"/>
  <c r="O112" i="85"/>
  <c r="O106" i="85"/>
  <c r="O111" i="85"/>
  <c r="O104" i="85"/>
  <c r="O110" i="85"/>
  <c r="O109" i="85"/>
  <c r="O108" i="85"/>
  <c r="O107" i="85"/>
  <c r="O112" i="84"/>
  <c r="O111" i="84"/>
  <c r="O110" i="84"/>
  <c r="O109" i="84"/>
  <c r="O104" i="84"/>
  <c r="O106" i="84"/>
  <c r="O108" i="84"/>
  <c r="O107" i="84"/>
  <c r="O112" i="83"/>
  <c r="O107" i="83"/>
  <c r="O111" i="83"/>
  <c r="O106" i="83"/>
  <c r="O110" i="83"/>
  <c r="O109" i="83"/>
  <c r="O104" i="83"/>
  <c r="O108" i="83"/>
  <c r="O112" i="82"/>
  <c r="O109" i="82"/>
  <c r="O111" i="82"/>
  <c r="O110" i="82"/>
  <c r="O104" i="82"/>
  <c r="O108" i="82"/>
  <c r="O107" i="82"/>
  <c r="O106" i="82"/>
  <c r="O112" i="81"/>
  <c r="O104" i="81"/>
  <c r="O111" i="81"/>
  <c r="O109" i="81"/>
  <c r="O110" i="81"/>
  <c r="O108" i="81"/>
  <c r="O107" i="81"/>
  <c r="O106" i="81"/>
  <c r="O112" i="80"/>
  <c r="O111" i="80"/>
  <c r="O110" i="80"/>
  <c r="O107" i="80"/>
  <c r="O109" i="80"/>
  <c r="O104" i="80"/>
  <c r="O108" i="80"/>
  <c r="O106" i="80"/>
  <c r="R104" i="86"/>
  <c r="Q104" i="86" l="1"/>
  <c r="B104" i="86" l="1"/>
  <c r="B106" i="86"/>
  <c r="O105" i="86"/>
  <c r="O112" i="86"/>
  <c r="O104" i="86"/>
  <c r="O111" i="86"/>
  <c r="O107" i="86"/>
  <c r="O108" i="86"/>
  <c r="O106" i="86"/>
  <c r="O110" i="86"/>
  <c r="O109" i="86"/>
  <c r="R104" i="87"/>
  <c r="B49" i="87"/>
  <c r="O49" i="87"/>
  <c r="B39" i="87"/>
  <c r="O39" i="87"/>
  <c r="B34" i="87"/>
  <c r="O34" i="87"/>
  <c r="Q104" i="87" l="1"/>
  <c r="B106" i="87" l="1"/>
  <c r="B104" i="87"/>
  <c r="O105" i="87"/>
  <c r="O112" i="87"/>
  <c r="O108" i="87"/>
  <c r="O111" i="87"/>
  <c r="O107" i="87"/>
  <c r="O110" i="87"/>
  <c r="O106" i="87"/>
  <c r="O104" i="87"/>
  <c r="O109" i="87"/>
</calcChain>
</file>

<file path=xl/sharedStrings.xml><?xml version="1.0" encoding="utf-8"?>
<sst xmlns="http://schemas.openxmlformats.org/spreadsheetml/2006/main" count="1904" uniqueCount="88">
  <si>
    <t>COMP</t>
  </si>
  <si>
    <t>ESP</t>
  </si>
  <si>
    <t>05</t>
  </si>
  <si>
    <t>CÓD COMERCIAL</t>
  </si>
  <si>
    <t>CÓD INTERNO</t>
  </si>
  <si>
    <t>DESCRIÇÃO</t>
  </si>
  <si>
    <t>CORES</t>
  </si>
  <si>
    <t>DIMENSÃO</t>
  </si>
  <si>
    <t>ALT</t>
  </si>
  <si>
    <t>LARG</t>
  </si>
  <si>
    <t>QDADE</t>
  </si>
  <si>
    <t>MEDIDAS</t>
  </si>
  <si>
    <t>BIANCO</t>
  </si>
  <si>
    <t>CÓD MAT PRIMA</t>
  </si>
  <si>
    <t>-</t>
  </si>
  <si>
    <t>CÓDIGO PINTURA</t>
  </si>
  <si>
    <t>01</t>
  </si>
  <si>
    <t>02</t>
  </si>
  <si>
    <t>03</t>
  </si>
  <si>
    <t>ML</t>
  </si>
  <si>
    <t>TRANSPARENTE</t>
  </si>
  <si>
    <t>GELO</t>
  </si>
  <si>
    <t>NATA</t>
  </si>
  <si>
    <t>BASALTO</t>
  </si>
  <si>
    <t>AREIA</t>
  </si>
  <si>
    <t>FENDI</t>
  </si>
  <si>
    <t>SISAL</t>
  </si>
  <si>
    <t>04</t>
  </si>
  <si>
    <t>06</t>
  </si>
  <si>
    <t>07</t>
  </si>
  <si>
    <t>09</t>
  </si>
  <si>
    <t>CÓDIGO VIDRO</t>
  </si>
  <si>
    <t>COR VIDRO</t>
  </si>
  <si>
    <t>QTD (UN)</t>
  </si>
  <si>
    <t>DIMENSÕES</t>
  </si>
  <si>
    <t>TIPO</t>
  </si>
  <si>
    <t>25</t>
  </si>
  <si>
    <t>28</t>
  </si>
  <si>
    <t>19</t>
  </si>
  <si>
    <t>LINEE ARGENTO</t>
  </si>
  <si>
    <t>LINEE ORO</t>
  </si>
  <si>
    <t>REFLETO CINZA</t>
  </si>
  <si>
    <t>MATERIAS</t>
  </si>
  <si>
    <t xml:space="preserve"> PINT BRANCO</t>
  </si>
  <si>
    <t xml:space="preserve"> PINT CHAMP</t>
  </si>
  <si>
    <t xml:space="preserve"> PINT INOX</t>
  </si>
  <si>
    <t xml:space="preserve"> PINT BRONZE</t>
  </si>
  <si>
    <t xml:space="preserve"> PINT PRETO</t>
  </si>
  <si>
    <t xml:space="preserve"> PINT SISAL</t>
  </si>
  <si>
    <t xml:space="preserve"> PINT AREIA</t>
  </si>
  <si>
    <t>ANOD NAT</t>
  </si>
  <si>
    <t>PETRÓLEO</t>
  </si>
  <si>
    <t>08</t>
  </si>
  <si>
    <t>MET GRAFITE</t>
  </si>
  <si>
    <t>MET PRATA</t>
  </si>
  <si>
    <t>MET DOURADO</t>
  </si>
  <si>
    <t>MET PÉROLA</t>
  </si>
  <si>
    <t xml:space="preserve"> FUMÊ CHAMPANHE</t>
  </si>
  <si>
    <t>FUMÊ CINZA</t>
  </si>
  <si>
    <t>REFLETO CRISTAL</t>
  </si>
  <si>
    <t>ESPELHO PRATA</t>
  </si>
  <si>
    <t>ESPELHO CHAMPANHE</t>
  </si>
  <si>
    <t>ESPELHO FUMÊ</t>
  </si>
  <si>
    <t>REFLETO CHAMPANHE</t>
  </si>
  <si>
    <t>ÔNIX</t>
  </si>
  <si>
    <t>ARDÓSIA</t>
  </si>
  <si>
    <t xml:space="preserve"> PINT GRAFITE</t>
  </si>
  <si>
    <t xml:space="preserve"> PINT PRATA</t>
  </si>
  <si>
    <t xml:space="preserve"> PINT DOURADO</t>
  </si>
  <si>
    <t>10</t>
  </si>
  <si>
    <t>VIDROS 6MM</t>
  </si>
  <si>
    <t>VITRUM</t>
  </si>
  <si>
    <t>LAPIVIDROS</t>
  </si>
  <si>
    <t>PARAFUSO CAB CH PHILIPS AAT 4,8X45 ZB</t>
  </si>
  <si>
    <t>PERFIL ALUM SUPERIOR AL DES-1772 JAT/ ANOD/ NAT/FOSCO - 6,0M</t>
  </si>
  <si>
    <t>PERFIL ALUM INFERIOR AL DES-1773 JAT/ ANOD/ NAT/FOSCO - 6,0M</t>
  </si>
  <si>
    <t>PERFIL ALUM LATERAL AL DES-1771 JAT/ ANOD/ NAT/FOSCO - 6,0M</t>
  </si>
  <si>
    <t>PORTAS DE PASSAGEM DESLIZANTES ALUMÍNIO</t>
  </si>
  <si>
    <t>ESTRUTURA</t>
  </si>
  <si>
    <t>VIDROS DIR 4MM</t>
  </si>
  <si>
    <t>VIDROS ESQ 4MM</t>
  </si>
  <si>
    <t>PARAFUSO MÁQUINA CAB CH PHILIPS RI M4X25 + COR</t>
  </si>
  <si>
    <t>FITA VEDADORA PRETA ADESIVA S-50M - 6MM</t>
  </si>
  <si>
    <t>PORTAS DESLIZANTE H-2200</t>
  </si>
  <si>
    <t>1010271
(PINT NAT)</t>
  </si>
  <si>
    <t>PERFIL INCOLOR VD 6MM PTA ATRIA AG206 - 3,0M</t>
  </si>
  <si>
    <t>PERFIL INCOLOR VD 4+4MM PTA ATRIA AG217 - 3,0M</t>
  </si>
  <si>
    <t>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</si>
</sst>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Verdana"/>
      <family val="2"/>
    </font>
    <font>
      <sz val="10"/>
      <name val="Verdana"/>
      <family val="2"/>
    </font>
    <font>
      <sz val="12"/>
      <name val="Verdana"/>
      <family val="2"/>
    </font>
    <font>
      <sz val="11"/>
      <name val="Verdana"/>
      <family val="2"/>
    </font>
    <font>
      <sz val="10"/>
      <color rgb="FFFF0000"/>
      <name val="Verdana"/>
      <family val="2"/>
    </font>
    <font>
      <b/>
      <sz val="16"/>
      <color theme="0"/>
      <name val="Verdana"/>
      <family val="2"/>
    </font>
    <font>
      <b/>
      <sz val="18"/>
      <color rgb="FFFF0000"/>
      <name val="Verdana"/>
      <family val="2"/>
    </font>
    <font>
      <b/>
      <sz val="18"/>
      <color rgb="FF002060"/>
      <name val="Verdana"/>
      <family val="2"/>
    </font>
    <font>
      <b/>
      <sz val="8"/>
      <name val="Verdana"/>
      <family val="2"/>
    </font>
    <font>
      <sz val="10"/>
      <color rgb="FF0000FF"/>
      <name val="Verdana"/>
      <family val="2"/>
    </font>
    <font>
      <b/>
      <sz val="12"/>
      <color rgb="FFFF0000"/>
      <name val="Verdana"/>
      <family val="2"/>
    </font>
    <font>
      <sz val="12"/>
      <color rgb="FFFF0000"/>
      <name val="Verdana"/>
      <family val="2"/>
    </font>
    <font>
      <b/>
      <sz val="10"/>
      <color rgb="FFFF0000"/>
      <name val="Verdana"/>
      <family val="2"/>
    </font>
    <font>
      <u/>
      <sz val="10"/>
      <color rgb="FFFF0000"/>
      <name val="Verdana"/>
      <family val="2"/>
    </font>
    <font>
      <u/>
      <sz val="10"/>
      <color rgb="FF0000FF"/>
      <name val="Verdana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485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88">
    <xf numFmtId="0" fontId="0" fillId="0" borderId="0" xfId="0"/>
    <xf numFmtId="0" fontId="4" fillId="0" borderId="0" xfId="0" applyFont="1"/>
    <xf numFmtId="0" fontId="5" fillId="0" borderId="0" xfId="0" applyFont="1"/>
    <xf numFmtId="0" fontId="6" fillId="0" borderId="0" xfId="0" applyFont="1"/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Fill="1" applyBorder="1" applyAlignment="1">
      <alignment vertical="center"/>
    </xf>
    <xf numFmtId="0" fontId="11" fillId="0" borderId="1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/>
    </xf>
    <xf numFmtId="49" fontId="12" fillId="0" borderId="1" xfId="0" applyNumberFormat="1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vertical="center"/>
    </xf>
    <xf numFmtId="0" fontId="12" fillId="0" borderId="5" xfId="0" applyFont="1" applyFill="1" applyBorder="1" applyAlignment="1">
      <alignment vertical="center"/>
    </xf>
    <xf numFmtId="0" fontId="12" fillId="0" borderId="8" xfId="0" applyFont="1" applyFill="1" applyBorder="1" applyAlignment="1">
      <alignment vertical="center"/>
    </xf>
    <xf numFmtId="0" fontId="12" fillId="0" borderId="7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center" vertical="center" wrapText="1"/>
    </xf>
    <xf numFmtId="0" fontId="4" fillId="0" borderId="1" xfId="0" quotePrefix="1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center" vertical="center"/>
    </xf>
    <xf numFmtId="49" fontId="4" fillId="0" borderId="1" xfId="0" quotePrefix="1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/>
    </xf>
    <xf numFmtId="49" fontId="4" fillId="5" borderId="1" xfId="0" applyNumberFormat="1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14" fillId="6" borderId="20" xfId="1" applyFont="1" applyFill="1" applyBorder="1" applyAlignment="1" applyProtection="1">
      <alignment horizontal="center" vertical="center"/>
      <protection locked="0"/>
    </xf>
    <xf numFmtId="0" fontId="7" fillId="6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vertical="center"/>
    </xf>
    <xf numFmtId="0" fontId="7" fillId="6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49" fontId="7" fillId="6" borderId="1" xfId="2" applyNumberFormat="1" applyFont="1" applyFill="1" applyBorder="1" applyAlignment="1">
      <alignment horizontal="center" vertical="center" wrapText="1"/>
    </xf>
    <xf numFmtId="0" fontId="7" fillId="6" borderId="1" xfId="2" applyNumberFormat="1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 wrapText="1"/>
    </xf>
    <xf numFmtId="0" fontId="16" fillId="6" borderId="1" xfId="0" applyFont="1" applyFill="1" applyBorder="1" applyAlignment="1">
      <alignment vertical="center"/>
    </xf>
    <xf numFmtId="0" fontId="7" fillId="6" borderId="11" xfId="0" applyFont="1" applyFill="1" applyBorder="1" applyAlignment="1">
      <alignment horizontal="center" vertical="center"/>
    </xf>
    <xf numFmtId="0" fontId="14" fillId="6" borderId="11" xfId="0" applyFont="1" applyFill="1" applyBorder="1" applyAlignment="1">
      <alignment horizontal="center" vertical="center"/>
    </xf>
    <xf numFmtId="0" fontId="7" fillId="6" borderId="11" xfId="0" applyFont="1" applyFill="1" applyBorder="1" applyAlignment="1">
      <alignment horizontal="left" vertical="center"/>
    </xf>
    <xf numFmtId="0" fontId="7" fillId="7" borderId="1" xfId="2" applyNumberFormat="1" applyFont="1" applyFill="1" applyBorder="1" applyAlignment="1">
      <alignment horizontal="center" vertical="center"/>
    </xf>
    <xf numFmtId="0" fontId="7" fillId="7" borderId="1" xfId="2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vertical="center"/>
    </xf>
    <xf numFmtId="0" fontId="7" fillId="6" borderId="11" xfId="0" applyFont="1" applyFill="1" applyBorder="1" applyAlignment="1">
      <alignment horizontal="center" vertical="center"/>
    </xf>
    <xf numFmtId="0" fontId="7" fillId="6" borderId="2" xfId="0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center" vertical="center"/>
    </xf>
    <xf numFmtId="0" fontId="8" fillId="3" borderId="0" xfId="0" applyFont="1" applyFill="1" applyBorder="1" applyAlignment="1">
      <alignment horizontal="center" vertical="center"/>
    </xf>
    <xf numFmtId="0" fontId="8" fillId="3" borderId="9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7" fillId="6" borderId="10" xfId="0" applyFont="1" applyFill="1" applyBorder="1" applyAlignment="1">
      <alignment horizontal="center" vertical="center"/>
    </xf>
    <xf numFmtId="0" fontId="7" fillId="6" borderId="15" xfId="0" applyFont="1" applyFill="1" applyBorder="1" applyAlignment="1">
      <alignment horizontal="center" vertical="center"/>
    </xf>
    <xf numFmtId="0" fontId="7" fillId="6" borderId="14" xfId="0" applyFont="1" applyFill="1" applyBorder="1" applyAlignment="1">
      <alignment horizontal="center" vertical="center"/>
    </xf>
    <xf numFmtId="0" fontId="7" fillId="6" borderId="16" xfId="0" applyFont="1" applyFill="1" applyBorder="1" applyAlignment="1">
      <alignment horizontal="center" vertical="center"/>
    </xf>
    <xf numFmtId="0" fontId="7" fillId="6" borderId="18" xfId="0" applyFont="1" applyFill="1" applyBorder="1" applyAlignment="1">
      <alignment horizontal="center" vertical="center"/>
    </xf>
    <xf numFmtId="0" fontId="7" fillId="6" borderId="17" xfId="0" applyFont="1" applyFill="1" applyBorder="1" applyAlignment="1">
      <alignment horizontal="center" vertical="center"/>
    </xf>
    <xf numFmtId="0" fontId="7" fillId="6" borderId="19" xfId="0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9" fillId="0" borderId="12" xfId="0" applyFont="1" applyBorder="1" applyAlignment="1">
      <alignment horizontal="center" vertical="center" wrapText="1"/>
    </xf>
    <xf numFmtId="0" fontId="9" fillId="0" borderId="13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5" borderId="11" xfId="0" applyFont="1" applyFill="1" applyBorder="1" applyAlignment="1">
      <alignment horizontal="center" vertical="center" wrapText="1"/>
    </xf>
    <xf numFmtId="0" fontId="3" fillId="5" borderId="10" xfId="0" applyFont="1" applyFill="1" applyBorder="1" applyAlignment="1">
      <alignment horizontal="center" vertical="center" wrapText="1"/>
    </xf>
    <xf numFmtId="0" fontId="15" fillId="6" borderId="11" xfId="0" applyFont="1" applyFill="1" applyBorder="1" applyAlignment="1">
      <alignment horizontal="center" vertical="center" wrapText="1"/>
    </xf>
    <xf numFmtId="0" fontId="15" fillId="6" borderId="10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 wrapText="1"/>
    </xf>
    <xf numFmtId="0" fontId="13" fillId="4" borderId="5" xfId="0" applyFont="1" applyFill="1" applyBorder="1" applyAlignment="1">
      <alignment horizontal="center" vertical="center"/>
    </xf>
    <xf numFmtId="0" fontId="13" fillId="4" borderId="8" xfId="0" applyFont="1" applyFill="1" applyBorder="1" applyAlignment="1">
      <alignment horizontal="center" vertical="center"/>
    </xf>
    <xf numFmtId="0" fontId="13" fillId="4" borderId="7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 wrapText="1"/>
    </xf>
    <xf numFmtId="0" fontId="15" fillId="6" borderId="2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</cellXfs>
  <cellStyles count="3">
    <cellStyle name="Normal" xfId="0" builtinId="0"/>
    <cellStyle name="Normal 8" xfId="1"/>
    <cellStyle name="Normal 8 2" xfId="2"/>
  </cellStyles>
  <dxfs count="0"/>
  <tableStyles count="0" defaultTableStyle="TableStyleMedium9" defaultPivotStyle="PivotStyleLight16"/>
  <colors>
    <mruColors>
      <color rgb="FFFFFFCC"/>
      <color rgb="FFFFFF99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2)%20DOCUMENTOS%20LAN&#199;AMENTOS\LAN&#199;AMENTOS%202022\PORTAS%20PASSAGEM%20DESLIZANTES%20-%20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TA DESL ALUM VD"/>
      <sheetName val="PTA DESL ALUM BP"/>
      <sheetName val="PTA DESL PINT-LAM-BP"/>
      <sheetName val="PEÇAS"/>
      <sheetName val="VIDROS"/>
      <sheetName val="BP"/>
    </sheetNames>
    <sheetDataSet>
      <sheetData sheetId="0">
        <row r="10">
          <cell r="B10">
            <v>929000</v>
          </cell>
          <cell r="C10">
            <v>570000</v>
          </cell>
          <cell r="D10" t="str">
            <v>PORTA ESP ATRIA 1800X800X45 + COR</v>
          </cell>
          <cell r="E10">
            <v>1800</v>
          </cell>
          <cell r="F10">
            <v>800</v>
          </cell>
        </row>
        <row r="11">
          <cell r="B11">
            <v>929001</v>
          </cell>
          <cell r="C11">
            <v>570001</v>
          </cell>
          <cell r="D11" t="str">
            <v>PORTA ESP ATRIA 1800X900X45 + COR</v>
          </cell>
          <cell r="E11">
            <v>1800</v>
          </cell>
          <cell r="F11">
            <v>900</v>
          </cell>
        </row>
        <row r="12">
          <cell r="B12">
            <v>929002</v>
          </cell>
          <cell r="C12">
            <v>570002</v>
          </cell>
          <cell r="D12" t="str">
            <v>PORTA ESP ATRIA 1800X1000X45 + COR</v>
          </cell>
          <cell r="E12">
            <v>1800</v>
          </cell>
          <cell r="F12">
            <v>1000</v>
          </cell>
        </row>
        <row r="13">
          <cell r="B13">
            <v>929003</v>
          </cell>
          <cell r="C13">
            <v>570003</v>
          </cell>
          <cell r="D13" t="str">
            <v>PORTA ESP ATRIA 1800X1100X45 + COR</v>
          </cell>
          <cell r="E13">
            <v>1800</v>
          </cell>
          <cell r="F13">
            <v>1100</v>
          </cell>
        </row>
        <row r="14">
          <cell r="B14">
            <v>929004</v>
          </cell>
          <cell r="C14">
            <v>570004</v>
          </cell>
          <cell r="D14" t="str">
            <v>PORTA ESP ATRIA 1800X1200X45 + COR</v>
          </cell>
          <cell r="E14">
            <v>1800</v>
          </cell>
          <cell r="F14">
            <v>1200</v>
          </cell>
        </row>
        <row r="15">
          <cell r="B15">
            <v>929005</v>
          </cell>
          <cell r="C15">
            <v>570005</v>
          </cell>
          <cell r="D15" t="str">
            <v>PORTA ESP ATRIA 1800X1300X45 + COR</v>
          </cell>
          <cell r="E15">
            <v>1800</v>
          </cell>
          <cell r="F15">
            <v>1300</v>
          </cell>
        </row>
        <row r="16">
          <cell r="B16">
            <v>929006</v>
          </cell>
          <cell r="C16">
            <v>570006</v>
          </cell>
          <cell r="D16" t="str">
            <v>PORTA ESP ATRIA 1800X1400X45 + COR</v>
          </cell>
          <cell r="E16">
            <v>1800</v>
          </cell>
          <cell r="F16">
            <v>1400</v>
          </cell>
        </row>
        <row r="17">
          <cell r="B17">
            <v>929007</v>
          </cell>
          <cell r="C17">
            <v>570007</v>
          </cell>
          <cell r="D17" t="str">
            <v>PORTA ESP ATRIA 1800X1500X45 + COR</v>
          </cell>
          <cell r="E17">
            <v>1800</v>
          </cell>
          <cell r="F17">
            <v>1500</v>
          </cell>
        </row>
        <row r="18"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</row>
        <row r="19">
          <cell r="B19">
            <v>929010</v>
          </cell>
          <cell r="C19">
            <v>570008</v>
          </cell>
          <cell r="D19" t="str">
            <v>PORTA ESP ATRIA 1900X800X45 + COR</v>
          </cell>
          <cell r="E19">
            <v>1900</v>
          </cell>
          <cell r="F19">
            <v>800</v>
          </cell>
        </row>
        <row r="20">
          <cell r="B20">
            <v>929011</v>
          </cell>
          <cell r="C20">
            <v>570009</v>
          </cell>
          <cell r="D20" t="str">
            <v>PORTA ESP ATRIA 1900X900X45 + COR</v>
          </cell>
          <cell r="E20">
            <v>1900</v>
          </cell>
          <cell r="F20">
            <v>900</v>
          </cell>
        </row>
        <row r="21">
          <cell r="B21">
            <v>929012</v>
          </cell>
          <cell r="C21">
            <v>570010</v>
          </cell>
          <cell r="D21" t="str">
            <v>PORTA ESP ATRIA 1900X1000X45 + COR</v>
          </cell>
          <cell r="E21">
            <v>1900</v>
          </cell>
          <cell r="F21">
            <v>1000</v>
          </cell>
        </row>
        <row r="22">
          <cell r="B22">
            <v>929013</v>
          </cell>
          <cell r="C22">
            <v>570011</v>
          </cell>
          <cell r="D22" t="str">
            <v>PORTA ESP ATRIA 1900X1100X45 + COR</v>
          </cell>
          <cell r="E22">
            <v>1900</v>
          </cell>
          <cell r="F22">
            <v>1100</v>
          </cell>
        </row>
        <row r="23">
          <cell r="B23">
            <v>929014</v>
          </cell>
          <cell r="C23">
            <v>570012</v>
          </cell>
          <cell r="D23" t="str">
            <v>PORTA ESP ATRIA 1900X1200X45 + COR</v>
          </cell>
          <cell r="E23">
            <v>1900</v>
          </cell>
          <cell r="F23">
            <v>1200</v>
          </cell>
        </row>
        <row r="24">
          <cell r="B24">
            <v>929015</v>
          </cell>
          <cell r="C24">
            <v>570013</v>
          </cell>
          <cell r="D24" t="str">
            <v>PORTA ESP ATRIA 1900X1300X45 + COR</v>
          </cell>
          <cell r="E24">
            <v>1900</v>
          </cell>
          <cell r="F24">
            <v>1300</v>
          </cell>
        </row>
        <row r="25">
          <cell r="B25">
            <v>929016</v>
          </cell>
          <cell r="C25">
            <v>570014</v>
          </cell>
          <cell r="D25" t="str">
            <v>PORTA ESP ATRIA 1900X1400X45 + COR</v>
          </cell>
          <cell r="E25">
            <v>1900</v>
          </cell>
          <cell r="F25">
            <v>1400</v>
          </cell>
        </row>
        <row r="26">
          <cell r="B26">
            <v>929017</v>
          </cell>
          <cell r="C26">
            <v>570015</v>
          </cell>
          <cell r="D26" t="str">
            <v>PORTA ESP ATRIA 1900X1500X45 + COR</v>
          </cell>
          <cell r="E26">
            <v>1900</v>
          </cell>
          <cell r="F26">
            <v>1500</v>
          </cell>
        </row>
        <row r="27"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</row>
        <row r="28">
          <cell r="B28">
            <v>929020</v>
          </cell>
          <cell r="C28">
            <v>570016</v>
          </cell>
          <cell r="D28" t="str">
            <v>PORTA ESP ATRIA 2000X800X45 + COR</v>
          </cell>
          <cell r="E28">
            <v>2000</v>
          </cell>
          <cell r="F28">
            <v>800</v>
          </cell>
        </row>
        <row r="29">
          <cell r="B29">
            <v>929021</v>
          </cell>
          <cell r="C29">
            <v>570017</v>
          </cell>
          <cell r="D29" t="str">
            <v>PORTA ESP ATRIA 2000X900X45 + COR</v>
          </cell>
          <cell r="E29">
            <v>2000</v>
          </cell>
          <cell r="F29">
            <v>900</v>
          </cell>
        </row>
        <row r="30">
          <cell r="B30">
            <v>929022</v>
          </cell>
          <cell r="C30">
            <v>570018</v>
          </cell>
          <cell r="D30" t="str">
            <v>PORTA ESP ATRIA 2000X1000X45 + COR</v>
          </cell>
          <cell r="E30">
            <v>2000</v>
          </cell>
          <cell r="F30">
            <v>1000</v>
          </cell>
        </row>
        <row r="31">
          <cell r="B31">
            <v>929023</v>
          </cell>
          <cell r="C31">
            <v>570019</v>
          </cell>
          <cell r="D31" t="str">
            <v>PORTA ESP ATRIA 2000X1100X45 + COR</v>
          </cell>
          <cell r="E31">
            <v>2000</v>
          </cell>
          <cell r="F31">
            <v>1100</v>
          </cell>
        </row>
        <row r="32">
          <cell r="B32">
            <v>929024</v>
          </cell>
          <cell r="C32">
            <v>570020</v>
          </cell>
          <cell r="D32" t="str">
            <v>PORTA ESP ATRIA 2000X1200X45 + COR</v>
          </cell>
          <cell r="E32">
            <v>2000</v>
          </cell>
          <cell r="F32">
            <v>1200</v>
          </cell>
        </row>
        <row r="33">
          <cell r="B33">
            <v>929025</v>
          </cell>
          <cell r="C33">
            <v>570021</v>
          </cell>
          <cell r="D33" t="str">
            <v>PORTA ESP ATRIA 2000X1300X45 + COR</v>
          </cell>
          <cell r="E33">
            <v>2000</v>
          </cell>
          <cell r="F33">
            <v>1300</v>
          </cell>
        </row>
        <row r="34">
          <cell r="B34">
            <v>929026</v>
          </cell>
          <cell r="C34">
            <v>570022</v>
          </cell>
          <cell r="D34" t="str">
            <v>PORTA ESP ATRIA 2000X1400X45 + COR</v>
          </cell>
          <cell r="E34">
            <v>2000</v>
          </cell>
          <cell r="F34">
            <v>1400</v>
          </cell>
        </row>
        <row r="35">
          <cell r="B35">
            <v>929027</v>
          </cell>
          <cell r="C35">
            <v>570023</v>
          </cell>
          <cell r="D35" t="str">
            <v>PORTA ESP ATRIA 2000X1500X45 + COR</v>
          </cell>
          <cell r="E35">
            <v>2000</v>
          </cell>
          <cell r="F35">
            <v>1500</v>
          </cell>
        </row>
        <row r="36">
          <cell r="B36">
            <v>0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</row>
        <row r="37">
          <cell r="B37">
            <v>929030</v>
          </cell>
          <cell r="C37">
            <v>570024</v>
          </cell>
          <cell r="D37" t="str">
            <v>PORTA ESP ATRIA 2100X800X45 + COR</v>
          </cell>
          <cell r="E37">
            <v>2100</v>
          </cell>
          <cell r="F37">
            <v>800</v>
          </cell>
        </row>
        <row r="38">
          <cell r="B38">
            <v>929031</v>
          </cell>
          <cell r="C38">
            <v>570025</v>
          </cell>
          <cell r="D38" t="str">
            <v>PORTA ESP ATRIA 2100X900X45 + COR</v>
          </cell>
          <cell r="E38">
            <v>2100</v>
          </cell>
          <cell r="F38">
            <v>900</v>
          </cell>
        </row>
        <row r="39">
          <cell r="B39">
            <v>929032</v>
          </cell>
          <cell r="C39">
            <v>570026</v>
          </cell>
          <cell r="D39" t="str">
            <v>PORTA ESP ATRIA 2100X1000X45 + COR</v>
          </cell>
          <cell r="E39">
            <v>2100</v>
          </cell>
          <cell r="F39">
            <v>1000</v>
          </cell>
        </row>
        <row r="40">
          <cell r="B40">
            <v>929033</v>
          </cell>
          <cell r="C40">
            <v>570027</v>
          </cell>
          <cell r="D40" t="str">
            <v>PORTA ESP ATRIA 2100X1100X45 + COR</v>
          </cell>
          <cell r="E40">
            <v>2100</v>
          </cell>
          <cell r="F40">
            <v>1100</v>
          </cell>
        </row>
        <row r="41">
          <cell r="B41">
            <v>929034</v>
          </cell>
          <cell r="C41">
            <v>570028</v>
          </cell>
          <cell r="D41" t="str">
            <v>PORTA ESP ATRIA 2100X1200X45 + COR</v>
          </cell>
          <cell r="E41">
            <v>2100</v>
          </cell>
          <cell r="F41">
            <v>1200</v>
          </cell>
        </row>
        <row r="42">
          <cell r="B42">
            <v>929035</v>
          </cell>
          <cell r="C42">
            <v>570029</v>
          </cell>
          <cell r="D42" t="str">
            <v>PORTA ESP ATRIA 2100X1300X45 + COR</v>
          </cell>
          <cell r="E42">
            <v>2100</v>
          </cell>
          <cell r="F42">
            <v>1300</v>
          </cell>
        </row>
        <row r="43">
          <cell r="B43">
            <v>929036</v>
          </cell>
          <cell r="C43">
            <v>570030</v>
          </cell>
          <cell r="D43" t="str">
            <v>PORTA ESP ATRIA 2100X1400X45 + COR</v>
          </cell>
          <cell r="E43">
            <v>2100</v>
          </cell>
          <cell r="F43">
            <v>1400</v>
          </cell>
        </row>
        <row r="44">
          <cell r="B44">
            <v>929037</v>
          </cell>
          <cell r="C44">
            <v>570031</v>
          </cell>
          <cell r="D44" t="str">
            <v>PORTA ESP ATRIA 2100X1500X45 + COR</v>
          </cell>
          <cell r="E44">
            <v>2100</v>
          </cell>
          <cell r="F44">
            <v>1500</v>
          </cell>
        </row>
        <row r="45"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</row>
        <row r="46">
          <cell r="B46">
            <v>929040</v>
          </cell>
          <cell r="C46">
            <v>570032</v>
          </cell>
          <cell r="D46" t="str">
            <v>PORTA ESP ATRIA 2200X800X45 + COR</v>
          </cell>
          <cell r="E46">
            <v>2200</v>
          </cell>
          <cell r="F46">
            <v>800</v>
          </cell>
        </row>
        <row r="47">
          <cell r="B47">
            <v>929041</v>
          </cell>
          <cell r="C47">
            <v>570033</v>
          </cell>
          <cell r="D47" t="str">
            <v>PORTA ESP ATRIA 2200X900X45 + COR</v>
          </cell>
          <cell r="E47">
            <v>2200</v>
          </cell>
          <cell r="F47">
            <v>900</v>
          </cell>
        </row>
        <row r="48">
          <cell r="B48">
            <v>929042</v>
          </cell>
          <cell r="C48">
            <v>570034</v>
          </cell>
          <cell r="D48" t="str">
            <v>PORTA ESP ATRIA 2200X1000X45 + COR</v>
          </cell>
          <cell r="E48">
            <v>2200</v>
          </cell>
          <cell r="F48">
            <v>1000</v>
          </cell>
        </row>
        <row r="49">
          <cell r="B49">
            <v>929043</v>
          </cell>
          <cell r="C49">
            <v>570035</v>
          </cell>
          <cell r="D49" t="str">
            <v>PORTA ESP ATRIA 2200X1100X45 + COR</v>
          </cell>
          <cell r="E49">
            <v>2200</v>
          </cell>
          <cell r="F49">
            <v>1100</v>
          </cell>
        </row>
        <row r="50">
          <cell r="B50">
            <v>929044</v>
          </cell>
          <cell r="C50">
            <v>570036</v>
          </cell>
          <cell r="D50" t="str">
            <v>PORTA ESP ATRIA 2200X1200X45 + COR</v>
          </cell>
          <cell r="E50">
            <v>2200</v>
          </cell>
          <cell r="F50">
            <v>1200</v>
          </cell>
        </row>
        <row r="51">
          <cell r="B51">
            <v>929045</v>
          </cell>
          <cell r="C51">
            <v>570037</v>
          </cell>
          <cell r="D51" t="str">
            <v>PORTA ESP ATRIA 2200X1300X45 + COR</v>
          </cell>
          <cell r="E51">
            <v>2200</v>
          </cell>
          <cell r="F51">
            <v>1300</v>
          </cell>
        </row>
        <row r="52">
          <cell r="B52">
            <v>929046</v>
          </cell>
          <cell r="C52">
            <v>570038</v>
          </cell>
          <cell r="D52" t="str">
            <v>PORTA ESP ATRIA 2200X1400X45 + COR</v>
          </cell>
          <cell r="E52">
            <v>2200</v>
          </cell>
          <cell r="F52">
            <v>1400</v>
          </cell>
        </row>
        <row r="53">
          <cell r="B53">
            <v>929047</v>
          </cell>
          <cell r="C53">
            <v>570039</v>
          </cell>
          <cell r="D53" t="str">
            <v>PORTA ESP ATRIA 2200X1500X45 + COR</v>
          </cell>
          <cell r="E53">
            <v>2200</v>
          </cell>
          <cell r="F53">
            <v>1500</v>
          </cell>
        </row>
        <row r="54">
          <cell r="B54">
            <v>0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</row>
        <row r="55">
          <cell r="B55">
            <v>929050</v>
          </cell>
          <cell r="C55">
            <v>570040</v>
          </cell>
          <cell r="D55" t="str">
            <v>PORTA ESP ATRIA 2300X800X45 + COR</v>
          </cell>
          <cell r="E55">
            <v>2300</v>
          </cell>
          <cell r="F55">
            <v>800</v>
          </cell>
        </row>
        <row r="56">
          <cell r="B56">
            <v>929051</v>
          </cell>
          <cell r="C56">
            <v>570041</v>
          </cell>
          <cell r="D56" t="str">
            <v>PORTA ESP ATRIA 2300X900X45 + COR</v>
          </cell>
          <cell r="E56">
            <v>2300</v>
          </cell>
          <cell r="F56">
            <v>900</v>
          </cell>
        </row>
        <row r="57">
          <cell r="B57">
            <v>929052</v>
          </cell>
          <cell r="C57">
            <v>570042</v>
          </cell>
          <cell r="D57" t="str">
            <v>PORTA ESP ATRIA 2300X1000X45 + COR</v>
          </cell>
          <cell r="E57">
            <v>2300</v>
          </cell>
          <cell r="F57">
            <v>1000</v>
          </cell>
        </row>
        <row r="58">
          <cell r="B58">
            <v>929053</v>
          </cell>
          <cell r="C58">
            <v>570043</v>
          </cell>
          <cell r="D58" t="str">
            <v>PORTA ESP ATRIA 2300X1100X45 + COR</v>
          </cell>
          <cell r="E58">
            <v>2300</v>
          </cell>
          <cell r="F58">
            <v>1100</v>
          </cell>
        </row>
        <row r="59">
          <cell r="B59">
            <v>929054</v>
          </cell>
          <cell r="C59">
            <v>570044</v>
          </cell>
          <cell r="D59" t="str">
            <v>PORTA ESP ATRIA 2300X1200X45 + COR</v>
          </cell>
          <cell r="E59">
            <v>2300</v>
          </cell>
          <cell r="F59">
            <v>1200</v>
          </cell>
        </row>
        <row r="60">
          <cell r="B60">
            <v>929055</v>
          </cell>
          <cell r="C60">
            <v>570045</v>
          </cell>
          <cell r="D60" t="str">
            <v>PORTA ESP ATRIA 2300X1300X45 + COR</v>
          </cell>
          <cell r="E60">
            <v>2300</v>
          </cell>
          <cell r="F60">
            <v>1300</v>
          </cell>
        </row>
        <row r="61">
          <cell r="B61">
            <v>929056</v>
          </cell>
          <cell r="C61">
            <v>570046</v>
          </cell>
          <cell r="D61" t="str">
            <v>PORTA ESP ATRIA 2300X1400X45 + COR</v>
          </cell>
          <cell r="E61">
            <v>2300</v>
          </cell>
          <cell r="F61">
            <v>1400</v>
          </cell>
        </row>
        <row r="62">
          <cell r="B62">
            <v>929057</v>
          </cell>
          <cell r="C62">
            <v>570047</v>
          </cell>
          <cell r="D62" t="str">
            <v>PORTA ESP ATRIA 2300X1500X45 + COR</v>
          </cell>
          <cell r="E62">
            <v>2300</v>
          </cell>
          <cell r="F62">
            <v>1500</v>
          </cell>
        </row>
        <row r="63">
          <cell r="B63">
            <v>0</v>
          </cell>
          <cell r="C63">
            <v>0</v>
          </cell>
          <cell r="D63">
            <v>0</v>
          </cell>
          <cell r="E63">
            <v>0</v>
          </cell>
          <cell r="F63">
            <v>0</v>
          </cell>
        </row>
        <row r="64">
          <cell r="B64">
            <v>929060</v>
          </cell>
          <cell r="C64">
            <v>570048</v>
          </cell>
          <cell r="D64" t="str">
            <v>PORTA ESP ATRIA 2400X800X45 + COR</v>
          </cell>
          <cell r="E64">
            <v>2400</v>
          </cell>
          <cell r="F64">
            <v>800</v>
          </cell>
        </row>
        <row r="65">
          <cell r="B65">
            <v>929061</v>
          </cell>
          <cell r="C65">
            <v>570049</v>
          </cell>
          <cell r="D65" t="str">
            <v>PORTA ESP ATRIA 2400X900X45 + COR</v>
          </cell>
          <cell r="E65">
            <v>2400</v>
          </cell>
          <cell r="F65">
            <v>900</v>
          </cell>
        </row>
        <row r="66">
          <cell r="B66">
            <v>929062</v>
          </cell>
          <cell r="C66">
            <v>570050</v>
          </cell>
          <cell r="D66" t="str">
            <v>PORTA ESP ATRIA 2400X1000X45 + COR</v>
          </cell>
          <cell r="E66">
            <v>2400</v>
          </cell>
          <cell r="F66">
            <v>1000</v>
          </cell>
        </row>
        <row r="67">
          <cell r="B67">
            <v>929063</v>
          </cell>
          <cell r="C67">
            <v>570051</v>
          </cell>
          <cell r="D67" t="str">
            <v>PORTA ESP ATRIA 2400X1100X45 + COR</v>
          </cell>
          <cell r="E67">
            <v>2400</v>
          </cell>
          <cell r="F67">
            <v>1100</v>
          </cell>
        </row>
        <row r="68">
          <cell r="B68">
            <v>929064</v>
          </cell>
          <cell r="C68">
            <v>570052</v>
          </cell>
          <cell r="D68" t="str">
            <v>PORTA ESP ATRIA 2400X1200X45 + COR</v>
          </cell>
          <cell r="E68">
            <v>2400</v>
          </cell>
          <cell r="F68">
            <v>1200</v>
          </cell>
        </row>
        <row r="69">
          <cell r="B69">
            <v>929065</v>
          </cell>
          <cell r="C69">
            <v>570053</v>
          </cell>
          <cell r="D69" t="str">
            <v>PORTA ESP ATRIA 2400X1300X45 + COR</v>
          </cell>
          <cell r="E69">
            <v>2400</v>
          </cell>
          <cell r="F69">
            <v>1300</v>
          </cell>
        </row>
        <row r="70">
          <cell r="B70">
            <v>929066</v>
          </cell>
          <cell r="C70">
            <v>570054</v>
          </cell>
          <cell r="D70" t="str">
            <v>PORTA ESP ATRIA 2400X1400X45 + COR</v>
          </cell>
          <cell r="E70">
            <v>2400</v>
          </cell>
          <cell r="F70">
            <v>1400</v>
          </cell>
        </row>
        <row r="71">
          <cell r="B71">
            <v>929067</v>
          </cell>
          <cell r="C71">
            <v>570055</v>
          </cell>
          <cell r="D71" t="str">
            <v>PORTA ESP ATRIA 2400X1500X45 + COR</v>
          </cell>
          <cell r="E71">
            <v>2400</v>
          </cell>
          <cell r="F71">
            <v>1500</v>
          </cell>
        </row>
        <row r="72">
          <cell r="B72">
            <v>0</v>
          </cell>
          <cell r="C72">
            <v>0</v>
          </cell>
          <cell r="D72">
            <v>0</v>
          </cell>
          <cell r="E72">
            <v>0</v>
          </cell>
          <cell r="F72">
            <v>0</v>
          </cell>
        </row>
        <row r="73">
          <cell r="B73">
            <v>929070</v>
          </cell>
          <cell r="C73">
            <v>570056</v>
          </cell>
          <cell r="D73" t="str">
            <v>PORTA ESP ATRIA 2500X800X45 + COR</v>
          </cell>
          <cell r="E73">
            <v>2500</v>
          </cell>
          <cell r="F73">
            <v>800</v>
          </cell>
        </row>
        <row r="74">
          <cell r="B74">
            <v>929071</v>
          </cell>
          <cell r="C74">
            <v>570057</v>
          </cell>
          <cell r="D74" t="str">
            <v>PORTA ESP ATRIA 2500X900X45 + COR</v>
          </cell>
          <cell r="E74">
            <v>2500</v>
          </cell>
          <cell r="F74">
            <v>900</v>
          </cell>
        </row>
        <row r="75">
          <cell r="B75">
            <v>929072</v>
          </cell>
          <cell r="C75">
            <v>570058</v>
          </cell>
          <cell r="D75" t="str">
            <v>PORTA ESP ATRIA 2500X1000X45 + COR</v>
          </cell>
          <cell r="E75">
            <v>2500</v>
          </cell>
          <cell r="F75">
            <v>1000</v>
          </cell>
        </row>
        <row r="76">
          <cell r="B76">
            <v>929073</v>
          </cell>
          <cell r="C76">
            <v>570059</v>
          </cell>
          <cell r="D76" t="str">
            <v>PORTA ESP ATRIA 2500X1100X45 + COR</v>
          </cell>
          <cell r="E76">
            <v>2500</v>
          </cell>
          <cell r="F76">
            <v>1100</v>
          </cell>
        </row>
        <row r="77">
          <cell r="B77">
            <v>929074</v>
          </cell>
          <cell r="C77">
            <v>570060</v>
          </cell>
          <cell r="D77" t="str">
            <v>PORTA ESP ATRIA 2500X1200X45 + COR</v>
          </cell>
          <cell r="E77">
            <v>2500</v>
          </cell>
          <cell r="F77">
            <v>1200</v>
          </cell>
        </row>
        <row r="78">
          <cell r="B78">
            <v>929075</v>
          </cell>
          <cell r="C78">
            <v>570061</v>
          </cell>
          <cell r="D78" t="str">
            <v>PORTA ESP ATRIA 2500X1300X45 + COR</v>
          </cell>
          <cell r="E78">
            <v>2500</v>
          </cell>
          <cell r="F78">
            <v>1300</v>
          </cell>
        </row>
        <row r="79">
          <cell r="B79">
            <v>929076</v>
          </cell>
          <cell r="C79">
            <v>570062</v>
          </cell>
          <cell r="D79" t="str">
            <v>PORTA ESP ATRIA 2500X1400X45 + COR</v>
          </cell>
          <cell r="E79">
            <v>2500</v>
          </cell>
          <cell r="F79">
            <v>1400</v>
          </cell>
        </row>
        <row r="80">
          <cell r="B80">
            <v>929077</v>
          </cell>
          <cell r="C80">
            <v>570063</v>
          </cell>
          <cell r="D80" t="str">
            <v>PORTA ESP ATRIA 2500X1500X45 + COR</v>
          </cell>
          <cell r="E80">
            <v>2500</v>
          </cell>
          <cell r="F80">
            <v>1500</v>
          </cell>
        </row>
        <row r="81">
          <cell r="B81">
            <v>0</v>
          </cell>
          <cell r="C81">
            <v>0</v>
          </cell>
          <cell r="D81">
            <v>0</v>
          </cell>
          <cell r="E81">
            <v>0</v>
          </cell>
          <cell r="F81">
            <v>0</v>
          </cell>
        </row>
        <row r="82">
          <cell r="B82">
            <v>929080</v>
          </cell>
          <cell r="C82">
            <v>570064</v>
          </cell>
          <cell r="D82" t="str">
            <v>PORTA ESP ATRIA 2600X800X45 + COR</v>
          </cell>
          <cell r="E82">
            <v>2600</v>
          </cell>
          <cell r="F82">
            <v>800</v>
          </cell>
        </row>
        <row r="83">
          <cell r="B83">
            <v>929081</v>
          </cell>
          <cell r="C83">
            <v>570065</v>
          </cell>
          <cell r="D83" t="str">
            <v>PORTA ESP ATRIA 2600X900X45 + COR</v>
          </cell>
          <cell r="E83">
            <v>2600</v>
          </cell>
          <cell r="F83">
            <v>900</v>
          </cell>
        </row>
        <row r="84">
          <cell r="B84">
            <v>929082</v>
          </cell>
          <cell r="C84">
            <v>570066</v>
          </cell>
          <cell r="D84" t="str">
            <v>PORTA ESP ATRIA 2600X1000X45 + COR</v>
          </cell>
          <cell r="E84">
            <v>2600</v>
          </cell>
          <cell r="F84">
            <v>1000</v>
          </cell>
        </row>
        <row r="85">
          <cell r="B85">
            <v>929083</v>
          </cell>
          <cell r="C85">
            <v>570067</v>
          </cell>
          <cell r="D85" t="str">
            <v>PORTA ESP ATRIA 2600X1100X45 + COR</v>
          </cell>
          <cell r="E85">
            <v>2600</v>
          </cell>
          <cell r="F85">
            <v>1100</v>
          </cell>
        </row>
        <row r="86">
          <cell r="B86">
            <v>929084</v>
          </cell>
          <cell r="C86">
            <v>570068</v>
          </cell>
          <cell r="D86" t="str">
            <v>PORTA ESP ATRIA 2600X1200X45 + COR</v>
          </cell>
          <cell r="E86">
            <v>2600</v>
          </cell>
          <cell r="F86">
            <v>1200</v>
          </cell>
        </row>
        <row r="87">
          <cell r="B87">
            <v>929085</v>
          </cell>
          <cell r="C87">
            <v>570069</v>
          </cell>
          <cell r="D87" t="str">
            <v>PORTA ESP ATRIA 2600X1300X45 + COR</v>
          </cell>
          <cell r="E87">
            <v>2600</v>
          </cell>
          <cell r="F87">
            <v>1300</v>
          </cell>
        </row>
        <row r="88">
          <cell r="B88">
            <v>929086</v>
          </cell>
          <cell r="C88">
            <v>570070</v>
          </cell>
          <cell r="D88" t="str">
            <v>PORTA ESP ATRIA 2600X1400X45 + COR</v>
          </cell>
          <cell r="E88">
            <v>2600</v>
          </cell>
          <cell r="F88">
            <v>1400</v>
          </cell>
        </row>
        <row r="89">
          <cell r="B89">
            <v>929087</v>
          </cell>
          <cell r="C89">
            <v>570071</v>
          </cell>
          <cell r="D89" t="str">
            <v>PORTA ESP ATRIA 2600X1500X45 + COR</v>
          </cell>
          <cell r="E89">
            <v>2600</v>
          </cell>
          <cell r="F89">
            <v>1500</v>
          </cell>
        </row>
        <row r="90">
          <cell r="B90">
            <v>0</v>
          </cell>
          <cell r="C90">
            <v>0</v>
          </cell>
          <cell r="D90">
            <v>0</v>
          </cell>
          <cell r="E90">
            <v>0</v>
          </cell>
          <cell r="F90">
            <v>0</v>
          </cell>
        </row>
        <row r="91">
          <cell r="B91">
            <v>929090</v>
          </cell>
          <cell r="C91">
            <v>570072</v>
          </cell>
          <cell r="D91" t="str">
            <v>PORTA ESP ATRIA 2700X800X45 + COR</v>
          </cell>
          <cell r="E91">
            <v>2700</v>
          </cell>
          <cell r="F91">
            <v>800</v>
          </cell>
        </row>
        <row r="92">
          <cell r="B92">
            <v>929091</v>
          </cell>
          <cell r="C92">
            <v>570073</v>
          </cell>
          <cell r="D92" t="str">
            <v>PORTA ESP ATRIA 2700X900X45 + COR</v>
          </cell>
          <cell r="E92">
            <v>2700</v>
          </cell>
          <cell r="F92">
            <v>900</v>
          </cell>
        </row>
        <row r="93">
          <cell r="B93">
            <v>929092</v>
          </cell>
          <cell r="C93">
            <v>570074</v>
          </cell>
          <cell r="D93" t="str">
            <v>PORTA ESP ATRIA 2700X1000X45 + COR</v>
          </cell>
          <cell r="E93">
            <v>2700</v>
          </cell>
          <cell r="F93">
            <v>1000</v>
          </cell>
        </row>
        <row r="94">
          <cell r="B94">
            <v>929093</v>
          </cell>
          <cell r="C94">
            <v>570075</v>
          </cell>
          <cell r="D94" t="str">
            <v>PORTA ESP ATRIA 2700X1100X45 + COR</v>
          </cell>
          <cell r="E94">
            <v>2700</v>
          </cell>
          <cell r="F94">
            <v>1100</v>
          </cell>
        </row>
        <row r="95">
          <cell r="B95">
            <v>929094</v>
          </cell>
          <cell r="C95">
            <v>570076</v>
          </cell>
          <cell r="D95" t="str">
            <v>PORTA ESP ATRIA 2700X1200X45 + COR</v>
          </cell>
          <cell r="E95">
            <v>2700</v>
          </cell>
          <cell r="F95">
            <v>1200</v>
          </cell>
        </row>
        <row r="96">
          <cell r="B96">
            <v>929095</v>
          </cell>
          <cell r="C96">
            <v>570077</v>
          </cell>
          <cell r="D96" t="str">
            <v>PORTA ESP ATRIA 2700X1300X45 + COR</v>
          </cell>
          <cell r="E96">
            <v>2700</v>
          </cell>
          <cell r="F96">
            <v>1300</v>
          </cell>
        </row>
        <row r="97">
          <cell r="B97">
            <v>929096</v>
          </cell>
          <cell r="C97">
            <v>570078</v>
          </cell>
          <cell r="D97" t="str">
            <v>PORTA ESP ATRIA 2700X1400X45 + COR</v>
          </cell>
          <cell r="E97">
            <v>2700</v>
          </cell>
          <cell r="F97">
            <v>1400</v>
          </cell>
        </row>
        <row r="98">
          <cell r="B98">
            <v>929097</v>
          </cell>
          <cell r="C98">
            <v>570079</v>
          </cell>
          <cell r="D98" t="str">
            <v>PORTA ESP ATRIA 2700X1500X45 + COR</v>
          </cell>
          <cell r="E98">
            <v>2700</v>
          </cell>
          <cell r="F98">
            <v>1500</v>
          </cell>
        </row>
        <row r="99">
          <cell r="B99">
            <v>0</v>
          </cell>
          <cell r="C99">
            <v>0</v>
          </cell>
          <cell r="D99">
            <v>0</v>
          </cell>
          <cell r="E99">
            <v>0</v>
          </cell>
          <cell r="F99">
            <v>0</v>
          </cell>
        </row>
        <row r="100">
          <cell r="B100">
            <v>929100</v>
          </cell>
          <cell r="C100">
            <v>570080</v>
          </cell>
          <cell r="D100" t="str">
            <v>PORTA ESP ATRIA PUX 1800X800X45 + COR</v>
          </cell>
          <cell r="E100">
            <v>1800</v>
          </cell>
          <cell r="F100">
            <v>800</v>
          </cell>
        </row>
        <row r="101">
          <cell r="B101">
            <v>929101</v>
          </cell>
          <cell r="C101">
            <v>570081</v>
          </cell>
          <cell r="D101" t="str">
            <v>PORTA ESP ATRIA PUX 1800X900X45 + COR</v>
          </cell>
          <cell r="E101">
            <v>1800</v>
          </cell>
          <cell r="F101">
            <v>900</v>
          </cell>
        </row>
        <row r="102">
          <cell r="B102">
            <v>929102</v>
          </cell>
          <cell r="C102">
            <v>570082</v>
          </cell>
          <cell r="D102" t="str">
            <v>PORTA ESP ATRIA PUX 1800X1000X45 + COR</v>
          </cell>
          <cell r="E102">
            <v>1800</v>
          </cell>
          <cell r="F102">
            <v>1000</v>
          </cell>
        </row>
        <row r="103">
          <cell r="B103">
            <v>929103</v>
          </cell>
          <cell r="C103">
            <v>570083</v>
          </cell>
          <cell r="D103" t="str">
            <v>PORTA ESP ATRIA PUX 1800X1100X45 + COR</v>
          </cell>
          <cell r="E103">
            <v>1800</v>
          </cell>
          <cell r="F103">
            <v>1100</v>
          </cell>
        </row>
        <row r="104">
          <cell r="B104">
            <v>929104</v>
          </cell>
          <cell r="C104">
            <v>570084</v>
          </cell>
          <cell r="D104" t="str">
            <v>PORTA ESP ATRIA PUX 1800X1200X45 + COR</v>
          </cell>
          <cell r="E104">
            <v>1800</v>
          </cell>
          <cell r="F104">
            <v>1200</v>
          </cell>
        </row>
        <row r="105">
          <cell r="B105">
            <v>929105</v>
          </cell>
          <cell r="C105">
            <v>570085</v>
          </cell>
          <cell r="D105" t="str">
            <v>PORTA ESP ATRIA PUX 1800X1300X45 + COR</v>
          </cell>
          <cell r="E105">
            <v>1800</v>
          </cell>
          <cell r="F105">
            <v>1300</v>
          </cell>
        </row>
        <row r="106">
          <cell r="B106">
            <v>929106</v>
          </cell>
          <cell r="C106">
            <v>570086</v>
          </cell>
          <cell r="D106" t="str">
            <v>PORTA ESP ATRIA PUX 1800X1400X45 + COR</v>
          </cell>
          <cell r="E106">
            <v>1800</v>
          </cell>
          <cell r="F106">
            <v>1400</v>
          </cell>
        </row>
        <row r="107">
          <cell r="B107">
            <v>929107</v>
          </cell>
          <cell r="C107">
            <v>570087</v>
          </cell>
          <cell r="D107" t="str">
            <v>PORTA ESP ATRIA PUX 1800X1500X45 + COR</v>
          </cell>
          <cell r="E107">
            <v>1800</v>
          </cell>
          <cell r="F107">
            <v>1500</v>
          </cell>
        </row>
        <row r="108">
          <cell r="B108">
            <v>0</v>
          </cell>
          <cell r="C108">
            <v>0</v>
          </cell>
          <cell r="D108">
            <v>0</v>
          </cell>
          <cell r="E108">
            <v>0</v>
          </cell>
          <cell r="F108">
            <v>0</v>
          </cell>
        </row>
        <row r="109">
          <cell r="B109">
            <v>929110</v>
          </cell>
          <cell r="C109">
            <v>570088</v>
          </cell>
          <cell r="D109" t="str">
            <v>PORTA ESP ATRIA PUX 1900X800X45 + COR</v>
          </cell>
          <cell r="E109">
            <v>1900</v>
          </cell>
          <cell r="F109">
            <v>800</v>
          </cell>
        </row>
        <row r="110">
          <cell r="B110">
            <v>929111</v>
          </cell>
          <cell r="C110">
            <v>570089</v>
          </cell>
          <cell r="D110" t="str">
            <v>PORTA ESP ATRIA PUX 1900X900X45 + COR</v>
          </cell>
          <cell r="E110">
            <v>1900</v>
          </cell>
          <cell r="F110">
            <v>900</v>
          </cell>
        </row>
        <row r="111">
          <cell r="B111">
            <v>929112</v>
          </cell>
          <cell r="C111">
            <v>570090</v>
          </cell>
          <cell r="D111" t="str">
            <v>PORTA ESP ATRIA PUX 1900X1000X45 + COR</v>
          </cell>
          <cell r="E111">
            <v>1900</v>
          </cell>
          <cell r="F111">
            <v>1000</v>
          </cell>
        </row>
        <row r="112">
          <cell r="B112">
            <v>929113</v>
          </cell>
          <cell r="C112">
            <v>570091</v>
          </cell>
          <cell r="D112" t="str">
            <v>PORTA ESP ATRIA PUX 1900X1100X45 + COR</v>
          </cell>
          <cell r="E112">
            <v>1900</v>
          </cell>
          <cell r="F112">
            <v>1100</v>
          </cell>
        </row>
        <row r="113">
          <cell r="B113">
            <v>929114</v>
          </cell>
          <cell r="C113">
            <v>570092</v>
          </cell>
          <cell r="D113" t="str">
            <v>PORTA ESP ATRIA PUX 1900X1200X45 + COR</v>
          </cell>
          <cell r="E113">
            <v>1900</v>
          </cell>
          <cell r="F113">
            <v>1200</v>
          </cell>
        </row>
        <row r="114">
          <cell r="B114">
            <v>929115</v>
          </cell>
          <cell r="C114">
            <v>570093</v>
          </cell>
          <cell r="D114" t="str">
            <v>PORTA ESP ATRIA PUX 1900X1300X45 + COR</v>
          </cell>
          <cell r="E114">
            <v>1900</v>
          </cell>
          <cell r="F114">
            <v>1300</v>
          </cell>
        </row>
        <row r="115">
          <cell r="B115">
            <v>929116</v>
          </cell>
          <cell r="C115">
            <v>570094</v>
          </cell>
          <cell r="D115" t="str">
            <v>PORTA ESP ATRIA PUX 1900X1400X45 + COR</v>
          </cell>
          <cell r="E115">
            <v>1900</v>
          </cell>
          <cell r="F115">
            <v>1400</v>
          </cell>
        </row>
        <row r="116">
          <cell r="B116">
            <v>929117</v>
          </cell>
          <cell r="C116">
            <v>570095</v>
          </cell>
          <cell r="D116" t="str">
            <v>PORTA ESP ATRIA PUX 1900X1500X45 + COR</v>
          </cell>
          <cell r="E116">
            <v>1900</v>
          </cell>
          <cell r="F116">
            <v>1500</v>
          </cell>
        </row>
        <row r="117">
          <cell r="B117">
            <v>0</v>
          </cell>
          <cell r="C117">
            <v>0</v>
          </cell>
          <cell r="D117">
            <v>0</v>
          </cell>
          <cell r="E117">
            <v>0</v>
          </cell>
          <cell r="F117">
            <v>0</v>
          </cell>
        </row>
        <row r="118">
          <cell r="B118">
            <v>929120</v>
          </cell>
          <cell r="C118">
            <v>570096</v>
          </cell>
          <cell r="D118" t="str">
            <v>PORTA ESP ATRIA PUX 2000X800X45 + COR</v>
          </cell>
          <cell r="E118">
            <v>2000</v>
          </cell>
          <cell r="F118">
            <v>800</v>
          </cell>
        </row>
        <row r="119">
          <cell r="B119">
            <v>929121</v>
          </cell>
          <cell r="C119">
            <v>570097</v>
          </cell>
          <cell r="D119" t="str">
            <v>PORTA ESP ATRIA PUX 2000X900X45 + COR</v>
          </cell>
          <cell r="E119">
            <v>2000</v>
          </cell>
          <cell r="F119">
            <v>900</v>
          </cell>
        </row>
        <row r="120">
          <cell r="B120">
            <v>929122</v>
          </cell>
          <cell r="C120">
            <v>570098</v>
          </cell>
          <cell r="D120" t="str">
            <v>PORTA ESP ATRIA PUX 2000X1000X45 + COR</v>
          </cell>
          <cell r="E120">
            <v>2000</v>
          </cell>
          <cell r="F120">
            <v>1000</v>
          </cell>
        </row>
        <row r="121">
          <cell r="B121">
            <v>929123</v>
          </cell>
          <cell r="C121">
            <v>570099</v>
          </cell>
          <cell r="D121" t="str">
            <v>PORTA ESP ATRIA PUX 2000X1100X45 + COR</v>
          </cell>
          <cell r="E121">
            <v>2000</v>
          </cell>
          <cell r="F121">
            <v>1100</v>
          </cell>
        </row>
        <row r="122">
          <cell r="B122">
            <v>929124</v>
          </cell>
          <cell r="C122">
            <v>570100</v>
          </cell>
          <cell r="D122" t="str">
            <v>PORTA ESP ATRIA PUX 2000X1200X45 + COR</v>
          </cell>
          <cell r="E122">
            <v>2000</v>
          </cell>
          <cell r="F122">
            <v>1200</v>
          </cell>
        </row>
        <row r="123">
          <cell r="B123">
            <v>929125</v>
          </cell>
          <cell r="C123">
            <v>570101</v>
          </cell>
          <cell r="D123" t="str">
            <v>PORTA ESP ATRIA PUX 2000X1300X45 + COR</v>
          </cell>
          <cell r="E123">
            <v>2000</v>
          </cell>
          <cell r="F123">
            <v>1300</v>
          </cell>
        </row>
        <row r="124">
          <cell r="B124">
            <v>929126</v>
          </cell>
          <cell r="C124">
            <v>570102</v>
          </cell>
          <cell r="D124" t="str">
            <v>PORTA ESP ATRIA PUX 2000X1400X45 + COR</v>
          </cell>
          <cell r="E124">
            <v>2000</v>
          </cell>
          <cell r="F124">
            <v>1400</v>
          </cell>
        </row>
        <row r="125">
          <cell r="B125">
            <v>929127</v>
          </cell>
          <cell r="C125">
            <v>570103</v>
          </cell>
          <cell r="D125" t="str">
            <v>PORTA ESP ATRIA PUX 2000X1500X45 + COR</v>
          </cell>
          <cell r="E125">
            <v>2000</v>
          </cell>
          <cell r="F125">
            <v>1500</v>
          </cell>
        </row>
        <row r="126">
          <cell r="B126">
            <v>0</v>
          </cell>
          <cell r="C126">
            <v>0</v>
          </cell>
          <cell r="D126">
            <v>0</v>
          </cell>
          <cell r="E126">
            <v>0</v>
          </cell>
          <cell r="F126">
            <v>0</v>
          </cell>
        </row>
        <row r="127">
          <cell r="B127">
            <v>929130</v>
          </cell>
          <cell r="C127">
            <v>570104</v>
          </cell>
          <cell r="D127" t="str">
            <v>PORTA ESP ATRIA PUX 2100X800X45 + COR</v>
          </cell>
          <cell r="E127">
            <v>2100</v>
          </cell>
          <cell r="F127">
            <v>800</v>
          </cell>
        </row>
        <row r="128">
          <cell r="B128">
            <v>929131</v>
          </cell>
          <cell r="C128">
            <v>570105</v>
          </cell>
          <cell r="D128" t="str">
            <v>PORTA ESP ATRIA PUX 2100X900X45 + COR</v>
          </cell>
          <cell r="E128">
            <v>2100</v>
          </cell>
          <cell r="F128">
            <v>900</v>
          </cell>
        </row>
        <row r="129">
          <cell r="B129">
            <v>929132</v>
          </cell>
          <cell r="C129">
            <v>570106</v>
          </cell>
          <cell r="D129" t="str">
            <v>PORTA ESP ATRIA PUX 2100X1000X45 + COR</v>
          </cell>
          <cell r="E129">
            <v>2100</v>
          </cell>
          <cell r="F129">
            <v>1000</v>
          </cell>
        </row>
        <row r="130">
          <cell r="B130">
            <v>929133</v>
          </cell>
          <cell r="C130">
            <v>570107</v>
          </cell>
          <cell r="D130" t="str">
            <v>PORTA ESP ATRIA PUX 2100X1100X45 + COR</v>
          </cell>
          <cell r="E130">
            <v>2100</v>
          </cell>
          <cell r="F130">
            <v>1100</v>
          </cell>
        </row>
        <row r="131">
          <cell r="B131">
            <v>929134</v>
          </cell>
          <cell r="C131">
            <v>570108</v>
          </cell>
          <cell r="D131" t="str">
            <v>PORTA ESP ATRIA PUX 2100X1200X45 + COR</v>
          </cell>
          <cell r="E131">
            <v>2100</v>
          </cell>
          <cell r="F131">
            <v>1200</v>
          </cell>
        </row>
        <row r="132">
          <cell r="B132">
            <v>929135</v>
          </cell>
          <cell r="C132">
            <v>570109</v>
          </cell>
          <cell r="D132" t="str">
            <v>PORTA ESP ATRIA PUX 2100X1300X45 + COR</v>
          </cell>
          <cell r="E132">
            <v>2100</v>
          </cell>
          <cell r="F132">
            <v>1300</v>
          </cell>
        </row>
        <row r="133">
          <cell r="B133">
            <v>929136</v>
          </cell>
          <cell r="C133">
            <v>570110</v>
          </cell>
          <cell r="D133" t="str">
            <v>PORTA ESP ATRIA PUX 2100X1400X45 + COR</v>
          </cell>
          <cell r="E133">
            <v>2100</v>
          </cell>
          <cell r="F133">
            <v>1400</v>
          </cell>
        </row>
        <row r="134">
          <cell r="B134">
            <v>929137</v>
          </cell>
          <cell r="C134">
            <v>570111</v>
          </cell>
          <cell r="D134" t="str">
            <v>PORTA ESP ATRIA PUX 2100X1500X45 + COR</v>
          </cell>
          <cell r="E134">
            <v>2100</v>
          </cell>
          <cell r="F134">
            <v>1500</v>
          </cell>
        </row>
        <row r="135">
          <cell r="B135">
            <v>0</v>
          </cell>
          <cell r="C135">
            <v>0</v>
          </cell>
          <cell r="D135">
            <v>0</v>
          </cell>
          <cell r="E135">
            <v>0</v>
          </cell>
          <cell r="F135">
            <v>0</v>
          </cell>
        </row>
        <row r="136">
          <cell r="B136">
            <v>929140</v>
          </cell>
          <cell r="C136">
            <v>570112</v>
          </cell>
          <cell r="D136" t="str">
            <v>PORTA ESP ATRIA PUX 2200X800X45 + COR</v>
          </cell>
          <cell r="E136">
            <v>2200</v>
          </cell>
          <cell r="F136">
            <v>800</v>
          </cell>
        </row>
        <row r="137">
          <cell r="B137">
            <v>929141</v>
          </cell>
          <cell r="C137">
            <v>570113</v>
          </cell>
          <cell r="D137" t="str">
            <v>PORTA ESP ATRIA PUX 2200X900X45 + COR</v>
          </cell>
          <cell r="E137">
            <v>2200</v>
          </cell>
          <cell r="F137">
            <v>900</v>
          </cell>
        </row>
        <row r="138">
          <cell r="B138">
            <v>929142</v>
          </cell>
          <cell r="C138">
            <v>570114</v>
          </cell>
          <cell r="D138" t="str">
            <v>PORTA ESP ATRIA PUX 2200X1000X45 + COR</v>
          </cell>
          <cell r="E138">
            <v>2200</v>
          </cell>
          <cell r="F138">
            <v>1000</v>
          </cell>
        </row>
        <row r="139">
          <cell r="B139">
            <v>929143</v>
          </cell>
          <cell r="C139">
            <v>570115</v>
          </cell>
          <cell r="D139" t="str">
            <v>PORTA ESP ATRIA PUX 2200X1100X45 + COR</v>
          </cell>
          <cell r="E139">
            <v>2200</v>
          </cell>
          <cell r="F139">
            <v>1100</v>
          </cell>
        </row>
        <row r="140">
          <cell r="B140">
            <v>929144</v>
          </cell>
          <cell r="C140">
            <v>570116</v>
          </cell>
          <cell r="D140" t="str">
            <v>PORTA ESP ATRIA PUX 2200X1200X45 + COR</v>
          </cell>
          <cell r="E140">
            <v>2200</v>
          </cell>
          <cell r="F140">
            <v>1200</v>
          </cell>
        </row>
        <row r="141">
          <cell r="B141">
            <v>929145</v>
          </cell>
          <cell r="C141">
            <v>570117</v>
          </cell>
          <cell r="D141" t="str">
            <v>PORTA ESP ATRIA PUX 2200X1300X45 + COR</v>
          </cell>
          <cell r="E141">
            <v>2200</v>
          </cell>
          <cell r="F141">
            <v>1300</v>
          </cell>
        </row>
        <row r="142">
          <cell r="B142">
            <v>929146</v>
          </cell>
          <cell r="C142">
            <v>570118</v>
          </cell>
          <cell r="D142" t="str">
            <v>PORTA ESP ATRIA PUX 2200X1400X45 + COR</v>
          </cell>
          <cell r="E142">
            <v>2200</v>
          </cell>
          <cell r="F142">
            <v>1400</v>
          </cell>
        </row>
        <row r="143">
          <cell r="B143">
            <v>929147</v>
          </cell>
          <cell r="C143">
            <v>570119</v>
          </cell>
          <cell r="D143" t="str">
            <v>PORTA ESP ATRIA PUX 2200X1500X45 + COR</v>
          </cell>
          <cell r="E143">
            <v>2200</v>
          </cell>
          <cell r="F143">
            <v>1500</v>
          </cell>
        </row>
        <row r="144">
          <cell r="B144">
            <v>0</v>
          </cell>
          <cell r="C144">
            <v>0</v>
          </cell>
          <cell r="D144">
            <v>0</v>
          </cell>
          <cell r="E144">
            <v>0</v>
          </cell>
          <cell r="F144">
            <v>0</v>
          </cell>
        </row>
        <row r="145">
          <cell r="B145">
            <v>929150</v>
          </cell>
          <cell r="C145">
            <v>570120</v>
          </cell>
          <cell r="D145" t="str">
            <v>PORTA ESP ATRIA PUX 2300X800X45 + COR</v>
          </cell>
          <cell r="E145">
            <v>2300</v>
          </cell>
          <cell r="F145">
            <v>800</v>
          </cell>
        </row>
        <row r="146">
          <cell r="B146">
            <v>929151</v>
          </cell>
          <cell r="C146">
            <v>570121</v>
          </cell>
          <cell r="D146" t="str">
            <v>PORTA ESP ATRIA PUX 2300X900X45 + COR</v>
          </cell>
          <cell r="E146">
            <v>2300</v>
          </cell>
          <cell r="F146">
            <v>900</v>
          </cell>
        </row>
        <row r="147">
          <cell r="B147">
            <v>929152</v>
          </cell>
          <cell r="C147">
            <v>570122</v>
          </cell>
          <cell r="D147" t="str">
            <v>PORTA ESP ATRIA PUX 2300X1000X45 + COR</v>
          </cell>
          <cell r="E147">
            <v>2300</v>
          </cell>
          <cell r="F147">
            <v>1000</v>
          </cell>
        </row>
        <row r="148">
          <cell r="B148">
            <v>929153</v>
          </cell>
          <cell r="C148">
            <v>570123</v>
          </cell>
          <cell r="D148" t="str">
            <v>PORTA ESP ATRIA PUX 2300X1100X45 + COR</v>
          </cell>
          <cell r="E148">
            <v>2300</v>
          </cell>
          <cell r="F148">
            <v>1100</v>
          </cell>
        </row>
        <row r="149">
          <cell r="B149">
            <v>929154</v>
          </cell>
          <cell r="C149">
            <v>570124</v>
          </cell>
          <cell r="D149" t="str">
            <v>PORTA ESP ATRIA PUX 2300X1200X45 + COR</v>
          </cell>
          <cell r="E149">
            <v>2300</v>
          </cell>
          <cell r="F149">
            <v>1200</v>
          </cell>
        </row>
        <row r="150">
          <cell r="B150">
            <v>929155</v>
          </cell>
          <cell r="C150">
            <v>570125</v>
          </cell>
          <cell r="D150" t="str">
            <v>PORTA ESP ATRIA PUX 2300X1300X45 + COR</v>
          </cell>
          <cell r="E150">
            <v>2300</v>
          </cell>
          <cell r="F150">
            <v>1300</v>
          </cell>
        </row>
        <row r="151">
          <cell r="B151">
            <v>929156</v>
          </cell>
          <cell r="C151">
            <v>570126</v>
          </cell>
          <cell r="D151" t="str">
            <v>PORTA ESP ATRIA PUX 2300X1400X45 + COR</v>
          </cell>
          <cell r="E151">
            <v>2300</v>
          </cell>
          <cell r="F151">
            <v>1400</v>
          </cell>
        </row>
        <row r="152">
          <cell r="B152">
            <v>929157</v>
          </cell>
          <cell r="C152">
            <v>570127</v>
          </cell>
          <cell r="D152" t="str">
            <v>PORTA ESP ATRIA PUX 2300X1500X45 + COR</v>
          </cell>
          <cell r="E152">
            <v>2300</v>
          </cell>
          <cell r="F152">
            <v>1500</v>
          </cell>
        </row>
        <row r="153">
          <cell r="B153">
            <v>0</v>
          </cell>
          <cell r="C153">
            <v>0</v>
          </cell>
          <cell r="D153">
            <v>0</v>
          </cell>
          <cell r="E153">
            <v>0</v>
          </cell>
          <cell r="F153">
            <v>0</v>
          </cell>
        </row>
        <row r="154">
          <cell r="B154">
            <v>929160</v>
          </cell>
          <cell r="C154">
            <v>570128</v>
          </cell>
          <cell r="D154" t="str">
            <v>PORTA ESP ATRIA PUX 2400X800X45 + COR</v>
          </cell>
          <cell r="E154">
            <v>2400</v>
          </cell>
          <cell r="F154">
            <v>800</v>
          </cell>
        </row>
        <row r="155">
          <cell r="B155">
            <v>929161</v>
          </cell>
          <cell r="C155">
            <v>570129</v>
          </cell>
          <cell r="D155" t="str">
            <v>PORTA ESP ATRIA PUX 2400X900X45 + COR</v>
          </cell>
          <cell r="E155">
            <v>2400</v>
          </cell>
          <cell r="F155">
            <v>900</v>
          </cell>
        </row>
        <row r="156">
          <cell r="B156">
            <v>929162</v>
          </cell>
          <cell r="C156">
            <v>570130</v>
          </cell>
          <cell r="D156" t="str">
            <v>PORTA ESP ATRIA PUX 2400X1000X45 + COR</v>
          </cell>
          <cell r="E156">
            <v>2400</v>
          </cell>
          <cell r="F156">
            <v>1000</v>
          </cell>
        </row>
        <row r="157">
          <cell r="B157">
            <v>929163</v>
          </cell>
          <cell r="C157">
            <v>570131</v>
          </cell>
          <cell r="D157" t="str">
            <v>PORTA ESP ATRIA PUX 2400X1100X45 + COR</v>
          </cell>
          <cell r="E157">
            <v>2400</v>
          </cell>
          <cell r="F157">
            <v>1100</v>
          </cell>
        </row>
        <row r="158">
          <cell r="B158">
            <v>929164</v>
          </cell>
          <cell r="C158">
            <v>570132</v>
          </cell>
          <cell r="D158" t="str">
            <v>PORTA ESP ATRIA PUX 2400X1200X45 + COR</v>
          </cell>
          <cell r="E158">
            <v>2400</v>
          </cell>
          <cell r="F158">
            <v>1200</v>
          </cell>
        </row>
        <row r="159">
          <cell r="B159">
            <v>929165</v>
          </cell>
          <cell r="C159">
            <v>570133</v>
          </cell>
          <cell r="D159" t="str">
            <v>PORTA ESP ATRIA PUX 2400X1300X45 + COR</v>
          </cell>
          <cell r="E159">
            <v>2400</v>
          </cell>
          <cell r="F159">
            <v>1300</v>
          </cell>
        </row>
        <row r="160">
          <cell r="B160">
            <v>929166</v>
          </cell>
          <cell r="C160">
            <v>570134</v>
          </cell>
          <cell r="D160" t="str">
            <v>PORTA ESP ATRIA PUX 2400X1400X45 + COR</v>
          </cell>
          <cell r="E160">
            <v>2400</v>
          </cell>
          <cell r="F160">
            <v>1400</v>
          </cell>
        </row>
        <row r="161">
          <cell r="B161">
            <v>929167</v>
          </cell>
          <cell r="C161">
            <v>570135</v>
          </cell>
          <cell r="D161" t="str">
            <v>PORTA ESP ATRIA PUX 2400X1500X45 + COR</v>
          </cell>
          <cell r="E161">
            <v>2400</v>
          </cell>
          <cell r="F161">
            <v>1500</v>
          </cell>
        </row>
        <row r="162">
          <cell r="B162">
            <v>0</v>
          </cell>
          <cell r="C162">
            <v>0</v>
          </cell>
          <cell r="D162">
            <v>0</v>
          </cell>
          <cell r="E162">
            <v>0</v>
          </cell>
          <cell r="F162">
            <v>0</v>
          </cell>
        </row>
        <row r="163">
          <cell r="B163">
            <v>929170</v>
          </cell>
          <cell r="C163">
            <v>570136</v>
          </cell>
          <cell r="D163" t="str">
            <v>PORTA ESP ATRIA PUX 2500X800X45 + COR</v>
          </cell>
          <cell r="E163">
            <v>2500</v>
          </cell>
          <cell r="F163">
            <v>800</v>
          </cell>
        </row>
        <row r="164">
          <cell r="B164">
            <v>929171</v>
          </cell>
          <cell r="C164">
            <v>570137</v>
          </cell>
          <cell r="D164" t="str">
            <v>PORTA ESP ATRIA PUX 2500X900X45 + COR</v>
          </cell>
          <cell r="E164">
            <v>2500</v>
          </cell>
          <cell r="F164">
            <v>900</v>
          </cell>
        </row>
        <row r="165">
          <cell r="B165">
            <v>929172</v>
          </cell>
          <cell r="C165">
            <v>570138</v>
          </cell>
          <cell r="D165" t="str">
            <v>PORTA ESP ATRIA PUX 2500X1000X45 + COR</v>
          </cell>
          <cell r="E165">
            <v>2500</v>
          </cell>
          <cell r="F165">
            <v>1000</v>
          </cell>
        </row>
        <row r="166">
          <cell r="B166">
            <v>929173</v>
          </cell>
          <cell r="C166">
            <v>570139</v>
          </cell>
          <cell r="D166" t="str">
            <v>PORTA ESP ATRIA PUX 2500X1100X45 + COR</v>
          </cell>
          <cell r="E166">
            <v>2500</v>
          </cell>
          <cell r="F166">
            <v>1100</v>
          </cell>
        </row>
        <row r="167">
          <cell r="B167">
            <v>929174</v>
          </cell>
          <cell r="C167">
            <v>570140</v>
          </cell>
          <cell r="D167" t="str">
            <v>PORTA ESP ATRIA PUX 2500X1200X45 + COR</v>
          </cell>
          <cell r="E167">
            <v>2500</v>
          </cell>
          <cell r="F167">
            <v>1200</v>
          </cell>
        </row>
        <row r="168">
          <cell r="B168">
            <v>929175</v>
          </cell>
          <cell r="C168">
            <v>570141</v>
          </cell>
          <cell r="D168" t="str">
            <v>PORTA ESP ATRIA PUX 2500X1300X45 + COR</v>
          </cell>
          <cell r="E168">
            <v>2500</v>
          </cell>
          <cell r="F168">
            <v>1300</v>
          </cell>
        </row>
        <row r="169">
          <cell r="B169">
            <v>929176</v>
          </cell>
          <cell r="C169">
            <v>570142</v>
          </cell>
          <cell r="D169" t="str">
            <v>PORTA ESP ATRIA PUX 2500X1400X45 + COR</v>
          </cell>
          <cell r="E169">
            <v>2500</v>
          </cell>
          <cell r="F169">
            <v>1400</v>
          </cell>
        </row>
        <row r="170">
          <cell r="B170">
            <v>929177</v>
          </cell>
          <cell r="C170">
            <v>570143</v>
          </cell>
          <cell r="D170" t="str">
            <v>PORTA ESP ATRIA PUX 2500X1500X45 + COR</v>
          </cell>
          <cell r="E170">
            <v>2500</v>
          </cell>
          <cell r="F170">
            <v>1500</v>
          </cell>
        </row>
        <row r="171">
          <cell r="B171">
            <v>0</v>
          </cell>
          <cell r="C171">
            <v>0</v>
          </cell>
          <cell r="D171">
            <v>0</v>
          </cell>
          <cell r="E171">
            <v>0</v>
          </cell>
          <cell r="F171">
            <v>0</v>
          </cell>
        </row>
        <row r="172">
          <cell r="B172">
            <v>929180</v>
          </cell>
          <cell r="C172">
            <v>570144</v>
          </cell>
          <cell r="D172" t="str">
            <v>PORTA ESP ATRIA PUX 2600X800X45 + COR</v>
          </cell>
          <cell r="E172">
            <v>2600</v>
          </cell>
          <cell r="F172">
            <v>800</v>
          </cell>
        </row>
        <row r="173">
          <cell r="B173">
            <v>929181</v>
          </cell>
          <cell r="C173">
            <v>570145</v>
          </cell>
          <cell r="D173" t="str">
            <v>PORTA ESP ATRIA PUX 2600X900X45 + COR</v>
          </cell>
          <cell r="E173">
            <v>2600</v>
          </cell>
          <cell r="F173">
            <v>900</v>
          </cell>
        </row>
        <row r="174">
          <cell r="B174">
            <v>929182</v>
          </cell>
          <cell r="C174">
            <v>570146</v>
          </cell>
          <cell r="D174" t="str">
            <v>PORTA ESP ATRIA PUX 2600X1000X45 + COR</v>
          </cell>
          <cell r="E174">
            <v>2600</v>
          </cell>
          <cell r="F174">
            <v>1000</v>
          </cell>
        </row>
        <row r="175">
          <cell r="B175">
            <v>929183</v>
          </cell>
          <cell r="C175">
            <v>570147</v>
          </cell>
          <cell r="D175" t="str">
            <v>PORTA ESP ATRIA PUX 2600X1100X45 + COR</v>
          </cell>
          <cell r="E175">
            <v>2600</v>
          </cell>
          <cell r="F175">
            <v>1100</v>
          </cell>
        </row>
        <row r="176">
          <cell r="B176">
            <v>929184</v>
          </cell>
          <cell r="C176">
            <v>570148</v>
          </cell>
          <cell r="D176" t="str">
            <v>PORTA ESP ATRIA PUX 2600X1200X45 + COR</v>
          </cell>
          <cell r="E176">
            <v>2600</v>
          </cell>
          <cell r="F176">
            <v>1200</v>
          </cell>
        </row>
        <row r="177">
          <cell r="B177">
            <v>929185</v>
          </cell>
          <cell r="C177">
            <v>570149</v>
          </cell>
          <cell r="D177" t="str">
            <v>PORTA ESP ATRIA PUX 2600X1300X45 + COR</v>
          </cell>
          <cell r="E177">
            <v>2600</v>
          </cell>
          <cell r="F177">
            <v>1300</v>
          </cell>
        </row>
        <row r="178">
          <cell r="B178">
            <v>929186</v>
          </cell>
          <cell r="C178">
            <v>570150</v>
          </cell>
          <cell r="D178" t="str">
            <v>PORTA ESP ATRIA PUX 2600X1400X45 + COR</v>
          </cell>
          <cell r="E178">
            <v>2600</v>
          </cell>
          <cell r="F178">
            <v>1400</v>
          </cell>
        </row>
        <row r="179">
          <cell r="B179">
            <v>929187</v>
          </cell>
          <cell r="C179">
            <v>570151</v>
          </cell>
          <cell r="D179" t="str">
            <v>PORTA ESP ATRIA PUX 2600X1500X45 + COR</v>
          </cell>
          <cell r="E179">
            <v>2600</v>
          </cell>
          <cell r="F179">
            <v>1500</v>
          </cell>
        </row>
        <row r="180">
          <cell r="B180">
            <v>0</v>
          </cell>
          <cell r="C180">
            <v>0</v>
          </cell>
          <cell r="D180">
            <v>0</v>
          </cell>
          <cell r="E180">
            <v>0</v>
          </cell>
          <cell r="F180">
            <v>0</v>
          </cell>
        </row>
        <row r="181">
          <cell r="B181">
            <v>929190</v>
          </cell>
          <cell r="C181">
            <v>570152</v>
          </cell>
          <cell r="D181" t="str">
            <v>PORTA ESP ATRIA PUX 2700X800X45 + COR</v>
          </cell>
          <cell r="E181">
            <v>2700</v>
          </cell>
          <cell r="F181">
            <v>800</v>
          </cell>
        </row>
        <row r="182">
          <cell r="B182">
            <v>929191</v>
          </cell>
          <cell r="C182">
            <v>570153</v>
          </cell>
          <cell r="D182" t="str">
            <v>PORTA ESP ATRIA PUX 2700X900X45 + COR</v>
          </cell>
          <cell r="E182">
            <v>2700</v>
          </cell>
          <cell r="F182">
            <v>900</v>
          </cell>
        </row>
        <row r="183">
          <cell r="B183">
            <v>929192</v>
          </cell>
          <cell r="C183">
            <v>570154</v>
          </cell>
          <cell r="D183" t="str">
            <v>PORTA ESP ATRIA PUX 2700X1000X45 + COR</v>
          </cell>
          <cell r="E183">
            <v>2700</v>
          </cell>
          <cell r="F183">
            <v>1000</v>
          </cell>
        </row>
        <row r="184">
          <cell r="B184">
            <v>929193</v>
          </cell>
          <cell r="C184">
            <v>570155</v>
          </cell>
          <cell r="D184" t="str">
            <v>PORTA ESP ATRIA PUX 2700X1100X45 + COR</v>
          </cell>
          <cell r="E184">
            <v>2700</v>
          </cell>
          <cell r="F184">
            <v>1100</v>
          </cell>
        </row>
        <row r="185">
          <cell r="B185">
            <v>929194</v>
          </cell>
          <cell r="C185">
            <v>570156</v>
          </cell>
          <cell r="D185" t="str">
            <v>PORTA ESP ATRIA PUX 2700X1200X45 + COR</v>
          </cell>
          <cell r="E185">
            <v>2700</v>
          </cell>
          <cell r="F185">
            <v>1200</v>
          </cell>
        </row>
        <row r="186">
          <cell r="B186">
            <v>929195</v>
          </cell>
          <cell r="C186">
            <v>570157</v>
          </cell>
          <cell r="D186" t="str">
            <v>PORTA ESP ATRIA PUX 2700X1300X45 + COR</v>
          </cell>
          <cell r="E186">
            <v>2700</v>
          </cell>
          <cell r="F186">
            <v>1300</v>
          </cell>
        </row>
        <row r="187">
          <cell r="B187">
            <v>929196</v>
          </cell>
          <cell r="C187">
            <v>570158</v>
          </cell>
          <cell r="D187" t="str">
            <v>PORTA ESP ATRIA PUX 2700X1400X45 + COR</v>
          </cell>
          <cell r="E187">
            <v>2700</v>
          </cell>
          <cell r="F187">
            <v>1400</v>
          </cell>
        </row>
        <row r="188">
          <cell r="B188">
            <v>929197</v>
          </cell>
          <cell r="C188">
            <v>570159</v>
          </cell>
          <cell r="D188" t="str">
            <v>PORTA ESP ATRIA PUX 2700X1500X45 + COR</v>
          </cell>
          <cell r="E188">
            <v>2700</v>
          </cell>
          <cell r="F188">
            <v>1500</v>
          </cell>
        </row>
        <row r="189">
          <cell r="B189">
            <v>0</v>
          </cell>
          <cell r="C189">
            <v>0</v>
          </cell>
          <cell r="D189">
            <v>0</v>
          </cell>
          <cell r="E189">
            <v>0</v>
          </cell>
          <cell r="F189">
            <v>0</v>
          </cell>
        </row>
        <row r="190">
          <cell r="B190">
            <v>929200</v>
          </cell>
          <cell r="C190">
            <v>570160</v>
          </cell>
          <cell r="D190" t="str">
            <v>PORTA ESP ATRIA PUX/FECH 1800X800X45 + COR</v>
          </cell>
          <cell r="E190">
            <v>1800</v>
          </cell>
          <cell r="F190">
            <v>800</v>
          </cell>
        </row>
        <row r="191">
          <cell r="B191">
            <v>929201</v>
          </cell>
          <cell r="C191">
            <v>570161</v>
          </cell>
          <cell r="D191" t="str">
            <v>PORTA ESP ATRIA PUX/FECH 1800X900X45 + COR</v>
          </cell>
          <cell r="E191">
            <v>1800</v>
          </cell>
          <cell r="F191">
            <v>900</v>
          </cell>
        </row>
        <row r="192">
          <cell r="B192">
            <v>929202</v>
          </cell>
          <cell r="C192">
            <v>570162</v>
          </cell>
          <cell r="D192" t="str">
            <v>PORTA ESP ATRIA PUX/FECH 1800X1000X45 + COR</v>
          </cell>
          <cell r="E192">
            <v>1800</v>
          </cell>
          <cell r="F192">
            <v>1000</v>
          </cell>
        </row>
        <row r="193">
          <cell r="B193">
            <v>929203</v>
          </cell>
          <cell r="C193">
            <v>570163</v>
          </cell>
          <cell r="D193" t="str">
            <v>PORTA ESP ATRIA PUX/FECH 1800X1100X45 + COR</v>
          </cell>
          <cell r="E193">
            <v>1800</v>
          </cell>
          <cell r="F193">
            <v>1100</v>
          </cell>
        </row>
        <row r="194">
          <cell r="B194">
            <v>929204</v>
          </cell>
          <cell r="C194">
            <v>570164</v>
          </cell>
          <cell r="D194" t="str">
            <v>PORTA ESP ATRIA PUX/FECH 1800X1200X45 + COR</v>
          </cell>
          <cell r="E194">
            <v>1800</v>
          </cell>
          <cell r="F194">
            <v>1200</v>
          </cell>
        </row>
        <row r="195">
          <cell r="B195">
            <v>929205</v>
          </cell>
          <cell r="C195">
            <v>570165</v>
          </cell>
          <cell r="D195" t="str">
            <v>PORTA ESP ATRIA PUX/FECH 1800X1300X45 + COR</v>
          </cell>
          <cell r="E195">
            <v>1800</v>
          </cell>
          <cell r="F195">
            <v>1300</v>
          </cell>
        </row>
        <row r="196">
          <cell r="B196">
            <v>929206</v>
          </cell>
          <cell r="C196">
            <v>570166</v>
          </cell>
          <cell r="D196" t="str">
            <v>PORTA ESP ATRIA PUX/FECH 1800X1400X45 + COR</v>
          </cell>
          <cell r="E196">
            <v>1800</v>
          </cell>
          <cell r="F196">
            <v>1400</v>
          </cell>
        </row>
        <row r="197">
          <cell r="B197">
            <v>929207</v>
          </cell>
          <cell r="C197">
            <v>570167</v>
          </cell>
          <cell r="D197" t="str">
            <v>PORTA ESP ATRIA PUX/FECH 1800X1500X45 + COR</v>
          </cell>
          <cell r="E197">
            <v>1800</v>
          </cell>
          <cell r="F197">
            <v>1500</v>
          </cell>
        </row>
        <row r="198">
          <cell r="B198">
            <v>0</v>
          </cell>
          <cell r="C198">
            <v>0</v>
          </cell>
          <cell r="D198">
            <v>0</v>
          </cell>
          <cell r="E198">
            <v>0</v>
          </cell>
          <cell r="F198">
            <v>0</v>
          </cell>
        </row>
        <row r="199">
          <cell r="B199">
            <v>929210</v>
          </cell>
          <cell r="C199">
            <v>570168</v>
          </cell>
          <cell r="D199" t="str">
            <v>PORTA ESP ATRIA PUX/FECH 1900X800X45 + COR</v>
          </cell>
          <cell r="E199">
            <v>1900</v>
          </cell>
          <cell r="F199">
            <v>800</v>
          </cell>
        </row>
        <row r="200">
          <cell r="B200">
            <v>929211</v>
          </cell>
          <cell r="C200">
            <v>570169</v>
          </cell>
          <cell r="D200" t="str">
            <v>PORTA ESP ATRIA PUX/FECH 1900X900X45 + COR</v>
          </cell>
          <cell r="E200">
            <v>1900</v>
          </cell>
          <cell r="F200">
            <v>900</v>
          </cell>
        </row>
        <row r="201">
          <cell r="B201">
            <v>929212</v>
          </cell>
          <cell r="C201">
            <v>570170</v>
          </cell>
          <cell r="D201" t="str">
            <v>PORTA ESP ATRIA PUX/FECH 1900X1000X45 + COR</v>
          </cell>
          <cell r="E201">
            <v>1900</v>
          </cell>
          <cell r="F201">
            <v>1000</v>
          </cell>
        </row>
        <row r="202">
          <cell r="B202">
            <v>929213</v>
          </cell>
          <cell r="C202">
            <v>570171</v>
          </cell>
          <cell r="D202" t="str">
            <v>PORTA ESP ATRIA PUX/FECH 1900X1100X45 + COR</v>
          </cell>
          <cell r="E202">
            <v>1900</v>
          </cell>
          <cell r="F202">
            <v>1100</v>
          </cell>
        </row>
        <row r="203">
          <cell r="B203">
            <v>929214</v>
          </cell>
          <cell r="C203">
            <v>570172</v>
          </cell>
          <cell r="D203" t="str">
            <v>PORTA ESP ATRIA PUX/FECH 1900X1200X45 + COR</v>
          </cell>
          <cell r="E203">
            <v>1900</v>
          </cell>
          <cell r="F203">
            <v>1200</v>
          </cell>
        </row>
        <row r="204">
          <cell r="B204">
            <v>929215</v>
          </cell>
          <cell r="C204">
            <v>570173</v>
          </cell>
          <cell r="D204" t="str">
            <v>PORTA ESP ATRIA PUX/FECH 1900X1300X45 + COR</v>
          </cell>
          <cell r="E204">
            <v>1900</v>
          </cell>
          <cell r="F204">
            <v>1300</v>
          </cell>
        </row>
        <row r="205">
          <cell r="B205">
            <v>929216</v>
          </cell>
          <cell r="C205">
            <v>570174</v>
          </cell>
          <cell r="D205" t="str">
            <v>PORTA ESP ATRIA PUX/FECH 1900X1400X45 + COR</v>
          </cell>
          <cell r="E205">
            <v>1900</v>
          </cell>
          <cell r="F205">
            <v>1400</v>
          </cell>
        </row>
        <row r="206">
          <cell r="B206">
            <v>929217</v>
          </cell>
          <cell r="C206">
            <v>570175</v>
          </cell>
          <cell r="D206" t="str">
            <v>PORTA ESP ATRIA PUX/FECH 1900X1500X45 + COR</v>
          </cell>
          <cell r="E206">
            <v>1900</v>
          </cell>
          <cell r="F206">
            <v>1500</v>
          </cell>
        </row>
        <row r="207">
          <cell r="B207">
            <v>0</v>
          </cell>
          <cell r="C207">
            <v>0</v>
          </cell>
          <cell r="D207">
            <v>0</v>
          </cell>
          <cell r="E207">
            <v>0</v>
          </cell>
          <cell r="F207">
            <v>0</v>
          </cell>
        </row>
        <row r="208">
          <cell r="B208">
            <v>929220</v>
          </cell>
          <cell r="C208">
            <v>570176</v>
          </cell>
          <cell r="D208" t="str">
            <v>PORTA ESP ATRIA PUX/FECH 2000X800X45 + COR</v>
          </cell>
          <cell r="E208">
            <v>2000</v>
          </cell>
          <cell r="F208">
            <v>800</v>
          </cell>
        </row>
        <row r="209">
          <cell r="B209">
            <v>929221</v>
          </cell>
          <cell r="C209">
            <v>570177</v>
          </cell>
          <cell r="D209" t="str">
            <v>PORTA ESP ATRIA PUX/FECH 2000X900X45 + COR</v>
          </cell>
          <cell r="E209">
            <v>2000</v>
          </cell>
          <cell r="F209">
            <v>900</v>
          </cell>
        </row>
        <row r="210">
          <cell r="B210">
            <v>929222</v>
          </cell>
          <cell r="C210">
            <v>570178</v>
          </cell>
          <cell r="D210" t="str">
            <v>PORTA ESP ATRIA PUX/FECH 2000X1000X45 + COR</v>
          </cell>
          <cell r="E210">
            <v>2000</v>
          </cell>
          <cell r="F210">
            <v>1000</v>
          </cell>
        </row>
        <row r="211">
          <cell r="B211">
            <v>929223</v>
          </cell>
          <cell r="C211">
            <v>570179</v>
          </cell>
          <cell r="D211" t="str">
            <v>PORTA ESP ATRIA PUX/FECH 2000X1100X45 + COR</v>
          </cell>
          <cell r="E211">
            <v>2000</v>
          </cell>
          <cell r="F211">
            <v>1100</v>
          </cell>
        </row>
        <row r="212">
          <cell r="B212">
            <v>929224</v>
          </cell>
          <cell r="C212">
            <v>570180</v>
          </cell>
          <cell r="D212" t="str">
            <v>PORTA ESP ATRIA PUX/FECH 2000X1200X45 + COR</v>
          </cell>
          <cell r="E212">
            <v>2000</v>
          </cell>
          <cell r="F212">
            <v>1200</v>
          </cell>
        </row>
        <row r="213">
          <cell r="B213">
            <v>929225</v>
          </cell>
          <cell r="C213">
            <v>570181</v>
          </cell>
          <cell r="D213" t="str">
            <v>PORTA ESP ATRIA PUX/FECH 2000X1300X45 + COR</v>
          </cell>
          <cell r="E213">
            <v>2000</v>
          </cell>
          <cell r="F213">
            <v>1300</v>
          </cell>
        </row>
        <row r="214">
          <cell r="B214">
            <v>929226</v>
          </cell>
          <cell r="C214">
            <v>570182</v>
          </cell>
          <cell r="D214" t="str">
            <v>PORTA ESP ATRIA PUX/FECH 2000X1400X45 + COR</v>
          </cell>
          <cell r="E214">
            <v>2000</v>
          </cell>
          <cell r="F214">
            <v>1400</v>
          </cell>
        </row>
        <row r="215">
          <cell r="B215">
            <v>929227</v>
          </cell>
          <cell r="C215">
            <v>570183</v>
          </cell>
          <cell r="D215" t="str">
            <v>PORTA ESP ATRIA PUX/FECH 2000X1500X45 + COR</v>
          </cell>
          <cell r="E215">
            <v>2000</v>
          </cell>
          <cell r="F215">
            <v>1500</v>
          </cell>
        </row>
        <row r="216">
          <cell r="B216">
            <v>0</v>
          </cell>
          <cell r="C216">
            <v>0</v>
          </cell>
          <cell r="D216">
            <v>0</v>
          </cell>
          <cell r="E216">
            <v>0</v>
          </cell>
          <cell r="F216">
            <v>0</v>
          </cell>
        </row>
        <row r="217">
          <cell r="B217">
            <v>929230</v>
          </cell>
          <cell r="C217">
            <v>570184</v>
          </cell>
          <cell r="D217" t="str">
            <v>PORTA ESP ATRIA PUX/FECH 2100X800X45 + COR</v>
          </cell>
          <cell r="E217">
            <v>2100</v>
          </cell>
          <cell r="F217">
            <v>800</v>
          </cell>
        </row>
        <row r="218">
          <cell r="B218">
            <v>929231</v>
          </cell>
          <cell r="C218">
            <v>570185</v>
          </cell>
          <cell r="D218" t="str">
            <v>PORTA ESP ATRIA PUX/FECH 2100X900X45 + COR</v>
          </cell>
          <cell r="E218">
            <v>2100</v>
          </cell>
          <cell r="F218">
            <v>900</v>
          </cell>
        </row>
        <row r="219">
          <cell r="B219">
            <v>929232</v>
          </cell>
          <cell r="C219">
            <v>570186</v>
          </cell>
          <cell r="D219" t="str">
            <v>PORTA ESP ATRIA PUX/FECH 2100X1000X45 + COR</v>
          </cell>
          <cell r="E219">
            <v>2100</v>
          </cell>
          <cell r="F219">
            <v>1000</v>
          </cell>
        </row>
        <row r="220">
          <cell r="B220">
            <v>929233</v>
          </cell>
          <cell r="C220">
            <v>570187</v>
          </cell>
          <cell r="D220" t="str">
            <v>PORTA ESP ATRIA PUX/FECH 2100X1100X45 + COR</v>
          </cell>
          <cell r="E220">
            <v>2100</v>
          </cell>
          <cell r="F220">
            <v>1100</v>
          </cell>
        </row>
        <row r="221">
          <cell r="B221">
            <v>929234</v>
          </cell>
          <cell r="C221">
            <v>570188</v>
          </cell>
          <cell r="D221" t="str">
            <v>PORTA ESP ATRIA PUX/FECH 2100X1200X45 + COR</v>
          </cell>
          <cell r="E221">
            <v>2100</v>
          </cell>
          <cell r="F221">
            <v>1200</v>
          </cell>
        </row>
        <row r="222">
          <cell r="B222">
            <v>929235</v>
          </cell>
          <cell r="C222">
            <v>570189</v>
          </cell>
          <cell r="D222" t="str">
            <v>PORTA ESP ATRIA PUX/FECH 2100X1300X45 + COR</v>
          </cell>
          <cell r="E222">
            <v>2100</v>
          </cell>
          <cell r="F222">
            <v>1300</v>
          </cell>
        </row>
        <row r="223">
          <cell r="B223">
            <v>929236</v>
          </cell>
          <cell r="C223">
            <v>570190</v>
          </cell>
          <cell r="D223" t="str">
            <v>PORTA ESP ATRIA PUX/FECH 2100X1400X45 + COR</v>
          </cell>
          <cell r="E223">
            <v>2100</v>
          </cell>
          <cell r="F223">
            <v>1400</v>
          </cell>
        </row>
        <row r="224">
          <cell r="B224">
            <v>929237</v>
          </cell>
          <cell r="C224">
            <v>570191</v>
          </cell>
          <cell r="D224" t="str">
            <v>PORTA ESP ATRIA PUX/FECH 2100X1500X45 + COR</v>
          </cell>
          <cell r="E224">
            <v>2100</v>
          </cell>
          <cell r="F224">
            <v>1500</v>
          </cell>
        </row>
        <row r="225">
          <cell r="B225">
            <v>0</v>
          </cell>
          <cell r="C225">
            <v>0</v>
          </cell>
          <cell r="D225">
            <v>0</v>
          </cell>
          <cell r="E225">
            <v>0</v>
          </cell>
          <cell r="F225">
            <v>0</v>
          </cell>
        </row>
        <row r="226">
          <cell r="B226">
            <v>929240</v>
          </cell>
          <cell r="C226">
            <v>570192</v>
          </cell>
          <cell r="D226" t="str">
            <v>PORTA ESP ATRIA PUX/FECH 2200X800X45 + COR</v>
          </cell>
          <cell r="E226">
            <v>2200</v>
          </cell>
          <cell r="F226">
            <v>800</v>
          </cell>
        </row>
        <row r="227">
          <cell r="B227">
            <v>929241</v>
          </cell>
          <cell r="C227">
            <v>570193</v>
          </cell>
          <cell r="D227" t="str">
            <v>PORTA ESP ATRIA PUX/FECH 2200X900X45 + COR</v>
          </cell>
          <cell r="E227">
            <v>2200</v>
          </cell>
          <cell r="F227">
            <v>900</v>
          </cell>
        </row>
        <row r="228">
          <cell r="B228">
            <v>929242</v>
          </cell>
          <cell r="C228">
            <v>570194</v>
          </cell>
          <cell r="D228" t="str">
            <v>PORTA ESP ATRIA PUX/FECH 2200X1000X45 + COR</v>
          </cell>
          <cell r="E228">
            <v>2200</v>
          </cell>
          <cell r="F228">
            <v>1000</v>
          </cell>
        </row>
        <row r="229">
          <cell r="B229">
            <v>929243</v>
          </cell>
          <cell r="C229">
            <v>570195</v>
          </cell>
          <cell r="D229" t="str">
            <v>PORTA ESP ATRIA PUX/FECH 2200X1100X45 + COR</v>
          </cell>
          <cell r="E229">
            <v>2200</v>
          </cell>
          <cell r="F229">
            <v>1100</v>
          </cell>
        </row>
        <row r="230">
          <cell r="B230">
            <v>929244</v>
          </cell>
          <cell r="C230">
            <v>570196</v>
          </cell>
          <cell r="D230" t="str">
            <v>PORTA ESP ATRIA PUX/FECH 2200X1200X45 + COR</v>
          </cell>
          <cell r="E230">
            <v>2200</v>
          </cell>
          <cell r="F230">
            <v>1200</v>
          </cell>
        </row>
        <row r="231">
          <cell r="B231">
            <v>929245</v>
          </cell>
          <cell r="C231">
            <v>570197</v>
          </cell>
          <cell r="D231" t="str">
            <v>PORTA ESP ATRIA PUX/FECH 2200X1300X45 + COR</v>
          </cell>
          <cell r="E231">
            <v>2200</v>
          </cell>
          <cell r="F231">
            <v>1300</v>
          </cell>
        </row>
        <row r="232">
          <cell r="B232">
            <v>929246</v>
          </cell>
          <cell r="C232">
            <v>570198</v>
          </cell>
          <cell r="D232" t="str">
            <v>PORTA ESP ATRIA PUX/FECH 2200X1400X45 + COR</v>
          </cell>
          <cell r="E232">
            <v>2200</v>
          </cell>
          <cell r="F232">
            <v>1400</v>
          </cell>
        </row>
        <row r="233">
          <cell r="B233">
            <v>929247</v>
          </cell>
          <cell r="C233">
            <v>570199</v>
          </cell>
          <cell r="D233" t="str">
            <v>PORTA ESP ATRIA PUX/FECH 2200X1500X45 + COR</v>
          </cell>
          <cell r="E233">
            <v>2200</v>
          </cell>
          <cell r="F233">
            <v>1500</v>
          </cell>
        </row>
        <row r="234">
          <cell r="B234">
            <v>0</v>
          </cell>
          <cell r="C234">
            <v>0</v>
          </cell>
          <cell r="D234">
            <v>0</v>
          </cell>
          <cell r="E234">
            <v>0</v>
          </cell>
          <cell r="F234">
            <v>0</v>
          </cell>
        </row>
        <row r="235">
          <cell r="B235">
            <v>929250</v>
          </cell>
          <cell r="C235">
            <v>570200</v>
          </cell>
          <cell r="D235" t="str">
            <v>PORTA ESP ATRIA PUX/FECH 2300X800X45 + COR</v>
          </cell>
          <cell r="E235">
            <v>2300</v>
          </cell>
          <cell r="F235">
            <v>800</v>
          </cell>
        </row>
        <row r="236">
          <cell r="B236">
            <v>929251</v>
          </cell>
          <cell r="C236">
            <v>570201</v>
          </cell>
          <cell r="D236" t="str">
            <v>PORTA ESP ATRIA PUX/FECH 2300X900X45 + COR</v>
          </cell>
          <cell r="E236">
            <v>2300</v>
          </cell>
          <cell r="F236">
            <v>900</v>
          </cell>
        </row>
        <row r="237">
          <cell r="B237">
            <v>929252</v>
          </cell>
          <cell r="C237">
            <v>570202</v>
          </cell>
          <cell r="D237" t="str">
            <v>PORTA ESP ATRIA PUX/FECH 2300X1000X45 + COR</v>
          </cell>
          <cell r="E237">
            <v>2300</v>
          </cell>
          <cell r="F237">
            <v>1000</v>
          </cell>
        </row>
        <row r="238">
          <cell r="B238">
            <v>929253</v>
          </cell>
          <cell r="C238">
            <v>570203</v>
          </cell>
          <cell r="D238" t="str">
            <v>PORTA ESP ATRIA PUX/FECH 2300X1100X45 + COR</v>
          </cell>
          <cell r="E238">
            <v>2300</v>
          </cell>
          <cell r="F238">
            <v>1100</v>
          </cell>
        </row>
        <row r="239">
          <cell r="B239">
            <v>929254</v>
          </cell>
          <cell r="C239">
            <v>570204</v>
          </cell>
          <cell r="D239" t="str">
            <v>PORTA ESP ATRIA PUX/FECH 2300X1200X45 + COR</v>
          </cell>
          <cell r="E239">
            <v>2300</v>
          </cell>
          <cell r="F239">
            <v>1200</v>
          </cell>
        </row>
        <row r="240">
          <cell r="B240">
            <v>929255</v>
          </cell>
          <cell r="C240">
            <v>570205</v>
          </cell>
          <cell r="D240" t="str">
            <v>PORTA ESP ATRIA PUX/FECH 2300X1300X45 + COR</v>
          </cell>
          <cell r="E240">
            <v>2300</v>
          </cell>
          <cell r="F240">
            <v>1300</v>
          </cell>
        </row>
        <row r="241">
          <cell r="B241">
            <v>929256</v>
          </cell>
          <cell r="C241">
            <v>570206</v>
          </cell>
          <cell r="D241" t="str">
            <v>PORTA ESP ATRIA PUX/FECH 2300X1400X45 + COR</v>
          </cell>
          <cell r="E241">
            <v>2300</v>
          </cell>
          <cell r="F241">
            <v>1400</v>
          </cell>
        </row>
        <row r="242">
          <cell r="B242">
            <v>929257</v>
          </cell>
          <cell r="C242">
            <v>570207</v>
          </cell>
          <cell r="D242" t="str">
            <v>PORTA ESP ATRIA PUX/FECH 2300X1500X45 + COR</v>
          </cell>
          <cell r="E242">
            <v>2300</v>
          </cell>
          <cell r="F242">
            <v>1500</v>
          </cell>
        </row>
        <row r="243">
          <cell r="B243">
            <v>0</v>
          </cell>
          <cell r="C243">
            <v>0</v>
          </cell>
          <cell r="D243">
            <v>0</v>
          </cell>
          <cell r="E243">
            <v>0</v>
          </cell>
          <cell r="F243">
            <v>0</v>
          </cell>
        </row>
        <row r="244">
          <cell r="B244">
            <v>929260</v>
          </cell>
          <cell r="C244">
            <v>570208</v>
          </cell>
          <cell r="D244" t="str">
            <v>PORTA ESP ATRIA PUX/FECH 2400X800X45 + COR</v>
          </cell>
          <cell r="E244">
            <v>2400</v>
          </cell>
          <cell r="F244">
            <v>800</v>
          </cell>
        </row>
        <row r="245">
          <cell r="B245">
            <v>929261</v>
          </cell>
          <cell r="C245">
            <v>570209</v>
          </cell>
          <cell r="D245" t="str">
            <v>PORTA ESP ATRIA PUX/FECH 2400X900X45 + COR</v>
          </cell>
          <cell r="E245">
            <v>2400</v>
          </cell>
          <cell r="F245">
            <v>900</v>
          </cell>
        </row>
        <row r="246">
          <cell r="B246">
            <v>929262</v>
          </cell>
          <cell r="C246">
            <v>570210</v>
          </cell>
          <cell r="D246" t="str">
            <v>PORTA ESP ATRIA PUX/FECH 2400X1000X45 + COR</v>
          </cell>
          <cell r="E246">
            <v>2400</v>
          </cell>
          <cell r="F246">
            <v>1000</v>
          </cell>
        </row>
        <row r="247">
          <cell r="B247">
            <v>929263</v>
          </cell>
          <cell r="C247">
            <v>570211</v>
          </cell>
          <cell r="D247" t="str">
            <v>PORTA ESP ATRIA PUX/FECH 2400X1100X45 + COR</v>
          </cell>
          <cell r="E247">
            <v>2400</v>
          </cell>
          <cell r="F247">
            <v>1100</v>
          </cell>
        </row>
        <row r="248">
          <cell r="B248">
            <v>929264</v>
          </cell>
          <cell r="C248">
            <v>570212</v>
          </cell>
          <cell r="D248" t="str">
            <v>PORTA ESP ATRIA PUX/FECH 2400X1200X45 + COR</v>
          </cell>
          <cell r="E248">
            <v>2400</v>
          </cell>
          <cell r="F248">
            <v>1200</v>
          </cell>
        </row>
        <row r="249">
          <cell r="B249">
            <v>929265</v>
          </cell>
          <cell r="C249">
            <v>570213</v>
          </cell>
          <cell r="D249" t="str">
            <v>PORTA ESP ATRIA PUX/FECH 2400X1300X45 + COR</v>
          </cell>
          <cell r="E249">
            <v>2400</v>
          </cell>
          <cell r="F249">
            <v>1300</v>
          </cell>
        </row>
        <row r="250">
          <cell r="B250">
            <v>929266</v>
          </cell>
          <cell r="C250">
            <v>570214</v>
          </cell>
          <cell r="D250" t="str">
            <v>PORTA ESP ATRIA PUX/FECH 2400X1400X45 + COR</v>
          </cell>
          <cell r="E250">
            <v>2400</v>
          </cell>
          <cell r="F250">
            <v>1400</v>
          </cell>
        </row>
        <row r="251">
          <cell r="B251">
            <v>929267</v>
          </cell>
          <cell r="C251">
            <v>570215</v>
          </cell>
          <cell r="D251" t="str">
            <v>PORTA ESP ATRIA PUX/FECH 2400X1500X45 + COR</v>
          </cell>
          <cell r="E251">
            <v>2400</v>
          </cell>
          <cell r="F251">
            <v>1500</v>
          </cell>
        </row>
        <row r="252">
          <cell r="B252">
            <v>0</v>
          </cell>
          <cell r="C252">
            <v>0</v>
          </cell>
          <cell r="D252">
            <v>0</v>
          </cell>
          <cell r="E252">
            <v>0</v>
          </cell>
          <cell r="F252">
            <v>0</v>
          </cell>
        </row>
        <row r="253">
          <cell r="B253">
            <v>929270</v>
          </cell>
          <cell r="C253">
            <v>570216</v>
          </cell>
          <cell r="D253" t="str">
            <v>PORTA ESP ATRIA PUX/FECH 2500X800X45 + COR</v>
          </cell>
          <cell r="E253">
            <v>2500</v>
          </cell>
          <cell r="F253">
            <v>800</v>
          </cell>
        </row>
        <row r="254">
          <cell r="B254">
            <v>929271</v>
          </cell>
          <cell r="C254">
            <v>570217</v>
          </cell>
          <cell r="D254" t="str">
            <v>PORTA ESP ATRIA PUX/FECH 2500X900X45 + COR</v>
          </cell>
          <cell r="E254">
            <v>2500</v>
          </cell>
          <cell r="F254">
            <v>900</v>
          </cell>
        </row>
        <row r="255">
          <cell r="B255">
            <v>929272</v>
          </cell>
          <cell r="C255">
            <v>570218</v>
          </cell>
          <cell r="D255" t="str">
            <v>PORTA ESP ATRIA PUX/FECH 2500X1000X45 + COR</v>
          </cell>
          <cell r="E255">
            <v>2500</v>
          </cell>
          <cell r="F255">
            <v>1000</v>
          </cell>
        </row>
        <row r="256">
          <cell r="B256">
            <v>929273</v>
          </cell>
          <cell r="C256">
            <v>570219</v>
          </cell>
          <cell r="D256" t="str">
            <v>PORTA ESP ATRIA PUX/FECH 2500X1100X45 + COR</v>
          </cell>
          <cell r="E256">
            <v>2500</v>
          </cell>
          <cell r="F256">
            <v>1100</v>
          </cell>
        </row>
        <row r="257">
          <cell r="B257">
            <v>929274</v>
          </cell>
          <cell r="C257">
            <v>570220</v>
          </cell>
          <cell r="D257" t="str">
            <v>PORTA ESP ATRIA PUX/FECH 2500X1200X45 + COR</v>
          </cell>
          <cell r="E257">
            <v>2500</v>
          </cell>
          <cell r="F257">
            <v>1200</v>
          </cell>
        </row>
        <row r="258">
          <cell r="B258">
            <v>929275</v>
          </cell>
          <cell r="C258">
            <v>570221</v>
          </cell>
          <cell r="D258" t="str">
            <v>PORTA ESP ATRIA PUX/FECH 2500X1300X45 + COR</v>
          </cell>
          <cell r="E258">
            <v>2500</v>
          </cell>
          <cell r="F258">
            <v>1300</v>
          </cell>
        </row>
        <row r="259">
          <cell r="B259">
            <v>929276</v>
          </cell>
          <cell r="C259">
            <v>570222</v>
          </cell>
          <cell r="D259" t="str">
            <v>PORTA ESP ATRIA PUX/FECH 2500X1400X45 + COR</v>
          </cell>
          <cell r="E259">
            <v>2500</v>
          </cell>
          <cell r="F259">
            <v>1400</v>
          </cell>
        </row>
        <row r="260">
          <cell r="B260">
            <v>929277</v>
          </cell>
          <cell r="C260">
            <v>570223</v>
          </cell>
          <cell r="D260" t="str">
            <v>PORTA ESP ATRIA PUX/FECH 2500X1500X45 + COR</v>
          </cell>
          <cell r="E260">
            <v>2500</v>
          </cell>
          <cell r="F260">
            <v>1500</v>
          </cell>
        </row>
        <row r="261">
          <cell r="B261">
            <v>0</v>
          </cell>
          <cell r="C261">
            <v>0</v>
          </cell>
          <cell r="D261">
            <v>0</v>
          </cell>
          <cell r="E261">
            <v>0</v>
          </cell>
          <cell r="F261">
            <v>0</v>
          </cell>
        </row>
        <row r="262">
          <cell r="B262">
            <v>929280</v>
          </cell>
          <cell r="C262">
            <v>570224</v>
          </cell>
          <cell r="D262" t="str">
            <v>PORTA ESP ATRIA PUX/FECH 2600X800X45 + COR</v>
          </cell>
          <cell r="E262">
            <v>2600</v>
          </cell>
          <cell r="F262">
            <v>800</v>
          </cell>
        </row>
        <row r="263">
          <cell r="B263">
            <v>929281</v>
          </cell>
          <cell r="C263">
            <v>570225</v>
          </cell>
          <cell r="D263" t="str">
            <v>PORTA ESP ATRIA PUX/FECH 2600X900X45 + COR</v>
          </cell>
          <cell r="E263">
            <v>2600</v>
          </cell>
          <cell r="F263">
            <v>900</v>
          </cell>
        </row>
        <row r="264">
          <cell r="B264">
            <v>929282</v>
          </cell>
          <cell r="C264">
            <v>570226</v>
          </cell>
          <cell r="D264" t="str">
            <v>PORTA ESP ATRIA PUX/FECH 2600X1000X45 + COR</v>
          </cell>
          <cell r="E264">
            <v>2600</v>
          </cell>
          <cell r="F264">
            <v>1000</v>
          </cell>
        </row>
        <row r="265">
          <cell r="B265">
            <v>929283</v>
          </cell>
          <cell r="C265">
            <v>570227</v>
          </cell>
          <cell r="D265" t="str">
            <v>PORTA ESP ATRIA PUX/FECH 2600X1100X45 + COR</v>
          </cell>
          <cell r="E265">
            <v>2600</v>
          </cell>
          <cell r="F265">
            <v>1100</v>
          </cell>
        </row>
        <row r="266">
          <cell r="B266">
            <v>929284</v>
          </cell>
          <cell r="C266">
            <v>570228</v>
          </cell>
          <cell r="D266" t="str">
            <v>PORTA ESP ATRIA PUX/FECH 2600X1200X45 + COR</v>
          </cell>
          <cell r="E266">
            <v>2600</v>
          </cell>
          <cell r="F266">
            <v>1200</v>
          </cell>
        </row>
        <row r="267">
          <cell r="B267">
            <v>929285</v>
          </cell>
          <cell r="C267">
            <v>570229</v>
          </cell>
          <cell r="D267" t="str">
            <v>PORTA ESP ATRIA PUX/FECH 2600X1300X45 + COR</v>
          </cell>
          <cell r="E267">
            <v>2600</v>
          </cell>
          <cell r="F267">
            <v>1300</v>
          </cell>
        </row>
        <row r="268">
          <cell r="B268">
            <v>929286</v>
          </cell>
          <cell r="C268">
            <v>570230</v>
          </cell>
          <cell r="D268" t="str">
            <v>PORTA ESP ATRIA PUX/FECH 2600X1400X45 + COR</v>
          </cell>
          <cell r="E268">
            <v>2600</v>
          </cell>
          <cell r="F268">
            <v>1400</v>
          </cell>
        </row>
        <row r="269">
          <cell r="B269">
            <v>929287</v>
          </cell>
          <cell r="C269">
            <v>570231</v>
          </cell>
          <cell r="D269" t="str">
            <v>PORTA ESP ATRIA PUX/FECH 2600X1500X45 + COR</v>
          </cell>
          <cell r="E269">
            <v>2600</v>
          </cell>
          <cell r="F269">
            <v>1500</v>
          </cell>
        </row>
        <row r="270">
          <cell r="B270">
            <v>0</v>
          </cell>
          <cell r="C270">
            <v>0</v>
          </cell>
          <cell r="D270">
            <v>0</v>
          </cell>
          <cell r="E270">
            <v>0</v>
          </cell>
          <cell r="F270">
            <v>0</v>
          </cell>
        </row>
        <row r="271">
          <cell r="B271">
            <v>929290</v>
          </cell>
          <cell r="C271">
            <v>570232</v>
          </cell>
          <cell r="D271" t="str">
            <v>PORTA ESP ATRIA PUX/FECH 2700X800X45 + COR</v>
          </cell>
          <cell r="E271">
            <v>2700</v>
          </cell>
          <cell r="F271">
            <v>800</v>
          </cell>
        </row>
        <row r="272">
          <cell r="B272">
            <v>929291</v>
          </cell>
          <cell r="C272">
            <v>570233</v>
          </cell>
          <cell r="D272" t="str">
            <v>PORTA ESP ATRIA PUX/FECH 2700X900X45 + COR</v>
          </cell>
          <cell r="E272">
            <v>2700</v>
          </cell>
          <cell r="F272">
            <v>900</v>
          </cell>
        </row>
        <row r="273">
          <cell r="B273">
            <v>929292</v>
          </cell>
          <cell r="C273">
            <v>570234</v>
          </cell>
          <cell r="D273" t="str">
            <v>PORTA ESP ATRIA PUX/FECH 2700X1000X45 + COR</v>
          </cell>
          <cell r="E273">
            <v>2700</v>
          </cell>
          <cell r="F273">
            <v>1000</v>
          </cell>
        </row>
        <row r="274">
          <cell r="B274">
            <v>929293</v>
          </cell>
          <cell r="C274">
            <v>570235</v>
          </cell>
          <cell r="D274" t="str">
            <v>PORTA ESP ATRIA PUX/FECH 2700X1100X45 + COR</v>
          </cell>
          <cell r="E274">
            <v>2700</v>
          </cell>
          <cell r="F274">
            <v>1100</v>
          </cell>
        </row>
        <row r="275">
          <cell r="B275">
            <v>929294</v>
          </cell>
          <cell r="C275">
            <v>570236</v>
          </cell>
          <cell r="D275" t="str">
            <v>PORTA ESP ATRIA PUX/FECH 2700X1200X45 + COR</v>
          </cell>
          <cell r="E275">
            <v>2700</v>
          </cell>
          <cell r="F275">
            <v>1200</v>
          </cell>
        </row>
        <row r="276">
          <cell r="B276">
            <v>929295</v>
          </cell>
          <cell r="C276">
            <v>570237</v>
          </cell>
          <cell r="D276" t="str">
            <v>PORTA ESP ATRIA PUX/FECH 2700X1300X45 + COR</v>
          </cell>
          <cell r="E276">
            <v>2700</v>
          </cell>
          <cell r="F276">
            <v>1300</v>
          </cell>
        </row>
        <row r="277">
          <cell r="B277">
            <v>929296</v>
          </cell>
          <cell r="C277">
            <v>570238</v>
          </cell>
          <cell r="D277" t="str">
            <v>PORTA ESP ATRIA PUX/FECH 2700X1400X45 + COR</v>
          </cell>
          <cell r="E277">
            <v>2700</v>
          </cell>
          <cell r="F277">
            <v>1400</v>
          </cell>
        </row>
        <row r="278">
          <cell r="B278">
            <v>929297</v>
          </cell>
          <cell r="C278">
            <v>570239</v>
          </cell>
          <cell r="D278" t="str">
            <v>PORTA ESP ATRIA PUX/FECH 2700X1500X45 + COR</v>
          </cell>
          <cell r="E278">
            <v>2700</v>
          </cell>
          <cell r="F278">
            <v>1500</v>
          </cell>
        </row>
      </sheetData>
      <sheetData sheetId="1"/>
      <sheetData sheetId="2"/>
      <sheetData sheetId="3">
        <row r="6">
          <cell r="A6">
            <v>598099</v>
          </cell>
          <cell r="B6" t="str">
            <v>-</v>
          </cell>
          <cell r="C6" t="str">
            <v>01</v>
          </cell>
          <cell r="D6" t="str">
            <v>02</v>
          </cell>
          <cell r="E6" t="str">
            <v>03</v>
          </cell>
          <cell r="F6" t="str">
            <v>04</v>
          </cell>
          <cell r="G6" t="str">
            <v>05</v>
          </cell>
          <cell r="H6" t="str">
            <v>06</v>
          </cell>
          <cell r="I6" t="str">
            <v>07</v>
          </cell>
          <cell r="J6" t="str">
            <v>08</v>
          </cell>
          <cell r="K6" t="str">
            <v>09</v>
          </cell>
          <cell r="L6" t="str">
            <v>10</v>
          </cell>
          <cell r="M6" t="str">
            <v>-</v>
          </cell>
          <cell r="N6" t="str">
            <v>PINTURA PL ALUM SUPERIOR ATRIA/ANTARES + COR</v>
          </cell>
          <cell r="O6" t="str">
            <v>-</v>
          </cell>
          <cell r="P6" t="str">
            <v>-</v>
          </cell>
          <cell r="Q6" t="str">
            <v>-</v>
          </cell>
        </row>
        <row r="7">
          <cell r="A7">
            <v>598098</v>
          </cell>
          <cell r="B7" t="str">
            <v>-</v>
          </cell>
          <cell r="C7" t="str">
            <v>01</v>
          </cell>
          <cell r="D7" t="str">
            <v>02</v>
          </cell>
          <cell r="E7" t="str">
            <v>03</v>
          </cell>
          <cell r="F7" t="str">
            <v>04</v>
          </cell>
          <cell r="G7" t="str">
            <v>05</v>
          </cell>
          <cell r="H7" t="str">
            <v>06</v>
          </cell>
          <cell r="I7" t="str">
            <v>07</v>
          </cell>
          <cell r="J7" t="str">
            <v>08</v>
          </cell>
          <cell r="K7" t="str">
            <v>09</v>
          </cell>
          <cell r="L7" t="str">
            <v>10</v>
          </cell>
          <cell r="M7" t="str">
            <v>-</v>
          </cell>
          <cell r="N7" t="str">
            <v>PINTURA PL ALUM INFERIOR ATRIA/ANTARES + COR</v>
          </cell>
          <cell r="O7" t="str">
            <v>-</v>
          </cell>
          <cell r="P7" t="str">
            <v>-</v>
          </cell>
          <cell r="Q7" t="str">
            <v>-</v>
          </cell>
        </row>
        <row r="8">
          <cell r="A8">
            <v>598097</v>
          </cell>
          <cell r="B8" t="str">
            <v>-</v>
          </cell>
          <cell r="C8" t="str">
            <v>01</v>
          </cell>
          <cell r="D8" t="str">
            <v>02</v>
          </cell>
          <cell r="E8" t="str">
            <v>03</v>
          </cell>
          <cell r="F8" t="str">
            <v>04</v>
          </cell>
          <cell r="G8" t="str">
            <v>05</v>
          </cell>
          <cell r="H8" t="str">
            <v>06</v>
          </cell>
          <cell r="I8" t="str">
            <v>07</v>
          </cell>
          <cell r="J8" t="str">
            <v>08</v>
          </cell>
          <cell r="K8" t="str">
            <v>09</v>
          </cell>
          <cell r="L8" t="str">
            <v>10</v>
          </cell>
          <cell r="M8" t="str">
            <v>-</v>
          </cell>
          <cell r="N8" t="str">
            <v>PINTURA PL ALUM LATERAL ATRIA/ANTARES + COR</v>
          </cell>
          <cell r="O8" t="str">
            <v>-</v>
          </cell>
          <cell r="P8" t="str">
            <v>-</v>
          </cell>
          <cell r="Q8" t="str">
            <v>-</v>
          </cell>
        </row>
        <row r="9">
          <cell r="A9">
            <v>598096</v>
          </cell>
          <cell r="B9" t="str">
            <v>-</v>
          </cell>
          <cell r="C9" t="str">
            <v>01</v>
          </cell>
          <cell r="D9" t="str">
            <v>02</v>
          </cell>
          <cell r="E9" t="str">
            <v>03</v>
          </cell>
          <cell r="F9" t="str">
            <v>04</v>
          </cell>
          <cell r="G9" t="str">
            <v>05</v>
          </cell>
          <cell r="H9" t="str">
            <v>06</v>
          </cell>
          <cell r="I9" t="str">
            <v>07</v>
          </cell>
          <cell r="J9" t="str">
            <v>08</v>
          </cell>
          <cell r="K9" t="str">
            <v>09</v>
          </cell>
          <cell r="L9" t="str">
            <v>10</v>
          </cell>
          <cell r="M9" t="str">
            <v>-</v>
          </cell>
          <cell r="N9" t="str">
            <v>PINTURA PUX INDUS + COR</v>
          </cell>
          <cell r="O9" t="str">
            <v>-</v>
          </cell>
          <cell r="P9" t="str">
            <v>-</v>
          </cell>
          <cell r="Q9" t="str">
            <v>-</v>
          </cell>
        </row>
        <row r="12">
          <cell r="A12">
            <v>598101</v>
          </cell>
          <cell r="B12" t="str">
            <v>-</v>
          </cell>
          <cell r="C12" t="str">
            <v>01</v>
          </cell>
          <cell r="D12" t="str">
            <v>02</v>
          </cell>
          <cell r="E12" t="str">
            <v>03</v>
          </cell>
          <cell r="F12" t="str">
            <v>04</v>
          </cell>
          <cell r="G12" t="str">
            <v>05</v>
          </cell>
          <cell r="H12" t="str">
            <v>06</v>
          </cell>
          <cell r="I12" t="str">
            <v>07</v>
          </cell>
          <cell r="J12" t="str">
            <v>08</v>
          </cell>
          <cell r="K12" t="str">
            <v>09</v>
          </cell>
          <cell r="L12" t="str">
            <v>10</v>
          </cell>
          <cell r="M12" t="str">
            <v>-</v>
          </cell>
          <cell r="N12" t="str">
            <v>PINTURA PL PAREDE ATRIA/ANTARES/ARA + COR</v>
          </cell>
          <cell r="O12" t="str">
            <v>-</v>
          </cell>
          <cell r="P12" t="str">
            <v>-</v>
          </cell>
          <cell r="Q12" t="str">
            <v>-</v>
          </cell>
        </row>
        <row r="13">
          <cell r="A13">
            <v>598108</v>
          </cell>
          <cell r="B13" t="str">
            <v>-</v>
          </cell>
          <cell r="C13" t="str">
            <v>01</v>
          </cell>
          <cell r="D13" t="str">
            <v>02</v>
          </cell>
          <cell r="E13" t="str">
            <v>03</v>
          </cell>
          <cell r="F13" t="str">
            <v>04</v>
          </cell>
          <cell r="G13" t="str">
            <v>05</v>
          </cell>
          <cell r="H13" t="str">
            <v>06</v>
          </cell>
          <cell r="I13" t="str">
            <v>07</v>
          </cell>
          <cell r="J13" t="str">
            <v>08</v>
          </cell>
          <cell r="K13" t="str">
            <v>09</v>
          </cell>
          <cell r="L13" t="str">
            <v>10</v>
          </cell>
          <cell r="M13" t="str">
            <v>-</v>
          </cell>
          <cell r="N13" t="str">
            <v>PINTURA TAMPA ACABAMENTO ATRIA/ANTARES/ARA + COR</v>
          </cell>
          <cell r="O13" t="str">
            <v>-</v>
          </cell>
          <cell r="P13" t="str">
            <v>-</v>
          </cell>
          <cell r="Q13" t="str">
            <v>-</v>
          </cell>
        </row>
        <row r="14">
          <cell r="A14">
            <v>0</v>
          </cell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</row>
        <row r="16">
          <cell r="A16" t="str">
            <v>PEÇAS PORTAS DESLIZANTES (595000-595999)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</row>
        <row r="17">
          <cell r="A17">
            <v>598000</v>
          </cell>
          <cell r="B17">
            <v>3399</v>
          </cell>
          <cell r="C17">
            <v>3301</v>
          </cell>
          <cell r="D17">
            <v>3302</v>
          </cell>
          <cell r="E17">
            <v>3303</v>
          </cell>
          <cell r="F17">
            <v>3304</v>
          </cell>
          <cell r="G17">
            <v>3305</v>
          </cell>
          <cell r="H17">
            <v>3306</v>
          </cell>
          <cell r="I17">
            <v>3307</v>
          </cell>
          <cell r="J17">
            <v>3308</v>
          </cell>
          <cell r="K17">
            <v>3309</v>
          </cell>
          <cell r="L17">
            <v>3310</v>
          </cell>
          <cell r="M17">
            <v>3300</v>
          </cell>
          <cell r="N17" t="str">
            <v>CABECEIRA SUP PTA DESL ATRIA 789X36X45MM + COR</v>
          </cell>
          <cell r="O17">
            <v>789</v>
          </cell>
          <cell r="P17">
            <v>36</v>
          </cell>
          <cell r="Q17">
            <v>45</v>
          </cell>
        </row>
        <row r="18">
          <cell r="A18">
            <v>598001</v>
          </cell>
          <cell r="B18">
            <v>3399</v>
          </cell>
          <cell r="C18">
            <v>3301</v>
          </cell>
          <cell r="D18">
            <v>3302</v>
          </cell>
          <cell r="E18">
            <v>3303</v>
          </cell>
          <cell r="F18">
            <v>3304</v>
          </cell>
          <cell r="G18">
            <v>3305</v>
          </cell>
          <cell r="H18">
            <v>3306</v>
          </cell>
          <cell r="I18">
            <v>3307</v>
          </cell>
          <cell r="J18">
            <v>3308</v>
          </cell>
          <cell r="K18">
            <v>3309</v>
          </cell>
          <cell r="L18">
            <v>3310</v>
          </cell>
          <cell r="M18">
            <v>3300</v>
          </cell>
          <cell r="N18" t="str">
            <v>CABECEIRA SUP PTA DESL ATRIA 889X36X45MM + COR</v>
          </cell>
          <cell r="O18">
            <v>889</v>
          </cell>
          <cell r="P18">
            <v>36</v>
          </cell>
          <cell r="Q18">
            <v>45</v>
          </cell>
        </row>
        <row r="19">
          <cell r="A19">
            <v>598002</v>
          </cell>
          <cell r="B19">
            <v>3399</v>
          </cell>
          <cell r="C19">
            <v>3301</v>
          </cell>
          <cell r="D19">
            <v>3302</v>
          </cell>
          <cell r="E19">
            <v>3303</v>
          </cell>
          <cell r="F19">
            <v>3304</v>
          </cell>
          <cell r="G19">
            <v>3305</v>
          </cell>
          <cell r="H19">
            <v>3306</v>
          </cell>
          <cell r="I19">
            <v>3307</v>
          </cell>
          <cell r="J19">
            <v>3308</v>
          </cell>
          <cell r="K19">
            <v>3309</v>
          </cell>
          <cell r="L19">
            <v>3310</v>
          </cell>
          <cell r="M19">
            <v>3300</v>
          </cell>
          <cell r="N19" t="str">
            <v>CABECEIRA SUP PTA DESL ATRIA 989X36X45MM + COR</v>
          </cell>
          <cell r="O19">
            <v>989</v>
          </cell>
          <cell r="P19">
            <v>36</v>
          </cell>
          <cell r="Q19">
            <v>45</v>
          </cell>
        </row>
        <row r="20">
          <cell r="A20">
            <v>598003</v>
          </cell>
          <cell r="B20">
            <v>3399</v>
          </cell>
          <cell r="C20">
            <v>3301</v>
          </cell>
          <cell r="D20">
            <v>3302</v>
          </cell>
          <cell r="E20">
            <v>3303</v>
          </cell>
          <cell r="F20">
            <v>3304</v>
          </cell>
          <cell r="G20">
            <v>3305</v>
          </cell>
          <cell r="H20">
            <v>3306</v>
          </cell>
          <cell r="I20">
            <v>3307</v>
          </cell>
          <cell r="J20">
            <v>3308</v>
          </cell>
          <cell r="K20">
            <v>3309</v>
          </cell>
          <cell r="L20">
            <v>3310</v>
          </cell>
          <cell r="M20">
            <v>3300</v>
          </cell>
          <cell r="N20" t="str">
            <v>CABECEIRA SUP PTA DESL ATRIA 1089X36X45MM + COR</v>
          </cell>
          <cell r="O20">
            <v>1089</v>
          </cell>
          <cell r="P20">
            <v>36</v>
          </cell>
          <cell r="Q20">
            <v>45</v>
          </cell>
        </row>
        <row r="21">
          <cell r="A21">
            <v>598004</v>
          </cell>
          <cell r="B21">
            <v>3399</v>
          </cell>
          <cell r="C21">
            <v>3301</v>
          </cell>
          <cell r="D21">
            <v>3302</v>
          </cell>
          <cell r="E21">
            <v>3303</v>
          </cell>
          <cell r="F21">
            <v>3304</v>
          </cell>
          <cell r="G21">
            <v>3305</v>
          </cell>
          <cell r="H21">
            <v>3306</v>
          </cell>
          <cell r="I21">
            <v>3307</v>
          </cell>
          <cell r="J21">
            <v>3308</v>
          </cell>
          <cell r="K21">
            <v>3309</v>
          </cell>
          <cell r="L21">
            <v>3310</v>
          </cell>
          <cell r="M21">
            <v>3300</v>
          </cell>
          <cell r="N21" t="str">
            <v>CABECEIRA SUP PTA DESL ATRIA 1189X36X45MM + COR</v>
          </cell>
          <cell r="O21">
            <v>1189</v>
          </cell>
          <cell r="P21">
            <v>36</v>
          </cell>
          <cell r="Q21">
            <v>45</v>
          </cell>
        </row>
        <row r="22">
          <cell r="A22">
            <v>598005</v>
          </cell>
          <cell r="B22">
            <v>3399</v>
          </cell>
          <cell r="C22">
            <v>3301</v>
          </cell>
          <cell r="D22">
            <v>3302</v>
          </cell>
          <cell r="E22">
            <v>3303</v>
          </cell>
          <cell r="F22">
            <v>3304</v>
          </cell>
          <cell r="G22">
            <v>3305</v>
          </cell>
          <cell r="H22">
            <v>3306</v>
          </cell>
          <cell r="I22">
            <v>3307</v>
          </cell>
          <cell r="J22">
            <v>3308</v>
          </cell>
          <cell r="K22">
            <v>3309</v>
          </cell>
          <cell r="L22">
            <v>3310</v>
          </cell>
          <cell r="M22">
            <v>3300</v>
          </cell>
          <cell r="N22" t="str">
            <v>CABECEIRA SUP PTA DESL ATRIA 1289X36X45MM + COR</v>
          </cell>
          <cell r="O22">
            <v>1289</v>
          </cell>
          <cell r="P22">
            <v>36</v>
          </cell>
          <cell r="Q22">
            <v>45</v>
          </cell>
        </row>
        <row r="23">
          <cell r="A23">
            <v>598006</v>
          </cell>
          <cell r="B23">
            <v>3399</v>
          </cell>
          <cell r="C23">
            <v>3301</v>
          </cell>
          <cell r="D23">
            <v>3302</v>
          </cell>
          <cell r="E23">
            <v>3303</v>
          </cell>
          <cell r="F23">
            <v>3304</v>
          </cell>
          <cell r="G23">
            <v>3305</v>
          </cell>
          <cell r="H23">
            <v>3306</v>
          </cell>
          <cell r="I23">
            <v>3307</v>
          </cell>
          <cell r="J23">
            <v>3308</v>
          </cell>
          <cell r="K23">
            <v>3309</v>
          </cell>
          <cell r="L23">
            <v>3310</v>
          </cell>
          <cell r="M23">
            <v>3300</v>
          </cell>
          <cell r="N23" t="str">
            <v>CABECEIRA SUP PTA DESL ATRIA 1389X36X45MM + COR</v>
          </cell>
          <cell r="O23">
            <v>1389</v>
          </cell>
          <cell r="P23">
            <v>36</v>
          </cell>
          <cell r="Q23">
            <v>45</v>
          </cell>
        </row>
        <row r="24">
          <cell r="A24">
            <v>598007</v>
          </cell>
          <cell r="B24">
            <v>3399</v>
          </cell>
          <cell r="C24">
            <v>3301</v>
          </cell>
          <cell r="D24">
            <v>3302</v>
          </cell>
          <cell r="E24">
            <v>3303</v>
          </cell>
          <cell r="F24">
            <v>3304</v>
          </cell>
          <cell r="G24">
            <v>3305</v>
          </cell>
          <cell r="H24">
            <v>3306</v>
          </cell>
          <cell r="I24">
            <v>3307</v>
          </cell>
          <cell r="J24">
            <v>3308</v>
          </cell>
          <cell r="K24">
            <v>3309</v>
          </cell>
          <cell r="L24">
            <v>3310</v>
          </cell>
          <cell r="M24">
            <v>3300</v>
          </cell>
          <cell r="N24" t="str">
            <v>CABECEIRA SUP PTA DESL ATRIA 1489X36X45MM + COR</v>
          </cell>
          <cell r="O24">
            <v>1489</v>
          </cell>
          <cell r="P24">
            <v>36</v>
          </cell>
          <cell r="Q24">
            <v>45</v>
          </cell>
        </row>
        <row r="25">
          <cell r="A25">
            <v>0</v>
          </cell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</row>
        <row r="26">
          <cell r="A26">
            <v>598008</v>
          </cell>
          <cell r="B26">
            <v>3399</v>
          </cell>
          <cell r="C26">
            <v>3301</v>
          </cell>
          <cell r="D26">
            <v>3302</v>
          </cell>
          <cell r="E26">
            <v>3303</v>
          </cell>
          <cell r="F26">
            <v>3304</v>
          </cell>
          <cell r="G26">
            <v>3305</v>
          </cell>
          <cell r="H26">
            <v>3306</v>
          </cell>
          <cell r="I26">
            <v>3307</v>
          </cell>
          <cell r="J26">
            <v>3308</v>
          </cell>
          <cell r="K26">
            <v>3309</v>
          </cell>
          <cell r="L26">
            <v>3310</v>
          </cell>
          <cell r="M26">
            <v>3300</v>
          </cell>
          <cell r="N26" t="str">
            <v>CABECEIRA INF PTA DESL ATRIA 789X36X45MM + COR</v>
          </cell>
          <cell r="O26">
            <v>789</v>
          </cell>
          <cell r="P26">
            <v>36</v>
          </cell>
          <cell r="Q26">
            <v>45</v>
          </cell>
        </row>
        <row r="27">
          <cell r="A27">
            <v>598009</v>
          </cell>
          <cell r="B27">
            <v>3399</v>
          </cell>
          <cell r="C27">
            <v>3301</v>
          </cell>
          <cell r="D27">
            <v>3302</v>
          </cell>
          <cell r="E27">
            <v>3303</v>
          </cell>
          <cell r="F27">
            <v>3304</v>
          </cell>
          <cell r="G27">
            <v>3305</v>
          </cell>
          <cell r="H27">
            <v>3306</v>
          </cell>
          <cell r="I27">
            <v>3307</v>
          </cell>
          <cell r="J27">
            <v>3308</v>
          </cell>
          <cell r="K27">
            <v>3309</v>
          </cell>
          <cell r="L27">
            <v>3310</v>
          </cell>
          <cell r="M27">
            <v>3300</v>
          </cell>
          <cell r="N27" t="str">
            <v>CABECEIRA INF PTA DESL ATRIA 889X36X45MM + COR</v>
          </cell>
          <cell r="O27">
            <v>889</v>
          </cell>
          <cell r="P27">
            <v>36</v>
          </cell>
          <cell r="Q27">
            <v>45</v>
          </cell>
        </row>
        <row r="28">
          <cell r="A28">
            <v>598010</v>
          </cell>
          <cell r="B28">
            <v>3399</v>
          </cell>
          <cell r="C28">
            <v>3301</v>
          </cell>
          <cell r="D28">
            <v>3302</v>
          </cell>
          <cell r="E28">
            <v>3303</v>
          </cell>
          <cell r="F28">
            <v>3304</v>
          </cell>
          <cell r="G28">
            <v>3305</v>
          </cell>
          <cell r="H28">
            <v>3306</v>
          </cell>
          <cell r="I28">
            <v>3307</v>
          </cell>
          <cell r="J28">
            <v>3308</v>
          </cell>
          <cell r="K28">
            <v>3309</v>
          </cell>
          <cell r="L28">
            <v>3310</v>
          </cell>
          <cell r="M28">
            <v>3300</v>
          </cell>
          <cell r="N28" t="str">
            <v>CABECEIRA INF PTA DESL ATRIA 989X36X45MM + COR</v>
          </cell>
          <cell r="O28">
            <v>989</v>
          </cell>
          <cell r="P28">
            <v>36</v>
          </cell>
          <cell r="Q28">
            <v>45</v>
          </cell>
        </row>
        <row r="29">
          <cell r="A29">
            <v>598011</v>
          </cell>
          <cell r="B29">
            <v>3399</v>
          </cell>
          <cell r="C29">
            <v>3301</v>
          </cell>
          <cell r="D29">
            <v>3302</v>
          </cell>
          <cell r="E29">
            <v>3303</v>
          </cell>
          <cell r="F29">
            <v>3304</v>
          </cell>
          <cell r="G29">
            <v>3305</v>
          </cell>
          <cell r="H29">
            <v>3306</v>
          </cell>
          <cell r="I29">
            <v>3307</v>
          </cell>
          <cell r="J29">
            <v>3308</v>
          </cell>
          <cell r="K29">
            <v>3309</v>
          </cell>
          <cell r="L29">
            <v>3310</v>
          </cell>
          <cell r="M29">
            <v>3300</v>
          </cell>
          <cell r="N29" t="str">
            <v>CABECEIRA INF PTA DESL ATRIA 1089X36X45MM + COR</v>
          </cell>
          <cell r="O29">
            <v>1089</v>
          </cell>
          <cell r="P29">
            <v>36</v>
          </cell>
          <cell r="Q29">
            <v>45</v>
          </cell>
        </row>
        <row r="30">
          <cell r="A30">
            <v>598012</v>
          </cell>
          <cell r="B30">
            <v>3399</v>
          </cell>
          <cell r="C30">
            <v>3301</v>
          </cell>
          <cell r="D30">
            <v>3302</v>
          </cell>
          <cell r="E30">
            <v>3303</v>
          </cell>
          <cell r="F30">
            <v>3304</v>
          </cell>
          <cell r="G30">
            <v>3305</v>
          </cell>
          <cell r="H30">
            <v>3306</v>
          </cell>
          <cell r="I30">
            <v>3307</v>
          </cell>
          <cell r="J30">
            <v>3308</v>
          </cell>
          <cell r="K30">
            <v>3309</v>
          </cell>
          <cell r="L30">
            <v>3310</v>
          </cell>
          <cell r="M30">
            <v>3300</v>
          </cell>
          <cell r="N30" t="str">
            <v>CABECEIRA INF PTA DESL ATRIA 1189X36X45MM + COR</v>
          </cell>
          <cell r="O30">
            <v>1189</v>
          </cell>
          <cell r="P30">
            <v>36</v>
          </cell>
          <cell r="Q30">
            <v>45</v>
          </cell>
        </row>
        <row r="31">
          <cell r="A31">
            <v>598013</v>
          </cell>
          <cell r="B31">
            <v>3399</v>
          </cell>
          <cell r="C31">
            <v>3301</v>
          </cell>
          <cell r="D31">
            <v>3302</v>
          </cell>
          <cell r="E31">
            <v>3303</v>
          </cell>
          <cell r="F31">
            <v>3304</v>
          </cell>
          <cell r="G31">
            <v>3305</v>
          </cell>
          <cell r="H31">
            <v>3306</v>
          </cell>
          <cell r="I31">
            <v>3307</v>
          </cell>
          <cell r="J31">
            <v>3308</v>
          </cell>
          <cell r="K31">
            <v>3309</v>
          </cell>
          <cell r="L31">
            <v>3310</v>
          </cell>
          <cell r="M31">
            <v>3300</v>
          </cell>
          <cell r="N31" t="str">
            <v>CABECEIRA INF PTA DESL ATRIA 1289X36X45MM + COR</v>
          </cell>
          <cell r="O31">
            <v>1289</v>
          </cell>
          <cell r="P31">
            <v>36</v>
          </cell>
          <cell r="Q31">
            <v>45</v>
          </cell>
        </row>
        <row r="32">
          <cell r="A32">
            <v>598014</v>
          </cell>
          <cell r="B32">
            <v>3399</v>
          </cell>
          <cell r="C32">
            <v>3301</v>
          </cell>
          <cell r="D32">
            <v>3302</v>
          </cell>
          <cell r="E32">
            <v>3303</v>
          </cell>
          <cell r="F32">
            <v>3304</v>
          </cell>
          <cell r="G32">
            <v>3305</v>
          </cell>
          <cell r="H32">
            <v>3306</v>
          </cell>
          <cell r="I32">
            <v>3307</v>
          </cell>
          <cell r="J32">
            <v>3308</v>
          </cell>
          <cell r="K32">
            <v>3309</v>
          </cell>
          <cell r="L32">
            <v>3310</v>
          </cell>
          <cell r="M32">
            <v>3300</v>
          </cell>
          <cell r="N32" t="str">
            <v>CABECEIRA INF PTA DESL ATRIA 1389X36X45MM + COR</v>
          </cell>
          <cell r="O32">
            <v>1389</v>
          </cell>
          <cell r="P32">
            <v>36</v>
          </cell>
          <cell r="Q32">
            <v>45</v>
          </cell>
        </row>
        <row r="33">
          <cell r="A33">
            <v>598015</v>
          </cell>
          <cell r="B33">
            <v>3399</v>
          </cell>
          <cell r="C33">
            <v>3301</v>
          </cell>
          <cell r="D33">
            <v>3302</v>
          </cell>
          <cell r="E33">
            <v>3303</v>
          </cell>
          <cell r="F33">
            <v>3304</v>
          </cell>
          <cell r="G33">
            <v>3305</v>
          </cell>
          <cell r="H33">
            <v>3306</v>
          </cell>
          <cell r="I33">
            <v>3307</v>
          </cell>
          <cell r="J33">
            <v>3308</v>
          </cell>
          <cell r="K33">
            <v>3309</v>
          </cell>
          <cell r="L33">
            <v>3310</v>
          </cell>
          <cell r="M33">
            <v>3300</v>
          </cell>
          <cell r="N33" t="str">
            <v>CABECEIRA INF PTA DESL ATRIA 1489X36X45MM + COR</v>
          </cell>
          <cell r="O33">
            <v>1489</v>
          </cell>
          <cell r="P33">
            <v>36</v>
          </cell>
          <cell r="Q33">
            <v>45</v>
          </cell>
        </row>
        <row r="35">
          <cell r="A35">
            <v>598016</v>
          </cell>
          <cell r="B35">
            <v>3399</v>
          </cell>
          <cell r="C35">
            <v>3301</v>
          </cell>
          <cell r="D35">
            <v>3302</v>
          </cell>
          <cell r="E35">
            <v>3303</v>
          </cell>
          <cell r="F35">
            <v>3304</v>
          </cell>
          <cell r="G35">
            <v>3305</v>
          </cell>
          <cell r="H35">
            <v>3306</v>
          </cell>
          <cell r="I35">
            <v>3307</v>
          </cell>
          <cell r="J35">
            <v>3308</v>
          </cell>
          <cell r="K35">
            <v>3309</v>
          </cell>
          <cell r="L35">
            <v>3310</v>
          </cell>
          <cell r="M35">
            <v>3300</v>
          </cell>
          <cell r="N35" t="str">
            <v>LATERAL DIR/ESQ PTA DESL ATRIA 1800X36X45MM + COR</v>
          </cell>
          <cell r="O35">
            <v>1800</v>
          </cell>
          <cell r="P35">
            <v>20</v>
          </cell>
          <cell r="Q35">
            <v>45</v>
          </cell>
        </row>
        <row r="36">
          <cell r="A36">
            <v>598017</v>
          </cell>
          <cell r="B36">
            <v>3399</v>
          </cell>
          <cell r="C36">
            <v>3301</v>
          </cell>
          <cell r="D36">
            <v>3302</v>
          </cell>
          <cell r="E36">
            <v>3303</v>
          </cell>
          <cell r="F36">
            <v>3304</v>
          </cell>
          <cell r="G36">
            <v>3305</v>
          </cell>
          <cell r="H36">
            <v>3306</v>
          </cell>
          <cell r="I36">
            <v>3307</v>
          </cell>
          <cell r="J36">
            <v>3308</v>
          </cell>
          <cell r="K36">
            <v>3309</v>
          </cell>
          <cell r="L36">
            <v>3310</v>
          </cell>
          <cell r="M36">
            <v>3300</v>
          </cell>
          <cell r="N36" t="str">
            <v>LATERAL DIR/ESQ PTA DESL ATRIA 1900X36X45MM + COR</v>
          </cell>
          <cell r="O36">
            <v>1900</v>
          </cell>
          <cell r="P36">
            <v>36</v>
          </cell>
          <cell r="Q36">
            <v>45</v>
          </cell>
        </row>
        <row r="37">
          <cell r="A37">
            <v>598018</v>
          </cell>
          <cell r="B37">
            <v>3399</v>
          </cell>
          <cell r="C37">
            <v>3301</v>
          </cell>
          <cell r="D37">
            <v>3302</v>
          </cell>
          <cell r="E37">
            <v>3303</v>
          </cell>
          <cell r="F37">
            <v>3304</v>
          </cell>
          <cell r="G37">
            <v>3305</v>
          </cell>
          <cell r="H37">
            <v>3306</v>
          </cell>
          <cell r="I37">
            <v>3307</v>
          </cell>
          <cell r="J37">
            <v>3308</v>
          </cell>
          <cell r="K37">
            <v>3309</v>
          </cell>
          <cell r="L37">
            <v>3310</v>
          </cell>
          <cell r="M37">
            <v>3300</v>
          </cell>
          <cell r="N37" t="str">
            <v>LATERAL DIR/ESQ PTA DESL ATRIA 2000X36X45MM + COR</v>
          </cell>
          <cell r="O37">
            <v>2000</v>
          </cell>
          <cell r="P37">
            <v>36</v>
          </cell>
          <cell r="Q37">
            <v>45</v>
          </cell>
        </row>
        <row r="38">
          <cell r="A38">
            <v>598019</v>
          </cell>
          <cell r="B38">
            <v>3399</v>
          </cell>
          <cell r="C38">
            <v>3301</v>
          </cell>
          <cell r="D38">
            <v>3302</v>
          </cell>
          <cell r="E38">
            <v>3303</v>
          </cell>
          <cell r="F38">
            <v>3304</v>
          </cell>
          <cell r="G38">
            <v>3305</v>
          </cell>
          <cell r="H38">
            <v>3306</v>
          </cell>
          <cell r="I38">
            <v>3307</v>
          </cell>
          <cell r="J38">
            <v>3308</v>
          </cell>
          <cell r="K38">
            <v>3309</v>
          </cell>
          <cell r="L38">
            <v>3310</v>
          </cell>
          <cell r="M38">
            <v>3300</v>
          </cell>
          <cell r="N38" t="str">
            <v>LATERAL DIR/ESQ PTA DESL ATRIA 2100X36X45MM + COR</v>
          </cell>
          <cell r="O38">
            <v>2100</v>
          </cell>
          <cell r="P38">
            <v>36</v>
          </cell>
          <cell r="Q38">
            <v>45</v>
          </cell>
        </row>
        <row r="39">
          <cell r="A39">
            <v>598020</v>
          </cell>
          <cell r="B39">
            <v>3399</v>
          </cell>
          <cell r="C39">
            <v>3301</v>
          </cell>
          <cell r="D39">
            <v>3302</v>
          </cell>
          <cell r="E39">
            <v>3303</v>
          </cell>
          <cell r="F39">
            <v>3304</v>
          </cell>
          <cell r="G39">
            <v>3305</v>
          </cell>
          <cell r="H39">
            <v>3306</v>
          </cell>
          <cell r="I39">
            <v>3307</v>
          </cell>
          <cell r="J39">
            <v>3308</v>
          </cell>
          <cell r="K39">
            <v>3309</v>
          </cell>
          <cell r="L39">
            <v>3310</v>
          </cell>
          <cell r="M39">
            <v>3300</v>
          </cell>
          <cell r="N39" t="str">
            <v>LATERAL DIR/ESQ PTA DESL ATRIA 2200X36X45MM + COR</v>
          </cell>
          <cell r="O39">
            <v>2200</v>
          </cell>
          <cell r="P39">
            <v>36</v>
          </cell>
          <cell r="Q39">
            <v>45</v>
          </cell>
        </row>
        <row r="40">
          <cell r="A40">
            <v>598021</v>
          </cell>
          <cell r="B40">
            <v>3399</v>
          </cell>
          <cell r="C40">
            <v>3301</v>
          </cell>
          <cell r="D40">
            <v>3302</v>
          </cell>
          <cell r="E40">
            <v>3303</v>
          </cell>
          <cell r="F40">
            <v>3304</v>
          </cell>
          <cell r="G40">
            <v>3305</v>
          </cell>
          <cell r="H40">
            <v>3306</v>
          </cell>
          <cell r="I40">
            <v>3307</v>
          </cell>
          <cell r="J40">
            <v>3308</v>
          </cell>
          <cell r="K40">
            <v>3309</v>
          </cell>
          <cell r="L40">
            <v>3310</v>
          </cell>
          <cell r="M40">
            <v>3300</v>
          </cell>
          <cell r="N40" t="str">
            <v>LATERAL DIR/ESQ PTA DESL ATRIA 2300X36X45MM + COR</v>
          </cell>
          <cell r="O40">
            <v>2300</v>
          </cell>
          <cell r="P40">
            <v>36</v>
          </cell>
          <cell r="Q40">
            <v>45</v>
          </cell>
        </row>
        <row r="41">
          <cell r="A41">
            <v>598022</v>
          </cell>
          <cell r="B41">
            <v>3399</v>
          </cell>
          <cell r="C41">
            <v>3301</v>
          </cell>
          <cell r="D41">
            <v>3302</v>
          </cell>
          <cell r="E41">
            <v>3303</v>
          </cell>
          <cell r="F41">
            <v>3304</v>
          </cell>
          <cell r="G41">
            <v>3305</v>
          </cell>
          <cell r="H41">
            <v>3306</v>
          </cell>
          <cell r="I41">
            <v>3307</v>
          </cell>
          <cell r="J41">
            <v>3308</v>
          </cell>
          <cell r="K41">
            <v>3309</v>
          </cell>
          <cell r="L41">
            <v>3310</v>
          </cell>
          <cell r="M41">
            <v>3300</v>
          </cell>
          <cell r="N41" t="str">
            <v>LATERAL DIR/ESQ PTA DESL ATRIA 2400X36X45MM + COR</v>
          </cell>
          <cell r="O41">
            <v>2400</v>
          </cell>
          <cell r="P41">
            <v>36</v>
          </cell>
          <cell r="Q41">
            <v>45</v>
          </cell>
        </row>
        <row r="42">
          <cell r="A42">
            <v>598023</v>
          </cell>
          <cell r="B42">
            <v>3399</v>
          </cell>
          <cell r="C42">
            <v>3301</v>
          </cell>
          <cell r="D42">
            <v>3302</v>
          </cell>
          <cell r="E42">
            <v>3303</v>
          </cell>
          <cell r="F42">
            <v>3304</v>
          </cell>
          <cell r="G42">
            <v>3305</v>
          </cell>
          <cell r="H42">
            <v>3306</v>
          </cell>
          <cell r="I42">
            <v>3307</v>
          </cell>
          <cell r="J42">
            <v>3308</v>
          </cell>
          <cell r="K42">
            <v>3309</v>
          </cell>
          <cell r="L42">
            <v>3310</v>
          </cell>
          <cell r="M42">
            <v>3300</v>
          </cell>
          <cell r="N42" t="str">
            <v>LATERAL DIR/ESQ PTA DESL ATRIA 2500X36X45MM + COR</v>
          </cell>
          <cell r="O42">
            <v>2500</v>
          </cell>
          <cell r="P42">
            <v>36</v>
          </cell>
          <cell r="Q42">
            <v>45</v>
          </cell>
        </row>
        <row r="43">
          <cell r="A43">
            <v>598024</v>
          </cell>
          <cell r="B43">
            <v>3399</v>
          </cell>
          <cell r="C43">
            <v>3301</v>
          </cell>
          <cell r="D43">
            <v>3302</v>
          </cell>
          <cell r="E43">
            <v>3303</v>
          </cell>
          <cell r="F43">
            <v>3304</v>
          </cell>
          <cell r="G43">
            <v>3305</v>
          </cell>
          <cell r="H43">
            <v>3306</v>
          </cell>
          <cell r="I43">
            <v>3307</v>
          </cell>
          <cell r="J43">
            <v>3308</v>
          </cell>
          <cell r="K43">
            <v>3309</v>
          </cell>
          <cell r="L43">
            <v>3310</v>
          </cell>
          <cell r="M43">
            <v>3300</v>
          </cell>
          <cell r="N43" t="str">
            <v>LATERAL DIR/ESQ PTA DESL ATRIA 2600X36X45MM + COR</v>
          </cell>
          <cell r="O43">
            <v>2600</v>
          </cell>
          <cell r="P43">
            <v>36</v>
          </cell>
          <cell r="Q43">
            <v>45</v>
          </cell>
        </row>
        <row r="44">
          <cell r="A44">
            <v>598025</v>
          </cell>
          <cell r="B44">
            <v>3399</v>
          </cell>
          <cell r="C44">
            <v>3301</v>
          </cell>
          <cell r="D44">
            <v>3302</v>
          </cell>
          <cell r="E44">
            <v>3303</v>
          </cell>
          <cell r="F44">
            <v>3304</v>
          </cell>
          <cell r="G44">
            <v>3305</v>
          </cell>
          <cell r="H44">
            <v>3306</v>
          </cell>
          <cell r="I44">
            <v>3307</v>
          </cell>
          <cell r="J44">
            <v>3308</v>
          </cell>
          <cell r="K44">
            <v>3309</v>
          </cell>
          <cell r="L44">
            <v>3310</v>
          </cell>
          <cell r="M44">
            <v>3300</v>
          </cell>
          <cell r="N44" t="str">
            <v>LATERAL DIR/ESQ PTA DESL ATRIA 2700X36X45MM + COR</v>
          </cell>
          <cell r="O44">
            <v>2700</v>
          </cell>
          <cell r="P44">
            <v>36</v>
          </cell>
          <cell r="Q44">
            <v>45</v>
          </cell>
        </row>
        <row r="46">
          <cell r="A46">
            <v>598026</v>
          </cell>
          <cell r="B46">
            <v>3399</v>
          </cell>
          <cell r="C46">
            <v>3301</v>
          </cell>
          <cell r="D46">
            <v>3302</v>
          </cell>
          <cell r="E46">
            <v>3303</v>
          </cell>
          <cell r="F46">
            <v>3304</v>
          </cell>
          <cell r="G46">
            <v>3305</v>
          </cell>
          <cell r="H46">
            <v>3306</v>
          </cell>
          <cell r="I46">
            <v>3307</v>
          </cell>
          <cell r="J46">
            <v>3308</v>
          </cell>
          <cell r="K46">
            <v>3309</v>
          </cell>
          <cell r="L46">
            <v>3310</v>
          </cell>
          <cell r="M46">
            <v>3300</v>
          </cell>
          <cell r="N46" t="str">
            <v>LATERAL DIR PTA DESL ATRIA PUX 1800X36X45MM + COR</v>
          </cell>
          <cell r="O46">
            <v>1800</v>
          </cell>
          <cell r="P46">
            <v>20</v>
          </cell>
          <cell r="Q46">
            <v>45</v>
          </cell>
        </row>
        <row r="47">
          <cell r="A47">
            <v>598027</v>
          </cell>
          <cell r="B47">
            <v>3399</v>
          </cell>
          <cell r="C47">
            <v>3301</v>
          </cell>
          <cell r="D47">
            <v>3302</v>
          </cell>
          <cell r="E47">
            <v>3303</v>
          </cell>
          <cell r="F47">
            <v>3304</v>
          </cell>
          <cell r="G47">
            <v>3305</v>
          </cell>
          <cell r="H47">
            <v>3306</v>
          </cell>
          <cell r="I47">
            <v>3307</v>
          </cell>
          <cell r="J47">
            <v>3308</v>
          </cell>
          <cell r="K47">
            <v>3309</v>
          </cell>
          <cell r="L47">
            <v>3310</v>
          </cell>
          <cell r="M47">
            <v>3300</v>
          </cell>
          <cell r="N47" t="str">
            <v>LATERAL DIR PTA DESL ATRIA PUX 1900X36X45MM + COR</v>
          </cell>
          <cell r="O47">
            <v>1900</v>
          </cell>
          <cell r="P47">
            <v>36</v>
          </cell>
          <cell r="Q47">
            <v>45</v>
          </cell>
        </row>
        <row r="48">
          <cell r="A48">
            <v>598028</v>
          </cell>
          <cell r="B48">
            <v>3399</v>
          </cell>
          <cell r="C48">
            <v>3301</v>
          </cell>
          <cell r="D48">
            <v>3302</v>
          </cell>
          <cell r="E48">
            <v>3303</v>
          </cell>
          <cell r="F48">
            <v>3304</v>
          </cell>
          <cell r="G48">
            <v>3305</v>
          </cell>
          <cell r="H48">
            <v>3306</v>
          </cell>
          <cell r="I48">
            <v>3307</v>
          </cell>
          <cell r="J48">
            <v>3308</v>
          </cell>
          <cell r="K48">
            <v>3309</v>
          </cell>
          <cell r="L48">
            <v>3310</v>
          </cell>
          <cell r="M48">
            <v>3300</v>
          </cell>
          <cell r="N48" t="str">
            <v>LATERAL DIR PTA DESL ATRIA PUX 2000X36X45MM + COR</v>
          </cell>
          <cell r="O48">
            <v>2000</v>
          </cell>
          <cell r="P48">
            <v>36</v>
          </cell>
          <cell r="Q48">
            <v>45</v>
          </cell>
        </row>
        <row r="49">
          <cell r="A49">
            <v>598029</v>
          </cell>
          <cell r="B49">
            <v>3399</v>
          </cell>
          <cell r="C49">
            <v>3301</v>
          </cell>
          <cell r="D49">
            <v>3302</v>
          </cell>
          <cell r="E49">
            <v>3303</v>
          </cell>
          <cell r="F49">
            <v>3304</v>
          </cell>
          <cell r="G49">
            <v>3305</v>
          </cell>
          <cell r="H49">
            <v>3306</v>
          </cell>
          <cell r="I49">
            <v>3307</v>
          </cell>
          <cell r="J49">
            <v>3308</v>
          </cell>
          <cell r="K49">
            <v>3309</v>
          </cell>
          <cell r="L49">
            <v>3310</v>
          </cell>
          <cell r="M49">
            <v>3300</v>
          </cell>
          <cell r="N49" t="str">
            <v>LATERAL DIR PTA DESL ATRIA PUX 2100X36X45MM + COR</v>
          </cell>
          <cell r="O49">
            <v>2100</v>
          </cell>
          <cell r="P49">
            <v>36</v>
          </cell>
          <cell r="Q49">
            <v>45</v>
          </cell>
        </row>
        <row r="50">
          <cell r="A50">
            <v>598030</v>
          </cell>
          <cell r="B50">
            <v>3399</v>
          </cell>
          <cell r="C50">
            <v>3301</v>
          </cell>
          <cell r="D50">
            <v>3302</v>
          </cell>
          <cell r="E50">
            <v>3303</v>
          </cell>
          <cell r="F50">
            <v>3304</v>
          </cell>
          <cell r="G50">
            <v>3305</v>
          </cell>
          <cell r="H50">
            <v>3306</v>
          </cell>
          <cell r="I50">
            <v>3307</v>
          </cell>
          <cell r="J50">
            <v>3308</v>
          </cell>
          <cell r="K50">
            <v>3309</v>
          </cell>
          <cell r="L50">
            <v>3310</v>
          </cell>
          <cell r="M50">
            <v>3300</v>
          </cell>
          <cell r="N50" t="str">
            <v>LATERAL DIR PTA DESL ATRIA PUX 2200X36X45MM + COR</v>
          </cell>
          <cell r="O50">
            <v>2200</v>
          </cell>
          <cell r="P50">
            <v>36</v>
          </cell>
          <cell r="Q50">
            <v>45</v>
          </cell>
        </row>
        <row r="51">
          <cell r="A51">
            <v>598031</v>
          </cell>
          <cell r="B51">
            <v>3399</v>
          </cell>
          <cell r="C51">
            <v>3301</v>
          </cell>
          <cell r="D51">
            <v>3302</v>
          </cell>
          <cell r="E51">
            <v>3303</v>
          </cell>
          <cell r="F51">
            <v>3304</v>
          </cell>
          <cell r="G51">
            <v>3305</v>
          </cell>
          <cell r="H51">
            <v>3306</v>
          </cell>
          <cell r="I51">
            <v>3307</v>
          </cell>
          <cell r="J51">
            <v>3308</v>
          </cell>
          <cell r="K51">
            <v>3309</v>
          </cell>
          <cell r="L51">
            <v>3310</v>
          </cell>
          <cell r="M51">
            <v>3300</v>
          </cell>
          <cell r="N51" t="str">
            <v>LATERAL DIR PTA DESL ATRIA PUX 2300X36X45MM + COR</v>
          </cell>
          <cell r="O51">
            <v>2300</v>
          </cell>
          <cell r="P51">
            <v>36</v>
          </cell>
          <cell r="Q51">
            <v>45</v>
          </cell>
        </row>
        <row r="52">
          <cell r="A52">
            <v>598032</v>
          </cell>
          <cell r="B52">
            <v>3399</v>
          </cell>
          <cell r="C52">
            <v>3301</v>
          </cell>
          <cell r="D52">
            <v>3302</v>
          </cell>
          <cell r="E52">
            <v>3303</v>
          </cell>
          <cell r="F52">
            <v>3304</v>
          </cell>
          <cell r="G52">
            <v>3305</v>
          </cell>
          <cell r="H52">
            <v>3306</v>
          </cell>
          <cell r="I52">
            <v>3307</v>
          </cell>
          <cell r="J52">
            <v>3308</v>
          </cell>
          <cell r="K52">
            <v>3309</v>
          </cell>
          <cell r="L52">
            <v>3310</v>
          </cell>
          <cell r="M52">
            <v>3300</v>
          </cell>
          <cell r="N52" t="str">
            <v>LATERAL DIR PTA DESL ATRIA PUX 2400X36X45MM + COR</v>
          </cell>
          <cell r="O52">
            <v>2400</v>
          </cell>
          <cell r="P52">
            <v>36</v>
          </cell>
          <cell r="Q52">
            <v>45</v>
          </cell>
        </row>
        <row r="53">
          <cell r="A53">
            <v>598033</v>
          </cell>
          <cell r="B53">
            <v>3399</v>
          </cell>
          <cell r="C53">
            <v>3301</v>
          </cell>
          <cell r="D53">
            <v>3302</v>
          </cell>
          <cell r="E53">
            <v>3303</v>
          </cell>
          <cell r="F53">
            <v>3304</v>
          </cell>
          <cell r="G53">
            <v>3305</v>
          </cell>
          <cell r="H53">
            <v>3306</v>
          </cell>
          <cell r="I53">
            <v>3307</v>
          </cell>
          <cell r="J53">
            <v>3308</v>
          </cell>
          <cell r="K53">
            <v>3309</v>
          </cell>
          <cell r="L53">
            <v>3310</v>
          </cell>
          <cell r="M53">
            <v>3300</v>
          </cell>
          <cell r="N53" t="str">
            <v>LATERAL DIR PTA DESL ATRIA PUX 2500X36X45MM + COR</v>
          </cell>
          <cell r="O53">
            <v>2500</v>
          </cell>
          <cell r="P53">
            <v>36</v>
          </cell>
          <cell r="Q53">
            <v>45</v>
          </cell>
        </row>
        <row r="54">
          <cell r="A54">
            <v>598034</v>
          </cell>
          <cell r="B54">
            <v>3399</v>
          </cell>
          <cell r="C54">
            <v>3301</v>
          </cell>
          <cell r="D54">
            <v>3302</v>
          </cell>
          <cell r="E54">
            <v>3303</v>
          </cell>
          <cell r="F54">
            <v>3304</v>
          </cell>
          <cell r="G54">
            <v>3305</v>
          </cell>
          <cell r="H54">
            <v>3306</v>
          </cell>
          <cell r="I54">
            <v>3307</v>
          </cell>
          <cell r="J54">
            <v>3308</v>
          </cell>
          <cell r="K54">
            <v>3309</v>
          </cell>
          <cell r="L54">
            <v>3310</v>
          </cell>
          <cell r="M54">
            <v>3300</v>
          </cell>
          <cell r="N54" t="str">
            <v>LATERAL DIR PTA DESL ATRIA PUX 2600X36X45MM + COR</v>
          </cell>
          <cell r="O54">
            <v>2600</v>
          </cell>
          <cell r="P54">
            <v>36</v>
          </cell>
          <cell r="Q54">
            <v>45</v>
          </cell>
        </row>
        <row r="55">
          <cell r="A55">
            <v>598035</v>
          </cell>
          <cell r="B55">
            <v>3399</v>
          </cell>
          <cell r="C55">
            <v>3301</v>
          </cell>
          <cell r="D55">
            <v>3302</v>
          </cell>
          <cell r="E55">
            <v>3303</v>
          </cell>
          <cell r="F55">
            <v>3304</v>
          </cell>
          <cell r="G55">
            <v>3305</v>
          </cell>
          <cell r="H55">
            <v>3306</v>
          </cell>
          <cell r="I55">
            <v>3307</v>
          </cell>
          <cell r="J55">
            <v>3308</v>
          </cell>
          <cell r="K55">
            <v>3309</v>
          </cell>
          <cell r="L55">
            <v>3310</v>
          </cell>
          <cell r="M55">
            <v>3300</v>
          </cell>
          <cell r="N55" t="str">
            <v>LATERAL DIR PTA DESL ATRIA PUX 2700X36X45MM + COR</v>
          </cell>
          <cell r="O55">
            <v>2700</v>
          </cell>
          <cell r="P55">
            <v>36</v>
          </cell>
          <cell r="Q55">
            <v>45</v>
          </cell>
        </row>
        <row r="57">
          <cell r="A57">
            <v>598036</v>
          </cell>
          <cell r="B57">
            <v>3399</v>
          </cell>
          <cell r="C57">
            <v>3301</v>
          </cell>
          <cell r="D57">
            <v>3302</v>
          </cell>
          <cell r="E57">
            <v>3303</v>
          </cell>
          <cell r="F57">
            <v>3304</v>
          </cell>
          <cell r="G57">
            <v>3305</v>
          </cell>
          <cell r="H57">
            <v>3306</v>
          </cell>
          <cell r="I57">
            <v>3307</v>
          </cell>
          <cell r="J57">
            <v>3308</v>
          </cell>
          <cell r="K57">
            <v>3309</v>
          </cell>
          <cell r="L57">
            <v>3310</v>
          </cell>
          <cell r="M57">
            <v>3300</v>
          </cell>
          <cell r="N57" t="str">
            <v>LATERAL DIR PTA DESL ATRIA PUX/FECH 1800X36X45MM + COR</v>
          </cell>
          <cell r="O57">
            <v>1800</v>
          </cell>
          <cell r="P57">
            <v>20</v>
          </cell>
          <cell r="Q57">
            <v>45</v>
          </cell>
        </row>
        <row r="58">
          <cell r="A58">
            <v>598037</v>
          </cell>
          <cell r="B58">
            <v>3399</v>
          </cell>
          <cell r="C58">
            <v>3301</v>
          </cell>
          <cell r="D58">
            <v>3302</v>
          </cell>
          <cell r="E58">
            <v>3303</v>
          </cell>
          <cell r="F58">
            <v>3304</v>
          </cell>
          <cell r="G58">
            <v>3305</v>
          </cell>
          <cell r="H58">
            <v>3306</v>
          </cell>
          <cell r="I58">
            <v>3307</v>
          </cell>
          <cell r="J58">
            <v>3308</v>
          </cell>
          <cell r="K58">
            <v>3309</v>
          </cell>
          <cell r="L58">
            <v>3310</v>
          </cell>
          <cell r="M58">
            <v>3300</v>
          </cell>
          <cell r="N58" t="str">
            <v>LATERAL DIR PTA DESL ATRIA PUX/FECH 1900X36X45MM + COR</v>
          </cell>
          <cell r="O58">
            <v>1900</v>
          </cell>
          <cell r="P58">
            <v>36</v>
          </cell>
          <cell r="Q58">
            <v>45</v>
          </cell>
        </row>
        <row r="59">
          <cell r="A59">
            <v>598038</v>
          </cell>
          <cell r="B59">
            <v>3399</v>
          </cell>
          <cell r="C59">
            <v>3301</v>
          </cell>
          <cell r="D59">
            <v>3302</v>
          </cell>
          <cell r="E59">
            <v>3303</v>
          </cell>
          <cell r="F59">
            <v>3304</v>
          </cell>
          <cell r="G59">
            <v>3305</v>
          </cell>
          <cell r="H59">
            <v>3306</v>
          </cell>
          <cell r="I59">
            <v>3307</v>
          </cell>
          <cell r="J59">
            <v>3308</v>
          </cell>
          <cell r="K59">
            <v>3309</v>
          </cell>
          <cell r="L59">
            <v>3310</v>
          </cell>
          <cell r="M59">
            <v>3300</v>
          </cell>
          <cell r="N59" t="str">
            <v>LATERAL DIR PTA DESL ATRIA PUX/FECH 2000X36X45MM + COR</v>
          </cell>
          <cell r="O59">
            <v>2000</v>
          </cell>
          <cell r="P59">
            <v>36</v>
          </cell>
          <cell r="Q59">
            <v>45</v>
          </cell>
        </row>
        <row r="60">
          <cell r="A60">
            <v>598039</v>
          </cell>
          <cell r="B60">
            <v>3399</v>
          </cell>
          <cell r="C60">
            <v>3301</v>
          </cell>
          <cell r="D60">
            <v>3302</v>
          </cell>
          <cell r="E60">
            <v>3303</v>
          </cell>
          <cell r="F60">
            <v>3304</v>
          </cell>
          <cell r="G60">
            <v>3305</v>
          </cell>
          <cell r="H60">
            <v>3306</v>
          </cell>
          <cell r="I60">
            <v>3307</v>
          </cell>
          <cell r="J60">
            <v>3308</v>
          </cell>
          <cell r="K60">
            <v>3309</v>
          </cell>
          <cell r="L60">
            <v>3310</v>
          </cell>
          <cell r="M60">
            <v>3300</v>
          </cell>
          <cell r="N60" t="str">
            <v>LATERAL DIR PTA DESL ATRIA PUX/FECH 2100X36X45MM + COR</v>
          </cell>
          <cell r="O60">
            <v>2100</v>
          </cell>
          <cell r="P60">
            <v>36</v>
          </cell>
          <cell r="Q60">
            <v>45</v>
          </cell>
        </row>
        <row r="61">
          <cell r="A61">
            <v>598040</v>
          </cell>
          <cell r="B61">
            <v>3399</v>
          </cell>
          <cell r="C61">
            <v>3301</v>
          </cell>
          <cell r="D61">
            <v>3302</v>
          </cell>
          <cell r="E61">
            <v>3303</v>
          </cell>
          <cell r="F61">
            <v>3304</v>
          </cell>
          <cell r="G61">
            <v>3305</v>
          </cell>
          <cell r="H61">
            <v>3306</v>
          </cell>
          <cell r="I61">
            <v>3307</v>
          </cell>
          <cell r="J61">
            <v>3308</v>
          </cell>
          <cell r="K61">
            <v>3309</v>
          </cell>
          <cell r="L61">
            <v>3310</v>
          </cell>
          <cell r="M61">
            <v>3300</v>
          </cell>
          <cell r="N61" t="str">
            <v>LATERAL DIR PTA DESL ATRIA PUX/FECH 2200X36X45MM + COR</v>
          </cell>
          <cell r="O61">
            <v>2200</v>
          </cell>
          <cell r="P61">
            <v>36</v>
          </cell>
          <cell r="Q61">
            <v>45</v>
          </cell>
        </row>
        <row r="62">
          <cell r="A62">
            <v>598041</v>
          </cell>
          <cell r="B62">
            <v>3399</v>
          </cell>
          <cell r="C62">
            <v>3301</v>
          </cell>
          <cell r="D62">
            <v>3302</v>
          </cell>
          <cell r="E62">
            <v>3303</v>
          </cell>
          <cell r="F62">
            <v>3304</v>
          </cell>
          <cell r="G62">
            <v>3305</v>
          </cell>
          <cell r="H62">
            <v>3306</v>
          </cell>
          <cell r="I62">
            <v>3307</v>
          </cell>
          <cell r="J62">
            <v>3308</v>
          </cell>
          <cell r="K62">
            <v>3309</v>
          </cell>
          <cell r="L62">
            <v>3310</v>
          </cell>
          <cell r="M62">
            <v>3300</v>
          </cell>
          <cell r="N62" t="str">
            <v>LATERAL DIR PTA DESL ATRIA PUX/FECH 2300X36X45MM + COR</v>
          </cell>
          <cell r="O62">
            <v>2300</v>
          </cell>
          <cell r="P62">
            <v>36</v>
          </cell>
          <cell r="Q62">
            <v>45</v>
          </cell>
        </row>
        <row r="63">
          <cell r="A63">
            <v>598042</v>
          </cell>
          <cell r="B63">
            <v>3399</v>
          </cell>
          <cell r="C63">
            <v>3301</v>
          </cell>
          <cell r="D63">
            <v>3302</v>
          </cell>
          <cell r="E63">
            <v>3303</v>
          </cell>
          <cell r="F63">
            <v>3304</v>
          </cell>
          <cell r="G63">
            <v>3305</v>
          </cell>
          <cell r="H63">
            <v>3306</v>
          </cell>
          <cell r="I63">
            <v>3307</v>
          </cell>
          <cell r="J63">
            <v>3308</v>
          </cell>
          <cell r="K63">
            <v>3309</v>
          </cell>
          <cell r="L63">
            <v>3310</v>
          </cell>
          <cell r="M63">
            <v>3300</v>
          </cell>
          <cell r="N63" t="str">
            <v>LATERAL DIR PTA DESL ATRIA PUX/FECH 2400X36X45MM + COR</v>
          </cell>
          <cell r="O63">
            <v>2400</v>
          </cell>
          <cell r="P63">
            <v>36</v>
          </cell>
          <cell r="Q63">
            <v>45</v>
          </cell>
        </row>
        <row r="64">
          <cell r="A64">
            <v>598043</v>
          </cell>
          <cell r="B64">
            <v>3399</v>
          </cell>
          <cell r="C64">
            <v>3301</v>
          </cell>
          <cell r="D64">
            <v>3302</v>
          </cell>
          <cell r="E64">
            <v>3303</v>
          </cell>
          <cell r="F64">
            <v>3304</v>
          </cell>
          <cell r="G64">
            <v>3305</v>
          </cell>
          <cell r="H64">
            <v>3306</v>
          </cell>
          <cell r="I64">
            <v>3307</v>
          </cell>
          <cell r="J64">
            <v>3308</v>
          </cell>
          <cell r="K64">
            <v>3309</v>
          </cell>
          <cell r="L64">
            <v>3310</v>
          </cell>
          <cell r="M64">
            <v>3300</v>
          </cell>
          <cell r="N64" t="str">
            <v>LATERAL DIR PTA DESL ATRIA PUX/FECH 2500X36X45MM + COR</v>
          </cell>
          <cell r="O64">
            <v>2500</v>
          </cell>
          <cell r="P64">
            <v>36</v>
          </cell>
          <cell r="Q64">
            <v>45</v>
          </cell>
        </row>
        <row r="65">
          <cell r="A65">
            <v>598044</v>
          </cell>
          <cell r="B65">
            <v>3399</v>
          </cell>
          <cell r="C65">
            <v>3301</v>
          </cell>
          <cell r="D65">
            <v>3302</v>
          </cell>
          <cell r="E65">
            <v>3303</v>
          </cell>
          <cell r="F65">
            <v>3304</v>
          </cell>
          <cell r="G65">
            <v>3305</v>
          </cell>
          <cell r="H65">
            <v>3306</v>
          </cell>
          <cell r="I65">
            <v>3307</v>
          </cell>
          <cell r="J65">
            <v>3308</v>
          </cell>
          <cell r="K65">
            <v>3309</v>
          </cell>
          <cell r="L65">
            <v>3310</v>
          </cell>
          <cell r="M65">
            <v>3300</v>
          </cell>
          <cell r="N65" t="str">
            <v>LATERAL DIR PTA DESL ATRIA PUX/FECH 2600X36X45MM + COR</v>
          </cell>
          <cell r="O65">
            <v>2600</v>
          </cell>
          <cell r="P65">
            <v>36</v>
          </cell>
          <cell r="Q65">
            <v>45</v>
          </cell>
        </row>
        <row r="66">
          <cell r="A66">
            <v>598045</v>
          </cell>
          <cell r="B66">
            <v>3399</v>
          </cell>
          <cell r="C66">
            <v>3301</v>
          </cell>
          <cell r="D66">
            <v>3302</v>
          </cell>
          <cell r="E66">
            <v>3303</v>
          </cell>
          <cell r="F66">
            <v>3304</v>
          </cell>
          <cell r="G66">
            <v>3305</v>
          </cell>
          <cell r="H66">
            <v>3306</v>
          </cell>
          <cell r="I66">
            <v>3307</v>
          </cell>
          <cell r="J66">
            <v>3308</v>
          </cell>
          <cell r="K66">
            <v>3309</v>
          </cell>
          <cell r="L66">
            <v>3310</v>
          </cell>
          <cell r="M66">
            <v>3300</v>
          </cell>
          <cell r="N66" t="str">
            <v>LATERAL DIR PTA DESL ATRIA PUX/FECH 2700X36X45MM + COR</v>
          </cell>
          <cell r="O66">
            <v>2700</v>
          </cell>
          <cell r="P66">
            <v>36</v>
          </cell>
          <cell r="Q66">
            <v>45</v>
          </cell>
        </row>
        <row r="68">
          <cell r="A68">
            <v>598046</v>
          </cell>
          <cell r="B68">
            <v>3399</v>
          </cell>
          <cell r="C68">
            <v>3301</v>
          </cell>
          <cell r="D68">
            <v>3302</v>
          </cell>
          <cell r="E68">
            <v>3303</v>
          </cell>
          <cell r="F68">
            <v>3304</v>
          </cell>
          <cell r="G68">
            <v>3305</v>
          </cell>
          <cell r="H68">
            <v>3306</v>
          </cell>
          <cell r="I68">
            <v>3307</v>
          </cell>
          <cell r="J68">
            <v>3308</v>
          </cell>
          <cell r="K68">
            <v>3309</v>
          </cell>
          <cell r="L68">
            <v>3310</v>
          </cell>
          <cell r="M68">
            <v>3300</v>
          </cell>
          <cell r="N68" t="str">
            <v>CABECEIRA SUP PTA DESL ANTARES 789X36X45MM + COR</v>
          </cell>
          <cell r="O68">
            <v>789</v>
          </cell>
          <cell r="P68">
            <v>36</v>
          </cell>
          <cell r="Q68">
            <v>45</v>
          </cell>
        </row>
        <row r="69">
          <cell r="A69">
            <v>598047</v>
          </cell>
          <cell r="B69">
            <v>3399</v>
          </cell>
          <cell r="C69">
            <v>3301</v>
          </cell>
          <cell r="D69">
            <v>3302</v>
          </cell>
          <cell r="E69">
            <v>3303</v>
          </cell>
          <cell r="F69">
            <v>3304</v>
          </cell>
          <cell r="G69">
            <v>3305</v>
          </cell>
          <cell r="H69">
            <v>3306</v>
          </cell>
          <cell r="I69">
            <v>3307</v>
          </cell>
          <cell r="J69">
            <v>3308</v>
          </cell>
          <cell r="K69">
            <v>3309</v>
          </cell>
          <cell r="L69">
            <v>3310</v>
          </cell>
          <cell r="M69">
            <v>3300</v>
          </cell>
          <cell r="N69" t="str">
            <v>CABECEIRA SUP PTA DESL ANTARES 889X36X45MM + COR</v>
          </cell>
          <cell r="O69">
            <v>889</v>
          </cell>
          <cell r="P69">
            <v>36</v>
          </cell>
          <cell r="Q69">
            <v>45</v>
          </cell>
        </row>
        <row r="70">
          <cell r="A70">
            <v>598048</v>
          </cell>
          <cell r="B70">
            <v>3399</v>
          </cell>
          <cell r="C70">
            <v>3301</v>
          </cell>
          <cell r="D70">
            <v>3302</v>
          </cell>
          <cell r="E70">
            <v>3303</v>
          </cell>
          <cell r="F70">
            <v>3304</v>
          </cell>
          <cell r="G70">
            <v>3305</v>
          </cell>
          <cell r="H70">
            <v>3306</v>
          </cell>
          <cell r="I70">
            <v>3307</v>
          </cell>
          <cell r="J70">
            <v>3308</v>
          </cell>
          <cell r="K70">
            <v>3309</v>
          </cell>
          <cell r="L70">
            <v>3310</v>
          </cell>
          <cell r="M70">
            <v>3300</v>
          </cell>
          <cell r="N70" t="str">
            <v>CABECEIRA SUP PTA DESL ANTARES 989X36X45MM + COR</v>
          </cell>
          <cell r="O70">
            <v>989</v>
          </cell>
          <cell r="P70">
            <v>36</v>
          </cell>
          <cell r="Q70">
            <v>45</v>
          </cell>
        </row>
        <row r="71">
          <cell r="A71">
            <v>598049</v>
          </cell>
          <cell r="B71">
            <v>3399</v>
          </cell>
          <cell r="C71">
            <v>3301</v>
          </cell>
          <cell r="D71">
            <v>3302</v>
          </cell>
          <cell r="E71">
            <v>3303</v>
          </cell>
          <cell r="F71">
            <v>3304</v>
          </cell>
          <cell r="G71">
            <v>3305</v>
          </cell>
          <cell r="H71">
            <v>3306</v>
          </cell>
          <cell r="I71">
            <v>3307</v>
          </cell>
          <cell r="J71">
            <v>3308</v>
          </cell>
          <cell r="K71">
            <v>3309</v>
          </cell>
          <cell r="L71">
            <v>3310</v>
          </cell>
          <cell r="M71">
            <v>3300</v>
          </cell>
          <cell r="N71" t="str">
            <v>CABECEIRA SUP PTA DESL ANTARES 1089X36X45MM + COR</v>
          </cell>
          <cell r="O71">
            <v>1089</v>
          </cell>
          <cell r="P71">
            <v>36</v>
          </cell>
          <cell r="Q71">
            <v>45</v>
          </cell>
        </row>
        <row r="72">
          <cell r="A72">
            <v>598050</v>
          </cell>
          <cell r="B72">
            <v>3399</v>
          </cell>
          <cell r="C72">
            <v>3301</v>
          </cell>
          <cell r="D72">
            <v>3302</v>
          </cell>
          <cell r="E72">
            <v>3303</v>
          </cell>
          <cell r="F72">
            <v>3304</v>
          </cell>
          <cell r="G72">
            <v>3305</v>
          </cell>
          <cell r="H72">
            <v>3306</v>
          </cell>
          <cell r="I72">
            <v>3307</v>
          </cell>
          <cell r="J72">
            <v>3308</v>
          </cell>
          <cell r="K72">
            <v>3309</v>
          </cell>
          <cell r="L72">
            <v>3310</v>
          </cell>
          <cell r="M72">
            <v>3300</v>
          </cell>
          <cell r="N72" t="str">
            <v>CABECEIRA SUP PTA DESL ANTARES 1189X36X45MM + COR</v>
          </cell>
          <cell r="O72">
            <v>1189</v>
          </cell>
          <cell r="P72">
            <v>36</v>
          </cell>
          <cell r="Q72">
            <v>45</v>
          </cell>
        </row>
        <row r="73">
          <cell r="A73">
            <v>598051</v>
          </cell>
          <cell r="B73">
            <v>3399</v>
          </cell>
          <cell r="C73">
            <v>3301</v>
          </cell>
          <cell r="D73">
            <v>3302</v>
          </cell>
          <cell r="E73">
            <v>3303</v>
          </cell>
          <cell r="F73">
            <v>3304</v>
          </cell>
          <cell r="G73">
            <v>3305</v>
          </cell>
          <cell r="H73">
            <v>3306</v>
          </cell>
          <cell r="I73">
            <v>3307</v>
          </cell>
          <cell r="J73">
            <v>3308</v>
          </cell>
          <cell r="K73">
            <v>3309</v>
          </cell>
          <cell r="L73">
            <v>3310</v>
          </cell>
          <cell r="M73">
            <v>3300</v>
          </cell>
          <cell r="N73" t="str">
            <v>CABECEIRA SUP PTA DESL ANTARES 1289X36X45MM + COR</v>
          </cell>
          <cell r="O73">
            <v>1289</v>
          </cell>
          <cell r="P73">
            <v>36</v>
          </cell>
          <cell r="Q73">
            <v>45</v>
          </cell>
        </row>
        <row r="74">
          <cell r="A74">
            <v>598052</v>
          </cell>
          <cell r="B74">
            <v>3399</v>
          </cell>
          <cell r="C74">
            <v>3301</v>
          </cell>
          <cell r="D74">
            <v>3302</v>
          </cell>
          <cell r="E74">
            <v>3303</v>
          </cell>
          <cell r="F74">
            <v>3304</v>
          </cell>
          <cell r="G74">
            <v>3305</v>
          </cell>
          <cell r="H74">
            <v>3306</v>
          </cell>
          <cell r="I74">
            <v>3307</v>
          </cell>
          <cell r="J74">
            <v>3308</v>
          </cell>
          <cell r="K74">
            <v>3309</v>
          </cell>
          <cell r="L74">
            <v>3310</v>
          </cell>
          <cell r="M74">
            <v>3300</v>
          </cell>
          <cell r="N74" t="str">
            <v>CABECEIRA SUP PTA DESL ANTARES 1389X36X45MM + COR</v>
          </cell>
          <cell r="O74">
            <v>1389</v>
          </cell>
          <cell r="P74">
            <v>36</v>
          </cell>
          <cell r="Q74">
            <v>45</v>
          </cell>
        </row>
        <row r="75">
          <cell r="A75">
            <v>598053</v>
          </cell>
          <cell r="B75">
            <v>3399</v>
          </cell>
          <cell r="C75">
            <v>3301</v>
          </cell>
          <cell r="D75">
            <v>3302</v>
          </cell>
          <cell r="E75">
            <v>3303</v>
          </cell>
          <cell r="F75">
            <v>3304</v>
          </cell>
          <cell r="G75">
            <v>3305</v>
          </cell>
          <cell r="H75">
            <v>3306</v>
          </cell>
          <cell r="I75">
            <v>3307</v>
          </cell>
          <cell r="J75">
            <v>3308</v>
          </cell>
          <cell r="K75">
            <v>3309</v>
          </cell>
          <cell r="L75">
            <v>3310</v>
          </cell>
          <cell r="M75">
            <v>3300</v>
          </cell>
          <cell r="N75" t="str">
            <v>CABECEIRA SUP PTA DESL ANTARES 1489X36X45MM + COR</v>
          </cell>
          <cell r="O75">
            <v>1489</v>
          </cell>
          <cell r="P75">
            <v>36</v>
          </cell>
          <cell r="Q75">
            <v>45</v>
          </cell>
        </row>
        <row r="76">
          <cell r="A76">
            <v>0</v>
          </cell>
          <cell r="B76">
            <v>0</v>
          </cell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</row>
        <row r="77">
          <cell r="A77">
            <v>598054</v>
          </cell>
          <cell r="B77">
            <v>3399</v>
          </cell>
          <cell r="C77">
            <v>3301</v>
          </cell>
          <cell r="D77">
            <v>3302</v>
          </cell>
          <cell r="E77">
            <v>3303</v>
          </cell>
          <cell r="F77">
            <v>3304</v>
          </cell>
          <cell r="G77">
            <v>3305</v>
          </cell>
          <cell r="H77">
            <v>3306</v>
          </cell>
          <cell r="I77">
            <v>3307</v>
          </cell>
          <cell r="J77">
            <v>3308</v>
          </cell>
          <cell r="K77">
            <v>3309</v>
          </cell>
          <cell r="L77">
            <v>3310</v>
          </cell>
          <cell r="M77">
            <v>3300</v>
          </cell>
          <cell r="N77" t="str">
            <v>CABECEIRA INF PTA DESL ANTARES 789X36X45MM + COR</v>
          </cell>
          <cell r="O77">
            <v>789</v>
          </cell>
          <cell r="P77">
            <v>36</v>
          </cell>
          <cell r="Q77">
            <v>45</v>
          </cell>
        </row>
        <row r="78">
          <cell r="A78">
            <v>598055</v>
          </cell>
          <cell r="B78">
            <v>3399</v>
          </cell>
          <cell r="C78">
            <v>3301</v>
          </cell>
          <cell r="D78">
            <v>3302</v>
          </cell>
          <cell r="E78">
            <v>3303</v>
          </cell>
          <cell r="F78">
            <v>3304</v>
          </cell>
          <cell r="G78">
            <v>3305</v>
          </cell>
          <cell r="H78">
            <v>3306</v>
          </cell>
          <cell r="I78">
            <v>3307</v>
          </cell>
          <cell r="J78">
            <v>3308</v>
          </cell>
          <cell r="K78">
            <v>3309</v>
          </cell>
          <cell r="L78">
            <v>3310</v>
          </cell>
          <cell r="M78">
            <v>3300</v>
          </cell>
          <cell r="N78" t="str">
            <v>CABECEIRA INF PTA DESL ANTARES 889X36X45MM + COR</v>
          </cell>
          <cell r="O78">
            <v>889</v>
          </cell>
          <cell r="P78">
            <v>36</v>
          </cell>
          <cell r="Q78">
            <v>45</v>
          </cell>
        </row>
        <row r="79">
          <cell r="A79">
            <v>598056</v>
          </cell>
          <cell r="B79">
            <v>3399</v>
          </cell>
          <cell r="C79">
            <v>3301</v>
          </cell>
          <cell r="D79">
            <v>3302</v>
          </cell>
          <cell r="E79">
            <v>3303</v>
          </cell>
          <cell r="F79">
            <v>3304</v>
          </cell>
          <cell r="G79">
            <v>3305</v>
          </cell>
          <cell r="H79">
            <v>3306</v>
          </cell>
          <cell r="I79">
            <v>3307</v>
          </cell>
          <cell r="J79">
            <v>3308</v>
          </cell>
          <cell r="K79">
            <v>3309</v>
          </cell>
          <cell r="L79">
            <v>3310</v>
          </cell>
          <cell r="M79">
            <v>3300</v>
          </cell>
          <cell r="N79" t="str">
            <v>CABECEIRA INF PTA DESL ANTARES 989X36X45MM + COR</v>
          </cell>
          <cell r="O79">
            <v>989</v>
          </cell>
          <cell r="P79">
            <v>36</v>
          </cell>
          <cell r="Q79">
            <v>45</v>
          </cell>
        </row>
        <row r="80">
          <cell r="A80">
            <v>598057</v>
          </cell>
          <cell r="B80">
            <v>3399</v>
          </cell>
          <cell r="C80">
            <v>3301</v>
          </cell>
          <cell r="D80">
            <v>3302</v>
          </cell>
          <cell r="E80">
            <v>3303</v>
          </cell>
          <cell r="F80">
            <v>3304</v>
          </cell>
          <cell r="G80">
            <v>3305</v>
          </cell>
          <cell r="H80">
            <v>3306</v>
          </cell>
          <cell r="I80">
            <v>3307</v>
          </cell>
          <cell r="J80">
            <v>3308</v>
          </cell>
          <cell r="K80">
            <v>3309</v>
          </cell>
          <cell r="L80">
            <v>3310</v>
          </cell>
          <cell r="M80">
            <v>3300</v>
          </cell>
          <cell r="N80" t="str">
            <v>CABECEIRA INF PTA DESL ANTARES 1089X36X45MM + COR</v>
          </cell>
          <cell r="O80">
            <v>1089</v>
          </cell>
          <cell r="P80">
            <v>36</v>
          </cell>
          <cell r="Q80">
            <v>45</v>
          </cell>
        </row>
        <row r="81">
          <cell r="A81">
            <v>598058</v>
          </cell>
          <cell r="B81">
            <v>3399</v>
          </cell>
          <cell r="C81">
            <v>3301</v>
          </cell>
          <cell r="D81">
            <v>3302</v>
          </cell>
          <cell r="E81">
            <v>3303</v>
          </cell>
          <cell r="F81">
            <v>3304</v>
          </cell>
          <cell r="G81">
            <v>3305</v>
          </cell>
          <cell r="H81">
            <v>3306</v>
          </cell>
          <cell r="I81">
            <v>3307</v>
          </cell>
          <cell r="J81">
            <v>3308</v>
          </cell>
          <cell r="K81">
            <v>3309</v>
          </cell>
          <cell r="L81">
            <v>3310</v>
          </cell>
          <cell r="M81">
            <v>3300</v>
          </cell>
          <cell r="N81" t="str">
            <v>CABECEIRA INF PTA DESL ANTARES 1189X36X45MM + COR</v>
          </cell>
          <cell r="O81">
            <v>1189</v>
          </cell>
          <cell r="P81">
            <v>36</v>
          </cell>
          <cell r="Q81">
            <v>45</v>
          </cell>
        </row>
        <row r="82">
          <cell r="A82">
            <v>598059</v>
          </cell>
          <cell r="B82">
            <v>3399</v>
          </cell>
          <cell r="C82">
            <v>3301</v>
          </cell>
          <cell r="D82">
            <v>3302</v>
          </cell>
          <cell r="E82">
            <v>3303</v>
          </cell>
          <cell r="F82">
            <v>3304</v>
          </cell>
          <cell r="G82">
            <v>3305</v>
          </cell>
          <cell r="H82">
            <v>3306</v>
          </cell>
          <cell r="I82">
            <v>3307</v>
          </cell>
          <cell r="J82">
            <v>3308</v>
          </cell>
          <cell r="K82">
            <v>3309</v>
          </cell>
          <cell r="L82">
            <v>3310</v>
          </cell>
          <cell r="M82">
            <v>3300</v>
          </cell>
          <cell r="N82" t="str">
            <v>CABECEIRA INF PTA DESL ANTARES 1289X36X45MM + COR</v>
          </cell>
          <cell r="O82">
            <v>1289</v>
          </cell>
          <cell r="P82">
            <v>36</v>
          </cell>
          <cell r="Q82">
            <v>45</v>
          </cell>
        </row>
        <row r="83">
          <cell r="A83">
            <v>598060</v>
          </cell>
          <cell r="B83">
            <v>3399</v>
          </cell>
          <cell r="C83">
            <v>3301</v>
          </cell>
          <cell r="D83">
            <v>3302</v>
          </cell>
          <cell r="E83">
            <v>3303</v>
          </cell>
          <cell r="F83">
            <v>3304</v>
          </cell>
          <cell r="G83">
            <v>3305</v>
          </cell>
          <cell r="H83">
            <v>3306</v>
          </cell>
          <cell r="I83">
            <v>3307</v>
          </cell>
          <cell r="J83">
            <v>3308</v>
          </cell>
          <cell r="K83">
            <v>3309</v>
          </cell>
          <cell r="L83">
            <v>3310</v>
          </cell>
          <cell r="M83">
            <v>3300</v>
          </cell>
          <cell r="N83" t="str">
            <v>CABECEIRA INF PTA DESL ANTARES 1389X36X45MM + COR</v>
          </cell>
          <cell r="O83">
            <v>1389</v>
          </cell>
          <cell r="P83">
            <v>36</v>
          </cell>
          <cell r="Q83">
            <v>45</v>
          </cell>
        </row>
        <row r="84">
          <cell r="A84">
            <v>598061</v>
          </cell>
          <cell r="B84">
            <v>3399</v>
          </cell>
          <cell r="C84">
            <v>3301</v>
          </cell>
          <cell r="D84">
            <v>3302</v>
          </cell>
          <cell r="E84">
            <v>3303</v>
          </cell>
          <cell r="F84">
            <v>3304</v>
          </cell>
          <cell r="G84">
            <v>3305</v>
          </cell>
          <cell r="H84">
            <v>3306</v>
          </cell>
          <cell r="I84">
            <v>3307</v>
          </cell>
          <cell r="J84">
            <v>3308</v>
          </cell>
          <cell r="K84">
            <v>3309</v>
          </cell>
          <cell r="L84">
            <v>3310</v>
          </cell>
          <cell r="M84">
            <v>3300</v>
          </cell>
          <cell r="N84" t="str">
            <v>CABECEIRA INF PTA DESL ANTARES 1489X36X45MM + COR</v>
          </cell>
          <cell r="O84">
            <v>1489</v>
          </cell>
          <cell r="P84">
            <v>36</v>
          </cell>
          <cell r="Q84">
            <v>45</v>
          </cell>
        </row>
        <row r="86">
          <cell r="A86">
            <v>598062</v>
          </cell>
          <cell r="B86">
            <v>3399</v>
          </cell>
          <cell r="C86">
            <v>3301</v>
          </cell>
          <cell r="D86">
            <v>3302</v>
          </cell>
          <cell r="E86">
            <v>3303</v>
          </cell>
          <cell r="F86">
            <v>3304</v>
          </cell>
          <cell r="G86">
            <v>3305</v>
          </cell>
          <cell r="H86">
            <v>3306</v>
          </cell>
          <cell r="I86">
            <v>3307</v>
          </cell>
          <cell r="J86">
            <v>3308</v>
          </cell>
          <cell r="K86">
            <v>3309</v>
          </cell>
          <cell r="L86">
            <v>3310</v>
          </cell>
          <cell r="M86">
            <v>3300</v>
          </cell>
          <cell r="N86" t="str">
            <v>LATERAL DIR/ESQ PTA DESL ANTARES 1800X36X45MM + COR</v>
          </cell>
          <cell r="O86">
            <v>1800</v>
          </cell>
          <cell r="P86">
            <v>20</v>
          </cell>
          <cell r="Q86">
            <v>45</v>
          </cell>
        </row>
        <row r="87">
          <cell r="A87">
            <v>598063</v>
          </cell>
          <cell r="B87">
            <v>3399</v>
          </cell>
          <cell r="C87">
            <v>3301</v>
          </cell>
          <cell r="D87">
            <v>3302</v>
          </cell>
          <cell r="E87">
            <v>3303</v>
          </cell>
          <cell r="F87">
            <v>3304</v>
          </cell>
          <cell r="G87">
            <v>3305</v>
          </cell>
          <cell r="H87">
            <v>3306</v>
          </cell>
          <cell r="I87">
            <v>3307</v>
          </cell>
          <cell r="J87">
            <v>3308</v>
          </cell>
          <cell r="K87">
            <v>3309</v>
          </cell>
          <cell r="L87">
            <v>3310</v>
          </cell>
          <cell r="M87">
            <v>3300</v>
          </cell>
          <cell r="N87" t="str">
            <v>LATERAL DIR/ESQ PTA DESL ANTARES 1900X36X45MM + COR</v>
          </cell>
          <cell r="O87">
            <v>1900</v>
          </cell>
          <cell r="P87">
            <v>36</v>
          </cell>
          <cell r="Q87">
            <v>45</v>
          </cell>
        </row>
        <row r="88">
          <cell r="A88">
            <v>598064</v>
          </cell>
          <cell r="B88">
            <v>3399</v>
          </cell>
          <cell r="C88">
            <v>3301</v>
          </cell>
          <cell r="D88">
            <v>3302</v>
          </cell>
          <cell r="E88">
            <v>3303</v>
          </cell>
          <cell r="F88">
            <v>3304</v>
          </cell>
          <cell r="G88">
            <v>3305</v>
          </cell>
          <cell r="H88">
            <v>3306</v>
          </cell>
          <cell r="I88">
            <v>3307</v>
          </cell>
          <cell r="J88">
            <v>3308</v>
          </cell>
          <cell r="K88">
            <v>3309</v>
          </cell>
          <cell r="L88">
            <v>3310</v>
          </cell>
          <cell r="M88">
            <v>3300</v>
          </cell>
          <cell r="N88" t="str">
            <v>LATERAL DIR/ESQ PTA DESL ANTARES 2000X36X45MM + COR</v>
          </cell>
          <cell r="O88">
            <v>2000</v>
          </cell>
          <cell r="P88">
            <v>36</v>
          </cell>
          <cell r="Q88">
            <v>45</v>
          </cell>
        </row>
        <row r="89">
          <cell r="A89">
            <v>598065</v>
          </cell>
          <cell r="B89">
            <v>3399</v>
          </cell>
          <cell r="C89">
            <v>3301</v>
          </cell>
          <cell r="D89">
            <v>3302</v>
          </cell>
          <cell r="E89">
            <v>3303</v>
          </cell>
          <cell r="F89">
            <v>3304</v>
          </cell>
          <cell r="G89">
            <v>3305</v>
          </cell>
          <cell r="H89">
            <v>3306</v>
          </cell>
          <cell r="I89">
            <v>3307</v>
          </cell>
          <cell r="J89">
            <v>3308</v>
          </cell>
          <cell r="K89">
            <v>3309</v>
          </cell>
          <cell r="L89">
            <v>3310</v>
          </cell>
          <cell r="M89">
            <v>3300</v>
          </cell>
          <cell r="N89" t="str">
            <v>LATERAL DIR/ESQ PTA DESL ANTARES 2100X36X45MM + COR</v>
          </cell>
          <cell r="O89">
            <v>2100</v>
          </cell>
          <cell r="P89">
            <v>36</v>
          </cell>
          <cell r="Q89">
            <v>45</v>
          </cell>
        </row>
        <row r="90">
          <cell r="A90">
            <v>598066</v>
          </cell>
          <cell r="B90">
            <v>3399</v>
          </cell>
          <cell r="C90">
            <v>3301</v>
          </cell>
          <cell r="D90">
            <v>3302</v>
          </cell>
          <cell r="E90">
            <v>3303</v>
          </cell>
          <cell r="F90">
            <v>3304</v>
          </cell>
          <cell r="G90">
            <v>3305</v>
          </cell>
          <cell r="H90">
            <v>3306</v>
          </cell>
          <cell r="I90">
            <v>3307</v>
          </cell>
          <cell r="J90">
            <v>3308</v>
          </cell>
          <cell r="K90">
            <v>3309</v>
          </cell>
          <cell r="L90">
            <v>3310</v>
          </cell>
          <cell r="M90">
            <v>3300</v>
          </cell>
          <cell r="N90" t="str">
            <v>LATERAL DIR/ESQ PTA DESL ANTARES 2200X36X45MM + COR</v>
          </cell>
          <cell r="O90">
            <v>2200</v>
          </cell>
          <cell r="P90">
            <v>36</v>
          </cell>
          <cell r="Q90">
            <v>45</v>
          </cell>
        </row>
        <row r="91">
          <cell r="A91">
            <v>598067</v>
          </cell>
          <cell r="B91">
            <v>3399</v>
          </cell>
          <cell r="C91">
            <v>3301</v>
          </cell>
          <cell r="D91">
            <v>3302</v>
          </cell>
          <cell r="E91">
            <v>3303</v>
          </cell>
          <cell r="F91">
            <v>3304</v>
          </cell>
          <cell r="G91">
            <v>3305</v>
          </cell>
          <cell r="H91">
            <v>3306</v>
          </cell>
          <cell r="I91">
            <v>3307</v>
          </cell>
          <cell r="J91">
            <v>3308</v>
          </cell>
          <cell r="K91">
            <v>3309</v>
          </cell>
          <cell r="L91">
            <v>3310</v>
          </cell>
          <cell r="M91">
            <v>3300</v>
          </cell>
          <cell r="N91" t="str">
            <v>LATERAL DIR/ESQ PTA DESL ANTARES 2300X36X45MM + COR</v>
          </cell>
          <cell r="O91">
            <v>2300</v>
          </cell>
          <cell r="P91">
            <v>36</v>
          </cell>
          <cell r="Q91">
            <v>45</v>
          </cell>
        </row>
        <row r="92">
          <cell r="A92">
            <v>598068</v>
          </cell>
          <cell r="B92">
            <v>3399</v>
          </cell>
          <cell r="C92">
            <v>3301</v>
          </cell>
          <cell r="D92">
            <v>3302</v>
          </cell>
          <cell r="E92">
            <v>3303</v>
          </cell>
          <cell r="F92">
            <v>3304</v>
          </cell>
          <cell r="G92">
            <v>3305</v>
          </cell>
          <cell r="H92">
            <v>3306</v>
          </cell>
          <cell r="I92">
            <v>3307</v>
          </cell>
          <cell r="J92">
            <v>3308</v>
          </cell>
          <cell r="K92">
            <v>3309</v>
          </cell>
          <cell r="L92">
            <v>3310</v>
          </cell>
          <cell r="M92">
            <v>3300</v>
          </cell>
          <cell r="N92" t="str">
            <v>LATERAL DIR/ESQ PTA DESL ANTARES 2400X36X45MM + COR</v>
          </cell>
          <cell r="O92">
            <v>2400</v>
          </cell>
          <cell r="P92">
            <v>36</v>
          </cell>
          <cell r="Q92">
            <v>45</v>
          </cell>
        </row>
        <row r="93">
          <cell r="A93">
            <v>598069</v>
          </cell>
          <cell r="B93">
            <v>3399</v>
          </cell>
          <cell r="C93">
            <v>3301</v>
          </cell>
          <cell r="D93">
            <v>3302</v>
          </cell>
          <cell r="E93">
            <v>3303</v>
          </cell>
          <cell r="F93">
            <v>3304</v>
          </cell>
          <cell r="G93">
            <v>3305</v>
          </cell>
          <cell r="H93">
            <v>3306</v>
          </cell>
          <cell r="I93">
            <v>3307</v>
          </cell>
          <cell r="J93">
            <v>3308</v>
          </cell>
          <cell r="K93">
            <v>3309</v>
          </cell>
          <cell r="L93">
            <v>3310</v>
          </cell>
          <cell r="M93">
            <v>3300</v>
          </cell>
          <cell r="N93" t="str">
            <v>LATERAL DIR/ESQ PTA DESL ANTARES 2500X36X45MM + COR</v>
          </cell>
          <cell r="O93">
            <v>2500</v>
          </cell>
          <cell r="P93">
            <v>36</v>
          </cell>
          <cell r="Q93">
            <v>45</v>
          </cell>
        </row>
        <row r="94">
          <cell r="A94">
            <v>598070</v>
          </cell>
          <cell r="B94">
            <v>3399</v>
          </cell>
          <cell r="C94">
            <v>3301</v>
          </cell>
          <cell r="D94">
            <v>3302</v>
          </cell>
          <cell r="E94">
            <v>3303</v>
          </cell>
          <cell r="F94">
            <v>3304</v>
          </cell>
          <cell r="G94">
            <v>3305</v>
          </cell>
          <cell r="H94">
            <v>3306</v>
          </cell>
          <cell r="I94">
            <v>3307</v>
          </cell>
          <cell r="J94">
            <v>3308</v>
          </cell>
          <cell r="K94">
            <v>3309</v>
          </cell>
          <cell r="L94">
            <v>3310</v>
          </cell>
          <cell r="M94">
            <v>3300</v>
          </cell>
          <cell r="N94" t="str">
            <v>LATERAL DIR/ESQ PTA DESL ANTARES 2600X36X45MM + COR</v>
          </cell>
          <cell r="O94">
            <v>2600</v>
          </cell>
          <cell r="P94">
            <v>36</v>
          </cell>
          <cell r="Q94">
            <v>45</v>
          </cell>
        </row>
        <row r="95">
          <cell r="A95">
            <v>598071</v>
          </cell>
          <cell r="B95">
            <v>3399</v>
          </cell>
          <cell r="C95">
            <v>3301</v>
          </cell>
          <cell r="D95">
            <v>3302</v>
          </cell>
          <cell r="E95">
            <v>3303</v>
          </cell>
          <cell r="F95">
            <v>3304</v>
          </cell>
          <cell r="G95">
            <v>3305</v>
          </cell>
          <cell r="H95">
            <v>3306</v>
          </cell>
          <cell r="I95">
            <v>3307</v>
          </cell>
          <cell r="J95">
            <v>3308</v>
          </cell>
          <cell r="K95">
            <v>3309</v>
          </cell>
          <cell r="L95">
            <v>3310</v>
          </cell>
          <cell r="M95">
            <v>3300</v>
          </cell>
          <cell r="N95" t="str">
            <v>LATERAL DIR/ESQ PTA DESL ANTARES 2700X36X45MM + COR</v>
          </cell>
          <cell r="O95">
            <v>2700</v>
          </cell>
          <cell r="P95">
            <v>36</v>
          </cell>
          <cell r="Q95">
            <v>45</v>
          </cell>
        </row>
        <row r="97">
          <cell r="A97">
            <v>598072</v>
          </cell>
          <cell r="B97">
            <v>3399</v>
          </cell>
          <cell r="C97">
            <v>3301</v>
          </cell>
          <cell r="D97">
            <v>3302</v>
          </cell>
          <cell r="E97">
            <v>3303</v>
          </cell>
          <cell r="F97">
            <v>3304</v>
          </cell>
          <cell r="G97">
            <v>3305</v>
          </cell>
          <cell r="H97">
            <v>3306</v>
          </cell>
          <cell r="I97">
            <v>3307</v>
          </cell>
          <cell r="J97">
            <v>3308</v>
          </cell>
          <cell r="K97">
            <v>3309</v>
          </cell>
          <cell r="L97">
            <v>3310</v>
          </cell>
          <cell r="M97">
            <v>3300</v>
          </cell>
          <cell r="N97" t="str">
            <v>LATERAL DIR PTA DESL ANTARES PUX 1800X36X45MM + COR</v>
          </cell>
          <cell r="O97">
            <v>1800</v>
          </cell>
          <cell r="P97">
            <v>20</v>
          </cell>
          <cell r="Q97">
            <v>45</v>
          </cell>
        </row>
        <row r="98">
          <cell r="A98">
            <v>598073</v>
          </cell>
          <cell r="B98">
            <v>3399</v>
          </cell>
          <cell r="C98">
            <v>3301</v>
          </cell>
          <cell r="D98">
            <v>3302</v>
          </cell>
          <cell r="E98">
            <v>3303</v>
          </cell>
          <cell r="F98">
            <v>3304</v>
          </cell>
          <cell r="G98">
            <v>3305</v>
          </cell>
          <cell r="H98">
            <v>3306</v>
          </cell>
          <cell r="I98">
            <v>3307</v>
          </cell>
          <cell r="J98">
            <v>3308</v>
          </cell>
          <cell r="K98">
            <v>3309</v>
          </cell>
          <cell r="L98">
            <v>3310</v>
          </cell>
          <cell r="M98">
            <v>3300</v>
          </cell>
          <cell r="N98" t="str">
            <v>LATERAL DIR PTA DESL ANTARES PUX 1900X36X45MM + COR</v>
          </cell>
          <cell r="O98">
            <v>1900</v>
          </cell>
          <cell r="P98">
            <v>36</v>
          </cell>
          <cell r="Q98">
            <v>45</v>
          </cell>
        </row>
        <row r="99">
          <cell r="A99">
            <v>598074</v>
          </cell>
          <cell r="B99">
            <v>3399</v>
          </cell>
          <cell r="C99">
            <v>3301</v>
          </cell>
          <cell r="D99">
            <v>3302</v>
          </cell>
          <cell r="E99">
            <v>3303</v>
          </cell>
          <cell r="F99">
            <v>3304</v>
          </cell>
          <cell r="G99">
            <v>3305</v>
          </cell>
          <cell r="H99">
            <v>3306</v>
          </cell>
          <cell r="I99">
            <v>3307</v>
          </cell>
          <cell r="J99">
            <v>3308</v>
          </cell>
          <cell r="K99">
            <v>3309</v>
          </cell>
          <cell r="L99">
            <v>3310</v>
          </cell>
          <cell r="M99">
            <v>3300</v>
          </cell>
          <cell r="N99" t="str">
            <v>LATERAL DIR PTA DESL ANTARES PUX 2000X36X45MM + COR</v>
          </cell>
          <cell r="O99">
            <v>2000</v>
          </cell>
          <cell r="P99">
            <v>36</v>
          </cell>
          <cell r="Q99">
            <v>45</v>
          </cell>
        </row>
        <row r="100">
          <cell r="A100">
            <v>598075</v>
          </cell>
          <cell r="B100">
            <v>3399</v>
          </cell>
          <cell r="C100">
            <v>3301</v>
          </cell>
          <cell r="D100">
            <v>3302</v>
          </cell>
          <cell r="E100">
            <v>3303</v>
          </cell>
          <cell r="F100">
            <v>3304</v>
          </cell>
          <cell r="G100">
            <v>3305</v>
          </cell>
          <cell r="H100">
            <v>3306</v>
          </cell>
          <cell r="I100">
            <v>3307</v>
          </cell>
          <cell r="J100">
            <v>3308</v>
          </cell>
          <cell r="K100">
            <v>3309</v>
          </cell>
          <cell r="L100">
            <v>3310</v>
          </cell>
          <cell r="M100">
            <v>3300</v>
          </cell>
          <cell r="N100" t="str">
            <v>LATERAL DIR PTA DESL ANTARES PUX 2100X36X45MM + COR</v>
          </cell>
          <cell r="O100">
            <v>2100</v>
          </cell>
          <cell r="P100">
            <v>36</v>
          </cell>
          <cell r="Q100">
            <v>45</v>
          </cell>
        </row>
        <row r="101">
          <cell r="A101">
            <v>598076</v>
          </cell>
          <cell r="B101">
            <v>3399</v>
          </cell>
          <cell r="C101">
            <v>3301</v>
          </cell>
          <cell r="D101">
            <v>3302</v>
          </cell>
          <cell r="E101">
            <v>3303</v>
          </cell>
          <cell r="F101">
            <v>3304</v>
          </cell>
          <cell r="G101">
            <v>3305</v>
          </cell>
          <cell r="H101">
            <v>3306</v>
          </cell>
          <cell r="I101">
            <v>3307</v>
          </cell>
          <cell r="J101">
            <v>3308</v>
          </cell>
          <cell r="K101">
            <v>3309</v>
          </cell>
          <cell r="L101">
            <v>3310</v>
          </cell>
          <cell r="M101">
            <v>3300</v>
          </cell>
          <cell r="N101" t="str">
            <v>LATERAL DIR PTA DESL ANTARES PUX 2200X36X45MM + COR</v>
          </cell>
          <cell r="O101">
            <v>2200</v>
          </cell>
          <cell r="P101">
            <v>36</v>
          </cell>
          <cell r="Q101">
            <v>45</v>
          </cell>
        </row>
        <row r="102">
          <cell r="A102">
            <v>598077</v>
          </cell>
          <cell r="B102">
            <v>3399</v>
          </cell>
          <cell r="C102">
            <v>3301</v>
          </cell>
          <cell r="D102">
            <v>3302</v>
          </cell>
          <cell r="E102">
            <v>3303</v>
          </cell>
          <cell r="F102">
            <v>3304</v>
          </cell>
          <cell r="G102">
            <v>3305</v>
          </cell>
          <cell r="H102">
            <v>3306</v>
          </cell>
          <cell r="I102">
            <v>3307</v>
          </cell>
          <cell r="J102">
            <v>3308</v>
          </cell>
          <cell r="K102">
            <v>3309</v>
          </cell>
          <cell r="L102">
            <v>3310</v>
          </cell>
          <cell r="M102">
            <v>3300</v>
          </cell>
          <cell r="N102" t="str">
            <v>LATERAL DIR PTA DESL ANTARES PUX 2300X36X45MM + COR</v>
          </cell>
          <cell r="O102">
            <v>2300</v>
          </cell>
          <cell r="P102">
            <v>36</v>
          </cell>
          <cell r="Q102">
            <v>45</v>
          </cell>
        </row>
        <row r="103">
          <cell r="A103">
            <v>598078</v>
          </cell>
          <cell r="B103">
            <v>3399</v>
          </cell>
          <cell r="C103">
            <v>3301</v>
          </cell>
          <cell r="D103">
            <v>3302</v>
          </cell>
          <cell r="E103">
            <v>3303</v>
          </cell>
          <cell r="F103">
            <v>3304</v>
          </cell>
          <cell r="G103">
            <v>3305</v>
          </cell>
          <cell r="H103">
            <v>3306</v>
          </cell>
          <cell r="I103">
            <v>3307</v>
          </cell>
          <cell r="J103">
            <v>3308</v>
          </cell>
          <cell r="K103">
            <v>3309</v>
          </cell>
          <cell r="L103">
            <v>3310</v>
          </cell>
          <cell r="M103">
            <v>3300</v>
          </cell>
          <cell r="N103" t="str">
            <v>LATERAL DIR PTA DESL ANTARES PUX 2400X36X45MM + COR</v>
          </cell>
          <cell r="O103">
            <v>2400</v>
          </cell>
          <cell r="P103">
            <v>36</v>
          </cell>
          <cell r="Q103">
            <v>45</v>
          </cell>
        </row>
        <row r="104">
          <cell r="A104">
            <v>598079</v>
          </cell>
          <cell r="B104">
            <v>3399</v>
          </cell>
          <cell r="C104">
            <v>3301</v>
          </cell>
          <cell r="D104">
            <v>3302</v>
          </cell>
          <cell r="E104">
            <v>3303</v>
          </cell>
          <cell r="F104">
            <v>3304</v>
          </cell>
          <cell r="G104">
            <v>3305</v>
          </cell>
          <cell r="H104">
            <v>3306</v>
          </cell>
          <cell r="I104">
            <v>3307</v>
          </cell>
          <cell r="J104">
            <v>3308</v>
          </cell>
          <cell r="K104">
            <v>3309</v>
          </cell>
          <cell r="L104">
            <v>3310</v>
          </cell>
          <cell r="M104">
            <v>3300</v>
          </cell>
          <cell r="N104" t="str">
            <v>LATERAL DIR PTA DESL ANTARES PUX 2500X36X45MM + COR</v>
          </cell>
          <cell r="O104">
            <v>2500</v>
          </cell>
          <cell r="P104">
            <v>36</v>
          </cell>
          <cell r="Q104">
            <v>45</v>
          </cell>
        </row>
        <row r="105">
          <cell r="A105">
            <v>598080</v>
          </cell>
          <cell r="B105">
            <v>3399</v>
          </cell>
          <cell r="C105">
            <v>3301</v>
          </cell>
          <cell r="D105">
            <v>3302</v>
          </cell>
          <cell r="E105">
            <v>3303</v>
          </cell>
          <cell r="F105">
            <v>3304</v>
          </cell>
          <cell r="G105">
            <v>3305</v>
          </cell>
          <cell r="H105">
            <v>3306</v>
          </cell>
          <cell r="I105">
            <v>3307</v>
          </cell>
          <cell r="J105">
            <v>3308</v>
          </cell>
          <cell r="K105">
            <v>3309</v>
          </cell>
          <cell r="L105">
            <v>3310</v>
          </cell>
          <cell r="M105">
            <v>3300</v>
          </cell>
          <cell r="N105" t="str">
            <v>LATERAL DIR PTA DESL ANTARES PUX 2600X36X45MM + COR</v>
          </cell>
          <cell r="O105">
            <v>2600</v>
          </cell>
          <cell r="P105">
            <v>36</v>
          </cell>
          <cell r="Q105">
            <v>45</v>
          </cell>
        </row>
        <row r="106">
          <cell r="A106">
            <v>598081</v>
          </cell>
          <cell r="B106">
            <v>3399</v>
          </cell>
          <cell r="C106">
            <v>3301</v>
          </cell>
          <cell r="D106">
            <v>3302</v>
          </cell>
          <cell r="E106">
            <v>3303</v>
          </cell>
          <cell r="F106">
            <v>3304</v>
          </cell>
          <cell r="G106">
            <v>3305</v>
          </cell>
          <cell r="H106">
            <v>3306</v>
          </cell>
          <cell r="I106">
            <v>3307</v>
          </cell>
          <cell r="J106">
            <v>3308</v>
          </cell>
          <cell r="K106">
            <v>3309</v>
          </cell>
          <cell r="L106">
            <v>3310</v>
          </cell>
          <cell r="M106">
            <v>3300</v>
          </cell>
          <cell r="N106" t="str">
            <v>LATERAL DIR PTA DESL ANTARES PUX 2700X36X45MM + COR</v>
          </cell>
          <cell r="O106">
            <v>2700</v>
          </cell>
          <cell r="P106">
            <v>36</v>
          </cell>
          <cell r="Q106">
            <v>45</v>
          </cell>
        </row>
        <row r="108">
          <cell r="A108">
            <v>598082</v>
          </cell>
          <cell r="B108">
            <v>3399</v>
          </cell>
          <cell r="C108">
            <v>3301</v>
          </cell>
          <cell r="D108">
            <v>3302</v>
          </cell>
          <cell r="E108">
            <v>3303</v>
          </cell>
          <cell r="F108">
            <v>3304</v>
          </cell>
          <cell r="G108">
            <v>3305</v>
          </cell>
          <cell r="H108">
            <v>3306</v>
          </cell>
          <cell r="I108">
            <v>3307</v>
          </cell>
          <cell r="J108">
            <v>3308</v>
          </cell>
          <cell r="K108">
            <v>3309</v>
          </cell>
          <cell r="L108">
            <v>3310</v>
          </cell>
          <cell r="M108">
            <v>3300</v>
          </cell>
          <cell r="N108" t="str">
            <v>LATERAL DIR PTA DESL ANTARES PUX/FECH 1800X36X45MM + COR</v>
          </cell>
          <cell r="O108">
            <v>1800</v>
          </cell>
          <cell r="P108">
            <v>20</v>
          </cell>
          <cell r="Q108">
            <v>45</v>
          </cell>
        </row>
        <row r="109">
          <cell r="A109">
            <v>598083</v>
          </cell>
          <cell r="B109">
            <v>3399</v>
          </cell>
          <cell r="C109">
            <v>3301</v>
          </cell>
          <cell r="D109">
            <v>3302</v>
          </cell>
          <cell r="E109">
            <v>3303</v>
          </cell>
          <cell r="F109">
            <v>3304</v>
          </cell>
          <cell r="G109">
            <v>3305</v>
          </cell>
          <cell r="H109">
            <v>3306</v>
          </cell>
          <cell r="I109">
            <v>3307</v>
          </cell>
          <cell r="J109">
            <v>3308</v>
          </cell>
          <cell r="K109">
            <v>3309</v>
          </cell>
          <cell r="L109">
            <v>3310</v>
          </cell>
          <cell r="M109">
            <v>3300</v>
          </cell>
          <cell r="N109" t="str">
            <v>LATERAL DIR PTA DESL ANTARES PUX/FECH 1900X36X45MM + COR</v>
          </cell>
          <cell r="O109">
            <v>1900</v>
          </cell>
          <cell r="P109">
            <v>36</v>
          </cell>
          <cell r="Q109">
            <v>45</v>
          </cell>
        </row>
        <row r="110">
          <cell r="A110">
            <v>598084</v>
          </cell>
          <cell r="B110">
            <v>3399</v>
          </cell>
          <cell r="C110">
            <v>3301</v>
          </cell>
          <cell r="D110">
            <v>3302</v>
          </cell>
          <cell r="E110">
            <v>3303</v>
          </cell>
          <cell r="F110">
            <v>3304</v>
          </cell>
          <cell r="G110">
            <v>3305</v>
          </cell>
          <cell r="H110">
            <v>3306</v>
          </cell>
          <cell r="I110">
            <v>3307</v>
          </cell>
          <cell r="J110">
            <v>3308</v>
          </cell>
          <cell r="K110">
            <v>3309</v>
          </cell>
          <cell r="L110">
            <v>3310</v>
          </cell>
          <cell r="M110">
            <v>3300</v>
          </cell>
          <cell r="N110" t="str">
            <v>LATERAL DIR PTA DESL ANTARES PUX/FECH 2000X36X45MM + COR</v>
          </cell>
          <cell r="O110">
            <v>2000</v>
          </cell>
          <cell r="P110">
            <v>36</v>
          </cell>
          <cell r="Q110">
            <v>45</v>
          </cell>
        </row>
        <row r="111">
          <cell r="A111">
            <v>598085</v>
          </cell>
          <cell r="B111">
            <v>3399</v>
          </cell>
          <cell r="C111">
            <v>3301</v>
          </cell>
          <cell r="D111">
            <v>3302</v>
          </cell>
          <cell r="E111">
            <v>3303</v>
          </cell>
          <cell r="F111">
            <v>3304</v>
          </cell>
          <cell r="G111">
            <v>3305</v>
          </cell>
          <cell r="H111">
            <v>3306</v>
          </cell>
          <cell r="I111">
            <v>3307</v>
          </cell>
          <cell r="J111">
            <v>3308</v>
          </cell>
          <cell r="K111">
            <v>3309</v>
          </cell>
          <cell r="L111">
            <v>3310</v>
          </cell>
          <cell r="M111">
            <v>3300</v>
          </cell>
          <cell r="N111" t="str">
            <v>LATERAL DIR PTA DESL ANTARES PUX/FECH 2100X36X45MM + COR</v>
          </cell>
          <cell r="O111">
            <v>2100</v>
          </cell>
          <cell r="P111">
            <v>36</v>
          </cell>
          <cell r="Q111">
            <v>45</v>
          </cell>
        </row>
        <row r="112">
          <cell r="A112">
            <v>598086</v>
          </cell>
          <cell r="B112">
            <v>3399</v>
          </cell>
          <cell r="C112">
            <v>3301</v>
          </cell>
          <cell r="D112">
            <v>3302</v>
          </cell>
          <cell r="E112">
            <v>3303</v>
          </cell>
          <cell r="F112">
            <v>3304</v>
          </cell>
          <cell r="G112">
            <v>3305</v>
          </cell>
          <cell r="H112">
            <v>3306</v>
          </cell>
          <cell r="I112">
            <v>3307</v>
          </cell>
          <cell r="J112">
            <v>3308</v>
          </cell>
          <cell r="K112">
            <v>3309</v>
          </cell>
          <cell r="L112">
            <v>3310</v>
          </cell>
          <cell r="M112">
            <v>3300</v>
          </cell>
          <cell r="N112" t="str">
            <v>LATERAL DIR PTA DESL ANTARES PUX/FECH 2200X36X45MM + COR</v>
          </cell>
          <cell r="O112">
            <v>2200</v>
          </cell>
          <cell r="P112">
            <v>36</v>
          </cell>
          <cell r="Q112">
            <v>45</v>
          </cell>
        </row>
        <row r="113">
          <cell r="A113">
            <v>598087</v>
          </cell>
          <cell r="B113">
            <v>3399</v>
          </cell>
          <cell r="C113">
            <v>3301</v>
          </cell>
          <cell r="D113">
            <v>3302</v>
          </cell>
          <cell r="E113">
            <v>3303</v>
          </cell>
          <cell r="F113">
            <v>3304</v>
          </cell>
          <cell r="G113">
            <v>3305</v>
          </cell>
          <cell r="H113">
            <v>3306</v>
          </cell>
          <cell r="I113">
            <v>3307</v>
          </cell>
          <cell r="J113">
            <v>3308</v>
          </cell>
          <cell r="K113">
            <v>3309</v>
          </cell>
          <cell r="L113">
            <v>3310</v>
          </cell>
          <cell r="M113">
            <v>3300</v>
          </cell>
          <cell r="N113" t="str">
            <v>LATERAL DIR PTA DESL ANTARES PUX/FECH 2300X36X45MM + COR</v>
          </cell>
          <cell r="O113">
            <v>2300</v>
          </cell>
          <cell r="P113">
            <v>36</v>
          </cell>
          <cell r="Q113">
            <v>45</v>
          </cell>
        </row>
        <row r="114">
          <cell r="A114">
            <v>598088</v>
          </cell>
          <cell r="B114">
            <v>3399</v>
          </cell>
          <cell r="C114">
            <v>3301</v>
          </cell>
          <cell r="D114">
            <v>3302</v>
          </cell>
          <cell r="E114">
            <v>3303</v>
          </cell>
          <cell r="F114">
            <v>3304</v>
          </cell>
          <cell r="G114">
            <v>3305</v>
          </cell>
          <cell r="H114">
            <v>3306</v>
          </cell>
          <cell r="I114">
            <v>3307</v>
          </cell>
          <cell r="J114">
            <v>3308</v>
          </cell>
          <cell r="K114">
            <v>3309</v>
          </cell>
          <cell r="L114">
            <v>3310</v>
          </cell>
          <cell r="M114">
            <v>3300</v>
          </cell>
          <cell r="N114" t="str">
            <v>LATERAL DIR PTA DESL ANTARES PUX/FECH 2400X36X45MM + COR</v>
          </cell>
          <cell r="O114">
            <v>2400</v>
          </cell>
          <cell r="P114">
            <v>36</v>
          </cell>
          <cell r="Q114">
            <v>45</v>
          </cell>
        </row>
        <row r="115">
          <cell r="A115">
            <v>598089</v>
          </cell>
          <cell r="B115">
            <v>3399</v>
          </cell>
          <cell r="C115">
            <v>3301</v>
          </cell>
          <cell r="D115">
            <v>3302</v>
          </cell>
          <cell r="E115">
            <v>3303</v>
          </cell>
          <cell r="F115">
            <v>3304</v>
          </cell>
          <cell r="G115">
            <v>3305</v>
          </cell>
          <cell r="H115">
            <v>3306</v>
          </cell>
          <cell r="I115">
            <v>3307</v>
          </cell>
          <cell r="J115">
            <v>3308</v>
          </cell>
          <cell r="K115">
            <v>3309</v>
          </cell>
          <cell r="L115">
            <v>3310</v>
          </cell>
          <cell r="M115">
            <v>3300</v>
          </cell>
          <cell r="N115" t="str">
            <v>LATERAL DIR PTA DESL ANTARES PUX/FECH 2500X36X45MM + COR</v>
          </cell>
          <cell r="O115">
            <v>2500</v>
          </cell>
          <cell r="P115">
            <v>36</v>
          </cell>
          <cell r="Q115">
            <v>45</v>
          </cell>
        </row>
        <row r="116">
          <cell r="A116">
            <v>598090</v>
          </cell>
          <cell r="B116">
            <v>3399</v>
          </cell>
          <cell r="C116">
            <v>3301</v>
          </cell>
          <cell r="D116">
            <v>3302</v>
          </cell>
          <cell r="E116">
            <v>3303</v>
          </cell>
          <cell r="F116">
            <v>3304</v>
          </cell>
          <cell r="G116">
            <v>3305</v>
          </cell>
          <cell r="H116">
            <v>3306</v>
          </cell>
          <cell r="I116">
            <v>3307</v>
          </cell>
          <cell r="J116">
            <v>3308</v>
          </cell>
          <cell r="K116">
            <v>3309</v>
          </cell>
          <cell r="L116">
            <v>3310</v>
          </cell>
          <cell r="M116">
            <v>3300</v>
          </cell>
          <cell r="N116" t="str">
            <v>LATERAL DIR PTA DESL ANTARES PUX/FECH 2600X36X45MM + COR</v>
          </cell>
          <cell r="O116">
            <v>2600</v>
          </cell>
          <cell r="P116">
            <v>36</v>
          </cell>
          <cell r="Q116">
            <v>45</v>
          </cell>
        </row>
        <row r="117">
          <cell r="A117">
            <v>598091</v>
          </cell>
          <cell r="B117">
            <v>3399</v>
          </cell>
          <cell r="C117">
            <v>3301</v>
          </cell>
          <cell r="D117">
            <v>3302</v>
          </cell>
          <cell r="E117">
            <v>3303</v>
          </cell>
          <cell r="F117">
            <v>3304</v>
          </cell>
          <cell r="G117">
            <v>3305</v>
          </cell>
          <cell r="H117">
            <v>3306</v>
          </cell>
          <cell r="I117">
            <v>3307</v>
          </cell>
          <cell r="J117">
            <v>3308</v>
          </cell>
          <cell r="K117">
            <v>3309</v>
          </cell>
          <cell r="L117">
            <v>3310</v>
          </cell>
          <cell r="M117">
            <v>3300</v>
          </cell>
          <cell r="N117" t="str">
            <v>LATERAL DIR PTA DESL ANTARES PUX/FECH 2700X36X45MM + COR</v>
          </cell>
          <cell r="O117">
            <v>2700</v>
          </cell>
          <cell r="P117">
            <v>36</v>
          </cell>
          <cell r="Q117">
            <v>45</v>
          </cell>
        </row>
        <row r="119">
          <cell r="A119">
            <v>598093</v>
          </cell>
          <cell r="B119" t="str">
            <v>-</v>
          </cell>
          <cell r="C119">
            <v>3301</v>
          </cell>
          <cell r="D119">
            <v>3302</v>
          </cell>
          <cell r="E119">
            <v>3303</v>
          </cell>
          <cell r="F119">
            <v>3304</v>
          </cell>
          <cell r="G119">
            <v>3305</v>
          </cell>
          <cell r="H119">
            <v>3306</v>
          </cell>
          <cell r="I119">
            <v>3307</v>
          </cell>
          <cell r="J119">
            <v>3308</v>
          </cell>
          <cell r="K119">
            <v>3309</v>
          </cell>
          <cell r="L119">
            <v>3310</v>
          </cell>
          <cell r="M119">
            <v>3300</v>
          </cell>
          <cell r="N119" t="str">
            <v>PUXADOR INDUS ANTARES C/CILINDRO + COR</v>
          </cell>
          <cell r="O119">
            <v>168</v>
          </cell>
          <cell r="P119">
            <v>86</v>
          </cell>
          <cell r="Q119">
            <v>45</v>
          </cell>
        </row>
        <row r="120">
          <cell r="A120">
            <v>598094</v>
          </cell>
          <cell r="B120" t="str">
            <v>-</v>
          </cell>
          <cell r="C120">
            <v>3301</v>
          </cell>
          <cell r="D120">
            <v>3302</v>
          </cell>
          <cell r="E120">
            <v>3303</v>
          </cell>
          <cell r="F120">
            <v>3304</v>
          </cell>
          <cell r="G120">
            <v>3305</v>
          </cell>
          <cell r="H120">
            <v>3306</v>
          </cell>
          <cell r="I120">
            <v>3307</v>
          </cell>
          <cell r="J120">
            <v>3308</v>
          </cell>
          <cell r="K120">
            <v>3309</v>
          </cell>
          <cell r="L120">
            <v>3310</v>
          </cell>
          <cell r="M120">
            <v>3300</v>
          </cell>
          <cell r="N120" t="str">
            <v>PUXADOR INDUS ANTARES S/CILINDRO + COR</v>
          </cell>
          <cell r="O120">
            <v>168</v>
          </cell>
          <cell r="P120">
            <v>86</v>
          </cell>
          <cell r="Q120">
            <v>45</v>
          </cell>
        </row>
        <row r="121">
          <cell r="A121">
            <v>598095</v>
          </cell>
          <cell r="B121" t="str">
            <v>-</v>
          </cell>
          <cell r="C121">
            <v>3301</v>
          </cell>
          <cell r="D121">
            <v>3302</v>
          </cell>
          <cell r="E121">
            <v>3303</v>
          </cell>
          <cell r="F121">
            <v>3304</v>
          </cell>
          <cell r="G121">
            <v>3305</v>
          </cell>
          <cell r="H121">
            <v>3306</v>
          </cell>
          <cell r="I121">
            <v>3307</v>
          </cell>
          <cell r="J121">
            <v>3308</v>
          </cell>
          <cell r="K121">
            <v>3309</v>
          </cell>
          <cell r="L121">
            <v>3310</v>
          </cell>
          <cell r="M121">
            <v>3300</v>
          </cell>
          <cell r="N121" t="str">
            <v>PUXADOR INDUS ATRIA C/CILINDRO + COR</v>
          </cell>
          <cell r="O121">
            <v>168</v>
          </cell>
          <cell r="P121">
            <v>86</v>
          </cell>
          <cell r="Q121">
            <v>45</v>
          </cell>
        </row>
        <row r="122">
          <cell r="A122">
            <v>598096</v>
          </cell>
          <cell r="B122" t="str">
            <v>-</v>
          </cell>
          <cell r="C122">
            <v>3301</v>
          </cell>
          <cell r="D122">
            <v>3302</v>
          </cell>
          <cell r="E122">
            <v>3303</v>
          </cell>
          <cell r="F122">
            <v>3304</v>
          </cell>
          <cell r="G122">
            <v>3305</v>
          </cell>
          <cell r="H122">
            <v>3306</v>
          </cell>
          <cell r="I122">
            <v>3307</v>
          </cell>
          <cell r="J122">
            <v>3308</v>
          </cell>
          <cell r="K122">
            <v>3309</v>
          </cell>
          <cell r="L122">
            <v>3310</v>
          </cell>
          <cell r="M122">
            <v>3300</v>
          </cell>
          <cell r="N122" t="str">
            <v>PUXADOR INDUS ATRIA S/CILINDRO + COR</v>
          </cell>
          <cell r="O122">
            <v>168</v>
          </cell>
          <cell r="P122">
            <v>86</v>
          </cell>
          <cell r="Q122">
            <v>45</v>
          </cell>
        </row>
        <row r="124">
          <cell r="A124">
            <v>598100</v>
          </cell>
          <cell r="B124">
            <v>3399</v>
          </cell>
          <cell r="C124">
            <v>3301</v>
          </cell>
          <cell r="D124">
            <v>3302</v>
          </cell>
          <cell r="E124">
            <v>3303</v>
          </cell>
          <cell r="F124">
            <v>3304</v>
          </cell>
          <cell r="G124">
            <v>3305</v>
          </cell>
          <cell r="H124">
            <v>3306</v>
          </cell>
          <cell r="I124">
            <v>3307</v>
          </cell>
          <cell r="J124">
            <v>3308</v>
          </cell>
          <cell r="K124">
            <v>3309</v>
          </cell>
          <cell r="L124">
            <v>3310</v>
          </cell>
          <cell r="M124">
            <v>3300</v>
          </cell>
          <cell r="N124" t="str">
            <v>PERFIL ACABAMENTO ATRIA/ANTARES/ARA EDIT + COR</v>
          </cell>
          <cell r="O124" t="str">
            <v>DE 1500 A 4000</v>
          </cell>
          <cell r="P124">
            <v>8</v>
          </cell>
          <cell r="Q124">
            <v>58</v>
          </cell>
        </row>
        <row r="125">
          <cell r="A125">
            <v>598101</v>
          </cell>
          <cell r="B125">
            <v>3399</v>
          </cell>
          <cell r="C125">
            <v>3301</v>
          </cell>
          <cell r="D125">
            <v>3302</v>
          </cell>
          <cell r="E125">
            <v>3303</v>
          </cell>
          <cell r="F125">
            <v>3304</v>
          </cell>
          <cell r="G125">
            <v>3305</v>
          </cell>
          <cell r="H125">
            <v>3306</v>
          </cell>
          <cell r="I125">
            <v>3307</v>
          </cell>
          <cell r="J125">
            <v>3308</v>
          </cell>
          <cell r="K125">
            <v>3309</v>
          </cell>
          <cell r="L125">
            <v>3310</v>
          </cell>
          <cell r="M125">
            <v>3300</v>
          </cell>
          <cell r="N125" t="str">
            <v>PERFIL PAREDE SIST SLIDE EDIT + COR</v>
          </cell>
          <cell r="O125" t="str">
            <v>DE 1500 A 4000</v>
          </cell>
          <cell r="P125">
            <v>50</v>
          </cell>
          <cell r="Q125">
            <v>62</v>
          </cell>
        </row>
        <row r="126">
          <cell r="A126">
            <v>598102</v>
          </cell>
          <cell r="B126">
            <v>3399</v>
          </cell>
          <cell r="C126" t="str">
            <v>-</v>
          </cell>
          <cell r="D126" t="str">
            <v>-</v>
          </cell>
          <cell r="E126" t="str">
            <v>-</v>
          </cell>
          <cell r="F126" t="str">
            <v>-</v>
          </cell>
          <cell r="G126" t="str">
            <v>-</v>
          </cell>
          <cell r="H126" t="str">
            <v>-</v>
          </cell>
          <cell r="I126" t="str">
            <v>-</v>
          </cell>
          <cell r="J126" t="str">
            <v>-</v>
          </cell>
          <cell r="K126" t="str">
            <v>-</v>
          </cell>
          <cell r="L126" t="str">
            <v>-</v>
          </cell>
          <cell r="M126" t="str">
            <v>-</v>
          </cell>
          <cell r="N126" t="str">
            <v>PERFIL CONSOLE 1 VIA SIST SLIDE EDIT + COR</v>
          </cell>
          <cell r="O126" t="str">
            <v>DE 1500 A 6000</v>
          </cell>
          <cell r="P126">
            <v>58</v>
          </cell>
          <cell r="Q126">
            <v>51</v>
          </cell>
        </row>
        <row r="127">
          <cell r="A127">
            <v>598103</v>
          </cell>
          <cell r="B127">
            <v>3399</v>
          </cell>
          <cell r="C127" t="str">
            <v>-</v>
          </cell>
          <cell r="D127" t="str">
            <v>-</v>
          </cell>
          <cell r="E127" t="str">
            <v>-</v>
          </cell>
          <cell r="F127" t="str">
            <v>-</v>
          </cell>
          <cell r="G127" t="str">
            <v>-</v>
          </cell>
          <cell r="H127" t="str">
            <v>-</v>
          </cell>
          <cell r="I127" t="str">
            <v>-</v>
          </cell>
          <cell r="J127" t="str">
            <v>-</v>
          </cell>
          <cell r="K127" t="str">
            <v>-</v>
          </cell>
          <cell r="L127" t="str">
            <v>-</v>
          </cell>
          <cell r="M127" t="str">
            <v>-</v>
          </cell>
          <cell r="N127" t="str">
            <v>PERFIL CONSOLE 2 VIA SIST SLIDE EDIT + COR</v>
          </cell>
          <cell r="O127" t="str">
            <v>DE 1500 A 6000</v>
          </cell>
          <cell r="P127">
            <v>110</v>
          </cell>
          <cell r="Q127">
            <v>51</v>
          </cell>
        </row>
        <row r="128">
          <cell r="A128">
            <v>598104</v>
          </cell>
          <cell r="B128">
            <v>3399</v>
          </cell>
          <cell r="C128" t="str">
            <v>-</v>
          </cell>
          <cell r="D128" t="str">
            <v>-</v>
          </cell>
          <cell r="E128" t="str">
            <v>-</v>
          </cell>
          <cell r="F128" t="str">
            <v>-</v>
          </cell>
          <cell r="G128" t="str">
            <v>-</v>
          </cell>
          <cell r="H128" t="str">
            <v>-</v>
          </cell>
          <cell r="I128" t="str">
            <v>-</v>
          </cell>
          <cell r="J128" t="str">
            <v>-</v>
          </cell>
          <cell r="K128" t="str">
            <v>-</v>
          </cell>
          <cell r="L128" t="str">
            <v>-</v>
          </cell>
          <cell r="M128" t="str">
            <v>-</v>
          </cell>
          <cell r="N128" t="str">
            <v>PERFIL CONSOLE 3 VIA SIST SLIDE EDIT + COR</v>
          </cell>
          <cell r="O128" t="str">
            <v>DE 1500 A 6000</v>
          </cell>
          <cell r="P128">
            <v>168</v>
          </cell>
          <cell r="Q128">
            <v>51</v>
          </cell>
        </row>
        <row r="129">
          <cell r="A129">
            <v>598105</v>
          </cell>
          <cell r="B129">
            <v>3399</v>
          </cell>
          <cell r="C129" t="str">
            <v>-</v>
          </cell>
          <cell r="D129" t="str">
            <v>-</v>
          </cell>
          <cell r="E129" t="str">
            <v>-</v>
          </cell>
          <cell r="F129" t="str">
            <v>-</v>
          </cell>
          <cell r="G129" t="str">
            <v>-</v>
          </cell>
          <cell r="H129" t="str">
            <v>-</v>
          </cell>
          <cell r="I129" t="str">
            <v>-</v>
          </cell>
          <cell r="J129" t="str">
            <v>-</v>
          </cell>
          <cell r="K129" t="str">
            <v>-</v>
          </cell>
          <cell r="L129" t="str">
            <v>-</v>
          </cell>
          <cell r="M129" t="str">
            <v>-</v>
          </cell>
          <cell r="N129" t="str">
            <v>PERFIL TRILHO SIST SLIDE EDIT + COR</v>
          </cell>
          <cell r="O129" t="str">
            <v>DE 1500 A 6000</v>
          </cell>
          <cell r="P129">
            <v>33</v>
          </cell>
          <cell r="Q129">
            <v>33</v>
          </cell>
        </row>
        <row r="130">
          <cell r="A130">
            <v>598106</v>
          </cell>
          <cell r="B130">
            <v>3399</v>
          </cell>
          <cell r="C130" t="str">
            <v>-</v>
          </cell>
          <cell r="D130" t="str">
            <v>-</v>
          </cell>
          <cell r="E130" t="str">
            <v>-</v>
          </cell>
          <cell r="F130" t="str">
            <v>-</v>
          </cell>
          <cell r="G130" t="str">
            <v>-</v>
          </cell>
          <cell r="H130" t="str">
            <v>-</v>
          </cell>
          <cell r="I130" t="str">
            <v>-</v>
          </cell>
          <cell r="J130" t="str">
            <v>-</v>
          </cell>
          <cell r="K130" t="str">
            <v>-</v>
          </cell>
          <cell r="L130" t="str">
            <v>-</v>
          </cell>
          <cell r="M130" t="str">
            <v>-</v>
          </cell>
          <cell r="N130" t="str">
            <v>PERFIL INFERIOR SIST SLIDE EDIT + COR</v>
          </cell>
          <cell r="O130" t="str">
            <v>DE 1500 A 6000</v>
          </cell>
          <cell r="P130">
            <v>0</v>
          </cell>
          <cell r="Q130">
            <v>0</v>
          </cell>
        </row>
        <row r="131">
          <cell r="A131">
            <v>598107</v>
          </cell>
          <cell r="B131">
            <v>3399</v>
          </cell>
          <cell r="C131" t="str">
            <v>-</v>
          </cell>
          <cell r="D131" t="str">
            <v>-</v>
          </cell>
          <cell r="E131" t="str">
            <v>-</v>
          </cell>
          <cell r="F131" t="str">
            <v>-</v>
          </cell>
          <cell r="G131" t="str">
            <v>-</v>
          </cell>
          <cell r="H131" t="str">
            <v>-</v>
          </cell>
          <cell r="I131" t="str">
            <v>-</v>
          </cell>
          <cell r="J131" t="str">
            <v>-</v>
          </cell>
          <cell r="K131" t="str">
            <v>-</v>
          </cell>
          <cell r="L131" t="str">
            <v>-</v>
          </cell>
          <cell r="M131" t="str">
            <v>-</v>
          </cell>
          <cell r="N131" t="str">
            <v>PERFIL DRYWALL SIST SLIDE EDIT + COR</v>
          </cell>
          <cell r="O131" t="str">
            <v>DE 1500 A 6000</v>
          </cell>
          <cell r="P131">
            <v>0</v>
          </cell>
          <cell r="Q131">
            <v>0</v>
          </cell>
        </row>
        <row r="133">
          <cell r="A133">
            <v>598108</v>
          </cell>
          <cell r="B133" t="str">
            <v>-</v>
          </cell>
          <cell r="C133">
            <v>3301</v>
          </cell>
          <cell r="D133">
            <v>3302</v>
          </cell>
          <cell r="E133">
            <v>3303</v>
          </cell>
          <cell r="F133">
            <v>3304</v>
          </cell>
          <cell r="G133">
            <v>3305</v>
          </cell>
          <cell r="H133">
            <v>3306</v>
          </cell>
          <cell r="I133">
            <v>3307</v>
          </cell>
          <cell r="J133">
            <v>3308</v>
          </cell>
          <cell r="K133">
            <v>3309</v>
          </cell>
          <cell r="L133">
            <v>3310</v>
          </cell>
          <cell r="M133">
            <v>3300</v>
          </cell>
          <cell r="N133" t="str">
            <v>TAMPA DIR ACABAMENTO SIST SLIDE + COR</v>
          </cell>
          <cell r="O133">
            <v>63</v>
          </cell>
          <cell r="P133">
            <v>66</v>
          </cell>
          <cell r="Q133">
            <v>2</v>
          </cell>
        </row>
        <row r="134">
          <cell r="A134">
            <v>598109</v>
          </cell>
          <cell r="B134" t="str">
            <v>-</v>
          </cell>
          <cell r="C134">
            <v>3301</v>
          </cell>
          <cell r="D134">
            <v>3302</v>
          </cell>
          <cell r="E134">
            <v>3303</v>
          </cell>
          <cell r="F134">
            <v>3304</v>
          </cell>
          <cell r="G134">
            <v>3305</v>
          </cell>
          <cell r="H134">
            <v>3306</v>
          </cell>
          <cell r="I134">
            <v>3307</v>
          </cell>
          <cell r="J134">
            <v>3308</v>
          </cell>
          <cell r="K134">
            <v>3309</v>
          </cell>
          <cell r="L134">
            <v>3310</v>
          </cell>
          <cell r="M134">
            <v>3300</v>
          </cell>
          <cell r="N134" t="str">
            <v>TAMPA ESQ ACABAMENTO SIST SLIDE + COR</v>
          </cell>
          <cell r="O134">
            <v>63</v>
          </cell>
          <cell r="P134">
            <v>66</v>
          </cell>
          <cell r="Q134">
            <v>2</v>
          </cell>
        </row>
        <row r="136">
          <cell r="A136">
            <v>598110</v>
          </cell>
          <cell r="B136">
            <v>3399</v>
          </cell>
          <cell r="C136" t="str">
            <v>-</v>
          </cell>
          <cell r="D136" t="str">
            <v>-</v>
          </cell>
          <cell r="E136" t="str">
            <v>-</v>
          </cell>
          <cell r="F136" t="str">
            <v>-</v>
          </cell>
          <cell r="G136" t="str">
            <v>-</v>
          </cell>
          <cell r="H136" t="str">
            <v>-</v>
          </cell>
          <cell r="I136" t="str">
            <v>-</v>
          </cell>
          <cell r="J136" t="str">
            <v>-</v>
          </cell>
          <cell r="K136" t="str">
            <v>-</v>
          </cell>
          <cell r="L136" t="str">
            <v>-</v>
          </cell>
          <cell r="M136" t="str">
            <v>-</v>
          </cell>
          <cell r="N136" t="str">
            <v>PERFIL AMOSTRA TRILHO 120X33X33MM  + COR</v>
          </cell>
          <cell r="O136">
            <v>120</v>
          </cell>
          <cell r="P136">
            <v>33</v>
          </cell>
          <cell r="Q136">
            <v>33</v>
          </cell>
        </row>
        <row r="137">
          <cell r="A137">
            <v>598111</v>
          </cell>
          <cell r="B137">
            <v>3399</v>
          </cell>
          <cell r="C137" t="str">
            <v>-</v>
          </cell>
          <cell r="D137" t="str">
            <v>-</v>
          </cell>
          <cell r="E137" t="str">
            <v>-</v>
          </cell>
          <cell r="F137" t="str">
            <v>-</v>
          </cell>
          <cell r="G137" t="str">
            <v>-</v>
          </cell>
          <cell r="H137" t="str">
            <v>-</v>
          </cell>
          <cell r="I137" t="str">
            <v>-</v>
          </cell>
          <cell r="J137" t="str">
            <v>-</v>
          </cell>
          <cell r="K137" t="str">
            <v>-</v>
          </cell>
          <cell r="L137" t="str">
            <v>-</v>
          </cell>
          <cell r="M137" t="str">
            <v>-</v>
          </cell>
          <cell r="N137" t="str">
            <v>PERFIL AMOSTRA CONSOLE 1 VIA 120X58,5X51MM  + COR</v>
          </cell>
          <cell r="O137">
            <v>120</v>
          </cell>
          <cell r="P137">
            <v>58</v>
          </cell>
          <cell r="Q137">
            <v>51</v>
          </cell>
        </row>
        <row r="138">
          <cell r="A138">
            <v>598112</v>
          </cell>
          <cell r="B138">
            <v>3399</v>
          </cell>
          <cell r="C138" t="str">
            <v>-</v>
          </cell>
          <cell r="D138" t="str">
            <v>-</v>
          </cell>
          <cell r="E138" t="str">
            <v>-</v>
          </cell>
          <cell r="F138" t="str">
            <v>-</v>
          </cell>
          <cell r="G138" t="str">
            <v>-</v>
          </cell>
          <cell r="H138" t="str">
            <v>-</v>
          </cell>
          <cell r="I138" t="str">
            <v>-</v>
          </cell>
          <cell r="J138" t="str">
            <v>-</v>
          </cell>
          <cell r="K138" t="str">
            <v>-</v>
          </cell>
          <cell r="L138" t="str">
            <v>-</v>
          </cell>
          <cell r="M138" t="str">
            <v>-</v>
          </cell>
          <cell r="N138" t="str">
            <v>PERFIL AMOSTRA CONSOLE 2 VIAS 120X110X51MM  + COR</v>
          </cell>
          <cell r="O138">
            <v>120</v>
          </cell>
          <cell r="P138">
            <v>110</v>
          </cell>
          <cell r="Q138">
            <v>51</v>
          </cell>
        </row>
        <row r="139">
          <cell r="A139">
            <v>598113</v>
          </cell>
          <cell r="B139">
            <v>3399</v>
          </cell>
          <cell r="C139" t="str">
            <v>-</v>
          </cell>
          <cell r="D139" t="str">
            <v>-</v>
          </cell>
          <cell r="E139" t="str">
            <v>-</v>
          </cell>
          <cell r="F139" t="str">
            <v>-</v>
          </cell>
          <cell r="G139" t="str">
            <v>-</v>
          </cell>
          <cell r="H139" t="str">
            <v>-</v>
          </cell>
          <cell r="I139" t="str">
            <v>-</v>
          </cell>
          <cell r="J139" t="str">
            <v>-</v>
          </cell>
          <cell r="K139" t="str">
            <v>-</v>
          </cell>
          <cell r="L139" t="str">
            <v>-</v>
          </cell>
          <cell r="M139" t="str">
            <v>-</v>
          </cell>
          <cell r="N139" t="str">
            <v>PERFIL AMOSTRA CONSOLE 3 VIAS 120X168X51MM  + COR</v>
          </cell>
          <cell r="O139">
            <v>120</v>
          </cell>
          <cell r="P139">
            <v>168</v>
          </cell>
          <cell r="Q139">
            <v>51</v>
          </cell>
        </row>
        <row r="140">
          <cell r="A140">
            <v>598114</v>
          </cell>
          <cell r="B140">
            <v>3399</v>
          </cell>
          <cell r="C140" t="str">
            <v>-</v>
          </cell>
          <cell r="D140" t="str">
            <v>-</v>
          </cell>
          <cell r="E140" t="str">
            <v>-</v>
          </cell>
          <cell r="F140" t="str">
            <v>-</v>
          </cell>
          <cell r="G140" t="str">
            <v>-</v>
          </cell>
          <cell r="H140" t="str">
            <v>-</v>
          </cell>
          <cell r="I140" t="str">
            <v>-</v>
          </cell>
          <cell r="J140" t="str">
            <v>-</v>
          </cell>
          <cell r="K140" t="str">
            <v>-</v>
          </cell>
          <cell r="L140" t="str">
            <v>-</v>
          </cell>
          <cell r="M140" t="str">
            <v>-</v>
          </cell>
          <cell r="N140" t="str">
            <v>PERFIL AMOSTRA DRYWALL 120X33X48MM  + COR</v>
          </cell>
          <cell r="O140">
            <v>120</v>
          </cell>
          <cell r="P140">
            <v>33</v>
          </cell>
          <cell r="Q140">
            <v>48</v>
          </cell>
        </row>
        <row r="141">
          <cell r="A141">
            <v>598115</v>
          </cell>
          <cell r="B141">
            <v>3399</v>
          </cell>
          <cell r="C141" t="str">
            <v>-</v>
          </cell>
          <cell r="D141" t="str">
            <v>-</v>
          </cell>
          <cell r="E141" t="str">
            <v>-</v>
          </cell>
          <cell r="F141" t="str">
            <v>-</v>
          </cell>
          <cell r="G141" t="str">
            <v>-</v>
          </cell>
          <cell r="H141" t="str">
            <v>-</v>
          </cell>
          <cell r="I141" t="str">
            <v>-</v>
          </cell>
          <cell r="J141" t="str">
            <v>-</v>
          </cell>
          <cell r="K141" t="str">
            <v>-</v>
          </cell>
          <cell r="L141" t="str">
            <v>-</v>
          </cell>
          <cell r="M141" t="str">
            <v>-</v>
          </cell>
          <cell r="N141" t="str">
            <v>PERFIL AMOSTRA PL PAREDE 120X50X62MM  + COR</v>
          </cell>
          <cell r="O141">
            <v>120</v>
          </cell>
          <cell r="P141">
            <v>50</v>
          </cell>
          <cell r="Q141">
            <v>62</v>
          </cell>
        </row>
        <row r="142">
          <cell r="A142">
            <v>598116</v>
          </cell>
          <cell r="B142">
            <v>3399</v>
          </cell>
          <cell r="C142" t="str">
            <v>-</v>
          </cell>
          <cell r="D142" t="str">
            <v>-</v>
          </cell>
          <cell r="E142" t="str">
            <v>-</v>
          </cell>
          <cell r="F142" t="str">
            <v>-</v>
          </cell>
          <cell r="G142" t="str">
            <v>-</v>
          </cell>
          <cell r="H142" t="str">
            <v>-</v>
          </cell>
          <cell r="I142" t="str">
            <v>-</v>
          </cell>
          <cell r="J142" t="str">
            <v>-</v>
          </cell>
          <cell r="K142" t="str">
            <v>-</v>
          </cell>
          <cell r="L142" t="str">
            <v>-</v>
          </cell>
          <cell r="M142" t="str">
            <v>-</v>
          </cell>
          <cell r="N142" t="str">
            <v>PERFIL AMOSTRA PL ACABAMENTO 120X50X62MM  + COR</v>
          </cell>
          <cell r="O142">
            <v>120</v>
          </cell>
          <cell r="P142">
            <v>8</v>
          </cell>
          <cell r="Q142">
            <v>58</v>
          </cell>
        </row>
        <row r="143">
          <cell r="A143">
            <v>598117</v>
          </cell>
          <cell r="B143">
            <v>3399</v>
          </cell>
          <cell r="C143" t="str">
            <v>-</v>
          </cell>
          <cell r="D143" t="str">
            <v>-</v>
          </cell>
          <cell r="E143" t="str">
            <v>-</v>
          </cell>
          <cell r="F143" t="str">
            <v>-</v>
          </cell>
          <cell r="G143" t="str">
            <v>-</v>
          </cell>
          <cell r="H143" t="str">
            <v>-</v>
          </cell>
          <cell r="I143" t="str">
            <v>-</v>
          </cell>
          <cell r="J143" t="str">
            <v>-</v>
          </cell>
          <cell r="K143" t="str">
            <v>-</v>
          </cell>
          <cell r="L143" t="str">
            <v>-</v>
          </cell>
          <cell r="M143" t="str">
            <v>-</v>
          </cell>
          <cell r="N143" t="str">
            <v>CABECEIRA PTA DESL SUP ATRIA 134X36X45MM + COR</v>
          </cell>
          <cell r="O143">
            <v>134</v>
          </cell>
          <cell r="P143">
            <v>36</v>
          </cell>
          <cell r="Q143">
            <v>45</v>
          </cell>
        </row>
        <row r="144">
          <cell r="A144">
            <v>598118</v>
          </cell>
          <cell r="B144">
            <v>3399</v>
          </cell>
          <cell r="C144" t="str">
            <v>-</v>
          </cell>
          <cell r="D144" t="str">
            <v>-</v>
          </cell>
          <cell r="E144" t="str">
            <v>-</v>
          </cell>
          <cell r="F144" t="str">
            <v>-</v>
          </cell>
          <cell r="G144" t="str">
            <v>-</v>
          </cell>
          <cell r="H144" t="str">
            <v>-</v>
          </cell>
          <cell r="I144" t="str">
            <v>-</v>
          </cell>
          <cell r="J144" t="str">
            <v>-</v>
          </cell>
          <cell r="K144" t="str">
            <v>-</v>
          </cell>
          <cell r="L144" t="str">
            <v>-</v>
          </cell>
          <cell r="M144" t="str">
            <v>-</v>
          </cell>
          <cell r="N144" t="str">
            <v>LATERAL DIR/ESQ PTA DESL ATRIA 180X36X45MM + COR</v>
          </cell>
          <cell r="O144">
            <v>180</v>
          </cell>
          <cell r="P144">
            <v>20</v>
          </cell>
          <cell r="Q144">
            <v>45</v>
          </cell>
        </row>
        <row r="145">
          <cell r="C145">
            <v>0</v>
          </cell>
        </row>
      </sheetData>
      <sheetData sheetId="4">
        <row r="5">
          <cell r="A5" t="str">
            <v>VIDROS S/ RECORTE</v>
          </cell>
          <cell r="B5">
            <v>0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</row>
        <row r="6">
          <cell r="A6" t="str">
            <v>VIDRO 1745X777X4MM + COR</v>
          </cell>
          <cell r="B6">
            <v>1800</v>
          </cell>
          <cell r="C6">
            <v>800</v>
          </cell>
          <cell r="D6">
            <v>123000</v>
          </cell>
          <cell r="E6">
            <v>181000000</v>
          </cell>
          <cell r="F6" t="str">
            <v>05</v>
          </cell>
          <cell r="G6" t="str">
            <v>06</v>
          </cell>
          <cell r="H6" t="str">
            <v>08</v>
          </cell>
          <cell r="I6" t="str">
            <v>09</v>
          </cell>
          <cell r="J6">
            <v>10</v>
          </cell>
          <cell r="K6">
            <v>12</v>
          </cell>
          <cell r="L6">
            <v>13</v>
          </cell>
          <cell r="M6">
            <v>15</v>
          </cell>
          <cell r="N6">
            <v>21</v>
          </cell>
          <cell r="O6">
            <v>26</v>
          </cell>
          <cell r="P6">
            <v>27</v>
          </cell>
          <cell r="Q6">
            <v>38</v>
          </cell>
          <cell r="R6">
            <v>44</v>
          </cell>
          <cell r="S6">
            <v>49</v>
          </cell>
          <cell r="T6">
            <v>50</v>
          </cell>
          <cell r="U6">
            <v>51</v>
          </cell>
          <cell r="V6">
            <v>52</v>
          </cell>
          <cell r="W6" t="str">
            <v>-</v>
          </cell>
          <cell r="X6" t="str">
            <v>-</v>
          </cell>
          <cell r="Y6" t="str">
            <v>-</v>
          </cell>
          <cell r="Z6" t="str">
            <v>-</v>
          </cell>
          <cell r="AA6" t="str">
            <v>-</v>
          </cell>
          <cell r="AB6" t="str">
            <v>-</v>
          </cell>
          <cell r="AC6" t="str">
            <v>-</v>
          </cell>
          <cell r="AD6" t="str">
            <v>-</v>
          </cell>
        </row>
        <row r="7">
          <cell r="A7" t="str">
            <v>VIDRO 1745X877X4MM + COR</v>
          </cell>
          <cell r="B7">
            <v>1800</v>
          </cell>
          <cell r="C7">
            <v>900</v>
          </cell>
          <cell r="D7">
            <v>123001</v>
          </cell>
          <cell r="E7">
            <v>181000001</v>
          </cell>
          <cell r="F7" t="str">
            <v>05</v>
          </cell>
          <cell r="G7" t="str">
            <v>06</v>
          </cell>
          <cell r="H7" t="str">
            <v>08</v>
          </cell>
          <cell r="I7" t="str">
            <v>09</v>
          </cell>
          <cell r="J7">
            <v>10</v>
          </cell>
          <cell r="K7">
            <v>12</v>
          </cell>
          <cell r="L7">
            <v>13</v>
          </cell>
          <cell r="M7">
            <v>15</v>
          </cell>
          <cell r="N7">
            <v>21</v>
          </cell>
          <cell r="O7">
            <v>26</v>
          </cell>
          <cell r="P7">
            <v>27</v>
          </cell>
          <cell r="Q7">
            <v>38</v>
          </cell>
          <cell r="R7">
            <v>44</v>
          </cell>
          <cell r="S7">
            <v>49</v>
          </cell>
          <cell r="T7">
            <v>50</v>
          </cell>
          <cell r="U7">
            <v>51</v>
          </cell>
          <cell r="V7">
            <v>52</v>
          </cell>
          <cell r="W7" t="str">
            <v>-</v>
          </cell>
          <cell r="X7" t="str">
            <v>-</v>
          </cell>
          <cell r="Y7" t="str">
            <v>-</v>
          </cell>
          <cell r="Z7" t="str">
            <v>-</v>
          </cell>
          <cell r="AA7" t="str">
            <v>-</v>
          </cell>
          <cell r="AB7" t="str">
            <v>-</v>
          </cell>
          <cell r="AC7" t="str">
            <v>-</v>
          </cell>
          <cell r="AD7" t="str">
            <v>-</v>
          </cell>
        </row>
        <row r="8">
          <cell r="A8" t="str">
            <v>VIDRO 1745X977X4MM + COR</v>
          </cell>
          <cell r="B8">
            <v>1800</v>
          </cell>
          <cell r="C8">
            <v>1000</v>
          </cell>
          <cell r="D8">
            <v>123002</v>
          </cell>
          <cell r="E8">
            <v>181000002</v>
          </cell>
          <cell r="F8" t="str">
            <v>05</v>
          </cell>
          <cell r="G8" t="str">
            <v>06</v>
          </cell>
          <cell r="H8" t="str">
            <v>08</v>
          </cell>
          <cell r="I8" t="str">
            <v>09</v>
          </cell>
          <cell r="J8">
            <v>10</v>
          </cell>
          <cell r="K8">
            <v>12</v>
          </cell>
          <cell r="L8">
            <v>13</v>
          </cell>
          <cell r="M8">
            <v>15</v>
          </cell>
          <cell r="N8">
            <v>21</v>
          </cell>
          <cell r="O8">
            <v>26</v>
          </cell>
          <cell r="P8">
            <v>27</v>
          </cell>
          <cell r="Q8">
            <v>38</v>
          </cell>
          <cell r="R8">
            <v>44</v>
          </cell>
          <cell r="S8">
            <v>49</v>
          </cell>
          <cell r="T8">
            <v>50</v>
          </cell>
          <cell r="U8">
            <v>51</v>
          </cell>
          <cell r="V8">
            <v>52</v>
          </cell>
          <cell r="W8" t="str">
            <v>-</v>
          </cell>
          <cell r="X8" t="str">
            <v>-</v>
          </cell>
          <cell r="Y8" t="str">
            <v>-</v>
          </cell>
          <cell r="Z8" t="str">
            <v>-</v>
          </cell>
          <cell r="AA8" t="str">
            <v>-</v>
          </cell>
          <cell r="AB8" t="str">
            <v>-</v>
          </cell>
          <cell r="AC8" t="str">
            <v>-</v>
          </cell>
          <cell r="AD8" t="str">
            <v>-</v>
          </cell>
        </row>
        <row r="9">
          <cell r="A9" t="str">
            <v>VIDRO 1745X1077X4MM + COR</v>
          </cell>
          <cell r="B9">
            <v>1800</v>
          </cell>
          <cell r="C9">
            <v>1100</v>
          </cell>
          <cell r="D9">
            <v>123003</v>
          </cell>
          <cell r="E9">
            <v>181000003</v>
          </cell>
          <cell r="F9" t="str">
            <v>05</v>
          </cell>
          <cell r="G9" t="str">
            <v>06</v>
          </cell>
          <cell r="H9" t="str">
            <v>08</v>
          </cell>
          <cell r="I9" t="str">
            <v>09</v>
          </cell>
          <cell r="J9">
            <v>10</v>
          </cell>
          <cell r="K9">
            <v>12</v>
          </cell>
          <cell r="L9">
            <v>13</v>
          </cell>
          <cell r="M9">
            <v>15</v>
          </cell>
          <cell r="N9">
            <v>21</v>
          </cell>
          <cell r="O9">
            <v>26</v>
          </cell>
          <cell r="P9">
            <v>27</v>
          </cell>
          <cell r="Q9">
            <v>38</v>
          </cell>
          <cell r="R9">
            <v>44</v>
          </cell>
          <cell r="S9">
            <v>49</v>
          </cell>
          <cell r="T9">
            <v>50</v>
          </cell>
          <cell r="U9">
            <v>51</v>
          </cell>
          <cell r="V9">
            <v>52</v>
          </cell>
          <cell r="W9" t="str">
            <v>-</v>
          </cell>
          <cell r="X9" t="str">
            <v>-</v>
          </cell>
          <cell r="Y9" t="str">
            <v>-</v>
          </cell>
          <cell r="Z9" t="str">
            <v>-</v>
          </cell>
          <cell r="AA9" t="str">
            <v>-</v>
          </cell>
          <cell r="AB9" t="str">
            <v>-</v>
          </cell>
          <cell r="AC9" t="str">
            <v>-</v>
          </cell>
          <cell r="AD9" t="str">
            <v>-</v>
          </cell>
        </row>
        <row r="10">
          <cell r="A10" t="str">
            <v>VIDRO 1745X1177X4MM + COR</v>
          </cell>
          <cell r="B10">
            <v>1800</v>
          </cell>
          <cell r="C10">
            <v>1200</v>
          </cell>
          <cell r="D10">
            <v>123004</v>
          </cell>
          <cell r="E10">
            <v>181000004</v>
          </cell>
          <cell r="F10" t="str">
            <v>05</v>
          </cell>
          <cell r="G10" t="str">
            <v>06</v>
          </cell>
          <cell r="H10" t="str">
            <v>08</v>
          </cell>
          <cell r="I10" t="str">
            <v>09</v>
          </cell>
          <cell r="J10">
            <v>10</v>
          </cell>
          <cell r="K10">
            <v>12</v>
          </cell>
          <cell r="L10">
            <v>13</v>
          </cell>
          <cell r="M10">
            <v>15</v>
          </cell>
          <cell r="N10">
            <v>21</v>
          </cell>
          <cell r="O10">
            <v>26</v>
          </cell>
          <cell r="P10">
            <v>27</v>
          </cell>
          <cell r="Q10">
            <v>38</v>
          </cell>
          <cell r="R10">
            <v>44</v>
          </cell>
          <cell r="S10">
            <v>49</v>
          </cell>
          <cell r="T10">
            <v>50</v>
          </cell>
          <cell r="U10">
            <v>51</v>
          </cell>
          <cell r="V10">
            <v>52</v>
          </cell>
          <cell r="W10" t="str">
            <v>-</v>
          </cell>
          <cell r="X10" t="str">
            <v>-</v>
          </cell>
          <cell r="Y10" t="str">
            <v>-</v>
          </cell>
          <cell r="Z10" t="str">
            <v>-</v>
          </cell>
          <cell r="AA10" t="str">
            <v>-</v>
          </cell>
          <cell r="AB10" t="str">
            <v>-</v>
          </cell>
          <cell r="AC10" t="str">
            <v>-</v>
          </cell>
          <cell r="AD10" t="str">
            <v>-</v>
          </cell>
        </row>
        <row r="11">
          <cell r="A11" t="str">
            <v>VIDRO 1745X1277X4MM + COR</v>
          </cell>
          <cell r="B11">
            <v>1800</v>
          </cell>
          <cell r="C11">
            <v>1300</v>
          </cell>
          <cell r="D11">
            <v>123005</v>
          </cell>
          <cell r="E11">
            <v>181000005</v>
          </cell>
          <cell r="F11" t="str">
            <v>05</v>
          </cell>
          <cell r="G11" t="str">
            <v>06</v>
          </cell>
          <cell r="H11" t="str">
            <v>08</v>
          </cell>
          <cell r="I11" t="str">
            <v>09</v>
          </cell>
          <cell r="J11">
            <v>10</v>
          </cell>
          <cell r="K11">
            <v>12</v>
          </cell>
          <cell r="L11">
            <v>13</v>
          </cell>
          <cell r="M11">
            <v>15</v>
          </cell>
          <cell r="N11">
            <v>21</v>
          </cell>
          <cell r="O11">
            <v>26</v>
          </cell>
          <cell r="P11">
            <v>27</v>
          </cell>
          <cell r="Q11">
            <v>38</v>
          </cell>
          <cell r="R11">
            <v>44</v>
          </cell>
          <cell r="S11">
            <v>49</v>
          </cell>
          <cell r="T11">
            <v>50</v>
          </cell>
          <cell r="U11">
            <v>51</v>
          </cell>
          <cell r="V11">
            <v>52</v>
          </cell>
          <cell r="W11" t="str">
            <v>-</v>
          </cell>
          <cell r="X11" t="str">
            <v>-</v>
          </cell>
          <cell r="Y11" t="str">
            <v>-</v>
          </cell>
          <cell r="Z11" t="str">
            <v>-</v>
          </cell>
          <cell r="AA11" t="str">
            <v>-</v>
          </cell>
          <cell r="AB11" t="str">
            <v>-</v>
          </cell>
          <cell r="AC11" t="str">
            <v>-</v>
          </cell>
          <cell r="AD11" t="str">
            <v>-</v>
          </cell>
        </row>
        <row r="12">
          <cell r="A12" t="str">
            <v>VIDRO 1745X1377X4MM + COR</v>
          </cell>
          <cell r="B12">
            <v>1800</v>
          </cell>
          <cell r="C12">
            <v>1400</v>
          </cell>
          <cell r="D12">
            <v>123006</v>
          </cell>
          <cell r="E12">
            <v>181000006</v>
          </cell>
          <cell r="F12" t="str">
            <v>05</v>
          </cell>
          <cell r="G12" t="str">
            <v>06</v>
          </cell>
          <cell r="H12" t="str">
            <v>08</v>
          </cell>
          <cell r="I12" t="str">
            <v>09</v>
          </cell>
          <cell r="J12">
            <v>10</v>
          </cell>
          <cell r="K12">
            <v>12</v>
          </cell>
          <cell r="L12">
            <v>13</v>
          </cell>
          <cell r="M12">
            <v>15</v>
          </cell>
          <cell r="N12">
            <v>21</v>
          </cell>
          <cell r="O12">
            <v>26</v>
          </cell>
          <cell r="P12">
            <v>27</v>
          </cell>
          <cell r="Q12">
            <v>38</v>
          </cell>
          <cell r="R12">
            <v>44</v>
          </cell>
          <cell r="S12">
            <v>49</v>
          </cell>
          <cell r="T12">
            <v>50</v>
          </cell>
          <cell r="U12">
            <v>51</v>
          </cell>
          <cell r="V12">
            <v>52</v>
          </cell>
          <cell r="W12" t="str">
            <v>-</v>
          </cell>
          <cell r="X12" t="str">
            <v>-</v>
          </cell>
          <cell r="Y12" t="str">
            <v>-</v>
          </cell>
          <cell r="Z12" t="str">
            <v>-</v>
          </cell>
          <cell r="AA12" t="str">
            <v>-</v>
          </cell>
          <cell r="AB12" t="str">
            <v>-</v>
          </cell>
          <cell r="AC12" t="str">
            <v>-</v>
          </cell>
          <cell r="AD12" t="str">
            <v>-</v>
          </cell>
        </row>
        <row r="13">
          <cell r="A13" t="str">
            <v>VIDRO 1745X1477X4MM + COR</v>
          </cell>
          <cell r="B13">
            <v>1800</v>
          </cell>
          <cell r="C13">
            <v>1500</v>
          </cell>
          <cell r="D13">
            <v>123007</v>
          </cell>
          <cell r="E13">
            <v>181000007</v>
          </cell>
          <cell r="F13" t="str">
            <v>05</v>
          </cell>
          <cell r="G13" t="str">
            <v>06</v>
          </cell>
          <cell r="H13" t="str">
            <v>08</v>
          </cell>
          <cell r="I13" t="str">
            <v>09</v>
          </cell>
          <cell r="J13">
            <v>10</v>
          </cell>
          <cell r="K13">
            <v>12</v>
          </cell>
          <cell r="L13">
            <v>13</v>
          </cell>
          <cell r="M13">
            <v>15</v>
          </cell>
          <cell r="N13">
            <v>21</v>
          </cell>
          <cell r="O13">
            <v>26</v>
          </cell>
          <cell r="P13">
            <v>27</v>
          </cell>
          <cell r="Q13">
            <v>38</v>
          </cell>
          <cell r="R13">
            <v>44</v>
          </cell>
          <cell r="S13">
            <v>49</v>
          </cell>
          <cell r="T13">
            <v>50</v>
          </cell>
          <cell r="U13">
            <v>51</v>
          </cell>
          <cell r="V13">
            <v>52</v>
          </cell>
          <cell r="W13" t="str">
            <v>-</v>
          </cell>
          <cell r="X13" t="str">
            <v>-</v>
          </cell>
          <cell r="Y13" t="str">
            <v>-</v>
          </cell>
          <cell r="Z13" t="str">
            <v>-</v>
          </cell>
          <cell r="AA13" t="str">
            <v>-</v>
          </cell>
          <cell r="AB13" t="str">
            <v>-</v>
          </cell>
          <cell r="AC13" t="str">
            <v>-</v>
          </cell>
          <cell r="AD13" t="str">
            <v>-</v>
          </cell>
        </row>
        <row r="14">
          <cell r="A14" t="str">
            <v>VIDRO 1845X777X4MM + COR</v>
          </cell>
          <cell r="B14">
            <v>1900</v>
          </cell>
          <cell r="C14">
            <v>800</v>
          </cell>
          <cell r="D14">
            <v>123008</v>
          </cell>
          <cell r="E14">
            <v>181000008</v>
          </cell>
          <cell r="F14" t="str">
            <v>05</v>
          </cell>
          <cell r="G14" t="str">
            <v>06</v>
          </cell>
          <cell r="H14" t="str">
            <v>08</v>
          </cell>
          <cell r="I14" t="str">
            <v>09</v>
          </cell>
          <cell r="J14">
            <v>10</v>
          </cell>
          <cell r="K14">
            <v>12</v>
          </cell>
          <cell r="L14">
            <v>13</v>
          </cell>
          <cell r="M14">
            <v>15</v>
          </cell>
          <cell r="N14">
            <v>21</v>
          </cell>
          <cell r="O14">
            <v>26</v>
          </cell>
          <cell r="P14">
            <v>27</v>
          </cell>
          <cell r="Q14">
            <v>38</v>
          </cell>
          <cell r="R14">
            <v>44</v>
          </cell>
          <cell r="S14">
            <v>49</v>
          </cell>
          <cell r="T14">
            <v>50</v>
          </cell>
          <cell r="U14">
            <v>51</v>
          </cell>
          <cell r="V14">
            <v>52</v>
          </cell>
          <cell r="W14" t="str">
            <v>-</v>
          </cell>
          <cell r="X14" t="str">
            <v>-</v>
          </cell>
          <cell r="Y14" t="str">
            <v>-</v>
          </cell>
          <cell r="Z14" t="str">
            <v>-</v>
          </cell>
          <cell r="AA14" t="str">
            <v>-</v>
          </cell>
          <cell r="AB14" t="str">
            <v>-</v>
          </cell>
          <cell r="AC14" t="str">
            <v>-</v>
          </cell>
          <cell r="AD14" t="str">
            <v>-</v>
          </cell>
        </row>
        <row r="15">
          <cell r="A15" t="str">
            <v>VIDRO 1845X877X4MM + COR</v>
          </cell>
          <cell r="B15">
            <v>1900</v>
          </cell>
          <cell r="C15">
            <v>900</v>
          </cell>
          <cell r="D15">
            <v>123009</v>
          </cell>
          <cell r="E15">
            <v>181000009</v>
          </cell>
          <cell r="F15" t="str">
            <v>05</v>
          </cell>
          <cell r="G15" t="str">
            <v>06</v>
          </cell>
          <cell r="H15" t="str">
            <v>08</v>
          </cell>
          <cell r="I15" t="str">
            <v>09</v>
          </cell>
          <cell r="J15">
            <v>10</v>
          </cell>
          <cell r="K15">
            <v>12</v>
          </cell>
          <cell r="L15">
            <v>13</v>
          </cell>
          <cell r="M15">
            <v>15</v>
          </cell>
          <cell r="N15">
            <v>21</v>
          </cell>
          <cell r="O15">
            <v>26</v>
          </cell>
          <cell r="P15">
            <v>27</v>
          </cell>
          <cell r="Q15">
            <v>38</v>
          </cell>
          <cell r="R15">
            <v>44</v>
          </cell>
          <cell r="S15">
            <v>49</v>
          </cell>
          <cell r="T15">
            <v>50</v>
          </cell>
          <cell r="U15">
            <v>51</v>
          </cell>
          <cell r="V15">
            <v>52</v>
          </cell>
          <cell r="W15" t="str">
            <v>-</v>
          </cell>
          <cell r="X15" t="str">
            <v>-</v>
          </cell>
          <cell r="Y15" t="str">
            <v>-</v>
          </cell>
          <cell r="Z15" t="str">
            <v>-</v>
          </cell>
          <cell r="AA15" t="str">
            <v>-</v>
          </cell>
          <cell r="AB15" t="str">
            <v>-</v>
          </cell>
          <cell r="AC15" t="str">
            <v>-</v>
          </cell>
          <cell r="AD15" t="str">
            <v>-</v>
          </cell>
        </row>
        <row r="16">
          <cell r="A16" t="str">
            <v>VIDRO 1845X977X4MM + COR</v>
          </cell>
          <cell r="B16">
            <v>1900</v>
          </cell>
          <cell r="C16">
            <v>1000</v>
          </cell>
          <cell r="D16">
            <v>123010</v>
          </cell>
          <cell r="E16">
            <v>181000010</v>
          </cell>
          <cell r="F16" t="str">
            <v>05</v>
          </cell>
          <cell r="G16" t="str">
            <v>06</v>
          </cell>
          <cell r="H16" t="str">
            <v>08</v>
          </cell>
          <cell r="I16" t="str">
            <v>09</v>
          </cell>
          <cell r="J16">
            <v>10</v>
          </cell>
          <cell r="K16">
            <v>12</v>
          </cell>
          <cell r="L16">
            <v>13</v>
          </cell>
          <cell r="M16">
            <v>15</v>
          </cell>
          <cell r="N16">
            <v>21</v>
          </cell>
          <cell r="O16">
            <v>26</v>
          </cell>
          <cell r="P16">
            <v>27</v>
          </cell>
          <cell r="Q16">
            <v>38</v>
          </cell>
          <cell r="R16">
            <v>44</v>
          </cell>
          <cell r="S16">
            <v>49</v>
          </cell>
          <cell r="T16">
            <v>50</v>
          </cell>
          <cell r="U16">
            <v>51</v>
          </cell>
          <cell r="V16">
            <v>52</v>
          </cell>
          <cell r="W16" t="str">
            <v>-</v>
          </cell>
          <cell r="X16" t="str">
            <v>-</v>
          </cell>
          <cell r="Y16" t="str">
            <v>-</v>
          </cell>
          <cell r="Z16" t="str">
            <v>-</v>
          </cell>
          <cell r="AA16" t="str">
            <v>-</v>
          </cell>
          <cell r="AB16" t="str">
            <v>-</v>
          </cell>
          <cell r="AC16" t="str">
            <v>-</v>
          </cell>
          <cell r="AD16" t="str">
            <v>-</v>
          </cell>
        </row>
        <row r="17">
          <cell r="A17" t="str">
            <v>VIDRO 1845X1077X4MM + COR</v>
          </cell>
          <cell r="B17">
            <v>1900</v>
          </cell>
          <cell r="C17">
            <v>1100</v>
          </cell>
          <cell r="D17">
            <v>123011</v>
          </cell>
          <cell r="E17">
            <v>181000011</v>
          </cell>
          <cell r="F17" t="str">
            <v>05</v>
          </cell>
          <cell r="G17" t="str">
            <v>06</v>
          </cell>
          <cell r="H17" t="str">
            <v>08</v>
          </cell>
          <cell r="I17" t="str">
            <v>09</v>
          </cell>
          <cell r="J17">
            <v>10</v>
          </cell>
          <cell r="K17">
            <v>12</v>
          </cell>
          <cell r="L17">
            <v>13</v>
          </cell>
          <cell r="M17">
            <v>15</v>
          </cell>
          <cell r="N17">
            <v>21</v>
          </cell>
          <cell r="O17">
            <v>26</v>
          </cell>
          <cell r="P17">
            <v>27</v>
          </cell>
          <cell r="Q17">
            <v>38</v>
          </cell>
          <cell r="R17">
            <v>44</v>
          </cell>
          <cell r="S17">
            <v>49</v>
          </cell>
          <cell r="T17">
            <v>50</v>
          </cell>
          <cell r="U17">
            <v>51</v>
          </cell>
          <cell r="V17">
            <v>52</v>
          </cell>
          <cell r="W17" t="str">
            <v>-</v>
          </cell>
          <cell r="X17" t="str">
            <v>-</v>
          </cell>
          <cell r="Y17" t="str">
            <v>-</v>
          </cell>
          <cell r="Z17" t="str">
            <v>-</v>
          </cell>
          <cell r="AA17" t="str">
            <v>-</v>
          </cell>
          <cell r="AB17" t="str">
            <v>-</v>
          </cell>
          <cell r="AC17" t="str">
            <v>-</v>
          </cell>
          <cell r="AD17" t="str">
            <v>-</v>
          </cell>
        </row>
        <row r="18">
          <cell r="A18" t="str">
            <v>VIDRO 1845X1177X4MM + COR</v>
          </cell>
          <cell r="B18">
            <v>1900</v>
          </cell>
          <cell r="C18">
            <v>1200</v>
          </cell>
          <cell r="D18">
            <v>123012</v>
          </cell>
          <cell r="E18">
            <v>181000012</v>
          </cell>
          <cell r="F18" t="str">
            <v>05</v>
          </cell>
          <cell r="G18" t="str">
            <v>06</v>
          </cell>
          <cell r="H18" t="str">
            <v>08</v>
          </cell>
          <cell r="I18" t="str">
            <v>09</v>
          </cell>
          <cell r="J18">
            <v>10</v>
          </cell>
          <cell r="K18">
            <v>12</v>
          </cell>
          <cell r="L18">
            <v>13</v>
          </cell>
          <cell r="M18">
            <v>15</v>
          </cell>
          <cell r="N18">
            <v>21</v>
          </cell>
          <cell r="O18">
            <v>26</v>
          </cell>
          <cell r="P18">
            <v>27</v>
          </cell>
          <cell r="Q18">
            <v>38</v>
          </cell>
          <cell r="R18">
            <v>44</v>
          </cell>
          <cell r="S18">
            <v>49</v>
          </cell>
          <cell r="T18">
            <v>50</v>
          </cell>
          <cell r="U18">
            <v>51</v>
          </cell>
          <cell r="V18">
            <v>52</v>
          </cell>
          <cell r="W18" t="str">
            <v>-</v>
          </cell>
          <cell r="X18" t="str">
            <v>-</v>
          </cell>
          <cell r="Y18" t="str">
            <v>-</v>
          </cell>
          <cell r="Z18" t="str">
            <v>-</v>
          </cell>
          <cell r="AA18" t="str">
            <v>-</v>
          </cell>
          <cell r="AB18" t="str">
            <v>-</v>
          </cell>
          <cell r="AC18" t="str">
            <v>-</v>
          </cell>
          <cell r="AD18" t="str">
            <v>-</v>
          </cell>
        </row>
        <row r="19">
          <cell r="A19" t="str">
            <v>VIDRO 1845X1277X4MM + COR</v>
          </cell>
          <cell r="B19">
            <v>1900</v>
          </cell>
          <cell r="C19">
            <v>1300</v>
          </cell>
          <cell r="D19">
            <v>123013</v>
          </cell>
          <cell r="E19">
            <v>181000013</v>
          </cell>
          <cell r="F19" t="str">
            <v>05</v>
          </cell>
          <cell r="G19" t="str">
            <v>06</v>
          </cell>
          <cell r="H19" t="str">
            <v>08</v>
          </cell>
          <cell r="I19" t="str">
            <v>09</v>
          </cell>
          <cell r="J19">
            <v>10</v>
          </cell>
          <cell r="K19">
            <v>12</v>
          </cell>
          <cell r="L19">
            <v>13</v>
          </cell>
          <cell r="M19">
            <v>15</v>
          </cell>
          <cell r="N19">
            <v>21</v>
          </cell>
          <cell r="O19">
            <v>26</v>
          </cell>
          <cell r="P19">
            <v>27</v>
          </cell>
          <cell r="Q19">
            <v>38</v>
          </cell>
          <cell r="R19">
            <v>44</v>
          </cell>
          <cell r="S19">
            <v>49</v>
          </cell>
          <cell r="T19">
            <v>50</v>
          </cell>
          <cell r="U19">
            <v>51</v>
          </cell>
          <cell r="V19">
            <v>52</v>
          </cell>
          <cell r="W19" t="str">
            <v>-</v>
          </cell>
          <cell r="X19" t="str">
            <v>-</v>
          </cell>
          <cell r="Y19" t="str">
            <v>-</v>
          </cell>
          <cell r="Z19" t="str">
            <v>-</v>
          </cell>
          <cell r="AA19" t="str">
            <v>-</v>
          </cell>
          <cell r="AB19" t="str">
            <v>-</v>
          </cell>
          <cell r="AC19" t="str">
            <v>-</v>
          </cell>
          <cell r="AD19" t="str">
            <v>-</v>
          </cell>
        </row>
        <row r="20">
          <cell r="A20" t="str">
            <v>VIDRO 1845X1377X4MM + COR</v>
          </cell>
          <cell r="B20">
            <v>1900</v>
          </cell>
          <cell r="C20">
            <v>1400</v>
          </cell>
          <cell r="D20">
            <v>123014</v>
          </cell>
          <cell r="E20">
            <v>181000014</v>
          </cell>
          <cell r="F20" t="str">
            <v>05</v>
          </cell>
          <cell r="G20" t="str">
            <v>06</v>
          </cell>
          <cell r="H20" t="str">
            <v>08</v>
          </cell>
          <cell r="I20" t="str">
            <v>09</v>
          </cell>
          <cell r="J20">
            <v>10</v>
          </cell>
          <cell r="K20">
            <v>12</v>
          </cell>
          <cell r="L20">
            <v>13</v>
          </cell>
          <cell r="M20">
            <v>15</v>
          </cell>
          <cell r="N20">
            <v>21</v>
          </cell>
          <cell r="O20">
            <v>26</v>
          </cell>
          <cell r="P20">
            <v>27</v>
          </cell>
          <cell r="Q20">
            <v>38</v>
          </cell>
          <cell r="R20">
            <v>44</v>
          </cell>
          <cell r="S20">
            <v>49</v>
          </cell>
          <cell r="T20">
            <v>50</v>
          </cell>
          <cell r="U20">
            <v>51</v>
          </cell>
          <cell r="V20">
            <v>52</v>
          </cell>
          <cell r="W20" t="str">
            <v>-</v>
          </cell>
          <cell r="X20" t="str">
            <v>-</v>
          </cell>
          <cell r="Y20" t="str">
            <v>-</v>
          </cell>
          <cell r="Z20" t="str">
            <v>-</v>
          </cell>
          <cell r="AA20" t="str">
            <v>-</v>
          </cell>
          <cell r="AB20" t="str">
            <v>-</v>
          </cell>
          <cell r="AC20" t="str">
            <v>-</v>
          </cell>
          <cell r="AD20" t="str">
            <v>-</v>
          </cell>
        </row>
        <row r="21">
          <cell r="A21" t="str">
            <v>VIDRO 1845X1477X4MM + COR</v>
          </cell>
          <cell r="B21">
            <v>1900</v>
          </cell>
          <cell r="C21">
            <v>1500</v>
          </cell>
          <cell r="D21">
            <v>123015</v>
          </cell>
          <cell r="E21">
            <v>181000015</v>
          </cell>
          <cell r="F21" t="str">
            <v>05</v>
          </cell>
          <cell r="G21" t="str">
            <v>06</v>
          </cell>
          <cell r="H21" t="str">
            <v>08</v>
          </cell>
          <cell r="I21" t="str">
            <v>09</v>
          </cell>
          <cell r="J21">
            <v>10</v>
          </cell>
          <cell r="K21">
            <v>12</v>
          </cell>
          <cell r="L21">
            <v>13</v>
          </cell>
          <cell r="M21">
            <v>15</v>
          </cell>
          <cell r="N21">
            <v>21</v>
          </cell>
          <cell r="O21">
            <v>26</v>
          </cell>
          <cell r="P21">
            <v>27</v>
          </cell>
          <cell r="Q21">
            <v>38</v>
          </cell>
          <cell r="R21">
            <v>44</v>
          </cell>
          <cell r="S21">
            <v>49</v>
          </cell>
          <cell r="T21">
            <v>50</v>
          </cell>
          <cell r="U21">
            <v>51</v>
          </cell>
          <cell r="V21">
            <v>52</v>
          </cell>
          <cell r="W21" t="str">
            <v>-</v>
          </cell>
          <cell r="X21" t="str">
            <v>-</v>
          </cell>
          <cell r="Y21" t="str">
            <v>-</v>
          </cell>
          <cell r="Z21" t="str">
            <v>-</v>
          </cell>
          <cell r="AA21" t="str">
            <v>-</v>
          </cell>
          <cell r="AB21" t="str">
            <v>-</v>
          </cell>
          <cell r="AC21" t="str">
            <v>-</v>
          </cell>
          <cell r="AD21" t="str">
            <v>-</v>
          </cell>
        </row>
        <row r="22">
          <cell r="A22" t="str">
            <v>VIDRO 1945X777X4MM + COR</v>
          </cell>
          <cell r="B22">
            <v>2000</v>
          </cell>
          <cell r="C22">
            <v>800</v>
          </cell>
          <cell r="D22">
            <v>123016</v>
          </cell>
          <cell r="E22">
            <v>181000016</v>
          </cell>
          <cell r="F22" t="str">
            <v>05</v>
          </cell>
          <cell r="G22" t="str">
            <v>06</v>
          </cell>
          <cell r="H22" t="str">
            <v>08</v>
          </cell>
          <cell r="I22" t="str">
            <v>09</v>
          </cell>
          <cell r="J22">
            <v>10</v>
          </cell>
          <cell r="K22">
            <v>12</v>
          </cell>
          <cell r="L22">
            <v>13</v>
          </cell>
          <cell r="M22">
            <v>15</v>
          </cell>
          <cell r="N22">
            <v>21</v>
          </cell>
          <cell r="O22">
            <v>26</v>
          </cell>
          <cell r="P22">
            <v>27</v>
          </cell>
          <cell r="Q22">
            <v>38</v>
          </cell>
          <cell r="R22">
            <v>44</v>
          </cell>
          <cell r="S22">
            <v>49</v>
          </cell>
          <cell r="T22">
            <v>50</v>
          </cell>
          <cell r="U22">
            <v>51</v>
          </cell>
          <cell r="V22">
            <v>52</v>
          </cell>
          <cell r="W22" t="str">
            <v>-</v>
          </cell>
          <cell r="X22" t="str">
            <v>-</v>
          </cell>
          <cell r="Y22" t="str">
            <v>-</v>
          </cell>
          <cell r="Z22" t="str">
            <v>-</v>
          </cell>
          <cell r="AA22" t="str">
            <v>-</v>
          </cell>
          <cell r="AB22" t="str">
            <v>-</v>
          </cell>
          <cell r="AC22" t="str">
            <v>-</v>
          </cell>
          <cell r="AD22" t="str">
            <v>-</v>
          </cell>
        </row>
        <row r="23">
          <cell r="A23" t="str">
            <v>VIDRO 1945X877X4MM + COR</v>
          </cell>
          <cell r="B23">
            <v>2000</v>
          </cell>
          <cell r="C23">
            <v>900</v>
          </cell>
          <cell r="D23">
            <v>123017</v>
          </cell>
          <cell r="E23">
            <v>181000017</v>
          </cell>
          <cell r="F23" t="str">
            <v>05</v>
          </cell>
          <cell r="G23" t="str">
            <v>06</v>
          </cell>
          <cell r="H23" t="str">
            <v>08</v>
          </cell>
          <cell r="I23" t="str">
            <v>09</v>
          </cell>
          <cell r="J23">
            <v>10</v>
          </cell>
          <cell r="K23">
            <v>12</v>
          </cell>
          <cell r="L23">
            <v>13</v>
          </cell>
          <cell r="M23">
            <v>15</v>
          </cell>
          <cell r="N23">
            <v>21</v>
          </cell>
          <cell r="O23">
            <v>26</v>
          </cell>
          <cell r="P23">
            <v>27</v>
          </cell>
          <cell r="Q23">
            <v>38</v>
          </cell>
          <cell r="R23">
            <v>44</v>
          </cell>
          <cell r="S23">
            <v>49</v>
          </cell>
          <cell r="T23">
            <v>50</v>
          </cell>
          <cell r="U23">
            <v>51</v>
          </cell>
          <cell r="V23">
            <v>52</v>
          </cell>
          <cell r="W23" t="str">
            <v>-</v>
          </cell>
          <cell r="X23" t="str">
            <v>-</v>
          </cell>
          <cell r="Y23" t="str">
            <v>-</v>
          </cell>
          <cell r="Z23" t="str">
            <v>-</v>
          </cell>
          <cell r="AA23" t="str">
            <v>-</v>
          </cell>
          <cell r="AB23" t="str">
            <v>-</v>
          </cell>
          <cell r="AC23" t="str">
            <v>-</v>
          </cell>
          <cell r="AD23" t="str">
            <v>-</v>
          </cell>
        </row>
        <row r="24">
          <cell r="A24" t="str">
            <v>VIDRO 1945X977X4MM + COR</v>
          </cell>
          <cell r="B24">
            <v>2000</v>
          </cell>
          <cell r="C24">
            <v>1000</v>
          </cell>
          <cell r="D24">
            <v>123018</v>
          </cell>
          <cell r="E24">
            <v>181000018</v>
          </cell>
          <cell r="F24" t="str">
            <v>05</v>
          </cell>
          <cell r="G24" t="str">
            <v>06</v>
          </cell>
          <cell r="H24" t="str">
            <v>08</v>
          </cell>
          <cell r="I24" t="str">
            <v>09</v>
          </cell>
          <cell r="J24">
            <v>10</v>
          </cell>
          <cell r="K24">
            <v>12</v>
          </cell>
          <cell r="L24">
            <v>13</v>
          </cell>
          <cell r="M24">
            <v>15</v>
          </cell>
          <cell r="N24">
            <v>21</v>
          </cell>
          <cell r="O24">
            <v>26</v>
          </cell>
          <cell r="P24">
            <v>27</v>
          </cell>
          <cell r="Q24">
            <v>38</v>
          </cell>
          <cell r="R24">
            <v>44</v>
          </cell>
          <cell r="S24">
            <v>49</v>
          </cell>
          <cell r="T24">
            <v>50</v>
          </cell>
          <cell r="U24">
            <v>51</v>
          </cell>
          <cell r="V24">
            <v>52</v>
          </cell>
          <cell r="W24" t="str">
            <v>-</v>
          </cell>
          <cell r="X24" t="str">
            <v>-</v>
          </cell>
          <cell r="Y24" t="str">
            <v>-</v>
          </cell>
          <cell r="Z24" t="str">
            <v>-</v>
          </cell>
          <cell r="AA24" t="str">
            <v>-</v>
          </cell>
          <cell r="AB24" t="str">
            <v>-</v>
          </cell>
          <cell r="AC24" t="str">
            <v>-</v>
          </cell>
          <cell r="AD24" t="str">
            <v>-</v>
          </cell>
        </row>
        <row r="25">
          <cell r="A25" t="str">
            <v>VIDRO 1945X1077X4MM + COR</v>
          </cell>
          <cell r="B25">
            <v>2000</v>
          </cell>
          <cell r="C25">
            <v>1100</v>
          </cell>
          <cell r="D25">
            <v>123019</v>
          </cell>
          <cell r="E25">
            <v>181000019</v>
          </cell>
          <cell r="F25" t="str">
            <v>05</v>
          </cell>
          <cell r="G25" t="str">
            <v>06</v>
          </cell>
          <cell r="H25" t="str">
            <v>08</v>
          </cell>
          <cell r="I25" t="str">
            <v>09</v>
          </cell>
          <cell r="J25">
            <v>10</v>
          </cell>
          <cell r="K25">
            <v>12</v>
          </cell>
          <cell r="L25">
            <v>13</v>
          </cell>
          <cell r="M25">
            <v>15</v>
          </cell>
          <cell r="N25">
            <v>21</v>
          </cell>
          <cell r="O25">
            <v>26</v>
          </cell>
          <cell r="P25">
            <v>27</v>
          </cell>
          <cell r="Q25">
            <v>38</v>
          </cell>
          <cell r="R25">
            <v>44</v>
          </cell>
          <cell r="S25">
            <v>49</v>
          </cell>
          <cell r="T25">
            <v>50</v>
          </cell>
          <cell r="U25">
            <v>51</v>
          </cell>
          <cell r="V25">
            <v>52</v>
          </cell>
          <cell r="W25" t="str">
            <v>-</v>
          </cell>
          <cell r="X25" t="str">
            <v>-</v>
          </cell>
          <cell r="Y25" t="str">
            <v>-</v>
          </cell>
          <cell r="Z25" t="str">
            <v>-</v>
          </cell>
          <cell r="AA25" t="str">
            <v>-</v>
          </cell>
          <cell r="AB25" t="str">
            <v>-</v>
          </cell>
          <cell r="AC25" t="str">
            <v>-</v>
          </cell>
          <cell r="AD25" t="str">
            <v>-</v>
          </cell>
        </row>
        <row r="26">
          <cell r="A26" t="str">
            <v>VIDRO 1945X1177X4MM + COR</v>
          </cell>
          <cell r="B26">
            <v>2000</v>
          </cell>
          <cell r="C26">
            <v>1200</v>
          </cell>
          <cell r="D26">
            <v>123020</v>
          </cell>
          <cell r="E26">
            <v>181000020</v>
          </cell>
          <cell r="F26" t="str">
            <v>05</v>
          </cell>
          <cell r="G26" t="str">
            <v>06</v>
          </cell>
          <cell r="H26" t="str">
            <v>08</v>
          </cell>
          <cell r="I26" t="str">
            <v>09</v>
          </cell>
          <cell r="J26">
            <v>10</v>
          </cell>
          <cell r="K26">
            <v>12</v>
          </cell>
          <cell r="L26">
            <v>13</v>
          </cell>
          <cell r="M26">
            <v>15</v>
          </cell>
          <cell r="N26">
            <v>21</v>
          </cell>
          <cell r="O26">
            <v>26</v>
          </cell>
          <cell r="P26">
            <v>27</v>
          </cell>
          <cell r="Q26">
            <v>38</v>
          </cell>
          <cell r="R26">
            <v>44</v>
          </cell>
          <cell r="S26">
            <v>49</v>
          </cell>
          <cell r="T26">
            <v>50</v>
          </cell>
          <cell r="U26">
            <v>51</v>
          </cell>
          <cell r="V26">
            <v>52</v>
          </cell>
          <cell r="W26" t="str">
            <v>-</v>
          </cell>
          <cell r="X26" t="str">
            <v>-</v>
          </cell>
          <cell r="Y26" t="str">
            <v>-</v>
          </cell>
          <cell r="Z26" t="str">
            <v>-</v>
          </cell>
          <cell r="AA26" t="str">
            <v>-</v>
          </cell>
          <cell r="AB26" t="str">
            <v>-</v>
          </cell>
          <cell r="AC26" t="str">
            <v>-</v>
          </cell>
          <cell r="AD26" t="str">
            <v>-</v>
          </cell>
        </row>
        <row r="27">
          <cell r="A27" t="str">
            <v>VIDRO 1945X1277X4MM + COR</v>
          </cell>
          <cell r="B27">
            <v>2000</v>
          </cell>
          <cell r="C27">
            <v>1300</v>
          </cell>
          <cell r="D27">
            <v>123021</v>
          </cell>
          <cell r="E27">
            <v>181000021</v>
          </cell>
          <cell r="F27" t="str">
            <v>05</v>
          </cell>
          <cell r="G27" t="str">
            <v>06</v>
          </cell>
          <cell r="H27" t="str">
            <v>08</v>
          </cell>
          <cell r="I27" t="str">
            <v>09</v>
          </cell>
          <cell r="J27">
            <v>10</v>
          </cell>
          <cell r="K27">
            <v>12</v>
          </cell>
          <cell r="L27">
            <v>13</v>
          </cell>
          <cell r="M27">
            <v>15</v>
          </cell>
          <cell r="N27">
            <v>21</v>
          </cell>
          <cell r="O27">
            <v>26</v>
          </cell>
          <cell r="P27">
            <v>27</v>
          </cell>
          <cell r="Q27">
            <v>38</v>
          </cell>
          <cell r="R27">
            <v>44</v>
          </cell>
          <cell r="S27">
            <v>49</v>
          </cell>
          <cell r="T27">
            <v>50</v>
          </cell>
          <cell r="U27">
            <v>51</v>
          </cell>
          <cell r="V27">
            <v>52</v>
          </cell>
          <cell r="W27" t="str">
            <v>-</v>
          </cell>
          <cell r="X27" t="str">
            <v>-</v>
          </cell>
          <cell r="Y27" t="str">
            <v>-</v>
          </cell>
          <cell r="Z27" t="str">
            <v>-</v>
          </cell>
          <cell r="AA27" t="str">
            <v>-</v>
          </cell>
          <cell r="AB27" t="str">
            <v>-</v>
          </cell>
          <cell r="AC27" t="str">
            <v>-</v>
          </cell>
          <cell r="AD27" t="str">
            <v>-</v>
          </cell>
        </row>
        <row r="28">
          <cell r="A28" t="str">
            <v>VIDRO 1945X1377X4MM + COR</v>
          </cell>
          <cell r="B28">
            <v>2000</v>
          </cell>
          <cell r="C28">
            <v>1400</v>
          </cell>
          <cell r="D28">
            <v>123022</v>
          </cell>
          <cell r="E28">
            <v>181000022</v>
          </cell>
          <cell r="F28" t="str">
            <v>05</v>
          </cell>
          <cell r="G28" t="str">
            <v>06</v>
          </cell>
          <cell r="H28" t="str">
            <v>08</v>
          </cell>
          <cell r="I28" t="str">
            <v>09</v>
          </cell>
          <cell r="J28">
            <v>10</v>
          </cell>
          <cell r="K28">
            <v>12</v>
          </cell>
          <cell r="L28">
            <v>13</v>
          </cell>
          <cell r="M28">
            <v>15</v>
          </cell>
          <cell r="N28">
            <v>21</v>
          </cell>
          <cell r="O28">
            <v>26</v>
          </cell>
          <cell r="P28">
            <v>27</v>
          </cell>
          <cell r="Q28">
            <v>38</v>
          </cell>
          <cell r="R28">
            <v>44</v>
          </cell>
          <cell r="S28">
            <v>49</v>
          </cell>
          <cell r="T28">
            <v>50</v>
          </cell>
          <cell r="U28">
            <v>51</v>
          </cell>
          <cell r="V28">
            <v>52</v>
          </cell>
          <cell r="W28" t="str">
            <v>-</v>
          </cell>
          <cell r="X28" t="str">
            <v>-</v>
          </cell>
          <cell r="Y28" t="str">
            <v>-</v>
          </cell>
          <cell r="Z28" t="str">
            <v>-</v>
          </cell>
          <cell r="AA28" t="str">
            <v>-</v>
          </cell>
          <cell r="AB28" t="str">
            <v>-</v>
          </cell>
          <cell r="AC28" t="str">
            <v>-</v>
          </cell>
          <cell r="AD28" t="str">
            <v>-</v>
          </cell>
        </row>
        <row r="29">
          <cell r="A29" t="str">
            <v>VIDRO 1945X1477X4MM + COR</v>
          </cell>
          <cell r="B29">
            <v>2000</v>
          </cell>
          <cell r="C29">
            <v>1500</v>
          </cell>
          <cell r="D29">
            <v>123023</v>
          </cell>
          <cell r="E29">
            <v>181000023</v>
          </cell>
          <cell r="F29" t="str">
            <v>05</v>
          </cell>
          <cell r="G29" t="str">
            <v>06</v>
          </cell>
          <cell r="H29" t="str">
            <v>08</v>
          </cell>
          <cell r="I29" t="str">
            <v>09</v>
          </cell>
          <cell r="J29">
            <v>10</v>
          </cell>
          <cell r="K29">
            <v>12</v>
          </cell>
          <cell r="L29">
            <v>13</v>
          </cell>
          <cell r="M29">
            <v>15</v>
          </cell>
          <cell r="N29">
            <v>21</v>
          </cell>
          <cell r="O29">
            <v>26</v>
          </cell>
          <cell r="P29">
            <v>27</v>
          </cell>
          <cell r="Q29">
            <v>38</v>
          </cell>
          <cell r="R29">
            <v>44</v>
          </cell>
          <cell r="S29">
            <v>49</v>
          </cell>
          <cell r="T29">
            <v>50</v>
          </cell>
          <cell r="U29">
            <v>51</v>
          </cell>
          <cell r="V29">
            <v>52</v>
          </cell>
          <cell r="W29" t="str">
            <v>-</v>
          </cell>
          <cell r="X29" t="str">
            <v>-</v>
          </cell>
          <cell r="Y29" t="str">
            <v>-</v>
          </cell>
          <cell r="Z29" t="str">
            <v>-</v>
          </cell>
          <cell r="AA29" t="str">
            <v>-</v>
          </cell>
          <cell r="AB29" t="str">
            <v>-</v>
          </cell>
          <cell r="AC29" t="str">
            <v>-</v>
          </cell>
          <cell r="AD29" t="str">
            <v>-</v>
          </cell>
        </row>
        <row r="30">
          <cell r="A30" t="str">
            <v>VIDRO 2045X777X4MM + COR</v>
          </cell>
          <cell r="B30">
            <v>2100</v>
          </cell>
          <cell r="C30">
            <v>800</v>
          </cell>
          <cell r="D30">
            <v>123024</v>
          </cell>
          <cell r="E30">
            <v>181000024</v>
          </cell>
          <cell r="F30" t="str">
            <v>05</v>
          </cell>
          <cell r="G30" t="str">
            <v>06</v>
          </cell>
          <cell r="H30" t="str">
            <v>08</v>
          </cell>
          <cell r="I30" t="str">
            <v>09</v>
          </cell>
          <cell r="J30">
            <v>10</v>
          </cell>
          <cell r="K30">
            <v>12</v>
          </cell>
          <cell r="L30">
            <v>13</v>
          </cell>
          <cell r="M30">
            <v>15</v>
          </cell>
          <cell r="N30">
            <v>21</v>
          </cell>
          <cell r="O30">
            <v>26</v>
          </cell>
          <cell r="P30">
            <v>27</v>
          </cell>
          <cell r="Q30">
            <v>38</v>
          </cell>
          <cell r="R30">
            <v>44</v>
          </cell>
          <cell r="S30">
            <v>49</v>
          </cell>
          <cell r="T30">
            <v>50</v>
          </cell>
          <cell r="U30">
            <v>51</v>
          </cell>
          <cell r="V30">
            <v>52</v>
          </cell>
          <cell r="W30" t="str">
            <v>-</v>
          </cell>
          <cell r="X30" t="str">
            <v>-</v>
          </cell>
          <cell r="Y30" t="str">
            <v>-</v>
          </cell>
          <cell r="Z30" t="str">
            <v>-</v>
          </cell>
          <cell r="AA30" t="str">
            <v>-</v>
          </cell>
          <cell r="AB30" t="str">
            <v>-</v>
          </cell>
          <cell r="AC30" t="str">
            <v>-</v>
          </cell>
          <cell r="AD30" t="str">
            <v>-</v>
          </cell>
        </row>
        <row r="31">
          <cell r="A31" t="str">
            <v>VIDRO 2045X877X4MM + COR</v>
          </cell>
          <cell r="B31">
            <v>2100</v>
          </cell>
          <cell r="C31">
            <v>900</v>
          </cell>
          <cell r="D31">
            <v>123025</v>
          </cell>
          <cell r="E31">
            <v>181000025</v>
          </cell>
          <cell r="F31" t="str">
            <v>05</v>
          </cell>
          <cell r="G31" t="str">
            <v>06</v>
          </cell>
          <cell r="H31" t="str">
            <v>08</v>
          </cell>
          <cell r="I31" t="str">
            <v>09</v>
          </cell>
          <cell r="J31">
            <v>10</v>
          </cell>
          <cell r="K31">
            <v>12</v>
          </cell>
          <cell r="L31">
            <v>13</v>
          </cell>
          <cell r="M31">
            <v>15</v>
          </cell>
          <cell r="N31">
            <v>21</v>
          </cell>
          <cell r="O31">
            <v>26</v>
          </cell>
          <cell r="P31">
            <v>27</v>
          </cell>
          <cell r="Q31">
            <v>38</v>
          </cell>
          <cell r="R31">
            <v>44</v>
          </cell>
          <cell r="S31">
            <v>49</v>
          </cell>
          <cell r="T31">
            <v>50</v>
          </cell>
          <cell r="U31">
            <v>51</v>
          </cell>
          <cell r="V31">
            <v>52</v>
          </cell>
          <cell r="W31" t="str">
            <v>-</v>
          </cell>
          <cell r="X31" t="str">
            <v>-</v>
          </cell>
          <cell r="Y31" t="str">
            <v>-</v>
          </cell>
          <cell r="Z31" t="str">
            <v>-</v>
          </cell>
          <cell r="AA31" t="str">
            <v>-</v>
          </cell>
          <cell r="AB31" t="str">
            <v>-</v>
          </cell>
          <cell r="AC31" t="str">
            <v>-</v>
          </cell>
          <cell r="AD31" t="str">
            <v>-</v>
          </cell>
        </row>
        <row r="32">
          <cell r="A32" t="str">
            <v>VIDRO 2045X977X4MM + COR</v>
          </cell>
          <cell r="B32">
            <v>2100</v>
          </cell>
          <cell r="C32">
            <v>1000</v>
          </cell>
          <cell r="D32">
            <v>123026</v>
          </cell>
          <cell r="E32">
            <v>181000026</v>
          </cell>
          <cell r="F32" t="str">
            <v>05</v>
          </cell>
          <cell r="G32" t="str">
            <v>06</v>
          </cell>
          <cell r="H32" t="str">
            <v>08</v>
          </cell>
          <cell r="I32" t="str">
            <v>09</v>
          </cell>
          <cell r="J32">
            <v>10</v>
          </cell>
          <cell r="K32">
            <v>12</v>
          </cell>
          <cell r="L32">
            <v>13</v>
          </cell>
          <cell r="M32">
            <v>15</v>
          </cell>
          <cell r="N32">
            <v>21</v>
          </cell>
          <cell r="O32">
            <v>26</v>
          </cell>
          <cell r="P32">
            <v>27</v>
          </cell>
          <cell r="Q32">
            <v>38</v>
          </cell>
          <cell r="R32">
            <v>44</v>
          </cell>
          <cell r="S32">
            <v>49</v>
          </cell>
          <cell r="T32">
            <v>50</v>
          </cell>
          <cell r="U32">
            <v>51</v>
          </cell>
          <cell r="V32">
            <v>52</v>
          </cell>
          <cell r="W32" t="str">
            <v>-</v>
          </cell>
          <cell r="X32" t="str">
            <v>-</v>
          </cell>
          <cell r="Y32" t="str">
            <v>-</v>
          </cell>
          <cell r="Z32" t="str">
            <v>-</v>
          </cell>
          <cell r="AA32" t="str">
            <v>-</v>
          </cell>
          <cell r="AB32" t="str">
            <v>-</v>
          </cell>
          <cell r="AC32" t="str">
            <v>-</v>
          </cell>
          <cell r="AD32" t="str">
            <v>-</v>
          </cell>
        </row>
        <row r="33">
          <cell r="A33" t="str">
            <v>VIDRO 2045X1077X4MM + COR</v>
          </cell>
          <cell r="B33">
            <v>2100</v>
          </cell>
          <cell r="C33">
            <v>1100</v>
          </cell>
          <cell r="D33">
            <v>123027</v>
          </cell>
          <cell r="E33">
            <v>181000027</v>
          </cell>
          <cell r="F33" t="str">
            <v>05</v>
          </cell>
          <cell r="G33" t="str">
            <v>06</v>
          </cell>
          <cell r="H33" t="str">
            <v>08</v>
          </cell>
          <cell r="I33" t="str">
            <v>09</v>
          </cell>
          <cell r="J33">
            <v>10</v>
          </cell>
          <cell r="K33">
            <v>12</v>
          </cell>
          <cell r="L33">
            <v>13</v>
          </cell>
          <cell r="M33">
            <v>15</v>
          </cell>
          <cell r="N33">
            <v>21</v>
          </cell>
          <cell r="O33">
            <v>26</v>
          </cell>
          <cell r="P33">
            <v>27</v>
          </cell>
          <cell r="Q33">
            <v>38</v>
          </cell>
          <cell r="R33">
            <v>44</v>
          </cell>
          <cell r="S33">
            <v>49</v>
          </cell>
          <cell r="T33">
            <v>50</v>
          </cell>
          <cell r="U33">
            <v>51</v>
          </cell>
          <cell r="V33">
            <v>52</v>
          </cell>
          <cell r="W33" t="str">
            <v>-</v>
          </cell>
          <cell r="X33" t="str">
            <v>-</v>
          </cell>
          <cell r="Y33" t="str">
            <v>-</v>
          </cell>
          <cell r="Z33" t="str">
            <v>-</v>
          </cell>
          <cell r="AA33" t="str">
            <v>-</v>
          </cell>
          <cell r="AB33" t="str">
            <v>-</v>
          </cell>
          <cell r="AC33" t="str">
            <v>-</v>
          </cell>
          <cell r="AD33" t="str">
            <v>-</v>
          </cell>
        </row>
        <row r="34">
          <cell r="A34" t="str">
            <v>VIDRO 2045X1177X4MM + COR</v>
          </cell>
          <cell r="B34">
            <v>2100</v>
          </cell>
          <cell r="C34">
            <v>1200</v>
          </cell>
          <cell r="D34">
            <v>123028</v>
          </cell>
          <cell r="E34">
            <v>181000028</v>
          </cell>
          <cell r="F34" t="str">
            <v>05</v>
          </cell>
          <cell r="G34" t="str">
            <v>06</v>
          </cell>
          <cell r="H34" t="str">
            <v>08</v>
          </cell>
          <cell r="I34" t="str">
            <v>09</v>
          </cell>
          <cell r="J34">
            <v>10</v>
          </cell>
          <cell r="K34">
            <v>12</v>
          </cell>
          <cell r="L34">
            <v>13</v>
          </cell>
          <cell r="M34">
            <v>15</v>
          </cell>
          <cell r="N34">
            <v>21</v>
          </cell>
          <cell r="O34">
            <v>26</v>
          </cell>
          <cell r="P34">
            <v>27</v>
          </cell>
          <cell r="Q34">
            <v>38</v>
          </cell>
          <cell r="R34">
            <v>44</v>
          </cell>
          <cell r="S34">
            <v>49</v>
          </cell>
          <cell r="T34">
            <v>50</v>
          </cell>
          <cell r="U34">
            <v>51</v>
          </cell>
          <cell r="V34">
            <v>52</v>
          </cell>
          <cell r="W34" t="str">
            <v>-</v>
          </cell>
          <cell r="X34" t="str">
            <v>-</v>
          </cell>
          <cell r="Y34" t="str">
            <v>-</v>
          </cell>
          <cell r="Z34" t="str">
            <v>-</v>
          </cell>
          <cell r="AA34" t="str">
            <v>-</v>
          </cell>
          <cell r="AB34" t="str">
            <v>-</v>
          </cell>
          <cell r="AC34" t="str">
            <v>-</v>
          </cell>
          <cell r="AD34" t="str">
            <v>-</v>
          </cell>
        </row>
        <row r="35">
          <cell r="A35" t="str">
            <v>VIDRO 2045X1277X4MM + COR</v>
          </cell>
          <cell r="B35">
            <v>2100</v>
          </cell>
          <cell r="C35">
            <v>1300</v>
          </cell>
          <cell r="D35">
            <v>123029</v>
          </cell>
          <cell r="E35">
            <v>181000029</v>
          </cell>
          <cell r="F35" t="str">
            <v>05</v>
          </cell>
          <cell r="G35" t="str">
            <v>06</v>
          </cell>
          <cell r="H35" t="str">
            <v>08</v>
          </cell>
          <cell r="I35" t="str">
            <v>09</v>
          </cell>
          <cell r="J35">
            <v>10</v>
          </cell>
          <cell r="K35">
            <v>12</v>
          </cell>
          <cell r="L35">
            <v>13</v>
          </cell>
          <cell r="M35">
            <v>15</v>
          </cell>
          <cell r="N35">
            <v>21</v>
          </cell>
          <cell r="O35">
            <v>26</v>
          </cell>
          <cell r="P35">
            <v>27</v>
          </cell>
          <cell r="Q35">
            <v>38</v>
          </cell>
          <cell r="R35">
            <v>44</v>
          </cell>
          <cell r="S35">
            <v>49</v>
          </cell>
          <cell r="T35">
            <v>50</v>
          </cell>
          <cell r="U35">
            <v>51</v>
          </cell>
          <cell r="V35">
            <v>52</v>
          </cell>
          <cell r="W35" t="str">
            <v>-</v>
          </cell>
          <cell r="X35" t="str">
            <v>-</v>
          </cell>
          <cell r="Y35" t="str">
            <v>-</v>
          </cell>
          <cell r="Z35" t="str">
            <v>-</v>
          </cell>
          <cell r="AA35" t="str">
            <v>-</v>
          </cell>
          <cell r="AB35" t="str">
            <v>-</v>
          </cell>
          <cell r="AC35" t="str">
            <v>-</v>
          </cell>
          <cell r="AD35" t="str">
            <v>-</v>
          </cell>
        </row>
        <row r="36">
          <cell r="A36" t="str">
            <v>VIDRO 2045X1377X4MM + COR</v>
          </cell>
          <cell r="B36">
            <v>2100</v>
          </cell>
          <cell r="C36">
            <v>1400</v>
          </cell>
          <cell r="D36">
            <v>123030</v>
          </cell>
          <cell r="E36">
            <v>181000030</v>
          </cell>
          <cell r="F36" t="str">
            <v>05</v>
          </cell>
          <cell r="G36" t="str">
            <v>06</v>
          </cell>
          <cell r="H36" t="str">
            <v>08</v>
          </cell>
          <cell r="I36" t="str">
            <v>09</v>
          </cell>
          <cell r="J36">
            <v>10</v>
          </cell>
          <cell r="K36">
            <v>12</v>
          </cell>
          <cell r="L36">
            <v>13</v>
          </cell>
          <cell r="M36">
            <v>15</v>
          </cell>
          <cell r="N36">
            <v>21</v>
          </cell>
          <cell r="O36">
            <v>26</v>
          </cell>
          <cell r="P36">
            <v>27</v>
          </cell>
          <cell r="Q36">
            <v>38</v>
          </cell>
          <cell r="R36">
            <v>44</v>
          </cell>
          <cell r="S36">
            <v>49</v>
          </cell>
          <cell r="T36">
            <v>50</v>
          </cell>
          <cell r="U36">
            <v>51</v>
          </cell>
          <cell r="V36">
            <v>52</v>
          </cell>
          <cell r="W36" t="str">
            <v>-</v>
          </cell>
          <cell r="X36" t="str">
            <v>-</v>
          </cell>
          <cell r="Y36" t="str">
            <v>-</v>
          </cell>
          <cell r="Z36" t="str">
            <v>-</v>
          </cell>
          <cell r="AA36" t="str">
            <v>-</v>
          </cell>
          <cell r="AB36" t="str">
            <v>-</v>
          </cell>
          <cell r="AC36" t="str">
            <v>-</v>
          </cell>
          <cell r="AD36" t="str">
            <v>-</v>
          </cell>
        </row>
        <row r="37">
          <cell r="A37" t="str">
            <v>VIDRO 2045X1477X4MM + COR</v>
          </cell>
          <cell r="B37">
            <v>2100</v>
          </cell>
          <cell r="C37">
            <v>1500</v>
          </cell>
          <cell r="D37">
            <v>123031</v>
          </cell>
          <cell r="E37">
            <v>181000031</v>
          </cell>
          <cell r="F37" t="str">
            <v>05</v>
          </cell>
          <cell r="G37" t="str">
            <v>06</v>
          </cell>
          <cell r="H37" t="str">
            <v>08</v>
          </cell>
          <cell r="I37" t="str">
            <v>09</v>
          </cell>
          <cell r="J37">
            <v>10</v>
          </cell>
          <cell r="K37">
            <v>12</v>
          </cell>
          <cell r="L37">
            <v>13</v>
          </cell>
          <cell r="M37">
            <v>15</v>
          </cell>
          <cell r="N37">
            <v>21</v>
          </cell>
          <cell r="O37">
            <v>26</v>
          </cell>
          <cell r="P37">
            <v>27</v>
          </cell>
          <cell r="Q37">
            <v>38</v>
          </cell>
          <cell r="R37">
            <v>44</v>
          </cell>
          <cell r="S37">
            <v>49</v>
          </cell>
          <cell r="T37">
            <v>50</v>
          </cell>
          <cell r="U37">
            <v>51</v>
          </cell>
          <cell r="V37">
            <v>52</v>
          </cell>
          <cell r="W37" t="str">
            <v>-</v>
          </cell>
          <cell r="X37" t="str">
            <v>-</v>
          </cell>
          <cell r="Y37" t="str">
            <v>-</v>
          </cell>
          <cell r="Z37" t="str">
            <v>-</v>
          </cell>
          <cell r="AA37" t="str">
            <v>-</v>
          </cell>
          <cell r="AB37" t="str">
            <v>-</v>
          </cell>
          <cell r="AC37" t="str">
            <v>-</v>
          </cell>
          <cell r="AD37" t="str">
            <v>-</v>
          </cell>
        </row>
        <row r="38">
          <cell r="A38" t="str">
            <v>VIDRO 2145X777X4MM + COR</v>
          </cell>
          <cell r="B38">
            <v>2200</v>
          </cell>
          <cell r="C38">
            <v>800</v>
          </cell>
          <cell r="D38">
            <v>123032</v>
          </cell>
          <cell r="E38">
            <v>181000032</v>
          </cell>
          <cell r="F38" t="str">
            <v>05</v>
          </cell>
          <cell r="G38" t="str">
            <v>06</v>
          </cell>
          <cell r="H38" t="str">
            <v>08</v>
          </cell>
          <cell r="I38" t="str">
            <v>09</v>
          </cell>
          <cell r="J38">
            <v>10</v>
          </cell>
          <cell r="K38">
            <v>12</v>
          </cell>
          <cell r="L38">
            <v>13</v>
          </cell>
          <cell r="M38">
            <v>15</v>
          </cell>
          <cell r="N38">
            <v>21</v>
          </cell>
          <cell r="O38">
            <v>26</v>
          </cell>
          <cell r="P38">
            <v>27</v>
          </cell>
          <cell r="Q38">
            <v>38</v>
          </cell>
          <cell r="R38">
            <v>44</v>
          </cell>
          <cell r="S38">
            <v>49</v>
          </cell>
          <cell r="T38">
            <v>50</v>
          </cell>
          <cell r="U38">
            <v>51</v>
          </cell>
          <cell r="V38">
            <v>52</v>
          </cell>
          <cell r="W38" t="str">
            <v>-</v>
          </cell>
          <cell r="X38" t="str">
            <v>-</v>
          </cell>
          <cell r="Y38" t="str">
            <v>-</v>
          </cell>
          <cell r="Z38" t="str">
            <v>-</v>
          </cell>
          <cell r="AA38" t="str">
            <v>-</v>
          </cell>
          <cell r="AB38" t="str">
            <v>-</v>
          </cell>
          <cell r="AC38" t="str">
            <v>-</v>
          </cell>
          <cell r="AD38" t="str">
            <v>-</v>
          </cell>
        </row>
        <row r="39">
          <cell r="A39" t="str">
            <v>VIDRO 2145X877X4MM + COR</v>
          </cell>
          <cell r="B39">
            <v>2200</v>
          </cell>
          <cell r="C39">
            <v>900</v>
          </cell>
          <cell r="D39">
            <v>123033</v>
          </cell>
          <cell r="E39">
            <v>181000033</v>
          </cell>
          <cell r="F39" t="str">
            <v>05</v>
          </cell>
          <cell r="G39" t="str">
            <v>06</v>
          </cell>
          <cell r="H39" t="str">
            <v>08</v>
          </cell>
          <cell r="I39" t="str">
            <v>09</v>
          </cell>
          <cell r="J39">
            <v>10</v>
          </cell>
          <cell r="K39">
            <v>12</v>
          </cell>
          <cell r="L39">
            <v>13</v>
          </cell>
          <cell r="M39">
            <v>15</v>
          </cell>
          <cell r="N39">
            <v>21</v>
          </cell>
          <cell r="O39">
            <v>26</v>
          </cell>
          <cell r="P39">
            <v>27</v>
          </cell>
          <cell r="Q39">
            <v>38</v>
          </cell>
          <cell r="R39">
            <v>44</v>
          </cell>
          <cell r="S39">
            <v>49</v>
          </cell>
          <cell r="T39">
            <v>50</v>
          </cell>
          <cell r="U39">
            <v>51</v>
          </cell>
          <cell r="V39">
            <v>52</v>
          </cell>
          <cell r="W39" t="str">
            <v>-</v>
          </cell>
          <cell r="X39" t="str">
            <v>-</v>
          </cell>
          <cell r="Y39" t="str">
            <v>-</v>
          </cell>
          <cell r="Z39" t="str">
            <v>-</v>
          </cell>
          <cell r="AA39" t="str">
            <v>-</v>
          </cell>
          <cell r="AB39" t="str">
            <v>-</v>
          </cell>
          <cell r="AC39" t="str">
            <v>-</v>
          </cell>
          <cell r="AD39" t="str">
            <v>-</v>
          </cell>
        </row>
        <row r="40">
          <cell r="A40" t="str">
            <v>VIDRO 2145X977X4MM + COR</v>
          </cell>
          <cell r="B40">
            <v>2200</v>
          </cell>
          <cell r="C40">
            <v>1000</v>
          </cell>
          <cell r="D40">
            <v>123034</v>
          </cell>
          <cell r="E40">
            <v>181000034</v>
          </cell>
          <cell r="F40" t="str">
            <v>05</v>
          </cell>
          <cell r="G40" t="str">
            <v>06</v>
          </cell>
          <cell r="H40" t="str">
            <v>08</v>
          </cell>
          <cell r="I40" t="str">
            <v>09</v>
          </cell>
          <cell r="J40">
            <v>10</v>
          </cell>
          <cell r="K40">
            <v>12</v>
          </cell>
          <cell r="L40">
            <v>13</v>
          </cell>
          <cell r="M40">
            <v>15</v>
          </cell>
          <cell r="N40">
            <v>21</v>
          </cell>
          <cell r="O40">
            <v>26</v>
          </cell>
          <cell r="P40">
            <v>27</v>
          </cell>
          <cell r="Q40">
            <v>38</v>
          </cell>
          <cell r="R40">
            <v>44</v>
          </cell>
          <cell r="S40">
            <v>49</v>
          </cell>
          <cell r="T40">
            <v>50</v>
          </cell>
          <cell r="U40">
            <v>51</v>
          </cell>
          <cell r="V40">
            <v>52</v>
          </cell>
          <cell r="W40" t="str">
            <v>-</v>
          </cell>
          <cell r="X40" t="str">
            <v>-</v>
          </cell>
          <cell r="Y40" t="str">
            <v>-</v>
          </cell>
          <cell r="Z40" t="str">
            <v>-</v>
          </cell>
          <cell r="AA40" t="str">
            <v>-</v>
          </cell>
          <cell r="AB40" t="str">
            <v>-</v>
          </cell>
          <cell r="AC40" t="str">
            <v>-</v>
          </cell>
          <cell r="AD40" t="str">
            <v>-</v>
          </cell>
        </row>
        <row r="41">
          <cell r="A41" t="str">
            <v>VIDRO 2145X1077X4MM + COR</v>
          </cell>
          <cell r="B41">
            <v>2200</v>
          </cell>
          <cell r="C41">
            <v>1100</v>
          </cell>
          <cell r="D41">
            <v>123035</v>
          </cell>
          <cell r="E41">
            <v>181000035</v>
          </cell>
          <cell r="F41" t="str">
            <v>05</v>
          </cell>
          <cell r="G41" t="str">
            <v>06</v>
          </cell>
          <cell r="H41" t="str">
            <v>08</v>
          </cell>
          <cell r="I41" t="str">
            <v>09</v>
          </cell>
          <cell r="J41">
            <v>10</v>
          </cell>
          <cell r="K41">
            <v>12</v>
          </cell>
          <cell r="L41">
            <v>13</v>
          </cell>
          <cell r="M41">
            <v>15</v>
          </cell>
          <cell r="N41">
            <v>21</v>
          </cell>
          <cell r="O41">
            <v>26</v>
          </cell>
          <cell r="P41">
            <v>27</v>
          </cell>
          <cell r="Q41">
            <v>38</v>
          </cell>
          <cell r="R41">
            <v>44</v>
          </cell>
          <cell r="S41">
            <v>49</v>
          </cell>
          <cell r="T41">
            <v>50</v>
          </cell>
          <cell r="U41">
            <v>51</v>
          </cell>
          <cell r="V41">
            <v>52</v>
          </cell>
          <cell r="W41" t="str">
            <v>-</v>
          </cell>
          <cell r="X41" t="str">
            <v>-</v>
          </cell>
          <cell r="Y41" t="str">
            <v>-</v>
          </cell>
          <cell r="Z41" t="str">
            <v>-</v>
          </cell>
          <cell r="AA41" t="str">
            <v>-</v>
          </cell>
          <cell r="AB41" t="str">
            <v>-</v>
          </cell>
          <cell r="AC41" t="str">
            <v>-</v>
          </cell>
          <cell r="AD41" t="str">
            <v>-</v>
          </cell>
        </row>
        <row r="42">
          <cell r="A42" t="str">
            <v>VIDRO 2145X1177X4MM + COR</v>
          </cell>
          <cell r="B42">
            <v>2200</v>
          </cell>
          <cell r="C42">
            <v>1200</v>
          </cell>
          <cell r="D42">
            <v>123036</v>
          </cell>
          <cell r="E42">
            <v>181000036</v>
          </cell>
          <cell r="F42" t="str">
            <v>05</v>
          </cell>
          <cell r="G42" t="str">
            <v>06</v>
          </cell>
          <cell r="H42" t="str">
            <v>08</v>
          </cell>
          <cell r="I42" t="str">
            <v>09</v>
          </cell>
          <cell r="J42">
            <v>10</v>
          </cell>
          <cell r="K42">
            <v>12</v>
          </cell>
          <cell r="L42">
            <v>13</v>
          </cell>
          <cell r="M42">
            <v>15</v>
          </cell>
          <cell r="N42">
            <v>21</v>
          </cell>
          <cell r="O42">
            <v>26</v>
          </cell>
          <cell r="P42">
            <v>27</v>
          </cell>
          <cell r="Q42">
            <v>38</v>
          </cell>
          <cell r="R42">
            <v>44</v>
          </cell>
          <cell r="S42">
            <v>49</v>
          </cell>
          <cell r="T42">
            <v>50</v>
          </cell>
          <cell r="U42">
            <v>51</v>
          </cell>
          <cell r="V42">
            <v>52</v>
          </cell>
          <cell r="W42" t="str">
            <v>-</v>
          </cell>
          <cell r="X42" t="str">
            <v>-</v>
          </cell>
          <cell r="Y42" t="str">
            <v>-</v>
          </cell>
          <cell r="Z42" t="str">
            <v>-</v>
          </cell>
          <cell r="AA42" t="str">
            <v>-</v>
          </cell>
          <cell r="AB42" t="str">
            <v>-</v>
          </cell>
          <cell r="AC42" t="str">
            <v>-</v>
          </cell>
          <cell r="AD42" t="str">
            <v>-</v>
          </cell>
        </row>
        <row r="43">
          <cell r="A43" t="str">
            <v>VIDRO 2145X1277X4MM + COR</v>
          </cell>
          <cell r="B43">
            <v>2200</v>
          </cell>
          <cell r="C43">
            <v>1300</v>
          </cell>
          <cell r="D43">
            <v>123037</v>
          </cell>
          <cell r="E43">
            <v>181000037</v>
          </cell>
          <cell r="F43" t="str">
            <v>05</v>
          </cell>
          <cell r="G43" t="str">
            <v>06</v>
          </cell>
          <cell r="H43" t="str">
            <v>08</v>
          </cell>
          <cell r="I43" t="str">
            <v>09</v>
          </cell>
          <cell r="J43">
            <v>10</v>
          </cell>
          <cell r="K43">
            <v>12</v>
          </cell>
          <cell r="L43">
            <v>13</v>
          </cell>
          <cell r="M43">
            <v>15</v>
          </cell>
          <cell r="N43">
            <v>21</v>
          </cell>
          <cell r="O43">
            <v>26</v>
          </cell>
          <cell r="P43">
            <v>27</v>
          </cell>
          <cell r="Q43">
            <v>38</v>
          </cell>
          <cell r="R43">
            <v>44</v>
          </cell>
          <cell r="S43">
            <v>49</v>
          </cell>
          <cell r="T43">
            <v>50</v>
          </cell>
          <cell r="U43">
            <v>51</v>
          </cell>
          <cell r="V43">
            <v>52</v>
          </cell>
          <cell r="W43" t="str">
            <v>-</v>
          </cell>
          <cell r="X43" t="str">
            <v>-</v>
          </cell>
          <cell r="Y43" t="str">
            <v>-</v>
          </cell>
          <cell r="Z43" t="str">
            <v>-</v>
          </cell>
          <cell r="AA43" t="str">
            <v>-</v>
          </cell>
          <cell r="AB43" t="str">
            <v>-</v>
          </cell>
          <cell r="AC43" t="str">
            <v>-</v>
          </cell>
          <cell r="AD43" t="str">
            <v>-</v>
          </cell>
        </row>
        <row r="44">
          <cell r="A44" t="str">
            <v>VIDRO 2145X1377X4MM + COR</v>
          </cell>
          <cell r="B44">
            <v>2200</v>
          </cell>
          <cell r="C44">
            <v>1400</v>
          </cell>
          <cell r="D44">
            <v>123038</v>
          </cell>
          <cell r="E44">
            <v>181000038</v>
          </cell>
          <cell r="F44" t="str">
            <v>05</v>
          </cell>
          <cell r="G44" t="str">
            <v>06</v>
          </cell>
          <cell r="H44" t="str">
            <v>08</v>
          </cell>
          <cell r="I44" t="str">
            <v>09</v>
          </cell>
          <cell r="J44">
            <v>10</v>
          </cell>
          <cell r="K44">
            <v>12</v>
          </cell>
          <cell r="L44">
            <v>13</v>
          </cell>
          <cell r="M44">
            <v>15</v>
          </cell>
          <cell r="N44">
            <v>21</v>
          </cell>
          <cell r="O44">
            <v>26</v>
          </cell>
          <cell r="P44">
            <v>27</v>
          </cell>
          <cell r="Q44">
            <v>38</v>
          </cell>
          <cell r="R44">
            <v>44</v>
          </cell>
          <cell r="S44">
            <v>49</v>
          </cell>
          <cell r="T44">
            <v>50</v>
          </cell>
          <cell r="U44">
            <v>51</v>
          </cell>
          <cell r="V44">
            <v>52</v>
          </cell>
          <cell r="W44" t="str">
            <v>-</v>
          </cell>
          <cell r="X44" t="str">
            <v>-</v>
          </cell>
          <cell r="Y44" t="str">
            <v>-</v>
          </cell>
          <cell r="Z44" t="str">
            <v>-</v>
          </cell>
          <cell r="AA44" t="str">
            <v>-</v>
          </cell>
          <cell r="AB44" t="str">
            <v>-</v>
          </cell>
          <cell r="AC44" t="str">
            <v>-</v>
          </cell>
          <cell r="AD44" t="str">
            <v>-</v>
          </cell>
        </row>
        <row r="45">
          <cell r="A45" t="str">
            <v>VIDRO 2145X1477X4MM + COR</v>
          </cell>
          <cell r="B45">
            <v>2200</v>
          </cell>
          <cell r="C45">
            <v>1500</v>
          </cell>
          <cell r="D45">
            <v>123039</v>
          </cell>
          <cell r="E45">
            <v>181000039</v>
          </cell>
          <cell r="F45" t="str">
            <v>05</v>
          </cell>
          <cell r="G45" t="str">
            <v>06</v>
          </cell>
          <cell r="H45" t="str">
            <v>08</v>
          </cell>
          <cell r="I45" t="str">
            <v>09</v>
          </cell>
          <cell r="J45">
            <v>10</v>
          </cell>
          <cell r="K45">
            <v>12</v>
          </cell>
          <cell r="L45">
            <v>13</v>
          </cell>
          <cell r="M45">
            <v>15</v>
          </cell>
          <cell r="N45">
            <v>21</v>
          </cell>
          <cell r="O45">
            <v>26</v>
          </cell>
          <cell r="P45">
            <v>27</v>
          </cell>
          <cell r="Q45">
            <v>38</v>
          </cell>
          <cell r="R45">
            <v>44</v>
          </cell>
          <cell r="S45">
            <v>49</v>
          </cell>
          <cell r="T45">
            <v>50</v>
          </cell>
          <cell r="U45">
            <v>51</v>
          </cell>
          <cell r="V45">
            <v>52</v>
          </cell>
          <cell r="W45" t="str">
            <v>-</v>
          </cell>
          <cell r="X45" t="str">
            <v>-</v>
          </cell>
          <cell r="Y45" t="str">
            <v>-</v>
          </cell>
          <cell r="Z45" t="str">
            <v>-</v>
          </cell>
          <cell r="AA45" t="str">
            <v>-</v>
          </cell>
          <cell r="AB45" t="str">
            <v>-</v>
          </cell>
          <cell r="AC45" t="str">
            <v>-</v>
          </cell>
          <cell r="AD45" t="str">
            <v>-</v>
          </cell>
        </row>
        <row r="46">
          <cell r="A46" t="str">
            <v>VIDRO 2245X777X4MM + COR</v>
          </cell>
          <cell r="B46">
            <v>2300</v>
          </cell>
          <cell r="C46">
            <v>800</v>
          </cell>
          <cell r="D46">
            <v>123040</v>
          </cell>
          <cell r="E46">
            <v>181000040</v>
          </cell>
          <cell r="F46" t="str">
            <v>05</v>
          </cell>
          <cell r="G46" t="str">
            <v>06</v>
          </cell>
          <cell r="H46" t="str">
            <v>08</v>
          </cell>
          <cell r="I46" t="str">
            <v>09</v>
          </cell>
          <cell r="J46">
            <v>10</v>
          </cell>
          <cell r="K46">
            <v>12</v>
          </cell>
          <cell r="L46">
            <v>13</v>
          </cell>
          <cell r="M46">
            <v>15</v>
          </cell>
          <cell r="N46">
            <v>21</v>
          </cell>
          <cell r="O46">
            <v>26</v>
          </cell>
          <cell r="P46">
            <v>27</v>
          </cell>
          <cell r="Q46">
            <v>38</v>
          </cell>
          <cell r="R46">
            <v>44</v>
          </cell>
          <cell r="S46">
            <v>49</v>
          </cell>
          <cell r="T46">
            <v>50</v>
          </cell>
          <cell r="U46">
            <v>51</v>
          </cell>
          <cell r="V46">
            <v>52</v>
          </cell>
          <cell r="W46" t="str">
            <v>-</v>
          </cell>
          <cell r="X46" t="str">
            <v>-</v>
          </cell>
          <cell r="Y46" t="str">
            <v>-</v>
          </cell>
          <cell r="Z46" t="str">
            <v>-</v>
          </cell>
          <cell r="AA46" t="str">
            <v>-</v>
          </cell>
          <cell r="AB46" t="str">
            <v>-</v>
          </cell>
          <cell r="AC46" t="str">
            <v>-</v>
          </cell>
          <cell r="AD46" t="str">
            <v>-</v>
          </cell>
        </row>
        <row r="47">
          <cell r="A47" t="str">
            <v>VIDRO 2245X877X4MM + COR</v>
          </cell>
          <cell r="B47">
            <v>2300</v>
          </cell>
          <cell r="C47">
            <v>900</v>
          </cell>
          <cell r="D47">
            <v>123041</v>
          </cell>
          <cell r="E47">
            <v>181000041</v>
          </cell>
          <cell r="F47" t="str">
            <v>05</v>
          </cell>
          <cell r="G47" t="str">
            <v>06</v>
          </cell>
          <cell r="H47" t="str">
            <v>08</v>
          </cell>
          <cell r="I47" t="str">
            <v>09</v>
          </cell>
          <cell r="J47">
            <v>10</v>
          </cell>
          <cell r="K47">
            <v>12</v>
          </cell>
          <cell r="L47">
            <v>13</v>
          </cell>
          <cell r="M47">
            <v>15</v>
          </cell>
          <cell r="N47">
            <v>21</v>
          </cell>
          <cell r="O47">
            <v>26</v>
          </cell>
          <cell r="P47">
            <v>27</v>
          </cell>
          <cell r="Q47">
            <v>38</v>
          </cell>
          <cell r="R47">
            <v>44</v>
          </cell>
          <cell r="S47">
            <v>49</v>
          </cell>
          <cell r="T47">
            <v>50</v>
          </cell>
          <cell r="U47">
            <v>51</v>
          </cell>
          <cell r="V47">
            <v>52</v>
          </cell>
          <cell r="W47" t="str">
            <v>-</v>
          </cell>
          <cell r="X47" t="str">
            <v>-</v>
          </cell>
          <cell r="Y47" t="str">
            <v>-</v>
          </cell>
          <cell r="Z47" t="str">
            <v>-</v>
          </cell>
          <cell r="AA47" t="str">
            <v>-</v>
          </cell>
          <cell r="AB47" t="str">
            <v>-</v>
          </cell>
          <cell r="AC47" t="str">
            <v>-</v>
          </cell>
          <cell r="AD47" t="str">
            <v>-</v>
          </cell>
        </row>
        <row r="48">
          <cell r="A48" t="str">
            <v>VIDRO 2245X977X4MM + COR</v>
          </cell>
          <cell r="B48">
            <v>2300</v>
          </cell>
          <cell r="C48">
            <v>1000</v>
          </cell>
          <cell r="D48">
            <v>123042</v>
          </cell>
          <cell r="E48">
            <v>181000042</v>
          </cell>
          <cell r="F48" t="str">
            <v>05</v>
          </cell>
          <cell r="G48" t="str">
            <v>06</v>
          </cell>
          <cell r="H48" t="str">
            <v>08</v>
          </cell>
          <cell r="I48" t="str">
            <v>09</v>
          </cell>
          <cell r="J48">
            <v>10</v>
          </cell>
          <cell r="K48">
            <v>12</v>
          </cell>
          <cell r="L48">
            <v>13</v>
          </cell>
          <cell r="M48">
            <v>15</v>
          </cell>
          <cell r="N48">
            <v>21</v>
          </cell>
          <cell r="O48">
            <v>26</v>
          </cell>
          <cell r="P48">
            <v>27</v>
          </cell>
          <cell r="Q48">
            <v>38</v>
          </cell>
          <cell r="R48">
            <v>44</v>
          </cell>
          <cell r="S48">
            <v>49</v>
          </cell>
          <cell r="T48">
            <v>50</v>
          </cell>
          <cell r="U48">
            <v>51</v>
          </cell>
          <cell r="V48">
            <v>52</v>
          </cell>
          <cell r="W48" t="str">
            <v>-</v>
          </cell>
          <cell r="X48" t="str">
            <v>-</v>
          </cell>
          <cell r="Y48" t="str">
            <v>-</v>
          </cell>
          <cell r="Z48" t="str">
            <v>-</v>
          </cell>
          <cell r="AA48" t="str">
            <v>-</v>
          </cell>
          <cell r="AB48" t="str">
            <v>-</v>
          </cell>
          <cell r="AC48" t="str">
            <v>-</v>
          </cell>
          <cell r="AD48" t="str">
            <v>-</v>
          </cell>
        </row>
        <row r="49">
          <cell r="A49" t="str">
            <v>VIDRO 2245X1077X4MM + COR</v>
          </cell>
          <cell r="B49">
            <v>2300</v>
          </cell>
          <cell r="C49">
            <v>1100</v>
          </cell>
          <cell r="D49">
            <v>123043</v>
          </cell>
          <cell r="E49">
            <v>181000043</v>
          </cell>
          <cell r="F49" t="str">
            <v>05</v>
          </cell>
          <cell r="G49" t="str">
            <v>06</v>
          </cell>
          <cell r="H49" t="str">
            <v>08</v>
          </cell>
          <cell r="I49" t="str">
            <v>09</v>
          </cell>
          <cell r="J49">
            <v>10</v>
          </cell>
          <cell r="K49">
            <v>12</v>
          </cell>
          <cell r="L49">
            <v>13</v>
          </cell>
          <cell r="M49">
            <v>15</v>
          </cell>
          <cell r="N49">
            <v>21</v>
          </cell>
          <cell r="O49">
            <v>26</v>
          </cell>
          <cell r="P49">
            <v>27</v>
          </cell>
          <cell r="Q49">
            <v>38</v>
          </cell>
          <cell r="R49">
            <v>44</v>
          </cell>
          <cell r="S49">
            <v>49</v>
          </cell>
          <cell r="T49">
            <v>50</v>
          </cell>
          <cell r="U49">
            <v>51</v>
          </cell>
          <cell r="V49">
            <v>52</v>
          </cell>
          <cell r="W49" t="str">
            <v>-</v>
          </cell>
          <cell r="X49" t="str">
            <v>-</v>
          </cell>
          <cell r="Y49" t="str">
            <v>-</v>
          </cell>
          <cell r="Z49" t="str">
            <v>-</v>
          </cell>
          <cell r="AA49" t="str">
            <v>-</v>
          </cell>
          <cell r="AB49" t="str">
            <v>-</v>
          </cell>
          <cell r="AC49" t="str">
            <v>-</v>
          </cell>
          <cell r="AD49" t="str">
            <v>-</v>
          </cell>
        </row>
        <row r="50">
          <cell r="A50" t="str">
            <v>VIDRO 2245X1177X4MM + COR</v>
          </cell>
          <cell r="B50">
            <v>2300</v>
          </cell>
          <cell r="C50">
            <v>1200</v>
          </cell>
          <cell r="D50">
            <v>123044</v>
          </cell>
          <cell r="E50">
            <v>181000044</v>
          </cell>
          <cell r="F50" t="str">
            <v>05</v>
          </cell>
          <cell r="G50" t="str">
            <v>06</v>
          </cell>
          <cell r="H50" t="str">
            <v>08</v>
          </cell>
          <cell r="I50" t="str">
            <v>09</v>
          </cell>
          <cell r="J50">
            <v>10</v>
          </cell>
          <cell r="K50">
            <v>12</v>
          </cell>
          <cell r="L50">
            <v>13</v>
          </cell>
          <cell r="M50">
            <v>15</v>
          </cell>
          <cell r="N50">
            <v>21</v>
          </cell>
          <cell r="O50">
            <v>26</v>
          </cell>
          <cell r="P50">
            <v>27</v>
          </cell>
          <cell r="Q50">
            <v>38</v>
          </cell>
          <cell r="R50">
            <v>44</v>
          </cell>
          <cell r="S50">
            <v>49</v>
          </cell>
          <cell r="T50">
            <v>50</v>
          </cell>
          <cell r="U50">
            <v>51</v>
          </cell>
          <cell r="V50">
            <v>52</v>
          </cell>
          <cell r="W50" t="str">
            <v>-</v>
          </cell>
          <cell r="X50" t="str">
            <v>-</v>
          </cell>
          <cell r="Y50" t="str">
            <v>-</v>
          </cell>
          <cell r="Z50" t="str">
            <v>-</v>
          </cell>
          <cell r="AA50" t="str">
            <v>-</v>
          </cell>
          <cell r="AB50" t="str">
            <v>-</v>
          </cell>
          <cell r="AC50" t="str">
            <v>-</v>
          </cell>
          <cell r="AD50" t="str">
            <v>-</v>
          </cell>
        </row>
        <row r="51">
          <cell r="A51" t="str">
            <v>VIDRO 2245X1277X4MM + COR</v>
          </cell>
          <cell r="B51">
            <v>2300</v>
          </cell>
          <cell r="C51">
            <v>1300</v>
          </cell>
          <cell r="D51">
            <v>123045</v>
          </cell>
          <cell r="E51">
            <v>181000045</v>
          </cell>
          <cell r="F51" t="str">
            <v>05</v>
          </cell>
          <cell r="G51" t="str">
            <v>06</v>
          </cell>
          <cell r="H51" t="str">
            <v>08</v>
          </cell>
          <cell r="I51" t="str">
            <v>09</v>
          </cell>
          <cell r="J51">
            <v>10</v>
          </cell>
          <cell r="K51">
            <v>12</v>
          </cell>
          <cell r="L51">
            <v>13</v>
          </cell>
          <cell r="M51">
            <v>15</v>
          </cell>
          <cell r="N51">
            <v>21</v>
          </cell>
          <cell r="O51">
            <v>26</v>
          </cell>
          <cell r="P51">
            <v>27</v>
          </cell>
          <cell r="Q51">
            <v>38</v>
          </cell>
          <cell r="R51">
            <v>44</v>
          </cell>
          <cell r="S51">
            <v>49</v>
          </cell>
          <cell r="T51">
            <v>50</v>
          </cell>
          <cell r="U51">
            <v>51</v>
          </cell>
          <cell r="V51">
            <v>52</v>
          </cell>
          <cell r="W51" t="str">
            <v>-</v>
          </cell>
          <cell r="X51" t="str">
            <v>-</v>
          </cell>
          <cell r="Y51" t="str">
            <v>-</v>
          </cell>
          <cell r="Z51" t="str">
            <v>-</v>
          </cell>
          <cell r="AA51" t="str">
            <v>-</v>
          </cell>
          <cell r="AB51" t="str">
            <v>-</v>
          </cell>
          <cell r="AC51" t="str">
            <v>-</v>
          </cell>
          <cell r="AD51" t="str">
            <v>-</v>
          </cell>
        </row>
        <row r="52">
          <cell r="A52" t="str">
            <v>VIDRO 2245X1377X4MM + COR</v>
          </cell>
          <cell r="B52">
            <v>2300</v>
          </cell>
          <cell r="C52">
            <v>1400</v>
          </cell>
          <cell r="D52">
            <v>123046</v>
          </cell>
          <cell r="E52">
            <v>181000046</v>
          </cell>
          <cell r="F52" t="str">
            <v>05</v>
          </cell>
          <cell r="G52" t="str">
            <v>06</v>
          </cell>
          <cell r="H52" t="str">
            <v>08</v>
          </cell>
          <cell r="I52" t="str">
            <v>09</v>
          </cell>
          <cell r="J52">
            <v>10</v>
          </cell>
          <cell r="K52">
            <v>12</v>
          </cell>
          <cell r="L52">
            <v>13</v>
          </cell>
          <cell r="M52">
            <v>15</v>
          </cell>
          <cell r="N52">
            <v>21</v>
          </cell>
          <cell r="O52">
            <v>26</v>
          </cell>
          <cell r="P52">
            <v>27</v>
          </cell>
          <cell r="Q52">
            <v>38</v>
          </cell>
          <cell r="R52">
            <v>44</v>
          </cell>
          <cell r="S52">
            <v>49</v>
          </cell>
          <cell r="T52">
            <v>50</v>
          </cell>
          <cell r="U52">
            <v>51</v>
          </cell>
          <cell r="V52">
            <v>52</v>
          </cell>
          <cell r="W52" t="str">
            <v>-</v>
          </cell>
          <cell r="X52" t="str">
            <v>-</v>
          </cell>
          <cell r="Y52" t="str">
            <v>-</v>
          </cell>
          <cell r="Z52" t="str">
            <v>-</v>
          </cell>
          <cell r="AA52" t="str">
            <v>-</v>
          </cell>
          <cell r="AB52" t="str">
            <v>-</v>
          </cell>
          <cell r="AC52" t="str">
            <v>-</v>
          </cell>
          <cell r="AD52" t="str">
            <v>-</v>
          </cell>
        </row>
        <row r="53">
          <cell r="A53" t="str">
            <v>VIDRO 2245X1477X4MM + COR</v>
          </cell>
          <cell r="B53">
            <v>2300</v>
          </cell>
          <cell r="C53">
            <v>1500</v>
          </cell>
          <cell r="D53">
            <v>123047</v>
          </cell>
          <cell r="E53">
            <v>181000047</v>
          </cell>
          <cell r="F53" t="str">
            <v>05</v>
          </cell>
          <cell r="G53" t="str">
            <v>06</v>
          </cell>
          <cell r="H53" t="str">
            <v>08</v>
          </cell>
          <cell r="I53" t="str">
            <v>09</v>
          </cell>
          <cell r="J53">
            <v>10</v>
          </cell>
          <cell r="K53">
            <v>12</v>
          </cell>
          <cell r="L53">
            <v>13</v>
          </cell>
          <cell r="M53">
            <v>15</v>
          </cell>
          <cell r="N53">
            <v>21</v>
          </cell>
          <cell r="O53">
            <v>26</v>
          </cell>
          <cell r="P53">
            <v>27</v>
          </cell>
          <cell r="Q53">
            <v>38</v>
          </cell>
          <cell r="R53">
            <v>44</v>
          </cell>
          <cell r="S53">
            <v>49</v>
          </cell>
          <cell r="T53">
            <v>50</v>
          </cell>
          <cell r="U53">
            <v>51</v>
          </cell>
          <cell r="V53">
            <v>52</v>
          </cell>
          <cell r="W53" t="str">
            <v>-</v>
          </cell>
          <cell r="X53" t="str">
            <v>-</v>
          </cell>
          <cell r="Y53" t="str">
            <v>-</v>
          </cell>
          <cell r="Z53" t="str">
            <v>-</v>
          </cell>
          <cell r="AA53" t="str">
            <v>-</v>
          </cell>
          <cell r="AB53" t="str">
            <v>-</v>
          </cell>
          <cell r="AC53" t="str">
            <v>-</v>
          </cell>
          <cell r="AD53" t="str">
            <v>-</v>
          </cell>
        </row>
        <row r="54">
          <cell r="A54" t="str">
            <v>VIDRO 2345X777X4MM + COR</v>
          </cell>
          <cell r="B54">
            <v>2400</v>
          </cell>
          <cell r="C54">
            <v>800</v>
          </cell>
          <cell r="D54">
            <v>123048</v>
          </cell>
          <cell r="E54">
            <v>181000048</v>
          </cell>
          <cell r="F54" t="str">
            <v>05</v>
          </cell>
          <cell r="G54" t="str">
            <v>06</v>
          </cell>
          <cell r="H54" t="str">
            <v>08</v>
          </cell>
          <cell r="I54" t="str">
            <v>09</v>
          </cell>
          <cell r="J54">
            <v>10</v>
          </cell>
          <cell r="K54">
            <v>12</v>
          </cell>
          <cell r="L54">
            <v>13</v>
          </cell>
          <cell r="M54">
            <v>15</v>
          </cell>
          <cell r="N54">
            <v>21</v>
          </cell>
          <cell r="O54">
            <v>26</v>
          </cell>
          <cell r="P54">
            <v>27</v>
          </cell>
          <cell r="Q54">
            <v>38</v>
          </cell>
          <cell r="R54">
            <v>44</v>
          </cell>
          <cell r="S54">
            <v>49</v>
          </cell>
          <cell r="T54">
            <v>50</v>
          </cell>
          <cell r="U54">
            <v>51</v>
          </cell>
          <cell r="V54">
            <v>52</v>
          </cell>
          <cell r="W54" t="str">
            <v>-</v>
          </cell>
          <cell r="X54" t="str">
            <v>-</v>
          </cell>
          <cell r="Y54" t="str">
            <v>-</v>
          </cell>
          <cell r="Z54" t="str">
            <v>-</v>
          </cell>
          <cell r="AA54" t="str">
            <v>-</v>
          </cell>
          <cell r="AB54" t="str">
            <v>-</v>
          </cell>
          <cell r="AC54" t="str">
            <v>-</v>
          </cell>
          <cell r="AD54" t="str">
            <v>-</v>
          </cell>
        </row>
        <row r="55">
          <cell r="A55" t="str">
            <v>VIDRO 2345X877X4MM + COR</v>
          </cell>
          <cell r="B55">
            <v>2400</v>
          </cell>
          <cell r="C55">
            <v>900</v>
          </cell>
          <cell r="D55">
            <v>123049</v>
          </cell>
          <cell r="E55">
            <v>181000049</v>
          </cell>
          <cell r="F55" t="str">
            <v>05</v>
          </cell>
          <cell r="G55" t="str">
            <v>06</v>
          </cell>
          <cell r="H55" t="str">
            <v>08</v>
          </cell>
          <cell r="I55" t="str">
            <v>09</v>
          </cell>
          <cell r="J55">
            <v>10</v>
          </cell>
          <cell r="K55">
            <v>12</v>
          </cell>
          <cell r="L55">
            <v>13</v>
          </cell>
          <cell r="M55">
            <v>15</v>
          </cell>
          <cell r="N55">
            <v>21</v>
          </cell>
          <cell r="O55">
            <v>26</v>
          </cell>
          <cell r="P55">
            <v>27</v>
          </cell>
          <cell r="Q55">
            <v>38</v>
          </cell>
          <cell r="R55">
            <v>44</v>
          </cell>
          <cell r="S55">
            <v>49</v>
          </cell>
          <cell r="T55">
            <v>50</v>
          </cell>
          <cell r="U55">
            <v>51</v>
          </cell>
          <cell r="V55">
            <v>52</v>
          </cell>
          <cell r="W55" t="str">
            <v>-</v>
          </cell>
          <cell r="X55" t="str">
            <v>-</v>
          </cell>
          <cell r="Y55" t="str">
            <v>-</v>
          </cell>
          <cell r="Z55" t="str">
            <v>-</v>
          </cell>
          <cell r="AA55" t="str">
            <v>-</v>
          </cell>
          <cell r="AB55" t="str">
            <v>-</v>
          </cell>
          <cell r="AC55" t="str">
            <v>-</v>
          </cell>
          <cell r="AD55" t="str">
            <v>-</v>
          </cell>
        </row>
        <row r="56">
          <cell r="A56" t="str">
            <v>VIDRO 2345X977X4MM + COR</v>
          </cell>
          <cell r="B56">
            <v>2400</v>
          </cell>
          <cell r="C56">
            <v>1000</v>
          </cell>
          <cell r="D56">
            <v>123050</v>
          </cell>
          <cell r="E56">
            <v>181000050</v>
          </cell>
          <cell r="F56" t="str">
            <v>05</v>
          </cell>
          <cell r="G56" t="str">
            <v>06</v>
          </cell>
          <cell r="H56" t="str">
            <v>08</v>
          </cell>
          <cell r="I56" t="str">
            <v>09</v>
          </cell>
          <cell r="J56">
            <v>10</v>
          </cell>
          <cell r="K56">
            <v>12</v>
          </cell>
          <cell r="L56">
            <v>13</v>
          </cell>
          <cell r="M56">
            <v>15</v>
          </cell>
          <cell r="N56">
            <v>21</v>
          </cell>
          <cell r="O56">
            <v>26</v>
          </cell>
          <cell r="P56">
            <v>27</v>
          </cell>
          <cell r="Q56">
            <v>38</v>
          </cell>
          <cell r="R56">
            <v>44</v>
          </cell>
          <cell r="S56">
            <v>49</v>
          </cell>
          <cell r="T56">
            <v>50</v>
          </cell>
          <cell r="U56">
            <v>51</v>
          </cell>
          <cell r="V56">
            <v>52</v>
          </cell>
          <cell r="W56" t="str">
            <v>-</v>
          </cell>
          <cell r="X56" t="str">
            <v>-</v>
          </cell>
          <cell r="Y56" t="str">
            <v>-</v>
          </cell>
          <cell r="Z56" t="str">
            <v>-</v>
          </cell>
          <cell r="AA56" t="str">
            <v>-</v>
          </cell>
          <cell r="AB56" t="str">
            <v>-</v>
          </cell>
          <cell r="AC56" t="str">
            <v>-</v>
          </cell>
          <cell r="AD56" t="str">
            <v>-</v>
          </cell>
        </row>
        <row r="57">
          <cell r="A57" t="str">
            <v>VIDRO 2345X1077X4MM + COR</v>
          </cell>
          <cell r="B57">
            <v>2400</v>
          </cell>
          <cell r="C57">
            <v>1100</v>
          </cell>
          <cell r="D57">
            <v>123051</v>
          </cell>
          <cell r="E57">
            <v>181000051</v>
          </cell>
          <cell r="F57" t="str">
            <v>05</v>
          </cell>
          <cell r="G57" t="str">
            <v>06</v>
          </cell>
          <cell r="H57" t="str">
            <v>08</v>
          </cell>
          <cell r="I57" t="str">
            <v>09</v>
          </cell>
          <cell r="J57">
            <v>10</v>
          </cell>
          <cell r="K57">
            <v>12</v>
          </cell>
          <cell r="L57">
            <v>13</v>
          </cell>
          <cell r="M57">
            <v>15</v>
          </cell>
          <cell r="N57">
            <v>21</v>
          </cell>
          <cell r="O57">
            <v>26</v>
          </cell>
          <cell r="P57">
            <v>27</v>
          </cell>
          <cell r="Q57">
            <v>38</v>
          </cell>
          <cell r="R57">
            <v>44</v>
          </cell>
          <cell r="S57">
            <v>49</v>
          </cell>
          <cell r="T57">
            <v>50</v>
          </cell>
          <cell r="U57">
            <v>51</v>
          </cell>
          <cell r="V57">
            <v>52</v>
          </cell>
          <cell r="W57" t="str">
            <v>-</v>
          </cell>
          <cell r="X57" t="str">
            <v>-</v>
          </cell>
          <cell r="Y57" t="str">
            <v>-</v>
          </cell>
          <cell r="Z57" t="str">
            <v>-</v>
          </cell>
          <cell r="AA57" t="str">
            <v>-</v>
          </cell>
          <cell r="AB57" t="str">
            <v>-</v>
          </cell>
          <cell r="AC57" t="str">
            <v>-</v>
          </cell>
          <cell r="AD57" t="str">
            <v>-</v>
          </cell>
        </row>
        <row r="58">
          <cell r="A58" t="str">
            <v>VIDRO 2345X1177X4MM + COR</v>
          </cell>
          <cell r="B58">
            <v>2400</v>
          </cell>
          <cell r="C58">
            <v>1200</v>
          </cell>
          <cell r="D58">
            <v>123052</v>
          </cell>
          <cell r="E58">
            <v>181000052</v>
          </cell>
          <cell r="F58" t="str">
            <v>05</v>
          </cell>
          <cell r="G58" t="str">
            <v>06</v>
          </cell>
          <cell r="H58" t="str">
            <v>08</v>
          </cell>
          <cell r="I58" t="str">
            <v>09</v>
          </cell>
          <cell r="J58">
            <v>10</v>
          </cell>
          <cell r="K58">
            <v>12</v>
          </cell>
          <cell r="L58">
            <v>13</v>
          </cell>
          <cell r="M58">
            <v>15</v>
          </cell>
          <cell r="N58">
            <v>21</v>
          </cell>
          <cell r="O58">
            <v>26</v>
          </cell>
          <cell r="P58">
            <v>27</v>
          </cell>
          <cell r="Q58">
            <v>38</v>
          </cell>
          <cell r="R58">
            <v>44</v>
          </cell>
          <cell r="S58">
            <v>49</v>
          </cell>
          <cell r="T58">
            <v>50</v>
          </cell>
          <cell r="U58">
            <v>51</v>
          </cell>
          <cell r="V58">
            <v>52</v>
          </cell>
          <cell r="W58" t="str">
            <v>-</v>
          </cell>
          <cell r="X58" t="str">
            <v>-</v>
          </cell>
          <cell r="Y58" t="str">
            <v>-</v>
          </cell>
          <cell r="Z58" t="str">
            <v>-</v>
          </cell>
          <cell r="AA58" t="str">
            <v>-</v>
          </cell>
          <cell r="AB58" t="str">
            <v>-</v>
          </cell>
          <cell r="AC58" t="str">
            <v>-</v>
          </cell>
          <cell r="AD58" t="str">
            <v>-</v>
          </cell>
        </row>
        <row r="59">
          <cell r="A59" t="str">
            <v>VIDRO 2345X1277X4MM + COR</v>
          </cell>
          <cell r="B59">
            <v>2400</v>
          </cell>
          <cell r="C59">
            <v>1300</v>
          </cell>
          <cell r="D59">
            <v>123053</v>
          </cell>
          <cell r="E59">
            <v>181000053</v>
          </cell>
          <cell r="F59" t="str">
            <v>05</v>
          </cell>
          <cell r="G59" t="str">
            <v>06</v>
          </cell>
          <cell r="H59" t="str">
            <v>08</v>
          </cell>
          <cell r="I59" t="str">
            <v>09</v>
          </cell>
          <cell r="J59">
            <v>10</v>
          </cell>
          <cell r="K59">
            <v>12</v>
          </cell>
          <cell r="L59">
            <v>13</v>
          </cell>
          <cell r="M59">
            <v>15</v>
          </cell>
          <cell r="N59">
            <v>21</v>
          </cell>
          <cell r="O59">
            <v>26</v>
          </cell>
          <cell r="P59">
            <v>27</v>
          </cell>
          <cell r="Q59">
            <v>38</v>
          </cell>
          <cell r="R59">
            <v>44</v>
          </cell>
          <cell r="S59">
            <v>49</v>
          </cell>
          <cell r="T59">
            <v>50</v>
          </cell>
          <cell r="U59">
            <v>51</v>
          </cell>
          <cell r="V59">
            <v>52</v>
          </cell>
          <cell r="W59" t="str">
            <v>-</v>
          </cell>
          <cell r="X59" t="str">
            <v>-</v>
          </cell>
          <cell r="Y59" t="str">
            <v>-</v>
          </cell>
          <cell r="Z59" t="str">
            <v>-</v>
          </cell>
          <cell r="AA59" t="str">
            <v>-</v>
          </cell>
          <cell r="AB59" t="str">
            <v>-</v>
          </cell>
          <cell r="AC59" t="str">
            <v>-</v>
          </cell>
          <cell r="AD59" t="str">
            <v>-</v>
          </cell>
        </row>
        <row r="60">
          <cell r="A60" t="str">
            <v>VIDRO 2345X1377X4MM + COR</v>
          </cell>
          <cell r="B60">
            <v>2400</v>
          </cell>
          <cell r="C60">
            <v>1400</v>
          </cell>
          <cell r="D60">
            <v>123054</v>
          </cell>
          <cell r="E60">
            <v>181000054</v>
          </cell>
          <cell r="F60" t="str">
            <v>05</v>
          </cell>
          <cell r="G60" t="str">
            <v>06</v>
          </cell>
          <cell r="H60" t="str">
            <v>08</v>
          </cell>
          <cell r="I60" t="str">
            <v>09</v>
          </cell>
          <cell r="J60">
            <v>10</v>
          </cell>
          <cell r="K60">
            <v>12</v>
          </cell>
          <cell r="L60">
            <v>13</v>
          </cell>
          <cell r="M60">
            <v>15</v>
          </cell>
          <cell r="N60">
            <v>21</v>
          </cell>
          <cell r="O60">
            <v>26</v>
          </cell>
          <cell r="P60">
            <v>27</v>
          </cell>
          <cell r="Q60">
            <v>38</v>
          </cell>
          <cell r="R60">
            <v>44</v>
          </cell>
          <cell r="S60">
            <v>49</v>
          </cell>
          <cell r="T60">
            <v>50</v>
          </cell>
          <cell r="U60">
            <v>51</v>
          </cell>
          <cell r="V60">
            <v>52</v>
          </cell>
          <cell r="W60" t="str">
            <v>-</v>
          </cell>
          <cell r="X60" t="str">
            <v>-</v>
          </cell>
          <cell r="Y60" t="str">
            <v>-</v>
          </cell>
          <cell r="Z60" t="str">
            <v>-</v>
          </cell>
          <cell r="AA60" t="str">
            <v>-</v>
          </cell>
          <cell r="AB60" t="str">
            <v>-</v>
          </cell>
          <cell r="AC60" t="str">
            <v>-</v>
          </cell>
          <cell r="AD60" t="str">
            <v>-</v>
          </cell>
        </row>
        <row r="61">
          <cell r="A61" t="str">
            <v>VIDRO 2345X1477X4MM + COR</v>
          </cell>
          <cell r="B61">
            <v>2400</v>
          </cell>
          <cell r="C61">
            <v>1500</v>
          </cell>
          <cell r="D61">
            <v>123055</v>
          </cell>
          <cell r="E61">
            <v>181000055</v>
          </cell>
          <cell r="F61" t="str">
            <v>05</v>
          </cell>
          <cell r="G61" t="str">
            <v>06</v>
          </cell>
          <cell r="H61" t="str">
            <v>08</v>
          </cell>
          <cell r="I61" t="str">
            <v>09</v>
          </cell>
          <cell r="J61">
            <v>10</v>
          </cell>
          <cell r="K61">
            <v>12</v>
          </cell>
          <cell r="L61">
            <v>13</v>
          </cell>
          <cell r="M61">
            <v>15</v>
          </cell>
          <cell r="N61">
            <v>21</v>
          </cell>
          <cell r="O61">
            <v>26</v>
          </cell>
          <cell r="P61">
            <v>27</v>
          </cell>
          <cell r="Q61">
            <v>38</v>
          </cell>
          <cell r="R61">
            <v>44</v>
          </cell>
          <cell r="S61">
            <v>49</v>
          </cell>
          <cell r="T61">
            <v>50</v>
          </cell>
          <cell r="U61">
            <v>51</v>
          </cell>
          <cell r="V61">
            <v>52</v>
          </cell>
          <cell r="W61" t="str">
            <v>-</v>
          </cell>
          <cell r="X61" t="str">
            <v>-</v>
          </cell>
          <cell r="Y61" t="str">
            <v>-</v>
          </cell>
          <cell r="Z61" t="str">
            <v>-</v>
          </cell>
          <cell r="AA61" t="str">
            <v>-</v>
          </cell>
          <cell r="AB61" t="str">
            <v>-</v>
          </cell>
          <cell r="AC61" t="str">
            <v>-</v>
          </cell>
          <cell r="AD61" t="str">
            <v>-</v>
          </cell>
        </row>
        <row r="62">
          <cell r="A62" t="str">
            <v>VIDRO 2445X777X4MM + COR</v>
          </cell>
          <cell r="B62">
            <v>2500</v>
          </cell>
          <cell r="C62">
            <v>800</v>
          </cell>
          <cell r="D62">
            <v>123056</v>
          </cell>
          <cell r="E62">
            <v>181000056</v>
          </cell>
          <cell r="F62" t="str">
            <v>05</v>
          </cell>
          <cell r="G62" t="str">
            <v>06</v>
          </cell>
          <cell r="H62" t="str">
            <v>08</v>
          </cell>
          <cell r="I62" t="str">
            <v>09</v>
          </cell>
          <cell r="J62">
            <v>10</v>
          </cell>
          <cell r="K62">
            <v>12</v>
          </cell>
          <cell r="L62">
            <v>13</v>
          </cell>
          <cell r="M62">
            <v>15</v>
          </cell>
          <cell r="N62">
            <v>21</v>
          </cell>
          <cell r="O62">
            <v>26</v>
          </cell>
          <cell r="P62">
            <v>27</v>
          </cell>
          <cell r="Q62">
            <v>38</v>
          </cell>
          <cell r="R62">
            <v>44</v>
          </cell>
          <cell r="S62">
            <v>49</v>
          </cell>
          <cell r="T62">
            <v>50</v>
          </cell>
          <cell r="U62">
            <v>51</v>
          </cell>
          <cell r="V62">
            <v>52</v>
          </cell>
          <cell r="W62" t="str">
            <v>-</v>
          </cell>
          <cell r="X62" t="str">
            <v>-</v>
          </cell>
          <cell r="Y62" t="str">
            <v>-</v>
          </cell>
          <cell r="Z62" t="str">
            <v>-</v>
          </cell>
          <cell r="AA62" t="str">
            <v>-</v>
          </cell>
          <cell r="AB62" t="str">
            <v>-</v>
          </cell>
          <cell r="AC62" t="str">
            <v>-</v>
          </cell>
          <cell r="AD62" t="str">
            <v>-</v>
          </cell>
        </row>
        <row r="63">
          <cell r="A63" t="str">
            <v>VIDRO 2445X877X4MM + COR</v>
          </cell>
          <cell r="B63">
            <v>2500</v>
          </cell>
          <cell r="C63">
            <v>900</v>
          </cell>
          <cell r="D63">
            <v>123057</v>
          </cell>
          <cell r="E63">
            <v>181000057</v>
          </cell>
          <cell r="F63" t="str">
            <v>05</v>
          </cell>
          <cell r="G63" t="str">
            <v>06</v>
          </cell>
          <cell r="H63" t="str">
            <v>08</v>
          </cell>
          <cell r="I63" t="str">
            <v>09</v>
          </cell>
          <cell r="J63">
            <v>10</v>
          </cell>
          <cell r="K63">
            <v>12</v>
          </cell>
          <cell r="L63">
            <v>13</v>
          </cell>
          <cell r="M63">
            <v>15</v>
          </cell>
          <cell r="N63">
            <v>21</v>
          </cell>
          <cell r="O63">
            <v>26</v>
          </cell>
          <cell r="P63">
            <v>27</v>
          </cell>
          <cell r="Q63">
            <v>38</v>
          </cell>
          <cell r="R63">
            <v>44</v>
          </cell>
          <cell r="S63">
            <v>49</v>
          </cell>
          <cell r="T63">
            <v>50</v>
          </cell>
          <cell r="U63">
            <v>51</v>
          </cell>
          <cell r="V63">
            <v>52</v>
          </cell>
          <cell r="W63" t="str">
            <v>-</v>
          </cell>
          <cell r="X63" t="str">
            <v>-</v>
          </cell>
          <cell r="Y63" t="str">
            <v>-</v>
          </cell>
          <cell r="Z63" t="str">
            <v>-</v>
          </cell>
          <cell r="AA63" t="str">
            <v>-</v>
          </cell>
          <cell r="AB63" t="str">
            <v>-</v>
          </cell>
          <cell r="AC63" t="str">
            <v>-</v>
          </cell>
          <cell r="AD63" t="str">
            <v>-</v>
          </cell>
        </row>
        <row r="64">
          <cell r="A64" t="str">
            <v>VIDRO 2445X977X4MM + COR</v>
          </cell>
          <cell r="B64">
            <v>2500</v>
          </cell>
          <cell r="C64">
            <v>1000</v>
          </cell>
          <cell r="D64">
            <v>123058</v>
          </cell>
          <cell r="E64">
            <v>181000058</v>
          </cell>
          <cell r="F64" t="str">
            <v>05</v>
          </cell>
          <cell r="G64" t="str">
            <v>06</v>
          </cell>
          <cell r="H64" t="str">
            <v>08</v>
          </cell>
          <cell r="I64" t="str">
            <v>09</v>
          </cell>
          <cell r="J64">
            <v>10</v>
          </cell>
          <cell r="K64">
            <v>12</v>
          </cell>
          <cell r="L64">
            <v>13</v>
          </cell>
          <cell r="M64">
            <v>15</v>
          </cell>
          <cell r="N64">
            <v>21</v>
          </cell>
          <cell r="O64">
            <v>26</v>
          </cell>
          <cell r="P64">
            <v>27</v>
          </cell>
          <cell r="Q64">
            <v>38</v>
          </cell>
          <cell r="R64">
            <v>44</v>
          </cell>
          <cell r="S64">
            <v>49</v>
          </cell>
          <cell r="T64">
            <v>50</v>
          </cell>
          <cell r="U64">
            <v>51</v>
          </cell>
          <cell r="V64">
            <v>52</v>
          </cell>
          <cell r="W64" t="str">
            <v>-</v>
          </cell>
          <cell r="X64" t="str">
            <v>-</v>
          </cell>
          <cell r="Y64" t="str">
            <v>-</v>
          </cell>
          <cell r="Z64" t="str">
            <v>-</v>
          </cell>
          <cell r="AA64" t="str">
            <v>-</v>
          </cell>
          <cell r="AB64" t="str">
            <v>-</v>
          </cell>
          <cell r="AC64" t="str">
            <v>-</v>
          </cell>
          <cell r="AD64" t="str">
            <v>-</v>
          </cell>
        </row>
        <row r="65">
          <cell r="A65" t="str">
            <v>VIDRO 2445X1077X4MM + COR</v>
          </cell>
          <cell r="B65">
            <v>2500</v>
          </cell>
          <cell r="C65">
            <v>1100</v>
          </cell>
          <cell r="D65">
            <v>123059</v>
          </cell>
          <cell r="E65">
            <v>181000059</v>
          </cell>
          <cell r="F65" t="str">
            <v>05</v>
          </cell>
          <cell r="G65" t="str">
            <v>06</v>
          </cell>
          <cell r="H65" t="str">
            <v>08</v>
          </cell>
          <cell r="I65" t="str">
            <v>09</v>
          </cell>
          <cell r="J65">
            <v>10</v>
          </cell>
          <cell r="K65">
            <v>12</v>
          </cell>
          <cell r="L65">
            <v>13</v>
          </cell>
          <cell r="M65">
            <v>15</v>
          </cell>
          <cell r="N65">
            <v>21</v>
          </cell>
          <cell r="O65">
            <v>26</v>
          </cell>
          <cell r="P65">
            <v>27</v>
          </cell>
          <cell r="Q65">
            <v>38</v>
          </cell>
          <cell r="R65">
            <v>44</v>
          </cell>
          <cell r="S65">
            <v>49</v>
          </cell>
          <cell r="T65">
            <v>50</v>
          </cell>
          <cell r="U65">
            <v>51</v>
          </cell>
          <cell r="V65">
            <v>52</v>
          </cell>
          <cell r="W65" t="str">
            <v>-</v>
          </cell>
          <cell r="X65" t="str">
            <v>-</v>
          </cell>
          <cell r="Y65" t="str">
            <v>-</v>
          </cell>
          <cell r="Z65" t="str">
            <v>-</v>
          </cell>
          <cell r="AA65" t="str">
            <v>-</v>
          </cell>
          <cell r="AB65" t="str">
            <v>-</v>
          </cell>
          <cell r="AC65" t="str">
            <v>-</v>
          </cell>
          <cell r="AD65" t="str">
            <v>-</v>
          </cell>
        </row>
        <row r="66">
          <cell r="A66" t="str">
            <v>VIDRO 2445X1177X4MM + COR</v>
          </cell>
          <cell r="B66">
            <v>2500</v>
          </cell>
          <cell r="C66">
            <v>1200</v>
          </cell>
          <cell r="D66">
            <v>123060</v>
          </cell>
          <cell r="E66">
            <v>181000060</v>
          </cell>
          <cell r="F66" t="str">
            <v>05</v>
          </cell>
          <cell r="G66" t="str">
            <v>06</v>
          </cell>
          <cell r="H66" t="str">
            <v>08</v>
          </cell>
          <cell r="I66" t="str">
            <v>09</v>
          </cell>
          <cell r="J66">
            <v>10</v>
          </cell>
          <cell r="K66">
            <v>12</v>
          </cell>
          <cell r="L66">
            <v>13</v>
          </cell>
          <cell r="M66">
            <v>15</v>
          </cell>
          <cell r="N66">
            <v>21</v>
          </cell>
          <cell r="O66">
            <v>26</v>
          </cell>
          <cell r="P66">
            <v>27</v>
          </cell>
          <cell r="Q66">
            <v>38</v>
          </cell>
          <cell r="R66">
            <v>44</v>
          </cell>
          <cell r="S66">
            <v>49</v>
          </cell>
          <cell r="T66">
            <v>50</v>
          </cell>
          <cell r="U66">
            <v>51</v>
          </cell>
          <cell r="V66">
            <v>52</v>
          </cell>
          <cell r="W66" t="str">
            <v>-</v>
          </cell>
          <cell r="X66" t="str">
            <v>-</v>
          </cell>
          <cell r="Y66" t="str">
            <v>-</v>
          </cell>
          <cell r="Z66" t="str">
            <v>-</v>
          </cell>
          <cell r="AA66" t="str">
            <v>-</v>
          </cell>
          <cell r="AB66" t="str">
            <v>-</v>
          </cell>
          <cell r="AC66" t="str">
            <v>-</v>
          </cell>
          <cell r="AD66" t="str">
            <v>-</v>
          </cell>
        </row>
        <row r="67">
          <cell r="A67" t="str">
            <v>VIDRO 2445X1277X4MM + COR</v>
          </cell>
          <cell r="B67">
            <v>2500</v>
          </cell>
          <cell r="C67">
            <v>1300</v>
          </cell>
          <cell r="D67">
            <v>123061</v>
          </cell>
          <cell r="E67">
            <v>181000061</v>
          </cell>
          <cell r="F67" t="str">
            <v>05</v>
          </cell>
          <cell r="G67" t="str">
            <v>06</v>
          </cell>
          <cell r="H67" t="str">
            <v>08</v>
          </cell>
          <cell r="I67" t="str">
            <v>09</v>
          </cell>
          <cell r="J67">
            <v>10</v>
          </cell>
          <cell r="K67">
            <v>12</v>
          </cell>
          <cell r="L67">
            <v>13</v>
          </cell>
          <cell r="M67">
            <v>15</v>
          </cell>
          <cell r="N67">
            <v>21</v>
          </cell>
          <cell r="O67">
            <v>26</v>
          </cell>
          <cell r="P67">
            <v>27</v>
          </cell>
          <cell r="Q67">
            <v>38</v>
          </cell>
          <cell r="R67">
            <v>44</v>
          </cell>
          <cell r="S67">
            <v>49</v>
          </cell>
          <cell r="T67">
            <v>50</v>
          </cell>
          <cell r="U67">
            <v>51</v>
          </cell>
          <cell r="V67">
            <v>52</v>
          </cell>
          <cell r="W67" t="str">
            <v>-</v>
          </cell>
          <cell r="X67" t="str">
            <v>-</v>
          </cell>
          <cell r="Y67" t="str">
            <v>-</v>
          </cell>
          <cell r="Z67" t="str">
            <v>-</v>
          </cell>
          <cell r="AA67" t="str">
            <v>-</v>
          </cell>
          <cell r="AB67" t="str">
            <v>-</v>
          </cell>
          <cell r="AC67" t="str">
            <v>-</v>
          </cell>
          <cell r="AD67" t="str">
            <v>-</v>
          </cell>
        </row>
        <row r="68">
          <cell r="A68" t="str">
            <v>VIDRO 2445X1377X4MM + COR</v>
          </cell>
          <cell r="B68">
            <v>2500</v>
          </cell>
          <cell r="C68">
            <v>1400</v>
          </cell>
          <cell r="D68">
            <v>123062</v>
          </cell>
          <cell r="E68">
            <v>181000062</v>
          </cell>
          <cell r="F68" t="str">
            <v>05</v>
          </cell>
          <cell r="G68" t="str">
            <v>06</v>
          </cell>
          <cell r="H68" t="str">
            <v>08</v>
          </cell>
          <cell r="I68" t="str">
            <v>09</v>
          </cell>
          <cell r="J68">
            <v>10</v>
          </cell>
          <cell r="K68">
            <v>12</v>
          </cell>
          <cell r="L68">
            <v>13</v>
          </cell>
          <cell r="M68">
            <v>15</v>
          </cell>
          <cell r="N68">
            <v>21</v>
          </cell>
          <cell r="O68">
            <v>26</v>
          </cell>
          <cell r="P68">
            <v>27</v>
          </cell>
          <cell r="Q68">
            <v>38</v>
          </cell>
          <cell r="R68">
            <v>44</v>
          </cell>
          <cell r="S68">
            <v>49</v>
          </cell>
          <cell r="T68">
            <v>50</v>
          </cell>
          <cell r="U68">
            <v>51</v>
          </cell>
          <cell r="V68">
            <v>52</v>
          </cell>
          <cell r="W68" t="str">
            <v>-</v>
          </cell>
          <cell r="X68" t="str">
            <v>-</v>
          </cell>
          <cell r="Y68" t="str">
            <v>-</v>
          </cell>
          <cell r="Z68" t="str">
            <v>-</v>
          </cell>
          <cell r="AA68" t="str">
            <v>-</v>
          </cell>
          <cell r="AB68" t="str">
            <v>-</v>
          </cell>
          <cell r="AC68" t="str">
            <v>-</v>
          </cell>
          <cell r="AD68" t="str">
            <v>-</v>
          </cell>
        </row>
        <row r="69">
          <cell r="A69" t="str">
            <v>VIDRO 2445X1477X4MM + COR</v>
          </cell>
          <cell r="B69">
            <v>2500</v>
          </cell>
          <cell r="C69">
            <v>1500</v>
          </cell>
          <cell r="D69">
            <v>123063</v>
          </cell>
          <cell r="E69">
            <v>181000063</v>
          </cell>
          <cell r="F69" t="str">
            <v>05</v>
          </cell>
          <cell r="G69" t="str">
            <v>06</v>
          </cell>
          <cell r="H69" t="str">
            <v>08</v>
          </cell>
          <cell r="I69" t="str">
            <v>09</v>
          </cell>
          <cell r="J69">
            <v>10</v>
          </cell>
          <cell r="K69">
            <v>12</v>
          </cell>
          <cell r="L69">
            <v>13</v>
          </cell>
          <cell r="M69">
            <v>15</v>
          </cell>
          <cell r="N69">
            <v>21</v>
          </cell>
          <cell r="O69">
            <v>26</v>
          </cell>
          <cell r="P69">
            <v>27</v>
          </cell>
          <cell r="Q69">
            <v>38</v>
          </cell>
          <cell r="R69">
            <v>44</v>
          </cell>
          <cell r="S69">
            <v>49</v>
          </cell>
          <cell r="T69">
            <v>50</v>
          </cell>
          <cell r="U69">
            <v>51</v>
          </cell>
          <cell r="V69">
            <v>52</v>
          </cell>
          <cell r="W69" t="str">
            <v>-</v>
          </cell>
          <cell r="X69" t="str">
            <v>-</v>
          </cell>
          <cell r="Y69" t="str">
            <v>-</v>
          </cell>
          <cell r="Z69" t="str">
            <v>-</v>
          </cell>
          <cell r="AA69" t="str">
            <v>-</v>
          </cell>
          <cell r="AB69" t="str">
            <v>-</v>
          </cell>
          <cell r="AC69" t="str">
            <v>-</v>
          </cell>
          <cell r="AD69" t="str">
            <v>-</v>
          </cell>
        </row>
        <row r="70">
          <cell r="A70" t="str">
            <v>VIDRO 2545X777X4MM + COR</v>
          </cell>
          <cell r="B70">
            <v>2600</v>
          </cell>
          <cell r="C70">
            <v>800</v>
          </cell>
          <cell r="D70">
            <v>123064</v>
          </cell>
          <cell r="E70">
            <v>181000064</v>
          </cell>
          <cell r="F70" t="str">
            <v>05</v>
          </cell>
          <cell r="G70" t="str">
            <v>06</v>
          </cell>
          <cell r="H70" t="str">
            <v>08</v>
          </cell>
          <cell r="I70" t="str">
            <v>09</v>
          </cell>
          <cell r="J70">
            <v>10</v>
          </cell>
          <cell r="K70">
            <v>12</v>
          </cell>
          <cell r="L70">
            <v>13</v>
          </cell>
          <cell r="M70">
            <v>15</v>
          </cell>
          <cell r="N70">
            <v>21</v>
          </cell>
          <cell r="O70">
            <v>26</v>
          </cell>
          <cell r="P70">
            <v>27</v>
          </cell>
          <cell r="Q70">
            <v>38</v>
          </cell>
          <cell r="R70">
            <v>44</v>
          </cell>
          <cell r="S70">
            <v>49</v>
          </cell>
          <cell r="T70">
            <v>50</v>
          </cell>
          <cell r="U70">
            <v>51</v>
          </cell>
          <cell r="V70">
            <v>52</v>
          </cell>
          <cell r="W70" t="str">
            <v>-</v>
          </cell>
          <cell r="X70" t="str">
            <v>-</v>
          </cell>
          <cell r="Y70" t="str">
            <v>-</v>
          </cell>
          <cell r="Z70" t="str">
            <v>-</v>
          </cell>
          <cell r="AA70" t="str">
            <v>-</v>
          </cell>
          <cell r="AB70" t="str">
            <v>-</v>
          </cell>
          <cell r="AC70" t="str">
            <v>-</v>
          </cell>
          <cell r="AD70" t="str">
            <v>-</v>
          </cell>
        </row>
        <row r="71">
          <cell r="A71" t="str">
            <v>VIDRO 2545X877X4MM + COR</v>
          </cell>
          <cell r="B71">
            <v>2600</v>
          </cell>
          <cell r="C71">
            <v>900</v>
          </cell>
          <cell r="D71">
            <v>123065</v>
          </cell>
          <cell r="E71">
            <v>181000065</v>
          </cell>
          <cell r="F71" t="str">
            <v>05</v>
          </cell>
          <cell r="G71" t="str">
            <v>06</v>
          </cell>
          <cell r="H71" t="str">
            <v>08</v>
          </cell>
          <cell r="I71" t="str">
            <v>09</v>
          </cell>
          <cell r="J71">
            <v>10</v>
          </cell>
          <cell r="K71">
            <v>12</v>
          </cell>
          <cell r="L71">
            <v>13</v>
          </cell>
          <cell r="M71">
            <v>15</v>
          </cell>
          <cell r="N71">
            <v>21</v>
          </cell>
          <cell r="O71">
            <v>26</v>
          </cell>
          <cell r="P71">
            <v>27</v>
          </cell>
          <cell r="Q71">
            <v>38</v>
          </cell>
          <cell r="R71">
            <v>44</v>
          </cell>
          <cell r="S71">
            <v>49</v>
          </cell>
          <cell r="T71">
            <v>50</v>
          </cell>
          <cell r="U71">
            <v>51</v>
          </cell>
          <cell r="V71">
            <v>52</v>
          </cell>
          <cell r="W71" t="str">
            <v>-</v>
          </cell>
          <cell r="X71" t="str">
            <v>-</v>
          </cell>
          <cell r="Y71" t="str">
            <v>-</v>
          </cell>
          <cell r="Z71" t="str">
            <v>-</v>
          </cell>
          <cell r="AA71" t="str">
            <v>-</v>
          </cell>
          <cell r="AB71" t="str">
            <v>-</v>
          </cell>
          <cell r="AC71" t="str">
            <v>-</v>
          </cell>
          <cell r="AD71" t="str">
            <v>-</v>
          </cell>
        </row>
        <row r="72">
          <cell r="A72" t="str">
            <v>VIDRO 2545X977X4MM + COR</v>
          </cell>
          <cell r="B72">
            <v>2600</v>
          </cell>
          <cell r="C72">
            <v>1000</v>
          </cell>
          <cell r="D72">
            <v>123066</v>
          </cell>
          <cell r="E72">
            <v>181000066</v>
          </cell>
          <cell r="F72" t="str">
            <v>05</v>
          </cell>
          <cell r="G72" t="str">
            <v>06</v>
          </cell>
          <cell r="H72" t="str">
            <v>08</v>
          </cell>
          <cell r="I72" t="str">
            <v>09</v>
          </cell>
          <cell r="J72">
            <v>10</v>
          </cell>
          <cell r="K72">
            <v>12</v>
          </cell>
          <cell r="L72">
            <v>13</v>
          </cell>
          <cell r="M72">
            <v>15</v>
          </cell>
          <cell r="N72">
            <v>21</v>
          </cell>
          <cell r="O72">
            <v>26</v>
          </cell>
          <cell r="P72">
            <v>27</v>
          </cell>
          <cell r="Q72">
            <v>38</v>
          </cell>
          <cell r="R72">
            <v>44</v>
          </cell>
          <cell r="S72">
            <v>49</v>
          </cell>
          <cell r="T72">
            <v>50</v>
          </cell>
          <cell r="U72">
            <v>51</v>
          </cell>
          <cell r="V72">
            <v>52</v>
          </cell>
          <cell r="W72" t="str">
            <v>-</v>
          </cell>
          <cell r="X72" t="str">
            <v>-</v>
          </cell>
          <cell r="Y72" t="str">
            <v>-</v>
          </cell>
          <cell r="Z72" t="str">
            <v>-</v>
          </cell>
          <cell r="AA72" t="str">
            <v>-</v>
          </cell>
          <cell r="AB72" t="str">
            <v>-</v>
          </cell>
          <cell r="AC72" t="str">
            <v>-</v>
          </cell>
          <cell r="AD72" t="str">
            <v>-</v>
          </cell>
        </row>
        <row r="73">
          <cell r="A73" t="str">
            <v>VIDRO 2545X1077X4MM + COR</v>
          </cell>
          <cell r="B73">
            <v>2600</v>
          </cell>
          <cell r="C73">
            <v>1100</v>
          </cell>
          <cell r="D73">
            <v>123067</v>
          </cell>
          <cell r="E73">
            <v>181000067</v>
          </cell>
          <cell r="F73" t="str">
            <v>05</v>
          </cell>
          <cell r="G73" t="str">
            <v>06</v>
          </cell>
          <cell r="H73" t="str">
            <v>08</v>
          </cell>
          <cell r="I73" t="str">
            <v>09</v>
          </cell>
          <cell r="J73">
            <v>10</v>
          </cell>
          <cell r="K73">
            <v>12</v>
          </cell>
          <cell r="L73">
            <v>13</v>
          </cell>
          <cell r="M73">
            <v>15</v>
          </cell>
          <cell r="N73">
            <v>21</v>
          </cell>
          <cell r="O73">
            <v>26</v>
          </cell>
          <cell r="P73">
            <v>27</v>
          </cell>
          <cell r="Q73">
            <v>38</v>
          </cell>
          <cell r="R73">
            <v>44</v>
          </cell>
          <cell r="S73">
            <v>49</v>
          </cell>
          <cell r="T73">
            <v>50</v>
          </cell>
          <cell r="U73">
            <v>51</v>
          </cell>
          <cell r="V73">
            <v>52</v>
          </cell>
          <cell r="W73" t="str">
            <v>-</v>
          </cell>
          <cell r="X73" t="str">
            <v>-</v>
          </cell>
          <cell r="Y73" t="str">
            <v>-</v>
          </cell>
          <cell r="Z73" t="str">
            <v>-</v>
          </cell>
          <cell r="AA73" t="str">
            <v>-</v>
          </cell>
          <cell r="AB73" t="str">
            <v>-</v>
          </cell>
          <cell r="AC73" t="str">
            <v>-</v>
          </cell>
          <cell r="AD73" t="str">
            <v>-</v>
          </cell>
        </row>
        <row r="74">
          <cell r="A74" t="str">
            <v>VIDRO 2545X1177X4MM + COR</v>
          </cell>
          <cell r="B74">
            <v>2600</v>
          </cell>
          <cell r="C74">
            <v>1200</v>
          </cell>
          <cell r="D74">
            <v>123068</v>
          </cell>
          <cell r="E74">
            <v>181000068</v>
          </cell>
          <cell r="F74" t="str">
            <v>05</v>
          </cell>
          <cell r="G74" t="str">
            <v>06</v>
          </cell>
          <cell r="H74" t="str">
            <v>08</v>
          </cell>
          <cell r="I74" t="str">
            <v>09</v>
          </cell>
          <cell r="J74">
            <v>10</v>
          </cell>
          <cell r="K74">
            <v>12</v>
          </cell>
          <cell r="L74">
            <v>13</v>
          </cell>
          <cell r="M74">
            <v>15</v>
          </cell>
          <cell r="N74">
            <v>21</v>
          </cell>
          <cell r="O74">
            <v>26</v>
          </cell>
          <cell r="P74">
            <v>27</v>
          </cell>
          <cell r="Q74">
            <v>38</v>
          </cell>
          <cell r="R74">
            <v>44</v>
          </cell>
          <cell r="S74">
            <v>49</v>
          </cell>
          <cell r="T74">
            <v>50</v>
          </cell>
          <cell r="U74">
            <v>51</v>
          </cell>
          <cell r="V74">
            <v>52</v>
          </cell>
          <cell r="W74" t="str">
            <v>-</v>
          </cell>
          <cell r="X74" t="str">
            <v>-</v>
          </cell>
          <cell r="Y74" t="str">
            <v>-</v>
          </cell>
          <cell r="Z74" t="str">
            <v>-</v>
          </cell>
          <cell r="AA74" t="str">
            <v>-</v>
          </cell>
          <cell r="AB74" t="str">
            <v>-</v>
          </cell>
          <cell r="AC74" t="str">
            <v>-</v>
          </cell>
          <cell r="AD74" t="str">
            <v>-</v>
          </cell>
        </row>
        <row r="75">
          <cell r="A75" t="str">
            <v>VIDRO 2545X1277X4MM + COR</v>
          </cell>
          <cell r="B75">
            <v>2600</v>
          </cell>
          <cell r="C75">
            <v>1300</v>
          </cell>
          <cell r="D75">
            <v>123069</v>
          </cell>
          <cell r="E75">
            <v>181000069</v>
          </cell>
          <cell r="F75" t="str">
            <v>05</v>
          </cell>
          <cell r="G75" t="str">
            <v>06</v>
          </cell>
          <cell r="H75" t="str">
            <v>08</v>
          </cell>
          <cell r="I75" t="str">
            <v>09</v>
          </cell>
          <cell r="J75">
            <v>10</v>
          </cell>
          <cell r="K75">
            <v>12</v>
          </cell>
          <cell r="L75">
            <v>13</v>
          </cell>
          <cell r="M75">
            <v>15</v>
          </cell>
          <cell r="N75">
            <v>21</v>
          </cell>
          <cell r="O75">
            <v>26</v>
          </cell>
          <cell r="P75">
            <v>27</v>
          </cell>
          <cell r="Q75">
            <v>38</v>
          </cell>
          <cell r="R75">
            <v>44</v>
          </cell>
          <cell r="S75">
            <v>49</v>
          </cell>
          <cell r="T75">
            <v>50</v>
          </cell>
          <cell r="U75">
            <v>51</v>
          </cell>
          <cell r="V75">
            <v>52</v>
          </cell>
          <cell r="W75" t="str">
            <v>-</v>
          </cell>
          <cell r="X75" t="str">
            <v>-</v>
          </cell>
          <cell r="Y75" t="str">
            <v>-</v>
          </cell>
          <cell r="Z75" t="str">
            <v>-</v>
          </cell>
          <cell r="AA75" t="str">
            <v>-</v>
          </cell>
          <cell r="AB75" t="str">
            <v>-</v>
          </cell>
          <cell r="AC75" t="str">
            <v>-</v>
          </cell>
          <cell r="AD75" t="str">
            <v>-</v>
          </cell>
        </row>
        <row r="76">
          <cell r="A76" t="str">
            <v>VIDRO 2545X1377X4MM + COR</v>
          </cell>
          <cell r="B76">
            <v>2600</v>
          </cell>
          <cell r="C76">
            <v>1400</v>
          </cell>
          <cell r="D76">
            <v>123070</v>
          </cell>
          <cell r="E76">
            <v>181000070</v>
          </cell>
          <cell r="F76" t="str">
            <v>05</v>
          </cell>
          <cell r="G76" t="str">
            <v>06</v>
          </cell>
          <cell r="H76" t="str">
            <v>08</v>
          </cell>
          <cell r="I76" t="str">
            <v>09</v>
          </cell>
          <cell r="J76">
            <v>10</v>
          </cell>
          <cell r="K76">
            <v>12</v>
          </cell>
          <cell r="L76">
            <v>13</v>
          </cell>
          <cell r="M76">
            <v>15</v>
          </cell>
          <cell r="N76">
            <v>21</v>
          </cell>
          <cell r="O76">
            <v>26</v>
          </cell>
          <cell r="P76">
            <v>27</v>
          </cell>
          <cell r="Q76">
            <v>38</v>
          </cell>
          <cell r="R76">
            <v>44</v>
          </cell>
          <cell r="S76">
            <v>49</v>
          </cell>
          <cell r="T76">
            <v>50</v>
          </cell>
          <cell r="U76">
            <v>51</v>
          </cell>
          <cell r="V76">
            <v>52</v>
          </cell>
          <cell r="W76" t="str">
            <v>-</v>
          </cell>
          <cell r="X76" t="str">
            <v>-</v>
          </cell>
          <cell r="Y76" t="str">
            <v>-</v>
          </cell>
          <cell r="Z76" t="str">
            <v>-</v>
          </cell>
          <cell r="AA76" t="str">
            <v>-</v>
          </cell>
          <cell r="AB76" t="str">
            <v>-</v>
          </cell>
          <cell r="AC76" t="str">
            <v>-</v>
          </cell>
          <cell r="AD76" t="str">
            <v>-</v>
          </cell>
        </row>
        <row r="77">
          <cell r="A77" t="str">
            <v>VIDRO 2545X1477X4MM + COR</v>
          </cell>
          <cell r="B77">
            <v>2600</v>
          </cell>
          <cell r="C77">
            <v>1500</v>
          </cell>
          <cell r="D77">
            <v>123071</v>
          </cell>
          <cell r="E77">
            <v>181000071</v>
          </cell>
          <cell r="F77" t="str">
            <v>05</v>
          </cell>
          <cell r="G77" t="str">
            <v>06</v>
          </cell>
          <cell r="H77" t="str">
            <v>08</v>
          </cell>
          <cell r="I77" t="str">
            <v>09</v>
          </cell>
          <cell r="J77">
            <v>10</v>
          </cell>
          <cell r="K77">
            <v>12</v>
          </cell>
          <cell r="L77">
            <v>13</v>
          </cell>
          <cell r="M77">
            <v>15</v>
          </cell>
          <cell r="N77">
            <v>21</v>
          </cell>
          <cell r="O77">
            <v>26</v>
          </cell>
          <cell r="P77">
            <v>27</v>
          </cell>
          <cell r="Q77">
            <v>38</v>
          </cell>
          <cell r="R77">
            <v>44</v>
          </cell>
          <cell r="S77">
            <v>49</v>
          </cell>
          <cell r="T77">
            <v>50</v>
          </cell>
          <cell r="U77">
            <v>51</v>
          </cell>
          <cell r="V77">
            <v>52</v>
          </cell>
          <cell r="W77" t="str">
            <v>-</v>
          </cell>
          <cell r="X77" t="str">
            <v>-</v>
          </cell>
          <cell r="Y77" t="str">
            <v>-</v>
          </cell>
          <cell r="Z77" t="str">
            <v>-</v>
          </cell>
          <cell r="AA77" t="str">
            <v>-</v>
          </cell>
          <cell r="AB77" t="str">
            <v>-</v>
          </cell>
          <cell r="AC77" t="str">
            <v>-</v>
          </cell>
          <cell r="AD77" t="str">
            <v>-</v>
          </cell>
        </row>
        <row r="78">
          <cell r="A78" t="str">
            <v>VIDRO 2645X777X4MM + COR</v>
          </cell>
          <cell r="B78">
            <v>2700</v>
          </cell>
          <cell r="C78">
            <v>800</v>
          </cell>
          <cell r="D78">
            <v>123072</v>
          </cell>
          <cell r="E78">
            <v>181000072</v>
          </cell>
          <cell r="F78" t="str">
            <v>05</v>
          </cell>
          <cell r="G78" t="str">
            <v>06</v>
          </cell>
          <cell r="H78" t="str">
            <v>08</v>
          </cell>
          <cell r="I78" t="str">
            <v>09</v>
          </cell>
          <cell r="J78">
            <v>10</v>
          </cell>
          <cell r="K78">
            <v>12</v>
          </cell>
          <cell r="L78">
            <v>13</v>
          </cell>
          <cell r="M78">
            <v>15</v>
          </cell>
          <cell r="N78">
            <v>21</v>
          </cell>
          <cell r="O78">
            <v>26</v>
          </cell>
          <cell r="P78">
            <v>27</v>
          </cell>
          <cell r="Q78">
            <v>38</v>
          </cell>
          <cell r="R78">
            <v>44</v>
          </cell>
          <cell r="S78">
            <v>49</v>
          </cell>
          <cell r="T78">
            <v>50</v>
          </cell>
          <cell r="U78">
            <v>51</v>
          </cell>
          <cell r="V78">
            <v>52</v>
          </cell>
          <cell r="W78" t="str">
            <v>-</v>
          </cell>
          <cell r="X78" t="str">
            <v>-</v>
          </cell>
          <cell r="Y78" t="str">
            <v>-</v>
          </cell>
          <cell r="Z78" t="str">
            <v>-</v>
          </cell>
          <cell r="AA78" t="str">
            <v>-</v>
          </cell>
          <cell r="AB78" t="str">
            <v>-</v>
          </cell>
          <cell r="AC78" t="str">
            <v>-</v>
          </cell>
          <cell r="AD78" t="str">
            <v>-</v>
          </cell>
        </row>
        <row r="79">
          <cell r="A79" t="str">
            <v>VIDRO 2645X877X4MM + COR</v>
          </cell>
          <cell r="B79">
            <v>2700</v>
          </cell>
          <cell r="C79">
            <v>900</v>
          </cell>
          <cell r="D79">
            <v>123073</v>
          </cell>
          <cell r="E79">
            <v>181000073</v>
          </cell>
          <cell r="F79" t="str">
            <v>05</v>
          </cell>
          <cell r="G79" t="str">
            <v>06</v>
          </cell>
          <cell r="H79" t="str">
            <v>08</v>
          </cell>
          <cell r="I79" t="str">
            <v>09</v>
          </cell>
          <cell r="J79">
            <v>10</v>
          </cell>
          <cell r="K79">
            <v>12</v>
          </cell>
          <cell r="L79">
            <v>13</v>
          </cell>
          <cell r="M79">
            <v>15</v>
          </cell>
          <cell r="N79">
            <v>21</v>
          </cell>
          <cell r="O79">
            <v>26</v>
          </cell>
          <cell r="P79">
            <v>27</v>
          </cell>
          <cell r="Q79">
            <v>38</v>
          </cell>
          <cell r="R79">
            <v>44</v>
          </cell>
          <cell r="S79">
            <v>49</v>
          </cell>
          <cell r="T79">
            <v>50</v>
          </cell>
          <cell r="U79">
            <v>51</v>
          </cell>
          <cell r="V79">
            <v>52</v>
          </cell>
          <cell r="W79" t="str">
            <v>-</v>
          </cell>
          <cell r="X79" t="str">
            <v>-</v>
          </cell>
          <cell r="Y79" t="str">
            <v>-</v>
          </cell>
          <cell r="Z79" t="str">
            <v>-</v>
          </cell>
          <cell r="AA79" t="str">
            <v>-</v>
          </cell>
          <cell r="AB79" t="str">
            <v>-</v>
          </cell>
          <cell r="AC79" t="str">
            <v>-</v>
          </cell>
          <cell r="AD79" t="str">
            <v>-</v>
          </cell>
        </row>
        <row r="80">
          <cell r="A80" t="str">
            <v>VIDRO 2645X977X4MM + COR</v>
          </cell>
          <cell r="B80">
            <v>2700</v>
          </cell>
          <cell r="C80">
            <v>1000</v>
          </cell>
          <cell r="D80">
            <v>123074</v>
          </cell>
          <cell r="E80">
            <v>181000074</v>
          </cell>
          <cell r="F80" t="str">
            <v>05</v>
          </cell>
          <cell r="G80" t="str">
            <v>06</v>
          </cell>
          <cell r="H80" t="str">
            <v>08</v>
          </cell>
          <cell r="I80" t="str">
            <v>09</v>
          </cell>
          <cell r="J80">
            <v>10</v>
          </cell>
          <cell r="K80">
            <v>12</v>
          </cell>
          <cell r="L80">
            <v>13</v>
          </cell>
          <cell r="M80">
            <v>15</v>
          </cell>
          <cell r="N80">
            <v>21</v>
          </cell>
          <cell r="O80">
            <v>26</v>
          </cell>
          <cell r="P80">
            <v>27</v>
          </cell>
          <cell r="Q80">
            <v>38</v>
          </cell>
          <cell r="R80">
            <v>44</v>
          </cell>
          <cell r="S80">
            <v>49</v>
          </cell>
          <cell r="T80">
            <v>50</v>
          </cell>
          <cell r="U80">
            <v>51</v>
          </cell>
          <cell r="V80">
            <v>52</v>
          </cell>
          <cell r="W80" t="str">
            <v>-</v>
          </cell>
          <cell r="X80" t="str">
            <v>-</v>
          </cell>
          <cell r="Y80" t="str">
            <v>-</v>
          </cell>
          <cell r="Z80" t="str">
            <v>-</v>
          </cell>
          <cell r="AA80" t="str">
            <v>-</v>
          </cell>
          <cell r="AB80" t="str">
            <v>-</v>
          </cell>
          <cell r="AC80" t="str">
            <v>-</v>
          </cell>
          <cell r="AD80" t="str">
            <v>-</v>
          </cell>
        </row>
        <row r="81">
          <cell r="A81" t="str">
            <v>VIDRO 2645X1077X4MM + COR</v>
          </cell>
          <cell r="B81">
            <v>2700</v>
          </cell>
          <cell r="C81">
            <v>1100</v>
          </cell>
          <cell r="D81">
            <v>123075</v>
          </cell>
          <cell r="E81">
            <v>181000075</v>
          </cell>
          <cell r="F81" t="str">
            <v>05</v>
          </cell>
          <cell r="G81" t="str">
            <v>06</v>
          </cell>
          <cell r="H81" t="str">
            <v>08</v>
          </cell>
          <cell r="I81" t="str">
            <v>09</v>
          </cell>
          <cell r="J81">
            <v>10</v>
          </cell>
          <cell r="K81">
            <v>12</v>
          </cell>
          <cell r="L81">
            <v>13</v>
          </cell>
          <cell r="M81">
            <v>15</v>
          </cell>
          <cell r="N81">
            <v>21</v>
          </cell>
          <cell r="O81">
            <v>26</v>
          </cell>
          <cell r="P81">
            <v>27</v>
          </cell>
          <cell r="Q81">
            <v>38</v>
          </cell>
          <cell r="R81">
            <v>44</v>
          </cell>
          <cell r="S81">
            <v>49</v>
          </cell>
          <cell r="T81">
            <v>50</v>
          </cell>
          <cell r="U81">
            <v>51</v>
          </cell>
          <cell r="V81">
            <v>52</v>
          </cell>
          <cell r="W81" t="str">
            <v>-</v>
          </cell>
          <cell r="X81" t="str">
            <v>-</v>
          </cell>
          <cell r="Y81" t="str">
            <v>-</v>
          </cell>
          <cell r="Z81" t="str">
            <v>-</v>
          </cell>
          <cell r="AA81" t="str">
            <v>-</v>
          </cell>
          <cell r="AB81" t="str">
            <v>-</v>
          </cell>
          <cell r="AC81" t="str">
            <v>-</v>
          </cell>
          <cell r="AD81" t="str">
            <v>-</v>
          </cell>
        </row>
        <row r="82">
          <cell r="A82" t="str">
            <v>VIDRO 2645X1177X4MM + COR</v>
          </cell>
          <cell r="B82">
            <v>2700</v>
          </cell>
          <cell r="C82">
            <v>1200</v>
          </cell>
          <cell r="D82">
            <v>123076</v>
          </cell>
          <cell r="E82">
            <v>181000076</v>
          </cell>
          <cell r="F82" t="str">
            <v>05</v>
          </cell>
          <cell r="G82" t="str">
            <v>06</v>
          </cell>
          <cell r="H82" t="str">
            <v>08</v>
          </cell>
          <cell r="I82" t="str">
            <v>09</v>
          </cell>
          <cell r="J82">
            <v>10</v>
          </cell>
          <cell r="K82">
            <v>12</v>
          </cell>
          <cell r="L82">
            <v>13</v>
          </cell>
          <cell r="M82">
            <v>15</v>
          </cell>
          <cell r="N82">
            <v>21</v>
          </cell>
          <cell r="O82">
            <v>26</v>
          </cell>
          <cell r="P82">
            <v>27</v>
          </cell>
          <cell r="Q82">
            <v>38</v>
          </cell>
          <cell r="R82">
            <v>44</v>
          </cell>
          <cell r="S82">
            <v>49</v>
          </cell>
          <cell r="T82">
            <v>50</v>
          </cell>
          <cell r="U82">
            <v>51</v>
          </cell>
          <cell r="V82">
            <v>52</v>
          </cell>
          <cell r="W82" t="str">
            <v>-</v>
          </cell>
          <cell r="X82" t="str">
            <v>-</v>
          </cell>
          <cell r="Y82" t="str">
            <v>-</v>
          </cell>
          <cell r="Z82" t="str">
            <v>-</v>
          </cell>
          <cell r="AA82" t="str">
            <v>-</v>
          </cell>
          <cell r="AB82" t="str">
            <v>-</v>
          </cell>
          <cell r="AC82" t="str">
            <v>-</v>
          </cell>
          <cell r="AD82" t="str">
            <v>-</v>
          </cell>
        </row>
        <row r="83">
          <cell r="A83" t="str">
            <v>VIDRO 2645X1277X4MM + COR</v>
          </cell>
          <cell r="B83">
            <v>2700</v>
          </cell>
          <cell r="C83">
            <v>1300</v>
          </cell>
          <cell r="D83">
            <v>123077</v>
          </cell>
          <cell r="E83">
            <v>181000077</v>
          </cell>
          <cell r="F83" t="str">
            <v>05</v>
          </cell>
          <cell r="G83" t="str">
            <v>06</v>
          </cell>
          <cell r="H83" t="str">
            <v>08</v>
          </cell>
          <cell r="I83" t="str">
            <v>09</v>
          </cell>
          <cell r="J83">
            <v>10</v>
          </cell>
          <cell r="K83">
            <v>12</v>
          </cell>
          <cell r="L83">
            <v>13</v>
          </cell>
          <cell r="M83">
            <v>15</v>
          </cell>
          <cell r="N83">
            <v>21</v>
          </cell>
          <cell r="O83">
            <v>26</v>
          </cell>
          <cell r="P83">
            <v>27</v>
          </cell>
          <cell r="Q83">
            <v>38</v>
          </cell>
          <cell r="R83">
            <v>44</v>
          </cell>
          <cell r="S83">
            <v>49</v>
          </cell>
          <cell r="T83">
            <v>50</v>
          </cell>
          <cell r="U83">
            <v>51</v>
          </cell>
          <cell r="V83">
            <v>52</v>
          </cell>
          <cell r="W83" t="str">
            <v>-</v>
          </cell>
          <cell r="X83" t="str">
            <v>-</v>
          </cell>
          <cell r="Y83" t="str">
            <v>-</v>
          </cell>
          <cell r="Z83" t="str">
            <v>-</v>
          </cell>
          <cell r="AA83" t="str">
            <v>-</v>
          </cell>
          <cell r="AB83" t="str">
            <v>-</v>
          </cell>
          <cell r="AC83" t="str">
            <v>-</v>
          </cell>
          <cell r="AD83" t="str">
            <v>-</v>
          </cell>
        </row>
        <row r="84">
          <cell r="A84" t="str">
            <v>VIDRO 2645X1377X4MM + COR</v>
          </cell>
          <cell r="B84">
            <v>2700</v>
          </cell>
          <cell r="C84">
            <v>1400</v>
          </cell>
          <cell r="D84">
            <v>123078</v>
          </cell>
          <cell r="E84">
            <v>181000078</v>
          </cell>
          <cell r="F84" t="str">
            <v>05</v>
          </cell>
          <cell r="G84" t="str">
            <v>06</v>
          </cell>
          <cell r="H84" t="str">
            <v>08</v>
          </cell>
          <cell r="I84" t="str">
            <v>09</v>
          </cell>
          <cell r="J84">
            <v>10</v>
          </cell>
          <cell r="K84">
            <v>12</v>
          </cell>
          <cell r="L84">
            <v>13</v>
          </cell>
          <cell r="M84">
            <v>15</v>
          </cell>
          <cell r="N84">
            <v>21</v>
          </cell>
          <cell r="O84">
            <v>26</v>
          </cell>
          <cell r="P84">
            <v>27</v>
          </cell>
          <cell r="Q84">
            <v>38</v>
          </cell>
          <cell r="R84">
            <v>44</v>
          </cell>
          <cell r="S84">
            <v>49</v>
          </cell>
          <cell r="T84">
            <v>50</v>
          </cell>
          <cell r="U84">
            <v>51</v>
          </cell>
          <cell r="V84">
            <v>52</v>
          </cell>
          <cell r="W84" t="str">
            <v>-</v>
          </cell>
          <cell r="X84" t="str">
            <v>-</v>
          </cell>
          <cell r="Y84" t="str">
            <v>-</v>
          </cell>
          <cell r="Z84" t="str">
            <v>-</v>
          </cell>
          <cell r="AA84" t="str">
            <v>-</v>
          </cell>
          <cell r="AB84" t="str">
            <v>-</v>
          </cell>
          <cell r="AC84" t="str">
            <v>-</v>
          </cell>
          <cell r="AD84" t="str">
            <v>-</v>
          </cell>
        </row>
        <row r="85">
          <cell r="A85" t="str">
            <v>VIDRO 2645X1477X4MM + COR</v>
          </cell>
          <cell r="B85">
            <v>2700</v>
          </cell>
          <cell r="C85">
            <v>1500</v>
          </cell>
          <cell r="D85">
            <v>123079</v>
          </cell>
          <cell r="E85">
            <v>181000079</v>
          </cell>
          <cell r="F85" t="str">
            <v>05</v>
          </cell>
          <cell r="G85" t="str">
            <v>06</v>
          </cell>
          <cell r="H85" t="str">
            <v>08</v>
          </cell>
          <cell r="I85" t="str">
            <v>09</v>
          </cell>
          <cell r="J85">
            <v>10</v>
          </cell>
          <cell r="K85">
            <v>12</v>
          </cell>
          <cell r="L85">
            <v>13</v>
          </cell>
          <cell r="M85">
            <v>15</v>
          </cell>
          <cell r="N85">
            <v>21</v>
          </cell>
          <cell r="O85">
            <v>26</v>
          </cell>
          <cell r="P85">
            <v>27</v>
          </cell>
          <cell r="Q85">
            <v>38</v>
          </cell>
          <cell r="R85">
            <v>44</v>
          </cell>
          <cell r="S85">
            <v>49</v>
          </cell>
          <cell r="T85">
            <v>50</v>
          </cell>
          <cell r="U85">
            <v>51</v>
          </cell>
          <cell r="V85">
            <v>52</v>
          </cell>
          <cell r="W85" t="str">
            <v>-</v>
          </cell>
          <cell r="X85" t="str">
            <v>-</v>
          </cell>
          <cell r="Y85" t="str">
            <v>-</v>
          </cell>
          <cell r="Z85" t="str">
            <v>-</v>
          </cell>
          <cell r="AA85" t="str">
            <v>-</v>
          </cell>
          <cell r="AB85" t="str">
            <v>-</v>
          </cell>
          <cell r="AC85" t="str">
            <v>-</v>
          </cell>
          <cell r="AD85" t="str">
            <v>-</v>
          </cell>
        </row>
        <row r="86">
          <cell r="U86">
            <v>0</v>
          </cell>
        </row>
        <row r="87">
          <cell r="A87" t="str">
            <v>VIDROS COM RECORTE PARA PUXADOR E FECHADURA</v>
          </cell>
          <cell r="B87">
            <v>0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  <cell r="T87">
            <v>0</v>
          </cell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</row>
        <row r="88">
          <cell r="A88" t="str">
            <v>VIDRO PUX DIR 1745X777X4MM + COR</v>
          </cell>
          <cell r="B88">
            <v>1800</v>
          </cell>
          <cell r="C88">
            <v>800</v>
          </cell>
          <cell r="D88">
            <v>123080</v>
          </cell>
          <cell r="E88">
            <v>181000080</v>
          </cell>
          <cell r="F88" t="str">
            <v>05</v>
          </cell>
          <cell r="G88" t="str">
            <v>06</v>
          </cell>
          <cell r="H88" t="str">
            <v>08</v>
          </cell>
          <cell r="I88" t="str">
            <v>09</v>
          </cell>
          <cell r="J88">
            <v>10</v>
          </cell>
          <cell r="K88">
            <v>12</v>
          </cell>
          <cell r="L88">
            <v>13</v>
          </cell>
          <cell r="M88">
            <v>15</v>
          </cell>
          <cell r="N88">
            <v>21</v>
          </cell>
          <cell r="O88">
            <v>26</v>
          </cell>
          <cell r="P88">
            <v>27</v>
          </cell>
          <cell r="Q88">
            <v>38</v>
          </cell>
          <cell r="R88">
            <v>44</v>
          </cell>
          <cell r="S88">
            <v>49</v>
          </cell>
          <cell r="T88">
            <v>50</v>
          </cell>
          <cell r="U88">
            <v>51</v>
          </cell>
          <cell r="V88">
            <v>52</v>
          </cell>
          <cell r="W88" t="str">
            <v>-</v>
          </cell>
          <cell r="X88" t="str">
            <v>-</v>
          </cell>
          <cell r="Y88" t="str">
            <v>-</v>
          </cell>
          <cell r="Z88" t="str">
            <v>-</v>
          </cell>
          <cell r="AA88" t="str">
            <v>-</v>
          </cell>
          <cell r="AB88" t="str">
            <v>-</v>
          </cell>
          <cell r="AC88" t="str">
            <v>-</v>
          </cell>
          <cell r="AD88" t="str">
            <v>-</v>
          </cell>
        </row>
        <row r="89">
          <cell r="A89" t="str">
            <v>VIDRO PUX DIR 1745X877X4MM + COR</v>
          </cell>
          <cell r="B89">
            <v>1800</v>
          </cell>
          <cell r="C89">
            <v>900</v>
          </cell>
          <cell r="D89">
            <v>123081</v>
          </cell>
          <cell r="E89">
            <v>181000081</v>
          </cell>
          <cell r="F89" t="str">
            <v>05</v>
          </cell>
          <cell r="G89" t="str">
            <v>06</v>
          </cell>
          <cell r="H89" t="str">
            <v>08</v>
          </cell>
          <cell r="I89" t="str">
            <v>09</v>
          </cell>
          <cell r="J89">
            <v>10</v>
          </cell>
          <cell r="K89">
            <v>12</v>
          </cell>
          <cell r="L89">
            <v>13</v>
          </cell>
          <cell r="M89">
            <v>15</v>
          </cell>
          <cell r="N89">
            <v>21</v>
          </cell>
          <cell r="O89">
            <v>26</v>
          </cell>
          <cell r="P89">
            <v>27</v>
          </cell>
          <cell r="Q89">
            <v>38</v>
          </cell>
          <cell r="R89">
            <v>44</v>
          </cell>
          <cell r="S89">
            <v>49</v>
          </cell>
          <cell r="T89">
            <v>50</v>
          </cell>
          <cell r="U89">
            <v>51</v>
          </cell>
          <cell r="V89">
            <v>52</v>
          </cell>
          <cell r="W89" t="str">
            <v>-</v>
          </cell>
          <cell r="X89" t="str">
            <v>-</v>
          </cell>
          <cell r="Y89" t="str">
            <v>-</v>
          </cell>
          <cell r="Z89" t="str">
            <v>-</v>
          </cell>
          <cell r="AA89" t="str">
            <v>-</v>
          </cell>
          <cell r="AB89" t="str">
            <v>-</v>
          </cell>
          <cell r="AC89" t="str">
            <v>-</v>
          </cell>
          <cell r="AD89" t="str">
            <v>-</v>
          </cell>
        </row>
        <row r="90">
          <cell r="A90" t="str">
            <v>VIDRO PUX DIR 1745X977X4MM + COR</v>
          </cell>
          <cell r="B90">
            <v>1800</v>
          </cell>
          <cell r="C90">
            <v>1000</v>
          </cell>
          <cell r="D90">
            <v>123082</v>
          </cell>
          <cell r="E90">
            <v>181000082</v>
          </cell>
          <cell r="F90" t="str">
            <v>05</v>
          </cell>
          <cell r="G90" t="str">
            <v>06</v>
          </cell>
          <cell r="H90" t="str">
            <v>08</v>
          </cell>
          <cell r="I90" t="str">
            <v>09</v>
          </cell>
          <cell r="J90">
            <v>10</v>
          </cell>
          <cell r="K90">
            <v>12</v>
          </cell>
          <cell r="L90">
            <v>13</v>
          </cell>
          <cell r="M90">
            <v>15</v>
          </cell>
          <cell r="N90">
            <v>21</v>
          </cell>
          <cell r="O90">
            <v>26</v>
          </cell>
          <cell r="P90">
            <v>27</v>
          </cell>
          <cell r="Q90">
            <v>38</v>
          </cell>
          <cell r="R90">
            <v>44</v>
          </cell>
          <cell r="S90">
            <v>49</v>
          </cell>
          <cell r="T90">
            <v>50</v>
          </cell>
          <cell r="U90">
            <v>51</v>
          </cell>
          <cell r="V90">
            <v>52</v>
          </cell>
          <cell r="W90" t="str">
            <v>-</v>
          </cell>
          <cell r="X90" t="str">
            <v>-</v>
          </cell>
          <cell r="Y90" t="str">
            <v>-</v>
          </cell>
          <cell r="Z90" t="str">
            <v>-</v>
          </cell>
          <cell r="AA90" t="str">
            <v>-</v>
          </cell>
          <cell r="AB90" t="str">
            <v>-</v>
          </cell>
          <cell r="AC90" t="str">
            <v>-</v>
          </cell>
          <cell r="AD90" t="str">
            <v>-</v>
          </cell>
        </row>
        <row r="91">
          <cell r="A91" t="str">
            <v>VIDRO PUX DIR 1745X1077X4MM + COR</v>
          </cell>
          <cell r="B91">
            <v>1800</v>
          </cell>
          <cell r="C91">
            <v>1100</v>
          </cell>
          <cell r="D91">
            <v>123083</v>
          </cell>
          <cell r="E91">
            <v>181000083</v>
          </cell>
          <cell r="F91" t="str">
            <v>05</v>
          </cell>
          <cell r="G91" t="str">
            <v>06</v>
          </cell>
          <cell r="H91" t="str">
            <v>08</v>
          </cell>
          <cell r="I91" t="str">
            <v>09</v>
          </cell>
          <cell r="J91">
            <v>10</v>
          </cell>
          <cell r="K91">
            <v>12</v>
          </cell>
          <cell r="L91">
            <v>13</v>
          </cell>
          <cell r="M91">
            <v>15</v>
          </cell>
          <cell r="N91">
            <v>21</v>
          </cell>
          <cell r="O91">
            <v>26</v>
          </cell>
          <cell r="P91">
            <v>27</v>
          </cell>
          <cell r="Q91">
            <v>38</v>
          </cell>
          <cell r="R91">
            <v>44</v>
          </cell>
          <cell r="S91">
            <v>49</v>
          </cell>
          <cell r="T91">
            <v>50</v>
          </cell>
          <cell r="U91">
            <v>51</v>
          </cell>
          <cell r="V91">
            <v>52</v>
          </cell>
          <cell r="W91" t="str">
            <v>-</v>
          </cell>
          <cell r="X91" t="str">
            <v>-</v>
          </cell>
          <cell r="Y91" t="str">
            <v>-</v>
          </cell>
          <cell r="Z91" t="str">
            <v>-</v>
          </cell>
          <cell r="AA91" t="str">
            <v>-</v>
          </cell>
          <cell r="AB91" t="str">
            <v>-</v>
          </cell>
          <cell r="AC91" t="str">
            <v>-</v>
          </cell>
          <cell r="AD91" t="str">
            <v>-</v>
          </cell>
        </row>
        <row r="92">
          <cell r="A92" t="str">
            <v>VIDRO PUX DIR 1745X1177X4MM + COR</v>
          </cell>
          <cell r="B92">
            <v>1800</v>
          </cell>
          <cell r="C92">
            <v>1200</v>
          </cell>
          <cell r="D92">
            <v>123084</v>
          </cell>
          <cell r="E92">
            <v>181000084</v>
          </cell>
          <cell r="F92" t="str">
            <v>05</v>
          </cell>
          <cell r="G92" t="str">
            <v>06</v>
          </cell>
          <cell r="H92" t="str">
            <v>08</v>
          </cell>
          <cell r="I92" t="str">
            <v>09</v>
          </cell>
          <cell r="J92">
            <v>10</v>
          </cell>
          <cell r="K92">
            <v>12</v>
          </cell>
          <cell r="L92">
            <v>13</v>
          </cell>
          <cell r="M92">
            <v>15</v>
          </cell>
          <cell r="N92">
            <v>21</v>
          </cell>
          <cell r="O92">
            <v>26</v>
          </cell>
          <cell r="P92">
            <v>27</v>
          </cell>
          <cell r="Q92">
            <v>38</v>
          </cell>
          <cell r="R92">
            <v>44</v>
          </cell>
          <cell r="S92">
            <v>49</v>
          </cell>
          <cell r="T92">
            <v>50</v>
          </cell>
          <cell r="U92">
            <v>51</v>
          </cell>
          <cell r="V92">
            <v>52</v>
          </cell>
          <cell r="W92" t="str">
            <v>-</v>
          </cell>
          <cell r="X92" t="str">
            <v>-</v>
          </cell>
          <cell r="Y92" t="str">
            <v>-</v>
          </cell>
          <cell r="Z92" t="str">
            <v>-</v>
          </cell>
          <cell r="AA92" t="str">
            <v>-</v>
          </cell>
          <cell r="AB92" t="str">
            <v>-</v>
          </cell>
          <cell r="AC92" t="str">
            <v>-</v>
          </cell>
          <cell r="AD92" t="str">
            <v>-</v>
          </cell>
        </row>
        <row r="93">
          <cell r="A93" t="str">
            <v>VIDRO PUX DIR 1745X1277X4MM + COR</v>
          </cell>
          <cell r="B93">
            <v>1800</v>
          </cell>
          <cell r="C93">
            <v>1300</v>
          </cell>
          <cell r="D93">
            <v>123085</v>
          </cell>
          <cell r="E93">
            <v>181000085</v>
          </cell>
          <cell r="F93" t="str">
            <v>05</v>
          </cell>
          <cell r="G93" t="str">
            <v>06</v>
          </cell>
          <cell r="H93" t="str">
            <v>08</v>
          </cell>
          <cell r="I93" t="str">
            <v>09</v>
          </cell>
          <cell r="J93">
            <v>10</v>
          </cell>
          <cell r="K93">
            <v>12</v>
          </cell>
          <cell r="L93">
            <v>13</v>
          </cell>
          <cell r="M93">
            <v>15</v>
          </cell>
          <cell r="N93">
            <v>21</v>
          </cell>
          <cell r="O93">
            <v>26</v>
          </cell>
          <cell r="P93">
            <v>27</v>
          </cell>
          <cell r="Q93">
            <v>38</v>
          </cell>
          <cell r="R93">
            <v>44</v>
          </cell>
          <cell r="S93">
            <v>49</v>
          </cell>
          <cell r="T93">
            <v>50</v>
          </cell>
          <cell r="U93">
            <v>51</v>
          </cell>
          <cell r="V93">
            <v>52</v>
          </cell>
          <cell r="W93" t="str">
            <v>-</v>
          </cell>
          <cell r="X93" t="str">
            <v>-</v>
          </cell>
          <cell r="Y93" t="str">
            <v>-</v>
          </cell>
          <cell r="Z93" t="str">
            <v>-</v>
          </cell>
          <cell r="AA93" t="str">
            <v>-</v>
          </cell>
          <cell r="AB93" t="str">
            <v>-</v>
          </cell>
          <cell r="AC93" t="str">
            <v>-</v>
          </cell>
          <cell r="AD93" t="str">
            <v>-</v>
          </cell>
        </row>
        <row r="94">
          <cell r="A94" t="str">
            <v>VIDRO PUX DIR 1745X1377X4MM + COR</v>
          </cell>
          <cell r="B94">
            <v>1800</v>
          </cell>
          <cell r="C94">
            <v>1400</v>
          </cell>
          <cell r="D94">
            <v>123086</v>
          </cell>
          <cell r="E94">
            <v>181000086</v>
          </cell>
          <cell r="F94" t="str">
            <v>05</v>
          </cell>
          <cell r="G94" t="str">
            <v>06</v>
          </cell>
          <cell r="H94" t="str">
            <v>08</v>
          </cell>
          <cell r="I94" t="str">
            <v>09</v>
          </cell>
          <cell r="J94">
            <v>10</v>
          </cell>
          <cell r="K94">
            <v>12</v>
          </cell>
          <cell r="L94">
            <v>13</v>
          </cell>
          <cell r="M94">
            <v>15</v>
          </cell>
          <cell r="N94">
            <v>21</v>
          </cell>
          <cell r="O94">
            <v>26</v>
          </cell>
          <cell r="P94">
            <v>27</v>
          </cell>
          <cell r="Q94">
            <v>38</v>
          </cell>
          <cell r="R94">
            <v>44</v>
          </cell>
          <cell r="S94">
            <v>49</v>
          </cell>
          <cell r="T94">
            <v>50</v>
          </cell>
          <cell r="U94">
            <v>51</v>
          </cell>
          <cell r="V94">
            <v>52</v>
          </cell>
          <cell r="W94" t="str">
            <v>-</v>
          </cell>
          <cell r="X94" t="str">
            <v>-</v>
          </cell>
          <cell r="Y94" t="str">
            <v>-</v>
          </cell>
          <cell r="Z94" t="str">
            <v>-</v>
          </cell>
          <cell r="AA94" t="str">
            <v>-</v>
          </cell>
          <cell r="AB94" t="str">
            <v>-</v>
          </cell>
          <cell r="AC94" t="str">
            <v>-</v>
          </cell>
          <cell r="AD94" t="str">
            <v>-</v>
          </cell>
        </row>
        <row r="95">
          <cell r="A95" t="str">
            <v>VIDRO PUX DIR 1745X1477X4MM + COR</v>
          </cell>
          <cell r="B95">
            <v>1800</v>
          </cell>
          <cell r="C95">
            <v>1500</v>
          </cell>
          <cell r="D95">
            <v>123087</v>
          </cell>
          <cell r="E95">
            <v>181000087</v>
          </cell>
          <cell r="F95" t="str">
            <v>05</v>
          </cell>
          <cell r="G95" t="str">
            <v>06</v>
          </cell>
          <cell r="H95" t="str">
            <v>08</v>
          </cell>
          <cell r="I95" t="str">
            <v>09</v>
          </cell>
          <cell r="J95">
            <v>10</v>
          </cell>
          <cell r="K95">
            <v>12</v>
          </cell>
          <cell r="L95">
            <v>13</v>
          </cell>
          <cell r="M95">
            <v>15</v>
          </cell>
          <cell r="N95">
            <v>21</v>
          </cell>
          <cell r="O95">
            <v>26</v>
          </cell>
          <cell r="P95">
            <v>27</v>
          </cell>
          <cell r="Q95">
            <v>38</v>
          </cell>
          <cell r="R95">
            <v>44</v>
          </cell>
          <cell r="S95">
            <v>49</v>
          </cell>
          <cell r="T95">
            <v>50</v>
          </cell>
          <cell r="U95">
            <v>51</v>
          </cell>
          <cell r="V95">
            <v>52</v>
          </cell>
          <cell r="W95" t="str">
            <v>-</v>
          </cell>
          <cell r="X95" t="str">
            <v>-</v>
          </cell>
          <cell r="Y95" t="str">
            <v>-</v>
          </cell>
          <cell r="Z95" t="str">
            <v>-</v>
          </cell>
          <cell r="AA95" t="str">
            <v>-</v>
          </cell>
          <cell r="AB95" t="str">
            <v>-</v>
          </cell>
          <cell r="AC95" t="str">
            <v>-</v>
          </cell>
          <cell r="AD95" t="str">
            <v>-</v>
          </cell>
        </row>
        <row r="96">
          <cell r="A96" t="str">
            <v>VIDRO PUX DIR 1845X777X4MM + COR</v>
          </cell>
          <cell r="B96">
            <v>1900</v>
          </cell>
          <cell r="C96">
            <v>800</v>
          </cell>
          <cell r="D96">
            <v>123088</v>
          </cell>
          <cell r="E96">
            <v>181000088</v>
          </cell>
          <cell r="F96" t="str">
            <v>05</v>
          </cell>
          <cell r="G96" t="str">
            <v>06</v>
          </cell>
          <cell r="H96" t="str">
            <v>08</v>
          </cell>
          <cell r="I96" t="str">
            <v>09</v>
          </cell>
          <cell r="J96">
            <v>10</v>
          </cell>
          <cell r="K96">
            <v>12</v>
          </cell>
          <cell r="L96">
            <v>13</v>
          </cell>
          <cell r="M96">
            <v>15</v>
          </cell>
          <cell r="N96">
            <v>21</v>
          </cell>
          <cell r="O96">
            <v>26</v>
          </cell>
          <cell r="P96">
            <v>27</v>
          </cell>
          <cell r="Q96">
            <v>38</v>
          </cell>
          <cell r="R96">
            <v>44</v>
          </cell>
          <cell r="S96">
            <v>49</v>
          </cell>
          <cell r="T96">
            <v>50</v>
          </cell>
          <cell r="U96">
            <v>51</v>
          </cell>
          <cell r="V96">
            <v>52</v>
          </cell>
          <cell r="W96" t="str">
            <v>-</v>
          </cell>
          <cell r="X96" t="str">
            <v>-</v>
          </cell>
          <cell r="Y96" t="str">
            <v>-</v>
          </cell>
          <cell r="Z96" t="str">
            <v>-</v>
          </cell>
          <cell r="AA96" t="str">
            <v>-</v>
          </cell>
          <cell r="AB96" t="str">
            <v>-</v>
          </cell>
          <cell r="AC96" t="str">
            <v>-</v>
          </cell>
          <cell r="AD96" t="str">
            <v>-</v>
          </cell>
        </row>
        <row r="97">
          <cell r="A97" t="str">
            <v>VIDRO PUX DIR 1845X877X4MM + COR</v>
          </cell>
          <cell r="B97">
            <v>1900</v>
          </cell>
          <cell r="C97">
            <v>900</v>
          </cell>
          <cell r="D97">
            <v>123089</v>
          </cell>
          <cell r="E97">
            <v>181000089</v>
          </cell>
          <cell r="F97" t="str">
            <v>05</v>
          </cell>
          <cell r="G97" t="str">
            <v>06</v>
          </cell>
          <cell r="H97" t="str">
            <v>08</v>
          </cell>
          <cell r="I97" t="str">
            <v>09</v>
          </cell>
          <cell r="J97">
            <v>10</v>
          </cell>
          <cell r="K97">
            <v>12</v>
          </cell>
          <cell r="L97">
            <v>13</v>
          </cell>
          <cell r="M97">
            <v>15</v>
          </cell>
          <cell r="N97">
            <v>21</v>
          </cell>
          <cell r="O97">
            <v>26</v>
          </cell>
          <cell r="P97">
            <v>27</v>
          </cell>
          <cell r="Q97">
            <v>38</v>
          </cell>
          <cell r="R97">
            <v>44</v>
          </cell>
          <cell r="S97">
            <v>49</v>
          </cell>
          <cell r="T97">
            <v>50</v>
          </cell>
          <cell r="U97">
            <v>51</v>
          </cell>
          <cell r="V97">
            <v>52</v>
          </cell>
          <cell r="W97" t="str">
            <v>-</v>
          </cell>
          <cell r="X97" t="str">
            <v>-</v>
          </cell>
          <cell r="Y97" t="str">
            <v>-</v>
          </cell>
          <cell r="Z97" t="str">
            <v>-</v>
          </cell>
          <cell r="AA97" t="str">
            <v>-</v>
          </cell>
          <cell r="AB97" t="str">
            <v>-</v>
          </cell>
          <cell r="AC97" t="str">
            <v>-</v>
          </cell>
          <cell r="AD97" t="str">
            <v>-</v>
          </cell>
        </row>
        <row r="98">
          <cell r="A98" t="str">
            <v>VIDRO PUX DIR 1845X977X4MM + COR</v>
          </cell>
          <cell r="B98">
            <v>1900</v>
          </cell>
          <cell r="C98">
            <v>1000</v>
          </cell>
          <cell r="D98">
            <v>123090</v>
          </cell>
          <cell r="E98">
            <v>181000090</v>
          </cell>
          <cell r="F98" t="str">
            <v>05</v>
          </cell>
          <cell r="G98" t="str">
            <v>06</v>
          </cell>
          <cell r="H98" t="str">
            <v>08</v>
          </cell>
          <cell r="I98" t="str">
            <v>09</v>
          </cell>
          <cell r="J98">
            <v>10</v>
          </cell>
          <cell r="K98">
            <v>12</v>
          </cell>
          <cell r="L98">
            <v>13</v>
          </cell>
          <cell r="M98">
            <v>15</v>
          </cell>
          <cell r="N98">
            <v>21</v>
          </cell>
          <cell r="O98">
            <v>26</v>
          </cell>
          <cell r="P98">
            <v>27</v>
          </cell>
          <cell r="Q98">
            <v>38</v>
          </cell>
          <cell r="R98">
            <v>44</v>
          </cell>
          <cell r="S98">
            <v>49</v>
          </cell>
          <cell r="T98">
            <v>50</v>
          </cell>
          <cell r="U98">
            <v>51</v>
          </cell>
          <cell r="V98">
            <v>52</v>
          </cell>
          <cell r="W98" t="str">
            <v>-</v>
          </cell>
          <cell r="X98" t="str">
            <v>-</v>
          </cell>
          <cell r="Y98" t="str">
            <v>-</v>
          </cell>
          <cell r="Z98" t="str">
            <v>-</v>
          </cell>
          <cell r="AA98" t="str">
            <v>-</v>
          </cell>
          <cell r="AB98" t="str">
            <v>-</v>
          </cell>
          <cell r="AC98" t="str">
            <v>-</v>
          </cell>
          <cell r="AD98" t="str">
            <v>-</v>
          </cell>
        </row>
        <row r="99">
          <cell r="A99" t="str">
            <v>VIDRO PUX DIR 1845X1077X4MM + COR</v>
          </cell>
          <cell r="B99">
            <v>1900</v>
          </cell>
          <cell r="C99">
            <v>1100</v>
          </cell>
          <cell r="D99">
            <v>123091</v>
          </cell>
          <cell r="E99">
            <v>181000091</v>
          </cell>
          <cell r="F99" t="str">
            <v>05</v>
          </cell>
          <cell r="G99" t="str">
            <v>06</v>
          </cell>
          <cell r="H99" t="str">
            <v>08</v>
          </cell>
          <cell r="I99" t="str">
            <v>09</v>
          </cell>
          <cell r="J99">
            <v>10</v>
          </cell>
          <cell r="K99">
            <v>12</v>
          </cell>
          <cell r="L99">
            <v>13</v>
          </cell>
          <cell r="M99">
            <v>15</v>
          </cell>
          <cell r="N99">
            <v>21</v>
          </cell>
          <cell r="O99">
            <v>26</v>
          </cell>
          <cell r="P99">
            <v>27</v>
          </cell>
          <cell r="Q99">
            <v>38</v>
          </cell>
          <cell r="R99">
            <v>44</v>
          </cell>
          <cell r="S99">
            <v>49</v>
          </cell>
          <cell r="T99">
            <v>50</v>
          </cell>
          <cell r="U99">
            <v>51</v>
          </cell>
          <cell r="V99">
            <v>52</v>
          </cell>
          <cell r="W99" t="str">
            <v>-</v>
          </cell>
          <cell r="X99" t="str">
            <v>-</v>
          </cell>
          <cell r="Y99" t="str">
            <v>-</v>
          </cell>
          <cell r="Z99" t="str">
            <v>-</v>
          </cell>
          <cell r="AA99" t="str">
            <v>-</v>
          </cell>
          <cell r="AB99" t="str">
            <v>-</v>
          </cell>
          <cell r="AC99" t="str">
            <v>-</v>
          </cell>
          <cell r="AD99" t="str">
            <v>-</v>
          </cell>
        </row>
        <row r="100">
          <cell r="A100" t="str">
            <v>VIDRO PUX DIR 1845X1177X4MM + COR</v>
          </cell>
          <cell r="B100">
            <v>1900</v>
          </cell>
          <cell r="C100">
            <v>1200</v>
          </cell>
          <cell r="D100">
            <v>123092</v>
          </cell>
          <cell r="E100">
            <v>181000092</v>
          </cell>
          <cell r="F100" t="str">
            <v>05</v>
          </cell>
          <cell r="G100" t="str">
            <v>06</v>
          </cell>
          <cell r="H100" t="str">
            <v>08</v>
          </cell>
          <cell r="I100" t="str">
            <v>09</v>
          </cell>
          <cell r="J100">
            <v>10</v>
          </cell>
          <cell r="K100">
            <v>12</v>
          </cell>
          <cell r="L100">
            <v>13</v>
          </cell>
          <cell r="M100">
            <v>15</v>
          </cell>
          <cell r="N100">
            <v>21</v>
          </cell>
          <cell r="O100">
            <v>26</v>
          </cell>
          <cell r="P100">
            <v>27</v>
          </cell>
          <cell r="Q100">
            <v>38</v>
          </cell>
          <cell r="R100">
            <v>44</v>
          </cell>
          <cell r="S100">
            <v>49</v>
          </cell>
          <cell r="T100">
            <v>50</v>
          </cell>
          <cell r="U100">
            <v>51</v>
          </cell>
          <cell r="V100">
            <v>52</v>
          </cell>
          <cell r="W100" t="str">
            <v>-</v>
          </cell>
          <cell r="X100" t="str">
            <v>-</v>
          </cell>
          <cell r="Y100" t="str">
            <v>-</v>
          </cell>
          <cell r="Z100" t="str">
            <v>-</v>
          </cell>
          <cell r="AA100" t="str">
            <v>-</v>
          </cell>
          <cell r="AB100" t="str">
            <v>-</v>
          </cell>
          <cell r="AC100" t="str">
            <v>-</v>
          </cell>
          <cell r="AD100" t="str">
            <v>-</v>
          </cell>
        </row>
        <row r="101">
          <cell r="A101" t="str">
            <v>VIDRO PUX DIR 1845X1277X4MM + COR</v>
          </cell>
          <cell r="B101">
            <v>1900</v>
          </cell>
          <cell r="C101">
            <v>1300</v>
          </cell>
          <cell r="D101">
            <v>123093</v>
          </cell>
          <cell r="E101">
            <v>181000093</v>
          </cell>
          <cell r="F101" t="str">
            <v>05</v>
          </cell>
          <cell r="G101" t="str">
            <v>06</v>
          </cell>
          <cell r="H101" t="str">
            <v>08</v>
          </cell>
          <cell r="I101" t="str">
            <v>09</v>
          </cell>
          <cell r="J101">
            <v>10</v>
          </cell>
          <cell r="K101">
            <v>12</v>
          </cell>
          <cell r="L101">
            <v>13</v>
          </cell>
          <cell r="M101">
            <v>15</v>
          </cell>
          <cell r="N101">
            <v>21</v>
          </cell>
          <cell r="O101">
            <v>26</v>
          </cell>
          <cell r="P101">
            <v>27</v>
          </cell>
          <cell r="Q101">
            <v>38</v>
          </cell>
          <cell r="R101">
            <v>44</v>
          </cell>
          <cell r="S101">
            <v>49</v>
          </cell>
          <cell r="T101">
            <v>50</v>
          </cell>
          <cell r="U101">
            <v>51</v>
          </cell>
          <cell r="V101">
            <v>52</v>
          </cell>
          <cell r="W101" t="str">
            <v>-</v>
          </cell>
          <cell r="X101" t="str">
            <v>-</v>
          </cell>
          <cell r="Y101" t="str">
            <v>-</v>
          </cell>
          <cell r="Z101" t="str">
            <v>-</v>
          </cell>
          <cell r="AA101" t="str">
            <v>-</v>
          </cell>
          <cell r="AB101" t="str">
            <v>-</v>
          </cell>
          <cell r="AC101" t="str">
            <v>-</v>
          </cell>
          <cell r="AD101" t="str">
            <v>-</v>
          </cell>
        </row>
        <row r="102">
          <cell r="A102" t="str">
            <v>VIDRO PUX DIR 1845X1377X4MM + COR</v>
          </cell>
          <cell r="B102">
            <v>1900</v>
          </cell>
          <cell r="C102">
            <v>1400</v>
          </cell>
          <cell r="D102">
            <v>123094</v>
          </cell>
          <cell r="E102">
            <v>181000094</v>
          </cell>
          <cell r="F102" t="str">
            <v>05</v>
          </cell>
          <cell r="G102" t="str">
            <v>06</v>
          </cell>
          <cell r="H102" t="str">
            <v>08</v>
          </cell>
          <cell r="I102" t="str">
            <v>09</v>
          </cell>
          <cell r="J102">
            <v>10</v>
          </cell>
          <cell r="K102">
            <v>12</v>
          </cell>
          <cell r="L102">
            <v>13</v>
          </cell>
          <cell r="M102">
            <v>15</v>
          </cell>
          <cell r="N102">
            <v>21</v>
          </cell>
          <cell r="O102">
            <v>26</v>
          </cell>
          <cell r="P102">
            <v>27</v>
          </cell>
          <cell r="Q102">
            <v>38</v>
          </cell>
          <cell r="R102">
            <v>44</v>
          </cell>
          <cell r="S102">
            <v>49</v>
          </cell>
          <cell r="T102">
            <v>50</v>
          </cell>
          <cell r="U102">
            <v>51</v>
          </cell>
          <cell r="V102">
            <v>52</v>
          </cell>
          <cell r="W102" t="str">
            <v>-</v>
          </cell>
          <cell r="X102" t="str">
            <v>-</v>
          </cell>
          <cell r="Y102" t="str">
            <v>-</v>
          </cell>
          <cell r="Z102" t="str">
            <v>-</v>
          </cell>
          <cell r="AA102" t="str">
            <v>-</v>
          </cell>
          <cell r="AB102" t="str">
            <v>-</v>
          </cell>
          <cell r="AC102" t="str">
            <v>-</v>
          </cell>
          <cell r="AD102" t="str">
            <v>-</v>
          </cell>
        </row>
        <row r="103">
          <cell r="A103" t="str">
            <v>VIDRO PUX DIR 1845X1477X4MM + COR</v>
          </cell>
          <cell r="B103">
            <v>1900</v>
          </cell>
          <cell r="C103">
            <v>1500</v>
          </cell>
          <cell r="D103">
            <v>123095</v>
          </cell>
          <cell r="E103">
            <v>181000095</v>
          </cell>
          <cell r="F103" t="str">
            <v>05</v>
          </cell>
          <cell r="G103" t="str">
            <v>06</v>
          </cell>
          <cell r="H103" t="str">
            <v>08</v>
          </cell>
          <cell r="I103" t="str">
            <v>09</v>
          </cell>
          <cell r="J103">
            <v>10</v>
          </cell>
          <cell r="K103">
            <v>12</v>
          </cell>
          <cell r="L103">
            <v>13</v>
          </cell>
          <cell r="M103">
            <v>15</v>
          </cell>
          <cell r="N103">
            <v>21</v>
          </cell>
          <cell r="O103">
            <v>26</v>
          </cell>
          <cell r="P103">
            <v>27</v>
          </cell>
          <cell r="Q103">
            <v>38</v>
          </cell>
          <cell r="R103">
            <v>44</v>
          </cell>
          <cell r="S103">
            <v>49</v>
          </cell>
          <cell r="T103">
            <v>50</v>
          </cell>
          <cell r="U103">
            <v>51</v>
          </cell>
          <cell r="V103">
            <v>52</v>
          </cell>
          <cell r="W103" t="str">
            <v>-</v>
          </cell>
          <cell r="X103" t="str">
            <v>-</v>
          </cell>
          <cell r="Y103" t="str">
            <v>-</v>
          </cell>
          <cell r="Z103" t="str">
            <v>-</v>
          </cell>
          <cell r="AA103" t="str">
            <v>-</v>
          </cell>
          <cell r="AB103" t="str">
            <v>-</v>
          </cell>
          <cell r="AC103" t="str">
            <v>-</v>
          </cell>
          <cell r="AD103" t="str">
            <v>-</v>
          </cell>
        </row>
        <row r="104">
          <cell r="A104" t="str">
            <v>VIDRO PUX DIR 1945X777X4MM + COR</v>
          </cell>
          <cell r="B104">
            <v>2000</v>
          </cell>
          <cell r="C104">
            <v>800</v>
          </cell>
          <cell r="D104">
            <v>123096</v>
          </cell>
          <cell r="E104">
            <v>181000096</v>
          </cell>
          <cell r="F104" t="str">
            <v>05</v>
          </cell>
          <cell r="G104" t="str">
            <v>06</v>
          </cell>
          <cell r="H104" t="str">
            <v>08</v>
          </cell>
          <cell r="I104" t="str">
            <v>09</v>
          </cell>
          <cell r="J104">
            <v>10</v>
          </cell>
          <cell r="K104">
            <v>12</v>
          </cell>
          <cell r="L104">
            <v>13</v>
          </cell>
          <cell r="M104">
            <v>15</v>
          </cell>
          <cell r="N104">
            <v>21</v>
          </cell>
          <cell r="O104">
            <v>26</v>
          </cell>
          <cell r="P104">
            <v>27</v>
          </cell>
          <cell r="Q104">
            <v>38</v>
          </cell>
          <cell r="R104">
            <v>44</v>
          </cell>
          <cell r="S104">
            <v>49</v>
          </cell>
          <cell r="T104">
            <v>50</v>
          </cell>
          <cell r="U104">
            <v>51</v>
          </cell>
          <cell r="V104">
            <v>52</v>
          </cell>
          <cell r="W104" t="str">
            <v>-</v>
          </cell>
          <cell r="X104" t="str">
            <v>-</v>
          </cell>
          <cell r="Y104" t="str">
            <v>-</v>
          </cell>
          <cell r="Z104" t="str">
            <v>-</v>
          </cell>
          <cell r="AA104" t="str">
            <v>-</v>
          </cell>
          <cell r="AB104" t="str">
            <v>-</v>
          </cell>
          <cell r="AC104" t="str">
            <v>-</v>
          </cell>
          <cell r="AD104" t="str">
            <v>-</v>
          </cell>
        </row>
        <row r="105">
          <cell r="A105" t="str">
            <v>VIDRO PUX DIR 1945X877X4MM + COR</v>
          </cell>
          <cell r="B105">
            <v>2000</v>
          </cell>
          <cell r="C105">
            <v>900</v>
          </cell>
          <cell r="D105">
            <v>123097</v>
          </cell>
          <cell r="E105">
            <v>181000097</v>
          </cell>
          <cell r="F105" t="str">
            <v>05</v>
          </cell>
          <cell r="G105" t="str">
            <v>06</v>
          </cell>
          <cell r="H105" t="str">
            <v>08</v>
          </cell>
          <cell r="I105" t="str">
            <v>09</v>
          </cell>
          <cell r="J105">
            <v>10</v>
          </cell>
          <cell r="K105">
            <v>12</v>
          </cell>
          <cell r="L105">
            <v>13</v>
          </cell>
          <cell r="M105">
            <v>15</v>
          </cell>
          <cell r="N105">
            <v>21</v>
          </cell>
          <cell r="O105">
            <v>26</v>
          </cell>
          <cell r="P105">
            <v>27</v>
          </cell>
          <cell r="Q105">
            <v>38</v>
          </cell>
          <cell r="R105">
            <v>44</v>
          </cell>
          <cell r="S105">
            <v>49</v>
          </cell>
          <cell r="T105">
            <v>50</v>
          </cell>
          <cell r="U105">
            <v>51</v>
          </cell>
          <cell r="V105">
            <v>52</v>
          </cell>
          <cell r="W105" t="str">
            <v>-</v>
          </cell>
          <cell r="X105" t="str">
            <v>-</v>
          </cell>
          <cell r="Y105" t="str">
            <v>-</v>
          </cell>
          <cell r="Z105" t="str">
            <v>-</v>
          </cell>
          <cell r="AA105" t="str">
            <v>-</v>
          </cell>
          <cell r="AB105" t="str">
            <v>-</v>
          </cell>
          <cell r="AC105" t="str">
            <v>-</v>
          </cell>
          <cell r="AD105" t="str">
            <v>-</v>
          </cell>
        </row>
        <row r="106">
          <cell r="A106" t="str">
            <v>VIDRO PUX DIR 1945X977X4MM + COR</v>
          </cell>
          <cell r="B106">
            <v>2000</v>
          </cell>
          <cell r="C106">
            <v>1000</v>
          </cell>
          <cell r="D106">
            <v>123098</v>
          </cell>
          <cell r="E106">
            <v>181000098</v>
          </cell>
          <cell r="F106" t="str">
            <v>05</v>
          </cell>
          <cell r="G106" t="str">
            <v>06</v>
          </cell>
          <cell r="H106" t="str">
            <v>08</v>
          </cell>
          <cell r="I106" t="str">
            <v>09</v>
          </cell>
          <cell r="J106">
            <v>10</v>
          </cell>
          <cell r="K106">
            <v>12</v>
          </cell>
          <cell r="L106">
            <v>13</v>
          </cell>
          <cell r="M106">
            <v>15</v>
          </cell>
          <cell r="N106">
            <v>21</v>
          </cell>
          <cell r="O106">
            <v>26</v>
          </cell>
          <cell r="P106">
            <v>27</v>
          </cell>
          <cell r="Q106">
            <v>38</v>
          </cell>
          <cell r="R106">
            <v>44</v>
          </cell>
          <cell r="S106">
            <v>49</v>
          </cell>
          <cell r="T106">
            <v>50</v>
          </cell>
          <cell r="U106">
            <v>51</v>
          </cell>
          <cell r="V106">
            <v>52</v>
          </cell>
          <cell r="W106" t="str">
            <v>-</v>
          </cell>
          <cell r="X106" t="str">
            <v>-</v>
          </cell>
          <cell r="Y106" t="str">
            <v>-</v>
          </cell>
          <cell r="Z106" t="str">
            <v>-</v>
          </cell>
          <cell r="AA106" t="str">
            <v>-</v>
          </cell>
          <cell r="AB106" t="str">
            <v>-</v>
          </cell>
          <cell r="AC106" t="str">
            <v>-</v>
          </cell>
          <cell r="AD106" t="str">
            <v>-</v>
          </cell>
        </row>
        <row r="107">
          <cell r="A107" t="str">
            <v>VIDRO PUX DIR 1945X1077X4MM + COR</v>
          </cell>
          <cell r="B107">
            <v>2000</v>
          </cell>
          <cell r="C107">
            <v>1100</v>
          </cell>
          <cell r="D107">
            <v>123099</v>
          </cell>
          <cell r="E107">
            <v>181000099</v>
          </cell>
          <cell r="F107" t="str">
            <v>05</v>
          </cell>
          <cell r="G107" t="str">
            <v>06</v>
          </cell>
          <cell r="H107" t="str">
            <v>08</v>
          </cell>
          <cell r="I107" t="str">
            <v>09</v>
          </cell>
          <cell r="J107">
            <v>10</v>
          </cell>
          <cell r="K107">
            <v>12</v>
          </cell>
          <cell r="L107">
            <v>13</v>
          </cell>
          <cell r="M107">
            <v>15</v>
          </cell>
          <cell r="N107">
            <v>21</v>
          </cell>
          <cell r="O107">
            <v>26</v>
          </cell>
          <cell r="P107">
            <v>27</v>
          </cell>
          <cell r="Q107">
            <v>38</v>
          </cell>
          <cell r="R107">
            <v>44</v>
          </cell>
          <cell r="S107">
            <v>49</v>
          </cell>
          <cell r="T107">
            <v>50</v>
          </cell>
          <cell r="U107">
            <v>51</v>
          </cell>
          <cell r="V107">
            <v>52</v>
          </cell>
          <cell r="W107" t="str">
            <v>-</v>
          </cell>
          <cell r="X107" t="str">
            <v>-</v>
          </cell>
          <cell r="Y107" t="str">
            <v>-</v>
          </cell>
          <cell r="Z107" t="str">
            <v>-</v>
          </cell>
          <cell r="AA107" t="str">
            <v>-</v>
          </cell>
          <cell r="AB107" t="str">
            <v>-</v>
          </cell>
          <cell r="AC107" t="str">
            <v>-</v>
          </cell>
          <cell r="AD107" t="str">
            <v>-</v>
          </cell>
        </row>
        <row r="108">
          <cell r="A108" t="str">
            <v>VIDRO PUX DIR 1945X1177X4MM + COR</v>
          </cell>
          <cell r="B108">
            <v>2000</v>
          </cell>
          <cell r="C108">
            <v>1200</v>
          </cell>
          <cell r="D108">
            <v>123100</v>
          </cell>
          <cell r="E108">
            <v>181000100</v>
          </cell>
          <cell r="F108" t="str">
            <v>05</v>
          </cell>
          <cell r="G108" t="str">
            <v>06</v>
          </cell>
          <cell r="H108" t="str">
            <v>08</v>
          </cell>
          <cell r="I108" t="str">
            <v>09</v>
          </cell>
          <cell r="J108">
            <v>10</v>
          </cell>
          <cell r="K108">
            <v>12</v>
          </cell>
          <cell r="L108">
            <v>13</v>
          </cell>
          <cell r="M108">
            <v>15</v>
          </cell>
          <cell r="N108">
            <v>21</v>
          </cell>
          <cell r="O108">
            <v>26</v>
          </cell>
          <cell r="P108">
            <v>27</v>
          </cell>
          <cell r="Q108">
            <v>38</v>
          </cell>
          <cell r="R108">
            <v>44</v>
          </cell>
          <cell r="S108">
            <v>49</v>
          </cell>
          <cell r="T108">
            <v>50</v>
          </cell>
          <cell r="U108">
            <v>51</v>
          </cell>
          <cell r="V108">
            <v>52</v>
          </cell>
          <cell r="W108" t="str">
            <v>-</v>
          </cell>
          <cell r="X108" t="str">
            <v>-</v>
          </cell>
          <cell r="Y108" t="str">
            <v>-</v>
          </cell>
          <cell r="Z108" t="str">
            <v>-</v>
          </cell>
          <cell r="AA108" t="str">
            <v>-</v>
          </cell>
          <cell r="AB108" t="str">
            <v>-</v>
          </cell>
          <cell r="AC108" t="str">
            <v>-</v>
          </cell>
          <cell r="AD108" t="str">
            <v>-</v>
          </cell>
        </row>
        <row r="109">
          <cell r="A109" t="str">
            <v>VIDRO PUX DIR 1945X1277X4MM + COR</v>
          </cell>
          <cell r="B109">
            <v>2000</v>
          </cell>
          <cell r="C109">
            <v>1300</v>
          </cell>
          <cell r="D109">
            <v>123101</v>
          </cell>
          <cell r="E109">
            <v>181000101</v>
          </cell>
          <cell r="F109" t="str">
            <v>05</v>
          </cell>
          <cell r="G109" t="str">
            <v>06</v>
          </cell>
          <cell r="H109" t="str">
            <v>08</v>
          </cell>
          <cell r="I109" t="str">
            <v>09</v>
          </cell>
          <cell r="J109">
            <v>10</v>
          </cell>
          <cell r="K109">
            <v>12</v>
          </cell>
          <cell r="L109">
            <v>13</v>
          </cell>
          <cell r="M109">
            <v>15</v>
          </cell>
          <cell r="N109">
            <v>21</v>
          </cell>
          <cell r="O109">
            <v>26</v>
          </cell>
          <cell r="P109">
            <v>27</v>
          </cell>
          <cell r="Q109">
            <v>38</v>
          </cell>
          <cell r="R109">
            <v>44</v>
          </cell>
          <cell r="S109">
            <v>49</v>
          </cell>
          <cell r="T109">
            <v>50</v>
          </cell>
          <cell r="U109">
            <v>51</v>
          </cell>
          <cell r="V109">
            <v>52</v>
          </cell>
          <cell r="W109" t="str">
            <v>-</v>
          </cell>
          <cell r="X109" t="str">
            <v>-</v>
          </cell>
          <cell r="Y109" t="str">
            <v>-</v>
          </cell>
          <cell r="Z109" t="str">
            <v>-</v>
          </cell>
          <cell r="AA109" t="str">
            <v>-</v>
          </cell>
          <cell r="AB109" t="str">
            <v>-</v>
          </cell>
          <cell r="AC109" t="str">
            <v>-</v>
          </cell>
          <cell r="AD109" t="str">
            <v>-</v>
          </cell>
        </row>
        <row r="110">
          <cell r="A110" t="str">
            <v>VIDRO PUX DIR 1945X1377X4MM + COR</v>
          </cell>
          <cell r="B110">
            <v>2000</v>
          </cell>
          <cell r="C110">
            <v>1400</v>
          </cell>
          <cell r="D110">
            <v>123102</v>
          </cell>
          <cell r="E110">
            <v>181000102</v>
          </cell>
          <cell r="F110" t="str">
            <v>05</v>
          </cell>
          <cell r="G110" t="str">
            <v>06</v>
          </cell>
          <cell r="H110" t="str">
            <v>08</v>
          </cell>
          <cell r="I110" t="str">
            <v>09</v>
          </cell>
          <cell r="J110">
            <v>10</v>
          </cell>
          <cell r="K110">
            <v>12</v>
          </cell>
          <cell r="L110">
            <v>13</v>
          </cell>
          <cell r="M110">
            <v>15</v>
          </cell>
          <cell r="N110">
            <v>21</v>
          </cell>
          <cell r="O110">
            <v>26</v>
          </cell>
          <cell r="P110">
            <v>27</v>
          </cell>
          <cell r="Q110">
            <v>38</v>
          </cell>
          <cell r="R110">
            <v>44</v>
          </cell>
          <cell r="S110">
            <v>49</v>
          </cell>
          <cell r="T110">
            <v>50</v>
          </cell>
          <cell r="U110">
            <v>51</v>
          </cell>
          <cell r="V110">
            <v>52</v>
          </cell>
          <cell r="W110" t="str">
            <v>-</v>
          </cell>
          <cell r="X110" t="str">
            <v>-</v>
          </cell>
          <cell r="Y110" t="str">
            <v>-</v>
          </cell>
          <cell r="Z110" t="str">
            <v>-</v>
          </cell>
          <cell r="AA110" t="str">
            <v>-</v>
          </cell>
          <cell r="AB110" t="str">
            <v>-</v>
          </cell>
          <cell r="AC110" t="str">
            <v>-</v>
          </cell>
          <cell r="AD110" t="str">
            <v>-</v>
          </cell>
        </row>
        <row r="111">
          <cell r="A111" t="str">
            <v>VIDRO PUX DIR 1945X1477X4MM + COR</v>
          </cell>
          <cell r="B111">
            <v>2000</v>
          </cell>
          <cell r="C111">
            <v>1500</v>
          </cell>
          <cell r="D111">
            <v>123103</v>
          </cell>
          <cell r="E111">
            <v>181000103</v>
          </cell>
          <cell r="F111" t="str">
            <v>05</v>
          </cell>
          <cell r="G111" t="str">
            <v>06</v>
          </cell>
          <cell r="H111" t="str">
            <v>08</v>
          </cell>
          <cell r="I111" t="str">
            <v>09</v>
          </cell>
          <cell r="J111">
            <v>10</v>
          </cell>
          <cell r="K111">
            <v>12</v>
          </cell>
          <cell r="L111">
            <v>13</v>
          </cell>
          <cell r="M111">
            <v>15</v>
          </cell>
          <cell r="N111">
            <v>21</v>
          </cell>
          <cell r="O111">
            <v>26</v>
          </cell>
          <cell r="P111">
            <v>27</v>
          </cell>
          <cell r="Q111">
            <v>38</v>
          </cell>
          <cell r="R111">
            <v>44</v>
          </cell>
          <cell r="S111">
            <v>49</v>
          </cell>
          <cell r="T111">
            <v>50</v>
          </cell>
          <cell r="U111">
            <v>51</v>
          </cell>
          <cell r="V111">
            <v>52</v>
          </cell>
          <cell r="W111" t="str">
            <v>-</v>
          </cell>
          <cell r="X111" t="str">
            <v>-</v>
          </cell>
          <cell r="Y111" t="str">
            <v>-</v>
          </cell>
          <cell r="Z111" t="str">
            <v>-</v>
          </cell>
          <cell r="AA111" t="str">
            <v>-</v>
          </cell>
          <cell r="AB111" t="str">
            <v>-</v>
          </cell>
          <cell r="AC111" t="str">
            <v>-</v>
          </cell>
          <cell r="AD111" t="str">
            <v>-</v>
          </cell>
        </row>
        <row r="112">
          <cell r="A112" t="str">
            <v>VIDRO PUX DIR 2045X777X4MM + COR</v>
          </cell>
          <cell r="B112">
            <v>2100</v>
          </cell>
          <cell r="C112">
            <v>800</v>
          </cell>
          <cell r="D112">
            <v>123104</v>
          </cell>
          <cell r="E112">
            <v>181000104</v>
          </cell>
          <cell r="F112" t="str">
            <v>05</v>
          </cell>
          <cell r="G112" t="str">
            <v>06</v>
          </cell>
          <cell r="H112" t="str">
            <v>08</v>
          </cell>
          <cell r="I112" t="str">
            <v>09</v>
          </cell>
          <cell r="J112">
            <v>10</v>
          </cell>
          <cell r="K112">
            <v>12</v>
          </cell>
          <cell r="L112">
            <v>13</v>
          </cell>
          <cell r="M112">
            <v>15</v>
          </cell>
          <cell r="N112">
            <v>21</v>
          </cell>
          <cell r="O112">
            <v>26</v>
          </cell>
          <cell r="P112">
            <v>27</v>
          </cell>
          <cell r="Q112">
            <v>38</v>
          </cell>
          <cell r="R112">
            <v>44</v>
          </cell>
          <cell r="S112">
            <v>49</v>
          </cell>
          <cell r="T112">
            <v>50</v>
          </cell>
          <cell r="U112">
            <v>51</v>
          </cell>
          <cell r="V112">
            <v>52</v>
          </cell>
          <cell r="W112" t="str">
            <v>-</v>
          </cell>
          <cell r="X112" t="str">
            <v>-</v>
          </cell>
          <cell r="Y112" t="str">
            <v>-</v>
          </cell>
          <cell r="Z112" t="str">
            <v>-</v>
          </cell>
          <cell r="AA112" t="str">
            <v>-</v>
          </cell>
          <cell r="AB112" t="str">
            <v>-</v>
          </cell>
          <cell r="AC112" t="str">
            <v>-</v>
          </cell>
          <cell r="AD112" t="str">
            <v>-</v>
          </cell>
        </row>
        <row r="113">
          <cell r="A113" t="str">
            <v>VIDRO PUX DIR 2045X877X4MM + COR</v>
          </cell>
          <cell r="B113">
            <v>2100</v>
          </cell>
          <cell r="C113">
            <v>900</v>
          </cell>
          <cell r="D113">
            <v>123105</v>
          </cell>
          <cell r="E113">
            <v>181000105</v>
          </cell>
          <cell r="F113" t="str">
            <v>05</v>
          </cell>
          <cell r="G113" t="str">
            <v>06</v>
          </cell>
          <cell r="H113" t="str">
            <v>08</v>
          </cell>
          <cell r="I113" t="str">
            <v>09</v>
          </cell>
          <cell r="J113">
            <v>10</v>
          </cell>
          <cell r="K113">
            <v>12</v>
          </cell>
          <cell r="L113">
            <v>13</v>
          </cell>
          <cell r="M113">
            <v>15</v>
          </cell>
          <cell r="N113">
            <v>21</v>
          </cell>
          <cell r="O113">
            <v>26</v>
          </cell>
          <cell r="P113">
            <v>27</v>
          </cell>
          <cell r="Q113">
            <v>38</v>
          </cell>
          <cell r="R113">
            <v>44</v>
          </cell>
          <cell r="S113">
            <v>49</v>
          </cell>
          <cell r="T113">
            <v>50</v>
          </cell>
          <cell r="U113">
            <v>51</v>
          </cell>
          <cell r="V113">
            <v>52</v>
          </cell>
          <cell r="W113" t="str">
            <v>-</v>
          </cell>
          <cell r="X113" t="str">
            <v>-</v>
          </cell>
          <cell r="Y113" t="str">
            <v>-</v>
          </cell>
          <cell r="Z113" t="str">
            <v>-</v>
          </cell>
          <cell r="AA113" t="str">
            <v>-</v>
          </cell>
          <cell r="AB113" t="str">
            <v>-</v>
          </cell>
          <cell r="AC113" t="str">
            <v>-</v>
          </cell>
          <cell r="AD113" t="str">
            <v>-</v>
          </cell>
        </row>
        <row r="114">
          <cell r="A114" t="str">
            <v>VIDRO PUX DIR 2045X977X4MM + COR</v>
          </cell>
          <cell r="B114">
            <v>2100</v>
          </cell>
          <cell r="C114">
            <v>1000</v>
          </cell>
          <cell r="D114">
            <v>123106</v>
          </cell>
          <cell r="E114">
            <v>181000106</v>
          </cell>
          <cell r="F114" t="str">
            <v>05</v>
          </cell>
          <cell r="G114" t="str">
            <v>06</v>
          </cell>
          <cell r="H114" t="str">
            <v>08</v>
          </cell>
          <cell r="I114" t="str">
            <v>09</v>
          </cell>
          <cell r="J114">
            <v>10</v>
          </cell>
          <cell r="K114">
            <v>12</v>
          </cell>
          <cell r="L114">
            <v>13</v>
          </cell>
          <cell r="M114">
            <v>15</v>
          </cell>
          <cell r="N114">
            <v>21</v>
          </cell>
          <cell r="O114">
            <v>26</v>
          </cell>
          <cell r="P114">
            <v>27</v>
          </cell>
          <cell r="Q114">
            <v>38</v>
          </cell>
          <cell r="R114">
            <v>44</v>
          </cell>
          <cell r="S114">
            <v>49</v>
          </cell>
          <cell r="T114">
            <v>50</v>
          </cell>
          <cell r="U114">
            <v>51</v>
          </cell>
          <cell r="V114">
            <v>52</v>
          </cell>
          <cell r="W114" t="str">
            <v>-</v>
          </cell>
          <cell r="X114" t="str">
            <v>-</v>
          </cell>
          <cell r="Y114" t="str">
            <v>-</v>
          </cell>
          <cell r="Z114" t="str">
            <v>-</v>
          </cell>
          <cell r="AA114" t="str">
            <v>-</v>
          </cell>
          <cell r="AB114" t="str">
            <v>-</v>
          </cell>
          <cell r="AC114" t="str">
            <v>-</v>
          </cell>
          <cell r="AD114" t="str">
            <v>-</v>
          </cell>
        </row>
        <row r="115">
          <cell r="A115" t="str">
            <v>VIDRO PUX DIR 2045X1077X4MM + COR</v>
          </cell>
          <cell r="B115">
            <v>2100</v>
          </cell>
          <cell r="C115">
            <v>1100</v>
          </cell>
          <cell r="D115">
            <v>123107</v>
          </cell>
          <cell r="E115">
            <v>181000107</v>
          </cell>
          <cell r="F115" t="str">
            <v>05</v>
          </cell>
          <cell r="G115" t="str">
            <v>06</v>
          </cell>
          <cell r="H115" t="str">
            <v>08</v>
          </cell>
          <cell r="I115" t="str">
            <v>09</v>
          </cell>
          <cell r="J115">
            <v>10</v>
          </cell>
          <cell r="K115">
            <v>12</v>
          </cell>
          <cell r="L115">
            <v>13</v>
          </cell>
          <cell r="M115">
            <v>15</v>
          </cell>
          <cell r="N115">
            <v>21</v>
          </cell>
          <cell r="O115">
            <v>26</v>
          </cell>
          <cell r="P115">
            <v>27</v>
          </cell>
          <cell r="Q115">
            <v>38</v>
          </cell>
          <cell r="R115">
            <v>44</v>
          </cell>
          <cell r="S115">
            <v>49</v>
          </cell>
          <cell r="T115">
            <v>50</v>
          </cell>
          <cell r="U115">
            <v>51</v>
          </cell>
          <cell r="V115">
            <v>52</v>
          </cell>
          <cell r="W115" t="str">
            <v>-</v>
          </cell>
          <cell r="X115" t="str">
            <v>-</v>
          </cell>
          <cell r="Y115" t="str">
            <v>-</v>
          </cell>
          <cell r="Z115" t="str">
            <v>-</v>
          </cell>
          <cell r="AA115" t="str">
            <v>-</v>
          </cell>
          <cell r="AB115" t="str">
            <v>-</v>
          </cell>
          <cell r="AC115" t="str">
            <v>-</v>
          </cell>
          <cell r="AD115" t="str">
            <v>-</v>
          </cell>
        </row>
        <row r="116">
          <cell r="A116" t="str">
            <v>VIDRO PUX DIR 2045X1177X4MM + COR</v>
          </cell>
          <cell r="B116">
            <v>2100</v>
          </cell>
          <cell r="C116">
            <v>1200</v>
          </cell>
          <cell r="D116">
            <v>123108</v>
          </cell>
          <cell r="E116">
            <v>181000108</v>
          </cell>
          <cell r="F116" t="str">
            <v>05</v>
          </cell>
          <cell r="G116" t="str">
            <v>06</v>
          </cell>
          <cell r="H116" t="str">
            <v>08</v>
          </cell>
          <cell r="I116" t="str">
            <v>09</v>
          </cell>
          <cell r="J116">
            <v>10</v>
          </cell>
          <cell r="K116">
            <v>12</v>
          </cell>
          <cell r="L116">
            <v>13</v>
          </cell>
          <cell r="M116">
            <v>15</v>
          </cell>
          <cell r="N116">
            <v>21</v>
          </cell>
          <cell r="O116">
            <v>26</v>
          </cell>
          <cell r="P116">
            <v>27</v>
          </cell>
          <cell r="Q116">
            <v>38</v>
          </cell>
          <cell r="R116">
            <v>44</v>
          </cell>
          <cell r="S116">
            <v>49</v>
          </cell>
          <cell r="T116">
            <v>50</v>
          </cell>
          <cell r="U116">
            <v>51</v>
          </cell>
          <cell r="V116">
            <v>52</v>
          </cell>
          <cell r="W116" t="str">
            <v>-</v>
          </cell>
          <cell r="X116" t="str">
            <v>-</v>
          </cell>
          <cell r="Y116" t="str">
            <v>-</v>
          </cell>
          <cell r="Z116" t="str">
            <v>-</v>
          </cell>
          <cell r="AA116" t="str">
            <v>-</v>
          </cell>
          <cell r="AB116" t="str">
            <v>-</v>
          </cell>
          <cell r="AC116" t="str">
            <v>-</v>
          </cell>
          <cell r="AD116" t="str">
            <v>-</v>
          </cell>
        </row>
        <row r="117">
          <cell r="A117" t="str">
            <v>VIDRO PUX DIR 2045X1277X4MM + COR</v>
          </cell>
          <cell r="B117">
            <v>2100</v>
          </cell>
          <cell r="C117">
            <v>1300</v>
          </cell>
          <cell r="D117">
            <v>123109</v>
          </cell>
          <cell r="E117">
            <v>181000109</v>
          </cell>
          <cell r="F117" t="str">
            <v>05</v>
          </cell>
          <cell r="G117" t="str">
            <v>06</v>
          </cell>
          <cell r="H117" t="str">
            <v>08</v>
          </cell>
          <cell r="I117" t="str">
            <v>09</v>
          </cell>
          <cell r="J117">
            <v>10</v>
          </cell>
          <cell r="K117">
            <v>12</v>
          </cell>
          <cell r="L117">
            <v>13</v>
          </cell>
          <cell r="M117">
            <v>15</v>
          </cell>
          <cell r="N117">
            <v>21</v>
          </cell>
          <cell r="O117">
            <v>26</v>
          </cell>
          <cell r="P117">
            <v>27</v>
          </cell>
          <cell r="Q117">
            <v>38</v>
          </cell>
          <cell r="R117">
            <v>44</v>
          </cell>
          <cell r="S117">
            <v>49</v>
          </cell>
          <cell r="T117">
            <v>50</v>
          </cell>
          <cell r="U117">
            <v>51</v>
          </cell>
          <cell r="V117">
            <v>52</v>
          </cell>
          <cell r="W117" t="str">
            <v>-</v>
          </cell>
          <cell r="X117" t="str">
            <v>-</v>
          </cell>
          <cell r="Y117" t="str">
            <v>-</v>
          </cell>
          <cell r="Z117" t="str">
            <v>-</v>
          </cell>
          <cell r="AA117" t="str">
            <v>-</v>
          </cell>
          <cell r="AB117" t="str">
            <v>-</v>
          </cell>
          <cell r="AC117" t="str">
            <v>-</v>
          </cell>
          <cell r="AD117" t="str">
            <v>-</v>
          </cell>
        </row>
        <row r="118">
          <cell r="A118" t="str">
            <v>VIDRO PUX DIR 2045X1377X4MM + COR</v>
          </cell>
          <cell r="B118">
            <v>2100</v>
          </cell>
          <cell r="C118">
            <v>1400</v>
          </cell>
          <cell r="D118">
            <v>123110</v>
          </cell>
          <cell r="E118">
            <v>181000110</v>
          </cell>
          <cell r="F118" t="str">
            <v>05</v>
          </cell>
          <cell r="G118" t="str">
            <v>06</v>
          </cell>
          <cell r="H118" t="str">
            <v>08</v>
          </cell>
          <cell r="I118" t="str">
            <v>09</v>
          </cell>
          <cell r="J118">
            <v>10</v>
          </cell>
          <cell r="K118">
            <v>12</v>
          </cell>
          <cell r="L118">
            <v>13</v>
          </cell>
          <cell r="M118">
            <v>15</v>
          </cell>
          <cell r="N118">
            <v>21</v>
          </cell>
          <cell r="O118">
            <v>26</v>
          </cell>
          <cell r="P118">
            <v>27</v>
          </cell>
          <cell r="Q118">
            <v>38</v>
          </cell>
          <cell r="R118">
            <v>44</v>
          </cell>
          <cell r="S118">
            <v>49</v>
          </cell>
          <cell r="T118">
            <v>50</v>
          </cell>
          <cell r="U118">
            <v>51</v>
          </cell>
          <cell r="V118">
            <v>52</v>
          </cell>
          <cell r="W118" t="str">
            <v>-</v>
          </cell>
          <cell r="X118" t="str">
            <v>-</v>
          </cell>
          <cell r="Y118" t="str">
            <v>-</v>
          </cell>
          <cell r="Z118" t="str">
            <v>-</v>
          </cell>
          <cell r="AA118" t="str">
            <v>-</v>
          </cell>
          <cell r="AB118" t="str">
            <v>-</v>
          </cell>
          <cell r="AC118" t="str">
            <v>-</v>
          </cell>
          <cell r="AD118" t="str">
            <v>-</v>
          </cell>
        </row>
        <row r="119">
          <cell r="A119" t="str">
            <v>VIDRO PUX DIR 2045X1477X4MM + COR</v>
          </cell>
          <cell r="B119">
            <v>2100</v>
          </cell>
          <cell r="C119">
            <v>1500</v>
          </cell>
          <cell r="D119">
            <v>123111</v>
          </cell>
          <cell r="E119">
            <v>181000111</v>
          </cell>
          <cell r="F119" t="str">
            <v>05</v>
          </cell>
          <cell r="G119" t="str">
            <v>06</v>
          </cell>
          <cell r="H119" t="str">
            <v>08</v>
          </cell>
          <cell r="I119" t="str">
            <v>09</v>
          </cell>
          <cell r="J119">
            <v>10</v>
          </cell>
          <cell r="K119">
            <v>12</v>
          </cell>
          <cell r="L119">
            <v>13</v>
          </cell>
          <cell r="M119">
            <v>15</v>
          </cell>
          <cell r="N119">
            <v>21</v>
          </cell>
          <cell r="O119">
            <v>26</v>
          </cell>
          <cell r="P119">
            <v>27</v>
          </cell>
          <cell r="Q119">
            <v>38</v>
          </cell>
          <cell r="R119">
            <v>44</v>
          </cell>
          <cell r="S119">
            <v>49</v>
          </cell>
          <cell r="T119">
            <v>50</v>
          </cell>
          <cell r="U119">
            <v>51</v>
          </cell>
          <cell r="V119">
            <v>52</v>
          </cell>
          <cell r="W119" t="str">
            <v>-</v>
          </cell>
          <cell r="X119" t="str">
            <v>-</v>
          </cell>
          <cell r="Y119" t="str">
            <v>-</v>
          </cell>
          <cell r="Z119" t="str">
            <v>-</v>
          </cell>
          <cell r="AA119" t="str">
            <v>-</v>
          </cell>
          <cell r="AB119" t="str">
            <v>-</v>
          </cell>
          <cell r="AC119" t="str">
            <v>-</v>
          </cell>
          <cell r="AD119" t="str">
            <v>-</v>
          </cell>
        </row>
        <row r="120">
          <cell r="A120" t="str">
            <v>VIDRO PUX DIR 2145X777X4MM + COR</v>
          </cell>
          <cell r="B120">
            <v>2200</v>
          </cell>
          <cell r="C120">
            <v>800</v>
          </cell>
          <cell r="D120">
            <v>123112</v>
          </cell>
          <cell r="E120">
            <v>181000112</v>
          </cell>
          <cell r="F120" t="str">
            <v>05</v>
          </cell>
          <cell r="G120" t="str">
            <v>06</v>
          </cell>
          <cell r="H120" t="str">
            <v>08</v>
          </cell>
          <cell r="I120" t="str">
            <v>09</v>
          </cell>
          <cell r="J120">
            <v>10</v>
          </cell>
          <cell r="K120">
            <v>12</v>
          </cell>
          <cell r="L120">
            <v>13</v>
          </cell>
          <cell r="M120">
            <v>15</v>
          </cell>
          <cell r="N120">
            <v>21</v>
          </cell>
          <cell r="O120">
            <v>26</v>
          </cell>
          <cell r="P120">
            <v>27</v>
          </cell>
          <cell r="Q120">
            <v>38</v>
          </cell>
          <cell r="R120">
            <v>44</v>
          </cell>
          <cell r="S120">
            <v>49</v>
          </cell>
          <cell r="T120">
            <v>50</v>
          </cell>
          <cell r="U120">
            <v>51</v>
          </cell>
          <cell r="V120">
            <v>52</v>
          </cell>
          <cell r="W120" t="str">
            <v>-</v>
          </cell>
          <cell r="X120" t="str">
            <v>-</v>
          </cell>
          <cell r="Y120" t="str">
            <v>-</v>
          </cell>
          <cell r="Z120" t="str">
            <v>-</v>
          </cell>
          <cell r="AA120" t="str">
            <v>-</v>
          </cell>
          <cell r="AB120" t="str">
            <v>-</v>
          </cell>
          <cell r="AC120" t="str">
            <v>-</v>
          </cell>
          <cell r="AD120" t="str">
            <v>-</v>
          </cell>
        </row>
        <row r="121">
          <cell r="A121" t="str">
            <v>VIDRO PUX DIR 2145X877X4MM + COR</v>
          </cell>
          <cell r="B121">
            <v>2200</v>
          </cell>
          <cell r="C121">
            <v>900</v>
          </cell>
          <cell r="D121">
            <v>123113</v>
          </cell>
          <cell r="E121">
            <v>181000113</v>
          </cell>
          <cell r="F121" t="str">
            <v>05</v>
          </cell>
          <cell r="G121" t="str">
            <v>06</v>
          </cell>
          <cell r="H121" t="str">
            <v>08</v>
          </cell>
          <cell r="I121" t="str">
            <v>09</v>
          </cell>
          <cell r="J121">
            <v>10</v>
          </cell>
          <cell r="K121">
            <v>12</v>
          </cell>
          <cell r="L121">
            <v>13</v>
          </cell>
          <cell r="M121">
            <v>15</v>
          </cell>
          <cell r="N121">
            <v>21</v>
          </cell>
          <cell r="O121">
            <v>26</v>
          </cell>
          <cell r="P121">
            <v>27</v>
          </cell>
          <cell r="Q121">
            <v>38</v>
          </cell>
          <cell r="R121">
            <v>44</v>
          </cell>
          <cell r="S121">
            <v>49</v>
          </cell>
          <cell r="T121">
            <v>50</v>
          </cell>
          <cell r="U121">
            <v>51</v>
          </cell>
          <cell r="V121">
            <v>52</v>
          </cell>
          <cell r="W121" t="str">
            <v>-</v>
          </cell>
          <cell r="X121" t="str">
            <v>-</v>
          </cell>
          <cell r="Y121" t="str">
            <v>-</v>
          </cell>
          <cell r="Z121" t="str">
            <v>-</v>
          </cell>
          <cell r="AA121" t="str">
            <v>-</v>
          </cell>
          <cell r="AB121" t="str">
            <v>-</v>
          </cell>
          <cell r="AC121" t="str">
            <v>-</v>
          </cell>
          <cell r="AD121" t="str">
            <v>-</v>
          </cell>
        </row>
        <row r="122">
          <cell r="A122" t="str">
            <v>VIDRO PUX DIR 2145X977X4MM + COR</v>
          </cell>
          <cell r="B122">
            <v>2200</v>
          </cell>
          <cell r="C122">
            <v>1000</v>
          </cell>
          <cell r="D122">
            <v>123114</v>
          </cell>
          <cell r="E122">
            <v>181000114</v>
          </cell>
          <cell r="F122" t="str">
            <v>05</v>
          </cell>
          <cell r="G122" t="str">
            <v>06</v>
          </cell>
          <cell r="H122" t="str">
            <v>08</v>
          </cell>
          <cell r="I122" t="str">
            <v>09</v>
          </cell>
          <cell r="J122">
            <v>10</v>
          </cell>
          <cell r="K122">
            <v>12</v>
          </cell>
          <cell r="L122">
            <v>13</v>
          </cell>
          <cell r="M122">
            <v>15</v>
          </cell>
          <cell r="N122">
            <v>21</v>
          </cell>
          <cell r="O122">
            <v>26</v>
          </cell>
          <cell r="P122">
            <v>27</v>
          </cell>
          <cell r="Q122">
            <v>38</v>
          </cell>
          <cell r="R122">
            <v>44</v>
          </cell>
          <cell r="S122">
            <v>49</v>
          </cell>
          <cell r="T122">
            <v>50</v>
          </cell>
          <cell r="U122">
            <v>51</v>
          </cell>
          <cell r="V122">
            <v>52</v>
          </cell>
          <cell r="W122" t="str">
            <v>-</v>
          </cell>
          <cell r="X122" t="str">
            <v>-</v>
          </cell>
          <cell r="Y122" t="str">
            <v>-</v>
          </cell>
          <cell r="Z122" t="str">
            <v>-</v>
          </cell>
          <cell r="AA122" t="str">
            <v>-</v>
          </cell>
          <cell r="AB122" t="str">
            <v>-</v>
          </cell>
          <cell r="AC122" t="str">
            <v>-</v>
          </cell>
          <cell r="AD122" t="str">
            <v>-</v>
          </cell>
        </row>
        <row r="123">
          <cell r="A123" t="str">
            <v>VIDRO PUX DIR 2145X1077X4MM + COR</v>
          </cell>
          <cell r="B123">
            <v>2200</v>
          </cell>
          <cell r="C123">
            <v>1100</v>
          </cell>
          <cell r="D123">
            <v>123115</v>
          </cell>
          <cell r="E123">
            <v>181000115</v>
          </cell>
          <cell r="F123" t="str">
            <v>05</v>
          </cell>
          <cell r="G123" t="str">
            <v>06</v>
          </cell>
          <cell r="H123" t="str">
            <v>08</v>
          </cell>
          <cell r="I123" t="str">
            <v>09</v>
          </cell>
          <cell r="J123">
            <v>10</v>
          </cell>
          <cell r="K123">
            <v>12</v>
          </cell>
          <cell r="L123">
            <v>13</v>
          </cell>
          <cell r="M123">
            <v>15</v>
          </cell>
          <cell r="N123">
            <v>21</v>
          </cell>
          <cell r="O123">
            <v>26</v>
          </cell>
          <cell r="P123">
            <v>27</v>
          </cell>
          <cell r="Q123">
            <v>38</v>
          </cell>
          <cell r="R123">
            <v>44</v>
          </cell>
          <cell r="S123">
            <v>49</v>
          </cell>
          <cell r="T123">
            <v>50</v>
          </cell>
          <cell r="U123">
            <v>51</v>
          </cell>
          <cell r="V123">
            <v>52</v>
          </cell>
          <cell r="W123" t="str">
            <v>-</v>
          </cell>
          <cell r="X123" t="str">
            <v>-</v>
          </cell>
          <cell r="Y123" t="str">
            <v>-</v>
          </cell>
          <cell r="Z123" t="str">
            <v>-</v>
          </cell>
          <cell r="AA123" t="str">
            <v>-</v>
          </cell>
          <cell r="AB123" t="str">
            <v>-</v>
          </cell>
          <cell r="AC123" t="str">
            <v>-</v>
          </cell>
          <cell r="AD123" t="str">
            <v>-</v>
          </cell>
        </row>
        <row r="124">
          <cell r="A124" t="str">
            <v>VIDRO PUX DIR 2145X1177X4MM + COR</v>
          </cell>
          <cell r="B124">
            <v>2200</v>
          </cell>
          <cell r="C124">
            <v>1200</v>
          </cell>
          <cell r="D124">
            <v>123116</v>
          </cell>
          <cell r="E124">
            <v>181000116</v>
          </cell>
          <cell r="F124" t="str">
            <v>05</v>
          </cell>
          <cell r="G124" t="str">
            <v>06</v>
          </cell>
          <cell r="H124" t="str">
            <v>08</v>
          </cell>
          <cell r="I124" t="str">
            <v>09</v>
          </cell>
          <cell r="J124">
            <v>10</v>
          </cell>
          <cell r="K124">
            <v>12</v>
          </cell>
          <cell r="L124">
            <v>13</v>
          </cell>
          <cell r="M124">
            <v>15</v>
          </cell>
          <cell r="N124">
            <v>21</v>
          </cell>
          <cell r="O124">
            <v>26</v>
          </cell>
          <cell r="P124">
            <v>27</v>
          </cell>
          <cell r="Q124">
            <v>38</v>
          </cell>
          <cell r="R124">
            <v>44</v>
          </cell>
          <cell r="S124">
            <v>49</v>
          </cell>
          <cell r="T124">
            <v>50</v>
          </cell>
          <cell r="U124">
            <v>51</v>
          </cell>
          <cell r="V124">
            <v>52</v>
          </cell>
          <cell r="W124" t="str">
            <v>-</v>
          </cell>
          <cell r="X124" t="str">
            <v>-</v>
          </cell>
          <cell r="Y124" t="str">
            <v>-</v>
          </cell>
          <cell r="Z124" t="str">
            <v>-</v>
          </cell>
          <cell r="AA124" t="str">
            <v>-</v>
          </cell>
          <cell r="AB124" t="str">
            <v>-</v>
          </cell>
          <cell r="AC124" t="str">
            <v>-</v>
          </cell>
          <cell r="AD124" t="str">
            <v>-</v>
          </cell>
        </row>
        <row r="125">
          <cell r="A125" t="str">
            <v>VIDRO PUX DIR 2145X1277X4MM + COR</v>
          </cell>
          <cell r="B125">
            <v>2200</v>
          </cell>
          <cell r="C125">
            <v>1300</v>
          </cell>
          <cell r="D125">
            <v>123117</v>
          </cell>
          <cell r="E125">
            <v>181000117</v>
          </cell>
          <cell r="F125" t="str">
            <v>05</v>
          </cell>
          <cell r="G125" t="str">
            <v>06</v>
          </cell>
          <cell r="H125" t="str">
            <v>08</v>
          </cell>
          <cell r="I125" t="str">
            <v>09</v>
          </cell>
          <cell r="J125">
            <v>10</v>
          </cell>
          <cell r="K125">
            <v>12</v>
          </cell>
          <cell r="L125">
            <v>13</v>
          </cell>
          <cell r="M125">
            <v>15</v>
          </cell>
          <cell r="N125">
            <v>21</v>
          </cell>
          <cell r="O125">
            <v>26</v>
          </cell>
          <cell r="P125">
            <v>27</v>
          </cell>
          <cell r="Q125">
            <v>38</v>
          </cell>
          <cell r="R125">
            <v>44</v>
          </cell>
          <cell r="S125">
            <v>49</v>
          </cell>
          <cell r="T125">
            <v>50</v>
          </cell>
          <cell r="U125">
            <v>51</v>
          </cell>
          <cell r="V125">
            <v>52</v>
          </cell>
          <cell r="W125" t="str">
            <v>-</v>
          </cell>
          <cell r="X125" t="str">
            <v>-</v>
          </cell>
          <cell r="Y125" t="str">
            <v>-</v>
          </cell>
          <cell r="Z125" t="str">
            <v>-</v>
          </cell>
          <cell r="AA125" t="str">
            <v>-</v>
          </cell>
          <cell r="AB125" t="str">
            <v>-</v>
          </cell>
          <cell r="AC125" t="str">
            <v>-</v>
          </cell>
          <cell r="AD125" t="str">
            <v>-</v>
          </cell>
        </row>
        <row r="126">
          <cell r="A126" t="str">
            <v>VIDRO PUX DIR 2145X1377X4MM + COR</v>
          </cell>
          <cell r="B126">
            <v>2200</v>
          </cell>
          <cell r="C126">
            <v>1400</v>
          </cell>
          <cell r="D126">
            <v>123118</v>
          </cell>
          <cell r="E126">
            <v>181000118</v>
          </cell>
          <cell r="F126" t="str">
            <v>05</v>
          </cell>
          <cell r="G126" t="str">
            <v>06</v>
          </cell>
          <cell r="H126" t="str">
            <v>08</v>
          </cell>
          <cell r="I126" t="str">
            <v>09</v>
          </cell>
          <cell r="J126">
            <v>10</v>
          </cell>
          <cell r="K126">
            <v>12</v>
          </cell>
          <cell r="L126">
            <v>13</v>
          </cell>
          <cell r="M126">
            <v>15</v>
          </cell>
          <cell r="N126">
            <v>21</v>
          </cell>
          <cell r="O126">
            <v>26</v>
          </cell>
          <cell r="P126">
            <v>27</v>
          </cell>
          <cell r="Q126">
            <v>38</v>
          </cell>
          <cell r="R126">
            <v>44</v>
          </cell>
          <cell r="S126">
            <v>49</v>
          </cell>
          <cell r="T126">
            <v>50</v>
          </cell>
          <cell r="U126">
            <v>51</v>
          </cell>
          <cell r="V126">
            <v>52</v>
          </cell>
          <cell r="W126" t="str">
            <v>-</v>
          </cell>
          <cell r="X126" t="str">
            <v>-</v>
          </cell>
          <cell r="Y126" t="str">
            <v>-</v>
          </cell>
          <cell r="Z126" t="str">
            <v>-</v>
          </cell>
          <cell r="AA126" t="str">
            <v>-</v>
          </cell>
          <cell r="AB126" t="str">
            <v>-</v>
          </cell>
          <cell r="AC126" t="str">
            <v>-</v>
          </cell>
          <cell r="AD126" t="str">
            <v>-</v>
          </cell>
        </row>
        <row r="127">
          <cell r="A127" t="str">
            <v>VIDRO PUX DIR 2145X1477X4MM + COR</v>
          </cell>
          <cell r="B127">
            <v>2200</v>
          </cell>
          <cell r="C127">
            <v>1500</v>
          </cell>
          <cell r="D127">
            <v>123119</v>
          </cell>
          <cell r="E127">
            <v>181000119</v>
          </cell>
          <cell r="F127" t="str">
            <v>05</v>
          </cell>
          <cell r="G127" t="str">
            <v>06</v>
          </cell>
          <cell r="H127" t="str">
            <v>08</v>
          </cell>
          <cell r="I127" t="str">
            <v>09</v>
          </cell>
          <cell r="J127">
            <v>10</v>
          </cell>
          <cell r="K127">
            <v>12</v>
          </cell>
          <cell r="L127">
            <v>13</v>
          </cell>
          <cell r="M127">
            <v>15</v>
          </cell>
          <cell r="N127">
            <v>21</v>
          </cell>
          <cell r="O127">
            <v>26</v>
          </cell>
          <cell r="P127">
            <v>27</v>
          </cell>
          <cell r="Q127">
            <v>38</v>
          </cell>
          <cell r="R127">
            <v>44</v>
          </cell>
          <cell r="S127">
            <v>49</v>
          </cell>
          <cell r="T127">
            <v>50</v>
          </cell>
          <cell r="U127">
            <v>51</v>
          </cell>
          <cell r="V127">
            <v>52</v>
          </cell>
          <cell r="W127" t="str">
            <v>-</v>
          </cell>
          <cell r="X127" t="str">
            <v>-</v>
          </cell>
          <cell r="Y127" t="str">
            <v>-</v>
          </cell>
          <cell r="Z127" t="str">
            <v>-</v>
          </cell>
          <cell r="AA127" t="str">
            <v>-</v>
          </cell>
          <cell r="AB127" t="str">
            <v>-</v>
          </cell>
          <cell r="AC127" t="str">
            <v>-</v>
          </cell>
          <cell r="AD127" t="str">
            <v>-</v>
          </cell>
        </row>
        <row r="128">
          <cell r="A128" t="str">
            <v>VIDRO PUX DIR 2245X777X4MM + COR</v>
          </cell>
          <cell r="B128">
            <v>2300</v>
          </cell>
          <cell r="C128">
            <v>800</v>
          </cell>
          <cell r="D128">
            <v>123120</v>
          </cell>
          <cell r="E128">
            <v>181000120</v>
          </cell>
          <cell r="F128" t="str">
            <v>05</v>
          </cell>
          <cell r="G128" t="str">
            <v>06</v>
          </cell>
          <cell r="H128" t="str">
            <v>08</v>
          </cell>
          <cell r="I128" t="str">
            <v>09</v>
          </cell>
          <cell r="J128">
            <v>10</v>
          </cell>
          <cell r="K128">
            <v>12</v>
          </cell>
          <cell r="L128">
            <v>13</v>
          </cell>
          <cell r="M128">
            <v>15</v>
          </cell>
          <cell r="N128">
            <v>21</v>
          </cell>
          <cell r="O128">
            <v>26</v>
          </cell>
          <cell r="P128">
            <v>27</v>
          </cell>
          <cell r="Q128">
            <v>38</v>
          </cell>
          <cell r="R128">
            <v>44</v>
          </cell>
          <cell r="S128">
            <v>49</v>
          </cell>
          <cell r="T128">
            <v>50</v>
          </cell>
          <cell r="U128">
            <v>51</v>
          </cell>
          <cell r="V128">
            <v>52</v>
          </cell>
          <cell r="W128" t="str">
            <v>-</v>
          </cell>
          <cell r="X128" t="str">
            <v>-</v>
          </cell>
          <cell r="Y128" t="str">
            <v>-</v>
          </cell>
          <cell r="Z128" t="str">
            <v>-</v>
          </cell>
          <cell r="AA128" t="str">
            <v>-</v>
          </cell>
          <cell r="AB128" t="str">
            <v>-</v>
          </cell>
          <cell r="AC128" t="str">
            <v>-</v>
          </cell>
          <cell r="AD128" t="str">
            <v>-</v>
          </cell>
        </row>
        <row r="129">
          <cell r="A129" t="str">
            <v>VIDRO PUX DIR 2245X877X4MM + COR</v>
          </cell>
          <cell r="B129">
            <v>2300</v>
          </cell>
          <cell r="C129">
            <v>900</v>
          </cell>
          <cell r="D129">
            <v>123121</v>
          </cell>
          <cell r="E129">
            <v>181000121</v>
          </cell>
          <cell r="F129" t="str">
            <v>05</v>
          </cell>
          <cell r="G129" t="str">
            <v>06</v>
          </cell>
          <cell r="H129" t="str">
            <v>08</v>
          </cell>
          <cell r="I129" t="str">
            <v>09</v>
          </cell>
          <cell r="J129">
            <v>10</v>
          </cell>
          <cell r="K129">
            <v>12</v>
          </cell>
          <cell r="L129">
            <v>13</v>
          </cell>
          <cell r="M129">
            <v>15</v>
          </cell>
          <cell r="N129">
            <v>21</v>
          </cell>
          <cell r="O129">
            <v>26</v>
          </cell>
          <cell r="P129">
            <v>27</v>
          </cell>
          <cell r="Q129">
            <v>38</v>
          </cell>
          <cell r="R129">
            <v>44</v>
          </cell>
          <cell r="S129">
            <v>49</v>
          </cell>
          <cell r="T129">
            <v>50</v>
          </cell>
          <cell r="U129">
            <v>51</v>
          </cell>
          <cell r="V129">
            <v>52</v>
          </cell>
          <cell r="W129" t="str">
            <v>-</v>
          </cell>
          <cell r="X129" t="str">
            <v>-</v>
          </cell>
          <cell r="Y129" t="str">
            <v>-</v>
          </cell>
          <cell r="Z129" t="str">
            <v>-</v>
          </cell>
          <cell r="AA129" t="str">
            <v>-</v>
          </cell>
          <cell r="AB129" t="str">
            <v>-</v>
          </cell>
          <cell r="AC129" t="str">
            <v>-</v>
          </cell>
          <cell r="AD129" t="str">
            <v>-</v>
          </cell>
        </row>
        <row r="130">
          <cell r="A130" t="str">
            <v>VIDRO PUX DIR 2245X977X4MM + COR</v>
          </cell>
          <cell r="B130">
            <v>2300</v>
          </cell>
          <cell r="C130">
            <v>1000</v>
          </cell>
          <cell r="D130">
            <v>123122</v>
          </cell>
          <cell r="E130">
            <v>181000122</v>
          </cell>
          <cell r="F130" t="str">
            <v>05</v>
          </cell>
          <cell r="G130" t="str">
            <v>06</v>
          </cell>
          <cell r="H130" t="str">
            <v>08</v>
          </cell>
          <cell r="I130" t="str">
            <v>09</v>
          </cell>
          <cell r="J130">
            <v>10</v>
          </cell>
          <cell r="K130">
            <v>12</v>
          </cell>
          <cell r="L130">
            <v>13</v>
          </cell>
          <cell r="M130">
            <v>15</v>
          </cell>
          <cell r="N130">
            <v>21</v>
          </cell>
          <cell r="O130">
            <v>26</v>
          </cell>
          <cell r="P130">
            <v>27</v>
          </cell>
          <cell r="Q130">
            <v>38</v>
          </cell>
          <cell r="R130">
            <v>44</v>
          </cell>
          <cell r="S130">
            <v>49</v>
          </cell>
          <cell r="T130">
            <v>50</v>
          </cell>
          <cell r="U130">
            <v>51</v>
          </cell>
          <cell r="V130">
            <v>52</v>
          </cell>
          <cell r="W130" t="str">
            <v>-</v>
          </cell>
          <cell r="X130" t="str">
            <v>-</v>
          </cell>
          <cell r="Y130" t="str">
            <v>-</v>
          </cell>
          <cell r="Z130" t="str">
            <v>-</v>
          </cell>
          <cell r="AA130" t="str">
            <v>-</v>
          </cell>
          <cell r="AB130" t="str">
            <v>-</v>
          </cell>
          <cell r="AC130" t="str">
            <v>-</v>
          </cell>
          <cell r="AD130" t="str">
            <v>-</v>
          </cell>
        </row>
        <row r="131">
          <cell r="A131" t="str">
            <v>VIDRO PUX DIR 2245X1077X4MM + COR</v>
          </cell>
          <cell r="B131">
            <v>2300</v>
          </cell>
          <cell r="C131">
            <v>1100</v>
          </cell>
          <cell r="D131">
            <v>123123</v>
          </cell>
          <cell r="E131">
            <v>181000123</v>
          </cell>
          <cell r="F131" t="str">
            <v>05</v>
          </cell>
          <cell r="G131" t="str">
            <v>06</v>
          </cell>
          <cell r="H131" t="str">
            <v>08</v>
          </cell>
          <cell r="I131" t="str">
            <v>09</v>
          </cell>
          <cell r="J131">
            <v>10</v>
          </cell>
          <cell r="K131">
            <v>12</v>
          </cell>
          <cell r="L131">
            <v>13</v>
          </cell>
          <cell r="M131">
            <v>15</v>
          </cell>
          <cell r="N131">
            <v>21</v>
          </cell>
          <cell r="O131">
            <v>26</v>
          </cell>
          <cell r="P131">
            <v>27</v>
          </cell>
          <cell r="Q131">
            <v>38</v>
          </cell>
          <cell r="R131">
            <v>44</v>
          </cell>
          <cell r="S131">
            <v>49</v>
          </cell>
          <cell r="T131">
            <v>50</v>
          </cell>
          <cell r="U131">
            <v>51</v>
          </cell>
          <cell r="V131">
            <v>52</v>
          </cell>
          <cell r="W131" t="str">
            <v>-</v>
          </cell>
          <cell r="X131" t="str">
            <v>-</v>
          </cell>
          <cell r="Y131" t="str">
            <v>-</v>
          </cell>
          <cell r="Z131" t="str">
            <v>-</v>
          </cell>
          <cell r="AA131" t="str">
            <v>-</v>
          </cell>
          <cell r="AB131" t="str">
            <v>-</v>
          </cell>
          <cell r="AC131" t="str">
            <v>-</v>
          </cell>
          <cell r="AD131" t="str">
            <v>-</v>
          </cell>
        </row>
        <row r="132">
          <cell r="A132" t="str">
            <v>VIDRO PUX DIR 2245X1177X4MM + COR</v>
          </cell>
          <cell r="B132">
            <v>2300</v>
          </cell>
          <cell r="C132">
            <v>1200</v>
          </cell>
          <cell r="D132">
            <v>123124</v>
          </cell>
          <cell r="E132">
            <v>181000124</v>
          </cell>
          <cell r="F132" t="str">
            <v>05</v>
          </cell>
          <cell r="G132" t="str">
            <v>06</v>
          </cell>
          <cell r="H132" t="str">
            <v>08</v>
          </cell>
          <cell r="I132" t="str">
            <v>09</v>
          </cell>
          <cell r="J132">
            <v>10</v>
          </cell>
          <cell r="K132">
            <v>12</v>
          </cell>
          <cell r="L132">
            <v>13</v>
          </cell>
          <cell r="M132">
            <v>15</v>
          </cell>
          <cell r="N132">
            <v>21</v>
          </cell>
          <cell r="O132">
            <v>26</v>
          </cell>
          <cell r="P132">
            <v>27</v>
          </cell>
          <cell r="Q132">
            <v>38</v>
          </cell>
          <cell r="R132">
            <v>44</v>
          </cell>
          <cell r="S132">
            <v>49</v>
          </cell>
          <cell r="T132">
            <v>50</v>
          </cell>
          <cell r="U132">
            <v>51</v>
          </cell>
          <cell r="V132">
            <v>52</v>
          </cell>
          <cell r="W132" t="str">
            <v>-</v>
          </cell>
          <cell r="X132" t="str">
            <v>-</v>
          </cell>
          <cell r="Y132" t="str">
            <v>-</v>
          </cell>
          <cell r="Z132" t="str">
            <v>-</v>
          </cell>
          <cell r="AA132" t="str">
            <v>-</v>
          </cell>
          <cell r="AB132" t="str">
            <v>-</v>
          </cell>
          <cell r="AC132" t="str">
            <v>-</v>
          </cell>
          <cell r="AD132" t="str">
            <v>-</v>
          </cell>
        </row>
        <row r="133">
          <cell r="A133" t="str">
            <v>VIDRO PUX DIR 2245X1277X4MM + COR</v>
          </cell>
          <cell r="B133">
            <v>2300</v>
          </cell>
          <cell r="C133">
            <v>1300</v>
          </cell>
          <cell r="D133">
            <v>123125</v>
          </cell>
          <cell r="E133">
            <v>181000125</v>
          </cell>
          <cell r="F133" t="str">
            <v>05</v>
          </cell>
          <cell r="G133" t="str">
            <v>06</v>
          </cell>
          <cell r="H133" t="str">
            <v>08</v>
          </cell>
          <cell r="I133" t="str">
            <v>09</v>
          </cell>
          <cell r="J133">
            <v>10</v>
          </cell>
          <cell r="K133">
            <v>12</v>
          </cell>
          <cell r="L133">
            <v>13</v>
          </cell>
          <cell r="M133">
            <v>15</v>
          </cell>
          <cell r="N133">
            <v>21</v>
          </cell>
          <cell r="O133">
            <v>26</v>
          </cell>
          <cell r="P133">
            <v>27</v>
          </cell>
          <cell r="Q133">
            <v>38</v>
          </cell>
          <cell r="R133">
            <v>44</v>
          </cell>
          <cell r="S133">
            <v>49</v>
          </cell>
          <cell r="T133">
            <v>50</v>
          </cell>
          <cell r="U133">
            <v>51</v>
          </cell>
          <cell r="V133">
            <v>52</v>
          </cell>
          <cell r="W133" t="str">
            <v>-</v>
          </cell>
          <cell r="X133" t="str">
            <v>-</v>
          </cell>
          <cell r="Y133" t="str">
            <v>-</v>
          </cell>
          <cell r="Z133" t="str">
            <v>-</v>
          </cell>
          <cell r="AA133" t="str">
            <v>-</v>
          </cell>
          <cell r="AB133" t="str">
            <v>-</v>
          </cell>
          <cell r="AC133" t="str">
            <v>-</v>
          </cell>
          <cell r="AD133" t="str">
            <v>-</v>
          </cell>
        </row>
        <row r="134">
          <cell r="A134" t="str">
            <v>VIDRO PUX DIR 2245X1377X4MM + COR</v>
          </cell>
          <cell r="B134">
            <v>2300</v>
          </cell>
          <cell r="C134">
            <v>1400</v>
          </cell>
          <cell r="D134">
            <v>123126</v>
          </cell>
          <cell r="E134">
            <v>181000126</v>
          </cell>
          <cell r="F134" t="str">
            <v>05</v>
          </cell>
          <cell r="G134" t="str">
            <v>06</v>
          </cell>
          <cell r="H134" t="str">
            <v>08</v>
          </cell>
          <cell r="I134" t="str">
            <v>09</v>
          </cell>
          <cell r="J134">
            <v>10</v>
          </cell>
          <cell r="K134">
            <v>12</v>
          </cell>
          <cell r="L134">
            <v>13</v>
          </cell>
          <cell r="M134">
            <v>15</v>
          </cell>
          <cell r="N134">
            <v>21</v>
          </cell>
          <cell r="O134">
            <v>26</v>
          </cell>
          <cell r="P134">
            <v>27</v>
          </cell>
          <cell r="Q134">
            <v>38</v>
          </cell>
          <cell r="R134">
            <v>44</v>
          </cell>
          <cell r="S134">
            <v>49</v>
          </cell>
          <cell r="T134">
            <v>50</v>
          </cell>
          <cell r="U134">
            <v>51</v>
          </cell>
          <cell r="V134">
            <v>52</v>
          </cell>
          <cell r="W134" t="str">
            <v>-</v>
          </cell>
          <cell r="X134" t="str">
            <v>-</v>
          </cell>
          <cell r="Y134" t="str">
            <v>-</v>
          </cell>
          <cell r="Z134" t="str">
            <v>-</v>
          </cell>
          <cell r="AA134" t="str">
            <v>-</v>
          </cell>
          <cell r="AB134" t="str">
            <v>-</v>
          </cell>
          <cell r="AC134" t="str">
            <v>-</v>
          </cell>
          <cell r="AD134" t="str">
            <v>-</v>
          </cell>
        </row>
        <row r="135">
          <cell r="A135" t="str">
            <v>VIDRO PUX DIR 2245X1477X4MM + COR</v>
          </cell>
          <cell r="B135">
            <v>2300</v>
          </cell>
          <cell r="C135">
            <v>1500</v>
          </cell>
          <cell r="D135">
            <v>123127</v>
          </cell>
          <cell r="E135">
            <v>181000127</v>
          </cell>
          <cell r="F135" t="str">
            <v>05</v>
          </cell>
          <cell r="G135" t="str">
            <v>06</v>
          </cell>
          <cell r="H135" t="str">
            <v>08</v>
          </cell>
          <cell r="I135" t="str">
            <v>09</v>
          </cell>
          <cell r="J135">
            <v>10</v>
          </cell>
          <cell r="K135">
            <v>12</v>
          </cell>
          <cell r="L135">
            <v>13</v>
          </cell>
          <cell r="M135">
            <v>15</v>
          </cell>
          <cell r="N135">
            <v>21</v>
          </cell>
          <cell r="O135">
            <v>26</v>
          </cell>
          <cell r="P135">
            <v>27</v>
          </cell>
          <cell r="Q135">
            <v>38</v>
          </cell>
          <cell r="R135">
            <v>44</v>
          </cell>
          <cell r="S135">
            <v>49</v>
          </cell>
          <cell r="T135">
            <v>50</v>
          </cell>
          <cell r="U135">
            <v>51</v>
          </cell>
          <cell r="V135">
            <v>52</v>
          </cell>
          <cell r="W135" t="str">
            <v>-</v>
          </cell>
          <cell r="X135" t="str">
            <v>-</v>
          </cell>
          <cell r="Y135" t="str">
            <v>-</v>
          </cell>
          <cell r="Z135" t="str">
            <v>-</v>
          </cell>
          <cell r="AA135" t="str">
            <v>-</v>
          </cell>
          <cell r="AB135" t="str">
            <v>-</v>
          </cell>
          <cell r="AC135" t="str">
            <v>-</v>
          </cell>
          <cell r="AD135" t="str">
            <v>-</v>
          </cell>
        </row>
        <row r="136">
          <cell r="A136" t="str">
            <v>VIDRO PUX DIR 2345X777X4MM + COR</v>
          </cell>
          <cell r="B136">
            <v>2400</v>
          </cell>
          <cell r="C136">
            <v>800</v>
          </cell>
          <cell r="D136">
            <v>123128</v>
          </cell>
          <cell r="E136">
            <v>181000128</v>
          </cell>
          <cell r="F136" t="str">
            <v>05</v>
          </cell>
          <cell r="G136" t="str">
            <v>06</v>
          </cell>
          <cell r="H136" t="str">
            <v>08</v>
          </cell>
          <cell r="I136" t="str">
            <v>09</v>
          </cell>
          <cell r="J136">
            <v>10</v>
          </cell>
          <cell r="K136">
            <v>12</v>
          </cell>
          <cell r="L136">
            <v>13</v>
          </cell>
          <cell r="M136">
            <v>15</v>
          </cell>
          <cell r="N136">
            <v>21</v>
          </cell>
          <cell r="O136">
            <v>26</v>
          </cell>
          <cell r="P136">
            <v>27</v>
          </cell>
          <cell r="Q136">
            <v>38</v>
          </cell>
          <cell r="R136">
            <v>44</v>
          </cell>
          <cell r="S136">
            <v>49</v>
          </cell>
          <cell r="T136">
            <v>50</v>
          </cell>
          <cell r="U136">
            <v>51</v>
          </cell>
          <cell r="V136">
            <v>52</v>
          </cell>
          <cell r="W136" t="str">
            <v>-</v>
          </cell>
          <cell r="X136" t="str">
            <v>-</v>
          </cell>
          <cell r="Y136" t="str">
            <v>-</v>
          </cell>
          <cell r="Z136" t="str">
            <v>-</v>
          </cell>
          <cell r="AA136" t="str">
            <v>-</v>
          </cell>
          <cell r="AB136" t="str">
            <v>-</v>
          </cell>
          <cell r="AC136" t="str">
            <v>-</v>
          </cell>
          <cell r="AD136" t="str">
            <v>-</v>
          </cell>
        </row>
        <row r="137">
          <cell r="A137" t="str">
            <v>VIDRO PUX DIR 2345X877X4MM + COR</v>
          </cell>
          <cell r="B137">
            <v>2400</v>
          </cell>
          <cell r="C137">
            <v>900</v>
          </cell>
          <cell r="D137">
            <v>123129</v>
          </cell>
          <cell r="E137">
            <v>181000129</v>
          </cell>
          <cell r="F137" t="str">
            <v>05</v>
          </cell>
          <cell r="G137" t="str">
            <v>06</v>
          </cell>
          <cell r="H137" t="str">
            <v>08</v>
          </cell>
          <cell r="I137" t="str">
            <v>09</v>
          </cell>
          <cell r="J137">
            <v>10</v>
          </cell>
          <cell r="K137">
            <v>12</v>
          </cell>
          <cell r="L137">
            <v>13</v>
          </cell>
          <cell r="M137">
            <v>15</v>
          </cell>
          <cell r="N137">
            <v>21</v>
          </cell>
          <cell r="O137">
            <v>26</v>
          </cell>
          <cell r="P137">
            <v>27</v>
          </cell>
          <cell r="Q137">
            <v>38</v>
          </cell>
          <cell r="R137">
            <v>44</v>
          </cell>
          <cell r="S137">
            <v>49</v>
          </cell>
          <cell r="T137">
            <v>50</v>
          </cell>
          <cell r="U137">
            <v>51</v>
          </cell>
          <cell r="V137">
            <v>52</v>
          </cell>
          <cell r="W137" t="str">
            <v>-</v>
          </cell>
          <cell r="X137" t="str">
            <v>-</v>
          </cell>
          <cell r="Y137" t="str">
            <v>-</v>
          </cell>
          <cell r="Z137" t="str">
            <v>-</v>
          </cell>
          <cell r="AA137" t="str">
            <v>-</v>
          </cell>
          <cell r="AB137" t="str">
            <v>-</v>
          </cell>
          <cell r="AC137" t="str">
            <v>-</v>
          </cell>
          <cell r="AD137" t="str">
            <v>-</v>
          </cell>
        </row>
        <row r="138">
          <cell r="A138" t="str">
            <v>VIDRO PUX DIR 2345X977X4MM + COR</v>
          </cell>
          <cell r="B138">
            <v>2400</v>
          </cell>
          <cell r="C138">
            <v>1000</v>
          </cell>
          <cell r="D138">
            <v>123130</v>
          </cell>
          <cell r="E138">
            <v>181000130</v>
          </cell>
          <cell r="F138" t="str">
            <v>05</v>
          </cell>
          <cell r="G138" t="str">
            <v>06</v>
          </cell>
          <cell r="H138" t="str">
            <v>08</v>
          </cell>
          <cell r="I138" t="str">
            <v>09</v>
          </cell>
          <cell r="J138">
            <v>10</v>
          </cell>
          <cell r="K138">
            <v>12</v>
          </cell>
          <cell r="L138">
            <v>13</v>
          </cell>
          <cell r="M138">
            <v>15</v>
          </cell>
          <cell r="N138">
            <v>21</v>
          </cell>
          <cell r="O138">
            <v>26</v>
          </cell>
          <cell r="P138">
            <v>27</v>
          </cell>
          <cell r="Q138">
            <v>38</v>
          </cell>
          <cell r="R138">
            <v>44</v>
          </cell>
          <cell r="S138">
            <v>49</v>
          </cell>
          <cell r="T138">
            <v>50</v>
          </cell>
          <cell r="U138">
            <v>51</v>
          </cell>
          <cell r="V138">
            <v>52</v>
          </cell>
          <cell r="W138" t="str">
            <v>-</v>
          </cell>
          <cell r="X138" t="str">
            <v>-</v>
          </cell>
          <cell r="Y138" t="str">
            <v>-</v>
          </cell>
          <cell r="Z138" t="str">
            <v>-</v>
          </cell>
          <cell r="AA138" t="str">
            <v>-</v>
          </cell>
          <cell r="AB138" t="str">
            <v>-</v>
          </cell>
          <cell r="AC138" t="str">
            <v>-</v>
          </cell>
          <cell r="AD138" t="str">
            <v>-</v>
          </cell>
        </row>
        <row r="139">
          <cell r="A139" t="str">
            <v>VIDRO PUX DIR 2345X1077X4MM + COR</v>
          </cell>
          <cell r="B139">
            <v>2400</v>
          </cell>
          <cell r="C139">
            <v>1100</v>
          </cell>
          <cell r="D139">
            <v>123131</v>
          </cell>
          <cell r="E139">
            <v>181000131</v>
          </cell>
          <cell r="F139" t="str">
            <v>05</v>
          </cell>
          <cell r="G139" t="str">
            <v>06</v>
          </cell>
          <cell r="H139" t="str">
            <v>08</v>
          </cell>
          <cell r="I139" t="str">
            <v>09</v>
          </cell>
          <cell r="J139">
            <v>10</v>
          </cell>
          <cell r="K139">
            <v>12</v>
          </cell>
          <cell r="L139">
            <v>13</v>
          </cell>
          <cell r="M139">
            <v>15</v>
          </cell>
          <cell r="N139">
            <v>21</v>
          </cell>
          <cell r="O139">
            <v>26</v>
          </cell>
          <cell r="P139">
            <v>27</v>
          </cell>
          <cell r="Q139">
            <v>38</v>
          </cell>
          <cell r="R139">
            <v>44</v>
          </cell>
          <cell r="S139">
            <v>49</v>
          </cell>
          <cell r="T139">
            <v>50</v>
          </cell>
          <cell r="U139">
            <v>51</v>
          </cell>
          <cell r="V139">
            <v>52</v>
          </cell>
          <cell r="W139" t="str">
            <v>-</v>
          </cell>
          <cell r="X139" t="str">
            <v>-</v>
          </cell>
          <cell r="Y139" t="str">
            <v>-</v>
          </cell>
          <cell r="Z139" t="str">
            <v>-</v>
          </cell>
          <cell r="AA139" t="str">
            <v>-</v>
          </cell>
          <cell r="AB139" t="str">
            <v>-</v>
          </cell>
          <cell r="AC139" t="str">
            <v>-</v>
          </cell>
          <cell r="AD139" t="str">
            <v>-</v>
          </cell>
        </row>
        <row r="140">
          <cell r="A140" t="str">
            <v>VIDRO PUX DIR 2345X1177X4MM + COR</v>
          </cell>
          <cell r="B140">
            <v>2400</v>
          </cell>
          <cell r="C140">
            <v>1200</v>
          </cell>
          <cell r="D140">
            <v>123132</v>
          </cell>
          <cell r="E140">
            <v>181000132</v>
          </cell>
          <cell r="F140" t="str">
            <v>05</v>
          </cell>
          <cell r="G140" t="str">
            <v>06</v>
          </cell>
          <cell r="H140" t="str">
            <v>08</v>
          </cell>
          <cell r="I140" t="str">
            <v>09</v>
          </cell>
          <cell r="J140">
            <v>10</v>
          </cell>
          <cell r="K140">
            <v>12</v>
          </cell>
          <cell r="L140">
            <v>13</v>
          </cell>
          <cell r="M140">
            <v>15</v>
          </cell>
          <cell r="N140">
            <v>21</v>
          </cell>
          <cell r="O140">
            <v>26</v>
          </cell>
          <cell r="P140">
            <v>27</v>
          </cell>
          <cell r="Q140">
            <v>38</v>
          </cell>
          <cell r="R140">
            <v>44</v>
          </cell>
          <cell r="S140">
            <v>49</v>
          </cell>
          <cell r="T140">
            <v>50</v>
          </cell>
          <cell r="U140">
            <v>51</v>
          </cell>
          <cell r="V140">
            <v>52</v>
          </cell>
          <cell r="W140" t="str">
            <v>-</v>
          </cell>
          <cell r="X140" t="str">
            <v>-</v>
          </cell>
          <cell r="Y140" t="str">
            <v>-</v>
          </cell>
          <cell r="Z140" t="str">
            <v>-</v>
          </cell>
          <cell r="AA140" t="str">
            <v>-</v>
          </cell>
          <cell r="AB140" t="str">
            <v>-</v>
          </cell>
          <cell r="AC140" t="str">
            <v>-</v>
          </cell>
          <cell r="AD140" t="str">
            <v>-</v>
          </cell>
        </row>
        <row r="141">
          <cell r="A141" t="str">
            <v>VIDRO PUX DIR 2345X1277X4MM + COR</v>
          </cell>
          <cell r="B141">
            <v>2400</v>
          </cell>
          <cell r="C141">
            <v>1300</v>
          </cell>
          <cell r="D141">
            <v>123133</v>
          </cell>
          <cell r="E141">
            <v>181000133</v>
          </cell>
          <cell r="F141" t="str">
            <v>05</v>
          </cell>
          <cell r="G141" t="str">
            <v>06</v>
          </cell>
          <cell r="H141" t="str">
            <v>08</v>
          </cell>
          <cell r="I141" t="str">
            <v>09</v>
          </cell>
          <cell r="J141">
            <v>10</v>
          </cell>
          <cell r="K141">
            <v>12</v>
          </cell>
          <cell r="L141">
            <v>13</v>
          </cell>
          <cell r="M141">
            <v>15</v>
          </cell>
          <cell r="N141">
            <v>21</v>
          </cell>
          <cell r="O141">
            <v>26</v>
          </cell>
          <cell r="P141">
            <v>27</v>
          </cell>
          <cell r="Q141">
            <v>38</v>
          </cell>
          <cell r="R141">
            <v>44</v>
          </cell>
          <cell r="S141">
            <v>49</v>
          </cell>
          <cell r="T141">
            <v>50</v>
          </cell>
          <cell r="U141">
            <v>51</v>
          </cell>
          <cell r="V141">
            <v>52</v>
          </cell>
          <cell r="W141" t="str">
            <v>-</v>
          </cell>
          <cell r="X141" t="str">
            <v>-</v>
          </cell>
          <cell r="Y141" t="str">
            <v>-</v>
          </cell>
          <cell r="Z141" t="str">
            <v>-</v>
          </cell>
          <cell r="AA141" t="str">
            <v>-</v>
          </cell>
          <cell r="AB141" t="str">
            <v>-</v>
          </cell>
          <cell r="AC141" t="str">
            <v>-</v>
          </cell>
          <cell r="AD141" t="str">
            <v>-</v>
          </cell>
        </row>
        <row r="142">
          <cell r="A142" t="str">
            <v>VIDRO PUX DIR 2345X1377X4MM + COR</v>
          </cell>
          <cell r="B142">
            <v>2400</v>
          </cell>
          <cell r="C142">
            <v>1400</v>
          </cell>
          <cell r="D142">
            <v>123134</v>
          </cell>
          <cell r="E142">
            <v>181000134</v>
          </cell>
          <cell r="F142" t="str">
            <v>05</v>
          </cell>
          <cell r="G142" t="str">
            <v>06</v>
          </cell>
          <cell r="H142" t="str">
            <v>08</v>
          </cell>
          <cell r="I142" t="str">
            <v>09</v>
          </cell>
          <cell r="J142">
            <v>10</v>
          </cell>
          <cell r="K142">
            <v>12</v>
          </cell>
          <cell r="L142">
            <v>13</v>
          </cell>
          <cell r="M142">
            <v>15</v>
          </cell>
          <cell r="N142">
            <v>21</v>
          </cell>
          <cell r="O142">
            <v>26</v>
          </cell>
          <cell r="P142">
            <v>27</v>
          </cell>
          <cell r="Q142">
            <v>38</v>
          </cell>
          <cell r="R142">
            <v>44</v>
          </cell>
          <cell r="S142">
            <v>49</v>
          </cell>
          <cell r="T142">
            <v>50</v>
          </cell>
          <cell r="U142">
            <v>51</v>
          </cell>
          <cell r="V142">
            <v>52</v>
          </cell>
          <cell r="W142" t="str">
            <v>-</v>
          </cell>
          <cell r="X142" t="str">
            <v>-</v>
          </cell>
          <cell r="Y142" t="str">
            <v>-</v>
          </cell>
          <cell r="Z142" t="str">
            <v>-</v>
          </cell>
          <cell r="AA142" t="str">
            <v>-</v>
          </cell>
          <cell r="AB142" t="str">
            <v>-</v>
          </cell>
          <cell r="AC142" t="str">
            <v>-</v>
          </cell>
          <cell r="AD142" t="str">
            <v>-</v>
          </cell>
        </row>
        <row r="143">
          <cell r="A143" t="str">
            <v>VIDRO PUX DIR 2345X1477X4MM + COR</v>
          </cell>
          <cell r="B143">
            <v>2400</v>
          </cell>
          <cell r="C143">
            <v>1500</v>
          </cell>
          <cell r="D143">
            <v>123135</v>
          </cell>
          <cell r="E143">
            <v>181000135</v>
          </cell>
          <cell r="F143" t="str">
            <v>05</v>
          </cell>
          <cell r="G143" t="str">
            <v>06</v>
          </cell>
          <cell r="H143" t="str">
            <v>08</v>
          </cell>
          <cell r="I143" t="str">
            <v>09</v>
          </cell>
          <cell r="J143">
            <v>10</v>
          </cell>
          <cell r="K143">
            <v>12</v>
          </cell>
          <cell r="L143">
            <v>13</v>
          </cell>
          <cell r="M143">
            <v>15</v>
          </cell>
          <cell r="N143">
            <v>21</v>
          </cell>
          <cell r="O143">
            <v>26</v>
          </cell>
          <cell r="P143">
            <v>27</v>
          </cell>
          <cell r="Q143">
            <v>38</v>
          </cell>
          <cell r="R143">
            <v>44</v>
          </cell>
          <cell r="S143">
            <v>49</v>
          </cell>
          <cell r="T143">
            <v>50</v>
          </cell>
          <cell r="U143">
            <v>51</v>
          </cell>
          <cell r="V143">
            <v>52</v>
          </cell>
          <cell r="W143" t="str">
            <v>-</v>
          </cell>
          <cell r="X143" t="str">
            <v>-</v>
          </cell>
          <cell r="Y143" t="str">
            <v>-</v>
          </cell>
          <cell r="Z143" t="str">
            <v>-</v>
          </cell>
          <cell r="AA143" t="str">
            <v>-</v>
          </cell>
          <cell r="AB143" t="str">
            <v>-</v>
          </cell>
          <cell r="AC143" t="str">
            <v>-</v>
          </cell>
          <cell r="AD143" t="str">
            <v>-</v>
          </cell>
        </row>
        <row r="144">
          <cell r="A144" t="str">
            <v>VIDRO PUX DIR 2445X777X4MM + COR</v>
          </cell>
          <cell r="B144">
            <v>2500</v>
          </cell>
          <cell r="C144">
            <v>800</v>
          </cell>
          <cell r="D144">
            <v>123136</v>
          </cell>
          <cell r="E144">
            <v>181000136</v>
          </cell>
          <cell r="F144" t="str">
            <v>05</v>
          </cell>
          <cell r="G144" t="str">
            <v>06</v>
          </cell>
          <cell r="H144" t="str">
            <v>08</v>
          </cell>
          <cell r="I144" t="str">
            <v>09</v>
          </cell>
          <cell r="J144">
            <v>10</v>
          </cell>
          <cell r="K144">
            <v>12</v>
          </cell>
          <cell r="L144">
            <v>13</v>
          </cell>
          <cell r="M144">
            <v>15</v>
          </cell>
          <cell r="N144">
            <v>21</v>
          </cell>
          <cell r="O144">
            <v>26</v>
          </cell>
          <cell r="P144">
            <v>27</v>
          </cell>
          <cell r="Q144">
            <v>38</v>
          </cell>
          <cell r="R144">
            <v>44</v>
          </cell>
          <cell r="S144">
            <v>49</v>
          </cell>
          <cell r="T144">
            <v>50</v>
          </cell>
          <cell r="U144">
            <v>51</v>
          </cell>
          <cell r="V144">
            <v>52</v>
          </cell>
          <cell r="W144" t="str">
            <v>-</v>
          </cell>
          <cell r="X144" t="str">
            <v>-</v>
          </cell>
          <cell r="Y144" t="str">
            <v>-</v>
          </cell>
          <cell r="Z144" t="str">
            <v>-</v>
          </cell>
          <cell r="AA144" t="str">
            <v>-</v>
          </cell>
          <cell r="AB144" t="str">
            <v>-</v>
          </cell>
          <cell r="AC144" t="str">
            <v>-</v>
          </cell>
          <cell r="AD144" t="str">
            <v>-</v>
          </cell>
        </row>
        <row r="145">
          <cell r="A145" t="str">
            <v>VIDRO PUX DIR 2445X877X4MM + COR</v>
          </cell>
          <cell r="B145">
            <v>2500</v>
          </cell>
          <cell r="C145">
            <v>900</v>
          </cell>
          <cell r="D145">
            <v>123137</v>
          </cell>
          <cell r="E145">
            <v>181000137</v>
          </cell>
          <cell r="F145" t="str">
            <v>05</v>
          </cell>
          <cell r="G145" t="str">
            <v>06</v>
          </cell>
          <cell r="H145" t="str">
            <v>08</v>
          </cell>
          <cell r="I145" t="str">
            <v>09</v>
          </cell>
          <cell r="J145">
            <v>10</v>
          </cell>
          <cell r="K145">
            <v>12</v>
          </cell>
          <cell r="L145">
            <v>13</v>
          </cell>
          <cell r="M145">
            <v>15</v>
          </cell>
          <cell r="N145">
            <v>21</v>
          </cell>
          <cell r="O145">
            <v>26</v>
          </cell>
          <cell r="P145">
            <v>27</v>
          </cell>
          <cell r="Q145">
            <v>38</v>
          </cell>
          <cell r="R145">
            <v>44</v>
          </cell>
          <cell r="S145">
            <v>49</v>
          </cell>
          <cell r="T145">
            <v>50</v>
          </cell>
          <cell r="U145">
            <v>51</v>
          </cell>
          <cell r="V145">
            <v>52</v>
          </cell>
          <cell r="W145" t="str">
            <v>-</v>
          </cell>
          <cell r="X145" t="str">
            <v>-</v>
          </cell>
          <cell r="Y145" t="str">
            <v>-</v>
          </cell>
          <cell r="Z145" t="str">
            <v>-</v>
          </cell>
          <cell r="AA145" t="str">
            <v>-</v>
          </cell>
          <cell r="AB145" t="str">
            <v>-</v>
          </cell>
          <cell r="AC145" t="str">
            <v>-</v>
          </cell>
          <cell r="AD145" t="str">
            <v>-</v>
          </cell>
        </row>
        <row r="146">
          <cell r="A146" t="str">
            <v>VIDRO PUX DIR 2445X977X4MM + COR</v>
          </cell>
          <cell r="B146">
            <v>2500</v>
          </cell>
          <cell r="C146">
            <v>1000</v>
          </cell>
          <cell r="D146">
            <v>123138</v>
          </cell>
          <cell r="E146">
            <v>181000138</v>
          </cell>
          <cell r="F146" t="str">
            <v>05</v>
          </cell>
          <cell r="G146" t="str">
            <v>06</v>
          </cell>
          <cell r="H146" t="str">
            <v>08</v>
          </cell>
          <cell r="I146" t="str">
            <v>09</v>
          </cell>
          <cell r="J146">
            <v>10</v>
          </cell>
          <cell r="K146">
            <v>12</v>
          </cell>
          <cell r="L146">
            <v>13</v>
          </cell>
          <cell r="M146">
            <v>15</v>
          </cell>
          <cell r="N146">
            <v>21</v>
          </cell>
          <cell r="O146">
            <v>26</v>
          </cell>
          <cell r="P146">
            <v>27</v>
          </cell>
          <cell r="Q146">
            <v>38</v>
          </cell>
          <cell r="R146">
            <v>44</v>
          </cell>
          <cell r="S146">
            <v>49</v>
          </cell>
          <cell r="T146">
            <v>50</v>
          </cell>
          <cell r="U146">
            <v>51</v>
          </cell>
          <cell r="V146">
            <v>52</v>
          </cell>
          <cell r="W146" t="str">
            <v>-</v>
          </cell>
          <cell r="X146" t="str">
            <v>-</v>
          </cell>
          <cell r="Y146" t="str">
            <v>-</v>
          </cell>
          <cell r="Z146" t="str">
            <v>-</v>
          </cell>
          <cell r="AA146" t="str">
            <v>-</v>
          </cell>
          <cell r="AB146" t="str">
            <v>-</v>
          </cell>
          <cell r="AC146" t="str">
            <v>-</v>
          </cell>
          <cell r="AD146" t="str">
            <v>-</v>
          </cell>
        </row>
        <row r="147">
          <cell r="A147" t="str">
            <v>VIDRO PUX DIR 2445X1077X4MM + COR</v>
          </cell>
          <cell r="B147">
            <v>2500</v>
          </cell>
          <cell r="C147">
            <v>1100</v>
          </cell>
          <cell r="D147">
            <v>123139</v>
          </cell>
          <cell r="E147">
            <v>181000139</v>
          </cell>
          <cell r="F147" t="str">
            <v>05</v>
          </cell>
          <cell r="G147" t="str">
            <v>06</v>
          </cell>
          <cell r="H147" t="str">
            <v>08</v>
          </cell>
          <cell r="I147" t="str">
            <v>09</v>
          </cell>
          <cell r="J147">
            <v>10</v>
          </cell>
          <cell r="K147">
            <v>12</v>
          </cell>
          <cell r="L147">
            <v>13</v>
          </cell>
          <cell r="M147">
            <v>15</v>
          </cell>
          <cell r="N147">
            <v>21</v>
          </cell>
          <cell r="O147">
            <v>26</v>
          </cell>
          <cell r="P147">
            <v>27</v>
          </cell>
          <cell r="Q147">
            <v>38</v>
          </cell>
          <cell r="R147">
            <v>44</v>
          </cell>
          <cell r="S147">
            <v>49</v>
          </cell>
          <cell r="T147">
            <v>50</v>
          </cell>
          <cell r="U147">
            <v>51</v>
          </cell>
          <cell r="V147">
            <v>52</v>
          </cell>
          <cell r="W147" t="str">
            <v>-</v>
          </cell>
          <cell r="X147" t="str">
            <v>-</v>
          </cell>
          <cell r="Y147" t="str">
            <v>-</v>
          </cell>
          <cell r="Z147" t="str">
            <v>-</v>
          </cell>
          <cell r="AA147" t="str">
            <v>-</v>
          </cell>
          <cell r="AB147" t="str">
            <v>-</v>
          </cell>
          <cell r="AC147" t="str">
            <v>-</v>
          </cell>
          <cell r="AD147" t="str">
            <v>-</v>
          </cell>
        </row>
        <row r="148">
          <cell r="A148" t="str">
            <v>VIDRO PUX DIR 2445X1177X4MM + COR</v>
          </cell>
          <cell r="B148">
            <v>2500</v>
          </cell>
          <cell r="C148">
            <v>1200</v>
          </cell>
          <cell r="D148">
            <v>123140</v>
          </cell>
          <cell r="E148">
            <v>181000140</v>
          </cell>
          <cell r="F148" t="str">
            <v>05</v>
          </cell>
          <cell r="G148" t="str">
            <v>06</v>
          </cell>
          <cell r="H148" t="str">
            <v>08</v>
          </cell>
          <cell r="I148" t="str">
            <v>09</v>
          </cell>
          <cell r="J148">
            <v>10</v>
          </cell>
          <cell r="K148">
            <v>12</v>
          </cell>
          <cell r="L148">
            <v>13</v>
          </cell>
          <cell r="M148">
            <v>15</v>
          </cell>
          <cell r="N148">
            <v>21</v>
          </cell>
          <cell r="O148">
            <v>26</v>
          </cell>
          <cell r="P148">
            <v>27</v>
          </cell>
          <cell r="Q148">
            <v>38</v>
          </cell>
          <cell r="R148">
            <v>44</v>
          </cell>
          <cell r="S148">
            <v>49</v>
          </cell>
          <cell r="T148">
            <v>50</v>
          </cell>
          <cell r="U148">
            <v>51</v>
          </cell>
          <cell r="V148">
            <v>52</v>
          </cell>
          <cell r="W148" t="str">
            <v>-</v>
          </cell>
          <cell r="X148" t="str">
            <v>-</v>
          </cell>
          <cell r="Y148" t="str">
            <v>-</v>
          </cell>
          <cell r="Z148" t="str">
            <v>-</v>
          </cell>
          <cell r="AA148" t="str">
            <v>-</v>
          </cell>
          <cell r="AB148" t="str">
            <v>-</v>
          </cell>
          <cell r="AC148" t="str">
            <v>-</v>
          </cell>
          <cell r="AD148" t="str">
            <v>-</v>
          </cell>
        </row>
        <row r="149">
          <cell r="A149" t="str">
            <v>VIDRO PUX DIR 2445X1277X4MM + COR</v>
          </cell>
          <cell r="B149">
            <v>2500</v>
          </cell>
          <cell r="C149">
            <v>1300</v>
          </cell>
          <cell r="D149">
            <v>123141</v>
          </cell>
          <cell r="E149">
            <v>181000141</v>
          </cell>
          <cell r="F149" t="str">
            <v>05</v>
          </cell>
          <cell r="G149" t="str">
            <v>06</v>
          </cell>
          <cell r="H149" t="str">
            <v>08</v>
          </cell>
          <cell r="I149" t="str">
            <v>09</v>
          </cell>
          <cell r="J149">
            <v>10</v>
          </cell>
          <cell r="K149">
            <v>12</v>
          </cell>
          <cell r="L149">
            <v>13</v>
          </cell>
          <cell r="M149">
            <v>15</v>
          </cell>
          <cell r="N149">
            <v>21</v>
          </cell>
          <cell r="O149">
            <v>26</v>
          </cell>
          <cell r="P149">
            <v>27</v>
          </cell>
          <cell r="Q149">
            <v>38</v>
          </cell>
          <cell r="R149">
            <v>44</v>
          </cell>
          <cell r="S149">
            <v>49</v>
          </cell>
          <cell r="T149">
            <v>50</v>
          </cell>
          <cell r="U149">
            <v>51</v>
          </cell>
          <cell r="V149">
            <v>52</v>
          </cell>
          <cell r="W149" t="str">
            <v>-</v>
          </cell>
          <cell r="X149" t="str">
            <v>-</v>
          </cell>
          <cell r="Y149" t="str">
            <v>-</v>
          </cell>
          <cell r="Z149" t="str">
            <v>-</v>
          </cell>
          <cell r="AA149" t="str">
            <v>-</v>
          </cell>
          <cell r="AB149" t="str">
            <v>-</v>
          </cell>
          <cell r="AC149" t="str">
            <v>-</v>
          </cell>
          <cell r="AD149" t="str">
            <v>-</v>
          </cell>
        </row>
        <row r="150">
          <cell r="A150" t="str">
            <v>VIDRO PUX DIR 2445X1377X4MM + COR</v>
          </cell>
          <cell r="B150">
            <v>2500</v>
          </cell>
          <cell r="C150">
            <v>1400</v>
          </cell>
          <cell r="D150">
            <v>123142</v>
          </cell>
          <cell r="E150">
            <v>181000142</v>
          </cell>
          <cell r="F150" t="str">
            <v>05</v>
          </cell>
          <cell r="G150" t="str">
            <v>06</v>
          </cell>
          <cell r="H150" t="str">
            <v>08</v>
          </cell>
          <cell r="I150" t="str">
            <v>09</v>
          </cell>
          <cell r="J150">
            <v>10</v>
          </cell>
          <cell r="K150">
            <v>12</v>
          </cell>
          <cell r="L150">
            <v>13</v>
          </cell>
          <cell r="M150">
            <v>15</v>
          </cell>
          <cell r="N150">
            <v>21</v>
          </cell>
          <cell r="O150">
            <v>26</v>
          </cell>
          <cell r="P150">
            <v>27</v>
          </cell>
          <cell r="Q150">
            <v>38</v>
          </cell>
          <cell r="R150">
            <v>44</v>
          </cell>
          <cell r="S150">
            <v>49</v>
          </cell>
          <cell r="T150">
            <v>50</v>
          </cell>
          <cell r="U150">
            <v>51</v>
          </cell>
          <cell r="V150">
            <v>52</v>
          </cell>
          <cell r="W150" t="str">
            <v>-</v>
          </cell>
          <cell r="X150" t="str">
            <v>-</v>
          </cell>
          <cell r="Y150" t="str">
            <v>-</v>
          </cell>
          <cell r="Z150" t="str">
            <v>-</v>
          </cell>
          <cell r="AA150" t="str">
            <v>-</v>
          </cell>
          <cell r="AB150" t="str">
            <v>-</v>
          </cell>
          <cell r="AC150" t="str">
            <v>-</v>
          </cell>
          <cell r="AD150" t="str">
            <v>-</v>
          </cell>
        </row>
        <row r="151">
          <cell r="A151" t="str">
            <v>VIDRO PUX DIR 2445X1477X4MM + COR</v>
          </cell>
          <cell r="B151">
            <v>2500</v>
          </cell>
          <cell r="C151">
            <v>1500</v>
          </cell>
          <cell r="D151">
            <v>123143</v>
          </cell>
          <cell r="E151">
            <v>181000143</v>
          </cell>
          <cell r="F151" t="str">
            <v>05</v>
          </cell>
          <cell r="G151" t="str">
            <v>06</v>
          </cell>
          <cell r="H151" t="str">
            <v>08</v>
          </cell>
          <cell r="I151" t="str">
            <v>09</v>
          </cell>
          <cell r="J151">
            <v>10</v>
          </cell>
          <cell r="K151">
            <v>12</v>
          </cell>
          <cell r="L151">
            <v>13</v>
          </cell>
          <cell r="M151">
            <v>15</v>
          </cell>
          <cell r="N151">
            <v>21</v>
          </cell>
          <cell r="O151">
            <v>26</v>
          </cell>
          <cell r="P151">
            <v>27</v>
          </cell>
          <cell r="Q151">
            <v>38</v>
          </cell>
          <cell r="R151">
            <v>44</v>
          </cell>
          <cell r="S151">
            <v>49</v>
          </cell>
          <cell r="T151">
            <v>50</v>
          </cell>
          <cell r="U151">
            <v>51</v>
          </cell>
          <cell r="V151">
            <v>52</v>
          </cell>
          <cell r="W151" t="str">
            <v>-</v>
          </cell>
          <cell r="X151" t="str">
            <v>-</v>
          </cell>
          <cell r="Y151" t="str">
            <v>-</v>
          </cell>
          <cell r="Z151" t="str">
            <v>-</v>
          </cell>
          <cell r="AA151" t="str">
            <v>-</v>
          </cell>
          <cell r="AB151" t="str">
            <v>-</v>
          </cell>
          <cell r="AC151" t="str">
            <v>-</v>
          </cell>
          <cell r="AD151" t="str">
            <v>-</v>
          </cell>
        </row>
        <row r="152">
          <cell r="A152" t="str">
            <v>VIDRO PUX DIR 2545X777X4MM + COR</v>
          </cell>
          <cell r="B152">
            <v>2600</v>
          </cell>
          <cell r="C152">
            <v>800</v>
          </cell>
          <cell r="D152">
            <v>123144</v>
          </cell>
          <cell r="E152">
            <v>181000144</v>
          </cell>
          <cell r="F152" t="str">
            <v>05</v>
          </cell>
          <cell r="G152" t="str">
            <v>06</v>
          </cell>
          <cell r="H152" t="str">
            <v>08</v>
          </cell>
          <cell r="I152" t="str">
            <v>09</v>
          </cell>
          <cell r="J152">
            <v>10</v>
          </cell>
          <cell r="K152">
            <v>12</v>
          </cell>
          <cell r="L152">
            <v>13</v>
          </cell>
          <cell r="M152">
            <v>15</v>
          </cell>
          <cell r="N152">
            <v>21</v>
          </cell>
          <cell r="O152">
            <v>26</v>
          </cell>
          <cell r="P152">
            <v>27</v>
          </cell>
          <cell r="Q152">
            <v>38</v>
          </cell>
          <cell r="R152">
            <v>44</v>
          </cell>
          <cell r="S152">
            <v>49</v>
          </cell>
          <cell r="T152">
            <v>50</v>
          </cell>
          <cell r="U152">
            <v>51</v>
          </cell>
          <cell r="V152">
            <v>52</v>
          </cell>
          <cell r="W152" t="str">
            <v>-</v>
          </cell>
          <cell r="X152" t="str">
            <v>-</v>
          </cell>
          <cell r="Y152" t="str">
            <v>-</v>
          </cell>
          <cell r="Z152" t="str">
            <v>-</v>
          </cell>
          <cell r="AA152" t="str">
            <v>-</v>
          </cell>
          <cell r="AB152" t="str">
            <v>-</v>
          </cell>
          <cell r="AC152" t="str">
            <v>-</v>
          </cell>
          <cell r="AD152" t="str">
            <v>-</v>
          </cell>
        </row>
        <row r="153">
          <cell r="A153" t="str">
            <v>VIDRO PUX DIR 2545X877X4MM + COR</v>
          </cell>
          <cell r="B153">
            <v>2600</v>
          </cell>
          <cell r="C153">
            <v>900</v>
          </cell>
          <cell r="D153">
            <v>123145</v>
          </cell>
          <cell r="E153">
            <v>181000145</v>
          </cell>
          <cell r="F153" t="str">
            <v>05</v>
          </cell>
          <cell r="G153" t="str">
            <v>06</v>
          </cell>
          <cell r="H153" t="str">
            <v>08</v>
          </cell>
          <cell r="I153" t="str">
            <v>09</v>
          </cell>
          <cell r="J153">
            <v>10</v>
          </cell>
          <cell r="K153">
            <v>12</v>
          </cell>
          <cell r="L153">
            <v>13</v>
          </cell>
          <cell r="M153">
            <v>15</v>
          </cell>
          <cell r="N153">
            <v>21</v>
          </cell>
          <cell r="O153">
            <v>26</v>
          </cell>
          <cell r="P153">
            <v>27</v>
          </cell>
          <cell r="Q153">
            <v>38</v>
          </cell>
          <cell r="R153">
            <v>44</v>
          </cell>
          <cell r="S153">
            <v>49</v>
          </cell>
          <cell r="T153">
            <v>50</v>
          </cell>
          <cell r="U153">
            <v>51</v>
          </cell>
          <cell r="V153">
            <v>52</v>
          </cell>
          <cell r="W153" t="str">
            <v>-</v>
          </cell>
          <cell r="X153" t="str">
            <v>-</v>
          </cell>
          <cell r="Y153" t="str">
            <v>-</v>
          </cell>
          <cell r="Z153" t="str">
            <v>-</v>
          </cell>
          <cell r="AA153" t="str">
            <v>-</v>
          </cell>
          <cell r="AB153" t="str">
            <v>-</v>
          </cell>
          <cell r="AC153" t="str">
            <v>-</v>
          </cell>
          <cell r="AD153" t="str">
            <v>-</v>
          </cell>
        </row>
        <row r="154">
          <cell r="A154" t="str">
            <v>VIDRO PUX DIR 2545X977X4MM + COR</v>
          </cell>
          <cell r="B154">
            <v>2600</v>
          </cell>
          <cell r="C154">
            <v>1000</v>
          </cell>
          <cell r="D154">
            <v>123146</v>
          </cell>
          <cell r="E154">
            <v>181000146</v>
          </cell>
          <cell r="F154" t="str">
            <v>05</v>
          </cell>
          <cell r="G154" t="str">
            <v>06</v>
          </cell>
          <cell r="H154" t="str">
            <v>08</v>
          </cell>
          <cell r="I154" t="str">
            <v>09</v>
          </cell>
          <cell r="J154">
            <v>10</v>
          </cell>
          <cell r="K154">
            <v>12</v>
          </cell>
          <cell r="L154">
            <v>13</v>
          </cell>
          <cell r="M154">
            <v>15</v>
          </cell>
          <cell r="N154">
            <v>21</v>
          </cell>
          <cell r="O154">
            <v>26</v>
          </cell>
          <cell r="P154">
            <v>27</v>
          </cell>
          <cell r="Q154">
            <v>38</v>
          </cell>
          <cell r="R154">
            <v>44</v>
          </cell>
          <cell r="S154">
            <v>49</v>
          </cell>
          <cell r="T154">
            <v>50</v>
          </cell>
          <cell r="U154">
            <v>51</v>
          </cell>
          <cell r="V154">
            <v>52</v>
          </cell>
          <cell r="W154" t="str">
            <v>-</v>
          </cell>
          <cell r="X154" t="str">
            <v>-</v>
          </cell>
          <cell r="Y154" t="str">
            <v>-</v>
          </cell>
          <cell r="Z154" t="str">
            <v>-</v>
          </cell>
          <cell r="AA154" t="str">
            <v>-</v>
          </cell>
          <cell r="AB154" t="str">
            <v>-</v>
          </cell>
          <cell r="AC154" t="str">
            <v>-</v>
          </cell>
          <cell r="AD154" t="str">
            <v>-</v>
          </cell>
        </row>
        <row r="155">
          <cell r="A155" t="str">
            <v>VIDRO PUX DIR 2545X1077X4MM + COR</v>
          </cell>
          <cell r="B155">
            <v>2600</v>
          </cell>
          <cell r="C155">
            <v>1100</v>
          </cell>
          <cell r="D155">
            <v>123147</v>
          </cell>
          <cell r="E155">
            <v>181000147</v>
          </cell>
          <cell r="F155" t="str">
            <v>05</v>
          </cell>
          <cell r="G155" t="str">
            <v>06</v>
          </cell>
          <cell r="H155" t="str">
            <v>08</v>
          </cell>
          <cell r="I155" t="str">
            <v>09</v>
          </cell>
          <cell r="J155">
            <v>10</v>
          </cell>
          <cell r="K155">
            <v>12</v>
          </cell>
          <cell r="L155">
            <v>13</v>
          </cell>
          <cell r="M155">
            <v>15</v>
          </cell>
          <cell r="N155">
            <v>21</v>
          </cell>
          <cell r="O155">
            <v>26</v>
          </cell>
          <cell r="P155">
            <v>27</v>
          </cell>
          <cell r="Q155">
            <v>38</v>
          </cell>
          <cell r="R155">
            <v>44</v>
          </cell>
          <cell r="S155">
            <v>49</v>
          </cell>
          <cell r="T155">
            <v>50</v>
          </cell>
          <cell r="U155">
            <v>51</v>
          </cell>
          <cell r="V155">
            <v>52</v>
          </cell>
          <cell r="W155" t="str">
            <v>-</v>
          </cell>
          <cell r="X155" t="str">
            <v>-</v>
          </cell>
          <cell r="Y155" t="str">
            <v>-</v>
          </cell>
          <cell r="Z155" t="str">
            <v>-</v>
          </cell>
          <cell r="AA155" t="str">
            <v>-</v>
          </cell>
          <cell r="AB155" t="str">
            <v>-</v>
          </cell>
          <cell r="AC155" t="str">
            <v>-</v>
          </cell>
          <cell r="AD155" t="str">
            <v>-</v>
          </cell>
        </row>
        <row r="156">
          <cell r="A156" t="str">
            <v>VIDRO PUX DIR 2545X1177X4MM + COR</v>
          </cell>
          <cell r="B156">
            <v>2600</v>
          </cell>
          <cell r="C156">
            <v>1200</v>
          </cell>
          <cell r="D156">
            <v>123148</v>
          </cell>
          <cell r="E156">
            <v>181000148</v>
          </cell>
          <cell r="F156" t="str">
            <v>05</v>
          </cell>
          <cell r="G156" t="str">
            <v>06</v>
          </cell>
          <cell r="H156" t="str">
            <v>08</v>
          </cell>
          <cell r="I156" t="str">
            <v>09</v>
          </cell>
          <cell r="J156">
            <v>10</v>
          </cell>
          <cell r="K156">
            <v>12</v>
          </cell>
          <cell r="L156">
            <v>13</v>
          </cell>
          <cell r="M156">
            <v>15</v>
          </cell>
          <cell r="N156">
            <v>21</v>
          </cell>
          <cell r="O156">
            <v>26</v>
          </cell>
          <cell r="P156">
            <v>27</v>
          </cell>
          <cell r="Q156">
            <v>38</v>
          </cell>
          <cell r="R156">
            <v>44</v>
          </cell>
          <cell r="S156">
            <v>49</v>
          </cell>
          <cell r="T156">
            <v>50</v>
          </cell>
          <cell r="U156">
            <v>51</v>
          </cell>
          <cell r="V156">
            <v>52</v>
          </cell>
          <cell r="W156" t="str">
            <v>-</v>
          </cell>
          <cell r="X156" t="str">
            <v>-</v>
          </cell>
          <cell r="Y156" t="str">
            <v>-</v>
          </cell>
          <cell r="Z156" t="str">
            <v>-</v>
          </cell>
          <cell r="AA156" t="str">
            <v>-</v>
          </cell>
          <cell r="AB156" t="str">
            <v>-</v>
          </cell>
          <cell r="AC156" t="str">
            <v>-</v>
          </cell>
          <cell r="AD156" t="str">
            <v>-</v>
          </cell>
        </row>
        <row r="157">
          <cell r="A157" t="str">
            <v>VIDRO PUX DIR 2545X1277X4MM + COR</v>
          </cell>
          <cell r="B157">
            <v>2600</v>
          </cell>
          <cell r="C157">
            <v>1300</v>
          </cell>
          <cell r="D157">
            <v>123149</v>
          </cell>
          <cell r="E157">
            <v>181000149</v>
          </cell>
          <cell r="F157" t="str">
            <v>05</v>
          </cell>
          <cell r="G157" t="str">
            <v>06</v>
          </cell>
          <cell r="H157" t="str">
            <v>08</v>
          </cell>
          <cell r="I157" t="str">
            <v>09</v>
          </cell>
          <cell r="J157">
            <v>10</v>
          </cell>
          <cell r="K157">
            <v>12</v>
          </cell>
          <cell r="L157">
            <v>13</v>
          </cell>
          <cell r="M157">
            <v>15</v>
          </cell>
          <cell r="N157">
            <v>21</v>
          </cell>
          <cell r="O157">
            <v>26</v>
          </cell>
          <cell r="P157">
            <v>27</v>
          </cell>
          <cell r="Q157">
            <v>38</v>
          </cell>
          <cell r="R157">
            <v>44</v>
          </cell>
          <cell r="S157">
            <v>49</v>
          </cell>
          <cell r="T157">
            <v>50</v>
          </cell>
          <cell r="U157">
            <v>51</v>
          </cell>
          <cell r="V157">
            <v>52</v>
          </cell>
          <cell r="W157" t="str">
            <v>-</v>
          </cell>
          <cell r="X157" t="str">
            <v>-</v>
          </cell>
          <cell r="Y157" t="str">
            <v>-</v>
          </cell>
          <cell r="Z157" t="str">
            <v>-</v>
          </cell>
          <cell r="AA157" t="str">
            <v>-</v>
          </cell>
          <cell r="AB157" t="str">
            <v>-</v>
          </cell>
          <cell r="AC157" t="str">
            <v>-</v>
          </cell>
          <cell r="AD157" t="str">
            <v>-</v>
          </cell>
        </row>
        <row r="158">
          <cell r="A158" t="str">
            <v>VIDRO PUX DIR 2545X1377X4MM + COR</v>
          </cell>
          <cell r="B158">
            <v>2600</v>
          </cell>
          <cell r="C158">
            <v>1400</v>
          </cell>
          <cell r="D158">
            <v>123150</v>
          </cell>
          <cell r="E158">
            <v>181000150</v>
          </cell>
          <cell r="F158" t="str">
            <v>05</v>
          </cell>
          <cell r="G158" t="str">
            <v>06</v>
          </cell>
          <cell r="H158" t="str">
            <v>08</v>
          </cell>
          <cell r="I158" t="str">
            <v>09</v>
          </cell>
          <cell r="J158">
            <v>10</v>
          </cell>
          <cell r="K158">
            <v>12</v>
          </cell>
          <cell r="L158">
            <v>13</v>
          </cell>
          <cell r="M158">
            <v>15</v>
          </cell>
          <cell r="N158">
            <v>21</v>
          </cell>
          <cell r="O158">
            <v>26</v>
          </cell>
          <cell r="P158">
            <v>27</v>
          </cell>
          <cell r="Q158">
            <v>38</v>
          </cell>
          <cell r="R158">
            <v>44</v>
          </cell>
          <cell r="S158">
            <v>49</v>
          </cell>
          <cell r="T158">
            <v>50</v>
          </cell>
          <cell r="U158">
            <v>51</v>
          </cell>
          <cell r="V158">
            <v>52</v>
          </cell>
          <cell r="W158" t="str">
            <v>-</v>
          </cell>
          <cell r="X158" t="str">
            <v>-</v>
          </cell>
          <cell r="Y158" t="str">
            <v>-</v>
          </cell>
          <cell r="Z158" t="str">
            <v>-</v>
          </cell>
          <cell r="AA158" t="str">
            <v>-</v>
          </cell>
          <cell r="AB158" t="str">
            <v>-</v>
          </cell>
          <cell r="AC158" t="str">
            <v>-</v>
          </cell>
          <cell r="AD158" t="str">
            <v>-</v>
          </cell>
        </row>
        <row r="159">
          <cell r="A159" t="str">
            <v>VIDRO PUX DIR 2545X1477X4MM + COR</v>
          </cell>
          <cell r="B159">
            <v>2600</v>
          </cell>
          <cell r="C159">
            <v>1500</v>
          </cell>
          <cell r="D159">
            <v>123151</v>
          </cell>
          <cell r="E159">
            <v>181000151</v>
          </cell>
          <cell r="F159" t="str">
            <v>05</v>
          </cell>
          <cell r="G159" t="str">
            <v>06</v>
          </cell>
          <cell r="H159" t="str">
            <v>08</v>
          </cell>
          <cell r="I159" t="str">
            <v>09</v>
          </cell>
          <cell r="J159">
            <v>10</v>
          </cell>
          <cell r="K159">
            <v>12</v>
          </cell>
          <cell r="L159">
            <v>13</v>
          </cell>
          <cell r="M159">
            <v>15</v>
          </cell>
          <cell r="N159">
            <v>21</v>
          </cell>
          <cell r="O159">
            <v>26</v>
          </cell>
          <cell r="P159">
            <v>27</v>
          </cell>
          <cell r="Q159">
            <v>38</v>
          </cell>
          <cell r="R159">
            <v>44</v>
          </cell>
          <cell r="S159">
            <v>49</v>
          </cell>
          <cell r="T159">
            <v>50</v>
          </cell>
          <cell r="U159">
            <v>51</v>
          </cell>
          <cell r="V159">
            <v>52</v>
          </cell>
          <cell r="W159" t="str">
            <v>-</v>
          </cell>
          <cell r="X159" t="str">
            <v>-</v>
          </cell>
          <cell r="Y159" t="str">
            <v>-</v>
          </cell>
          <cell r="Z159" t="str">
            <v>-</v>
          </cell>
          <cell r="AA159" t="str">
            <v>-</v>
          </cell>
          <cell r="AB159" t="str">
            <v>-</v>
          </cell>
          <cell r="AC159" t="str">
            <v>-</v>
          </cell>
          <cell r="AD159" t="str">
            <v>-</v>
          </cell>
        </row>
        <row r="160">
          <cell r="A160" t="str">
            <v>VIDRO PUX DIR 2645X777X4MM + COR</v>
          </cell>
          <cell r="B160">
            <v>2700</v>
          </cell>
          <cell r="C160">
            <v>800</v>
          </cell>
          <cell r="D160">
            <v>123152</v>
          </cell>
          <cell r="E160">
            <v>181000152</v>
          </cell>
          <cell r="F160" t="str">
            <v>05</v>
          </cell>
          <cell r="G160" t="str">
            <v>06</v>
          </cell>
          <cell r="H160" t="str">
            <v>08</v>
          </cell>
          <cell r="I160" t="str">
            <v>09</v>
          </cell>
          <cell r="J160">
            <v>10</v>
          </cell>
          <cell r="K160">
            <v>12</v>
          </cell>
          <cell r="L160">
            <v>13</v>
          </cell>
          <cell r="M160">
            <v>15</v>
          </cell>
          <cell r="N160">
            <v>21</v>
          </cell>
          <cell r="O160">
            <v>26</v>
          </cell>
          <cell r="P160">
            <v>27</v>
          </cell>
          <cell r="Q160">
            <v>38</v>
          </cell>
          <cell r="R160">
            <v>44</v>
          </cell>
          <cell r="S160">
            <v>49</v>
          </cell>
          <cell r="T160">
            <v>50</v>
          </cell>
          <cell r="U160">
            <v>51</v>
          </cell>
          <cell r="V160">
            <v>52</v>
          </cell>
          <cell r="W160" t="str">
            <v>-</v>
          </cell>
          <cell r="X160" t="str">
            <v>-</v>
          </cell>
          <cell r="Y160" t="str">
            <v>-</v>
          </cell>
          <cell r="Z160" t="str">
            <v>-</v>
          </cell>
          <cell r="AA160" t="str">
            <v>-</v>
          </cell>
          <cell r="AB160" t="str">
            <v>-</v>
          </cell>
          <cell r="AC160" t="str">
            <v>-</v>
          </cell>
          <cell r="AD160" t="str">
            <v>-</v>
          </cell>
        </row>
        <row r="161">
          <cell r="A161" t="str">
            <v>VIDRO PUX DIR 2645X877X4MM + COR</v>
          </cell>
          <cell r="B161">
            <v>2700</v>
          </cell>
          <cell r="C161">
            <v>900</v>
          </cell>
          <cell r="D161">
            <v>123153</v>
          </cell>
          <cell r="E161">
            <v>181000153</v>
          </cell>
          <cell r="F161" t="str">
            <v>05</v>
          </cell>
          <cell r="G161" t="str">
            <v>06</v>
          </cell>
          <cell r="H161" t="str">
            <v>08</v>
          </cell>
          <cell r="I161" t="str">
            <v>09</v>
          </cell>
          <cell r="J161">
            <v>10</v>
          </cell>
          <cell r="K161">
            <v>12</v>
          </cell>
          <cell r="L161">
            <v>13</v>
          </cell>
          <cell r="M161">
            <v>15</v>
          </cell>
          <cell r="N161">
            <v>21</v>
          </cell>
          <cell r="O161">
            <v>26</v>
          </cell>
          <cell r="P161">
            <v>27</v>
          </cell>
          <cell r="Q161">
            <v>38</v>
          </cell>
          <cell r="R161">
            <v>44</v>
          </cell>
          <cell r="S161">
            <v>49</v>
          </cell>
          <cell r="T161">
            <v>50</v>
          </cell>
          <cell r="U161">
            <v>51</v>
          </cell>
          <cell r="V161">
            <v>52</v>
          </cell>
          <cell r="W161" t="str">
            <v>-</v>
          </cell>
          <cell r="X161" t="str">
            <v>-</v>
          </cell>
          <cell r="Y161" t="str">
            <v>-</v>
          </cell>
          <cell r="Z161" t="str">
            <v>-</v>
          </cell>
          <cell r="AA161" t="str">
            <v>-</v>
          </cell>
          <cell r="AB161" t="str">
            <v>-</v>
          </cell>
          <cell r="AC161" t="str">
            <v>-</v>
          </cell>
          <cell r="AD161" t="str">
            <v>-</v>
          </cell>
        </row>
        <row r="162">
          <cell r="A162" t="str">
            <v>VIDRO PUX DIR 2645X977X4MM + COR</v>
          </cell>
          <cell r="B162">
            <v>2700</v>
          </cell>
          <cell r="C162">
            <v>1000</v>
          </cell>
          <cell r="D162">
            <v>123154</v>
          </cell>
          <cell r="E162">
            <v>181000154</v>
          </cell>
          <cell r="F162" t="str">
            <v>05</v>
          </cell>
          <cell r="G162" t="str">
            <v>06</v>
          </cell>
          <cell r="H162" t="str">
            <v>08</v>
          </cell>
          <cell r="I162" t="str">
            <v>09</v>
          </cell>
          <cell r="J162">
            <v>10</v>
          </cell>
          <cell r="K162">
            <v>12</v>
          </cell>
          <cell r="L162">
            <v>13</v>
          </cell>
          <cell r="M162">
            <v>15</v>
          </cell>
          <cell r="N162">
            <v>21</v>
          </cell>
          <cell r="O162">
            <v>26</v>
          </cell>
          <cell r="P162">
            <v>27</v>
          </cell>
          <cell r="Q162">
            <v>38</v>
          </cell>
          <cell r="R162">
            <v>44</v>
          </cell>
          <cell r="S162">
            <v>49</v>
          </cell>
          <cell r="T162">
            <v>50</v>
          </cell>
          <cell r="U162">
            <v>51</v>
          </cell>
          <cell r="V162">
            <v>52</v>
          </cell>
          <cell r="W162" t="str">
            <v>-</v>
          </cell>
          <cell r="X162" t="str">
            <v>-</v>
          </cell>
          <cell r="Y162" t="str">
            <v>-</v>
          </cell>
          <cell r="Z162" t="str">
            <v>-</v>
          </cell>
          <cell r="AA162" t="str">
            <v>-</v>
          </cell>
          <cell r="AB162" t="str">
            <v>-</v>
          </cell>
          <cell r="AC162" t="str">
            <v>-</v>
          </cell>
          <cell r="AD162" t="str">
            <v>-</v>
          </cell>
        </row>
        <row r="163">
          <cell r="A163" t="str">
            <v>VIDRO PUX DIR 2645X1077X4MM + COR</v>
          </cell>
          <cell r="B163">
            <v>2700</v>
          </cell>
          <cell r="C163">
            <v>1100</v>
          </cell>
          <cell r="D163">
            <v>123155</v>
          </cell>
          <cell r="E163">
            <v>181000155</v>
          </cell>
          <cell r="F163" t="str">
            <v>05</v>
          </cell>
          <cell r="G163" t="str">
            <v>06</v>
          </cell>
          <cell r="H163" t="str">
            <v>08</v>
          </cell>
          <cell r="I163" t="str">
            <v>09</v>
          </cell>
          <cell r="J163">
            <v>10</v>
          </cell>
          <cell r="K163">
            <v>12</v>
          </cell>
          <cell r="L163">
            <v>13</v>
          </cell>
          <cell r="M163">
            <v>15</v>
          </cell>
          <cell r="N163">
            <v>21</v>
          </cell>
          <cell r="O163">
            <v>26</v>
          </cell>
          <cell r="P163">
            <v>27</v>
          </cell>
          <cell r="Q163">
            <v>38</v>
          </cell>
          <cell r="R163">
            <v>44</v>
          </cell>
          <cell r="S163">
            <v>49</v>
          </cell>
          <cell r="T163">
            <v>50</v>
          </cell>
          <cell r="U163">
            <v>51</v>
          </cell>
          <cell r="V163">
            <v>52</v>
          </cell>
          <cell r="W163" t="str">
            <v>-</v>
          </cell>
          <cell r="X163" t="str">
            <v>-</v>
          </cell>
          <cell r="Y163" t="str">
            <v>-</v>
          </cell>
          <cell r="Z163" t="str">
            <v>-</v>
          </cell>
          <cell r="AA163" t="str">
            <v>-</v>
          </cell>
          <cell r="AB163" t="str">
            <v>-</v>
          </cell>
          <cell r="AC163" t="str">
            <v>-</v>
          </cell>
          <cell r="AD163" t="str">
            <v>-</v>
          </cell>
        </row>
        <row r="164">
          <cell r="A164" t="str">
            <v>VIDRO PUX DIR 2645X1177X4MM + COR</v>
          </cell>
          <cell r="B164">
            <v>2700</v>
          </cell>
          <cell r="C164">
            <v>1200</v>
          </cell>
          <cell r="D164">
            <v>123156</v>
          </cell>
          <cell r="E164">
            <v>181000156</v>
          </cell>
          <cell r="F164" t="str">
            <v>05</v>
          </cell>
          <cell r="G164" t="str">
            <v>06</v>
          </cell>
          <cell r="H164" t="str">
            <v>08</v>
          </cell>
          <cell r="I164" t="str">
            <v>09</v>
          </cell>
          <cell r="J164">
            <v>10</v>
          </cell>
          <cell r="K164">
            <v>12</v>
          </cell>
          <cell r="L164">
            <v>13</v>
          </cell>
          <cell r="M164">
            <v>15</v>
          </cell>
          <cell r="N164">
            <v>21</v>
          </cell>
          <cell r="O164">
            <v>26</v>
          </cell>
          <cell r="P164">
            <v>27</v>
          </cell>
          <cell r="Q164">
            <v>38</v>
          </cell>
          <cell r="R164">
            <v>44</v>
          </cell>
          <cell r="S164">
            <v>49</v>
          </cell>
          <cell r="T164">
            <v>50</v>
          </cell>
          <cell r="U164">
            <v>51</v>
          </cell>
          <cell r="V164">
            <v>52</v>
          </cell>
          <cell r="W164" t="str">
            <v>-</v>
          </cell>
          <cell r="X164" t="str">
            <v>-</v>
          </cell>
          <cell r="Y164" t="str">
            <v>-</v>
          </cell>
          <cell r="Z164" t="str">
            <v>-</v>
          </cell>
          <cell r="AA164" t="str">
            <v>-</v>
          </cell>
          <cell r="AB164" t="str">
            <v>-</v>
          </cell>
          <cell r="AC164" t="str">
            <v>-</v>
          </cell>
          <cell r="AD164" t="str">
            <v>-</v>
          </cell>
        </row>
        <row r="165">
          <cell r="A165" t="str">
            <v>VIDRO PUX DIR 2645X1277X4MM + COR</v>
          </cell>
          <cell r="B165">
            <v>2700</v>
          </cell>
          <cell r="C165">
            <v>1300</v>
          </cell>
          <cell r="D165">
            <v>123157</v>
          </cell>
          <cell r="E165">
            <v>181000157</v>
          </cell>
          <cell r="F165" t="str">
            <v>05</v>
          </cell>
          <cell r="G165" t="str">
            <v>06</v>
          </cell>
          <cell r="H165" t="str">
            <v>08</v>
          </cell>
          <cell r="I165" t="str">
            <v>09</v>
          </cell>
          <cell r="J165">
            <v>10</v>
          </cell>
          <cell r="K165">
            <v>12</v>
          </cell>
          <cell r="L165">
            <v>13</v>
          </cell>
          <cell r="M165">
            <v>15</v>
          </cell>
          <cell r="N165">
            <v>21</v>
          </cell>
          <cell r="O165">
            <v>26</v>
          </cell>
          <cell r="P165">
            <v>27</v>
          </cell>
          <cell r="Q165">
            <v>38</v>
          </cell>
          <cell r="R165">
            <v>44</v>
          </cell>
          <cell r="S165">
            <v>49</v>
          </cell>
          <cell r="T165">
            <v>50</v>
          </cell>
          <cell r="U165">
            <v>51</v>
          </cell>
          <cell r="V165">
            <v>52</v>
          </cell>
          <cell r="W165" t="str">
            <v>-</v>
          </cell>
          <cell r="X165" t="str">
            <v>-</v>
          </cell>
          <cell r="Y165" t="str">
            <v>-</v>
          </cell>
          <cell r="Z165" t="str">
            <v>-</v>
          </cell>
          <cell r="AA165" t="str">
            <v>-</v>
          </cell>
          <cell r="AB165" t="str">
            <v>-</v>
          </cell>
          <cell r="AC165" t="str">
            <v>-</v>
          </cell>
          <cell r="AD165" t="str">
            <v>-</v>
          </cell>
        </row>
        <row r="166">
          <cell r="A166" t="str">
            <v>VIDRO PUX DIR 2645X1377X4MM + COR</v>
          </cell>
          <cell r="B166">
            <v>2700</v>
          </cell>
          <cell r="C166">
            <v>1400</v>
          </cell>
          <cell r="D166">
            <v>123158</v>
          </cell>
          <cell r="E166">
            <v>181000158</v>
          </cell>
          <cell r="F166" t="str">
            <v>05</v>
          </cell>
          <cell r="G166" t="str">
            <v>06</v>
          </cell>
          <cell r="H166" t="str">
            <v>08</v>
          </cell>
          <cell r="I166" t="str">
            <v>09</v>
          </cell>
          <cell r="J166">
            <v>10</v>
          </cell>
          <cell r="K166">
            <v>12</v>
          </cell>
          <cell r="L166">
            <v>13</v>
          </cell>
          <cell r="M166">
            <v>15</v>
          </cell>
          <cell r="N166">
            <v>21</v>
          </cell>
          <cell r="O166">
            <v>26</v>
          </cell>
          <cell r="P166">
            <v>27</v>
          </cell>
          <cell r="Q166">
            <v>38</v>
          </cell>
          <cell r="R166">
            <v>44</v>
          </cell>
          <cell r="S166">
            <v>49</v>
          </cell>
          <cell r="T166">
            <v>50</v>
          </cell>
          <cell r="U166">
            <v>51</v>
          </cell>
          <cell r="V166">
            <v>52</v>
          </cell>
          <cell r="W166" t="str">
            <v>-</v>
          </cell>
          <cell r="X166" t="str">
            <v>-</v>
          </cell>
          <cell r="Y166" t="str">
            <v>-</v>
          </cell>
          <cell r="Z166" t="str">
            <v>-</v>
          </cell>
          <cell r="AA166" t="str">
            <v>-</v>
          </cell>
          <cell r="AB166" t="str">
            <v>-</v>
          </cell>
          <cell r="AC166" t="str">
            <v>-</v>
          </cell>
          <cell r="AD166" t="str">
            <v>-</v>
          </cell>
        </row>
        <row r="167">
          <cell r="A167" t="str">
            <v>VIDRO PUX DIR 2645X1477X4MM + COR</v>
          </cell>
          <cell r="B167">
            <v>2700</v>
          </cell>
          <cell r="C167">
            <v>1500</v>
          </cell>
          <cell r="D167">
            <v>123159</v>
          </cell>
          <cell r="E167">
            <v>181000159</v>
          </cell>
          <cell r="F167" t="str">
            <v>05</v>
          </cell>
          <cell r="G167" t="str">
            <v>06</v>
          </cell>
          <cell r="H167" t="str">
            <v>08</v>
          </cell>
          <cell r="I167" t="str">
            <v>09</v>
          </cell>
          <cell r="J167">
            <v>10</v>
          </cell>
          <cell r="K167">
            <v>12</v>
          </cell>
          <cell r="L167">
            <v>13</v>
          </cell>
          <cell r="M167">
            <v>15</v>
          </cell>
          <cell r="N167">
            <v>21</v>
          </cell>
          <cell r="O167">
            <v>26</v>
          </cell>
          <cell r="P167">
            <v>27</v>
          </cell>
          <cell r="Q167">
            <v>38</v>
          </cell>
          <cell r="R167">
            <v>44</v>
          </cell>
          <cell r="S167">
            <v>49</v>
          </cell>
          <cell r="T167">
            <v>50</v>
          </cell>
          <cell r="U167">
            <v>51</v>
          </cell>
          <cell r="V167">
            <v>52</v>
          </cell>
          <cell r="W167" t="str">
            <v>-</v>
          </cell>
          <cell r="X167" t="str">
            <v>-</v>
          </cell>
          <cell r="Y167" t="str">
            <v>-</v>
          </cell>
          <cell r="Z167" t="str">
            <v>-</v>
          </cell>
          <cell r="AA167" t="str">
            <v>-</v>
          </cell>
          <cell r="AB167" t="str">
            <v>-</v>
          </cell>
          <cell r="AC167" t="str">
            <v>-</v>
          </cell>
          <cell r="AD167" t="str">
            <v>-</v>
          </cell>
        </row>
        <row r="168">
          <cell r="A168">
            <v>0</v>
          </cell>
          <cell r="B168">
            <v>0</v>
          </cell>
          <cell r="C168">
            <v>0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  <cell r="P168">
            <v>0</v>
          </cell>
          <cell r="Q168">
            <v>0</v>
          </cell>
          <cell r="R168">
            <v>0</v>
          </cell>
          <cell r="S168">
            <v>0</v>
          </cell>
          <cell r="T168">
            <v>0</v>
          </cell>
          <cell r="U168">
            <v>0</v>
          </cell>
          <cell r="V168">
            <v>0</v>
          </cell>
          <cell r="W168">
            <v>0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</row>
        <row r="169">
          <cell r="A169" t="str">
            <v>VIDRO PUX ESQ 1745X777X4MM + COR</v>
          </cell>
          <cell r="B169">
            <v>1800</v>
          </cell>
          <cell r="C169">
            <v>800</v>
          </cell>
          <cell r="D169">
            <v>123160</v>
          </cell>
          <cell r="E169">
            <v>181000160</v>
          </cell>
          <cell r="F169" t="str">
            <v>05</v>
          </cell>
          <cell r="G169" t="str">
            <v>06</v>
          </cell>
          <cell r="H169" t="str">
            <v>08</v>
          </cell>
          <cell r="I169" t="str">
            <v>09</v>
          </cell>
          <cell r="J169">
            <v>10</v>
          </cell>
          <cell r="K169">
            <v>12</v>
          </cell>
          <cell r="L169">
            <v>13</v>
          </cell>
          <cell r="M169">
            <v>15</v>
          </cell>
          <cell r="N169">
            <v>21</v>
          </cell>
          <cell r="O169">
            <v>26</v>
          </cell>
          <cell r="P169">
            <v>27</v>
          </cell>
          <cell r="Q169">
            <v>38</v>
          </cell>
          <cell r="R169">
            <v>44</v>
          </cell>
          <cell r="S169">
            <v>49</v>
          </cell>
          <cell r="T169">
            <v>50</v>
          </cell>
          <cell r="U169">
            <v>51</v>
          </cell>
          <cell r="V169">
            <v>52</v>
          </cell>
          <cell r="W169" t="str">
            <v>-</v>
          </cell>
          <cell r="X169" t="str">
            <v>-</v>
          </cell>
          <cell r="Y169" t="str">
            <v>-</v>
          </cell>
          <cell r="Z169" t="str">
            <v>-</v>
          </cell>
          <cell r="AA169" t="str">
            <v>-</v>
          </cell>
          <cell r="AB169" t="str">
            <v>-</v>
          </cell>
          <cell r="AC169" t="str">
            <v>-</v>
          </cell>
          <cell r="AD169" t="str">
            <v>-</v>
          </cell>
        </row>
        <row r="170">
          <cell r="A170" t="str">
            <v>VIDRO PUX ESQ 1745X877X4MM + COR</v>
          </cell>
          <cell r="B170">
            <v>1800</v>
          </cell>
          <cell r="C170">
            <v>900</v>
          </cell>
          <cell r="D170">
            <v>123161</v>
          </cell>
          <cell r="E170">
            <v>181000161</v>
          </cell>
          <cell r="F170" t="str">
            <v>05</v>
          </cell>
          <cell r="G170" t="str">
            <v>06</v>
          </cell>
          <cell r="H170" t="str">
            <v>08</v>
          </cell>
          <cell r="I170" t="str">
            <v>09</v>
          </cell>
          <cell r="J170">
            <v>10</v>
          </cell>
          <cell r="K170">
            <v>12</v>
          </cell>
          <cell r="L170">
            <v>13</v>
          </cell>
          <cell r="M170">
            <v>15</v>
          </cell>
          <cell r="N170">
            <v>21</v>
          </cell>
          <cell r="O170">
            <v>26</v>
          </cell>
          <cell r="P170">
            <v>27</v>
          </cell>
          <cell r="Q170">
            <v>38</v>
          </cell>
          <cell r="R170">
            <v>44</v>
          </cell>
          <cell r="S170">
            <v>49</v>
          </cell>
          <cell r="T170">
            <v>50</v>
          </cell>
          <cell r="U170">
            <v>51</v>
          </cell>
          <cell r="V170">
            <v>52</v>
          </cell>
          <cell r="W170" t="str">
            <v>-</v>
          </cell>
          <cell r="X170" t="str">
            <v>-</v>
          </cell>
          <cell r="Y170" t="str">
            <v>-</v>
          </cell>
          <cell r="Z170" t="str">
            <v>-</v>
          </cell>
          <cell r="AA170" t="str">
            <v>-</v>
          </cell>
          <cell r="AB170" t="str">
            <v>-</v>
          </cell>
          <cell r="AC170" t="str">
            <v>-</v>
          </cell>
          <cell r="AD170" t="str">
            <v>-</v>
          </cell>
        </row>
        <row r="171">
          <cell r="A171" t="str">
            <v>VIDRO PUX ESQ 1745X977X4MM + COR</v>
          </cell>
          <cell r="B171">
            <v>1800</v>
          </cell>
          <cell r="C171">
            <v>1000</v>
          </cell>
          <cell r="D171">
            <v>123162</v>
          </cell>
          <cell r="E171">
            <v>181000162</v>
          </cell>
          <cell r="F171" t="str">
            <v>05</v>
          </cell>
          <cell r="G171" t="str">
            <v>06</v>
          </cell>
          <cell r="H171" t="str">
            <v>08</v>
          </cell>
          <cell r="I171" t="str">
            <v>09</v>
          </cell>
          <cell r="J171">
            <v>10</v>
          </cell>
          <cell r="K171">
            <v>12</v>
          </cell>
          <cell r="L171">
            <v>13</v>
          </cell>
          <cell r="M171">
            <v>15</v>
          </cell>
          <cell r="N171">
            <v>21</v>
          </cell>
          <cell r="O171">
            <v>26</v>
          </cell>
          <cell r="P171">
            <v>27</v>
          </cell>
          <cell r="Q171">
            <v>38</v>
          </cell>
          <cell r="R171">
            <v>44</v>
          </cell>
          <cell r="S171">
            <v>49</v>
          </cell>
          <cell r="T171">
            <v>50</v>
          </cell>
          <cell r="U171">
            <v>51</v>
          </cell>
          <cell r="V171">
            <v>52</v>
          </cell>
          <cell r="W171" t="str">
            <v>-</v>
          </cell>
          <cell r="X171" t="str">
            <v>-</v>
          </cell>
          <cell r="Y171" t="str">
            <v>-</v>
          </cell>
          <cell r="Z171" t="str">
            <v>-</v>
          </cell>
          <cell r="AA171" t="str">
            <v>-</v>
          </cell>
          <cell r="AB171" t="str">
            <v>-</v>
          </cell>
          <cell r="AC171" t="str">
            <v>-</v>
          </cell>
          <cell r="AD171" t="str">
            <v>-</v>
          </cell>
        </row>
        <row r="172">
          <cell r="A172" t="str">
            <v>VIDRO PUX ESQ 1745X1077X4MM + COR</v>
          </cell>
          <cell r="B172">
            <v>1800</v>
          </cell>
          <cell r="C172">
            <v>1100</v>
          </cell>
          <cell r="D172">
            <v>123163</v>
          </cell>
          <cell r="E172">
            <v>181000163</v>
          </cell>
          <cell r="F172" t="str">
            <v>05</v>
          </cell>
          <cell r="G172" t="str">
            <v>06</v>
          </cell>
          <cell r="H172" t="str">
            <v>08</v>
          </cell>
          <cell r="I172" t="str">
            <v>09</v>
          </cell>
          <cell r="J172">
            <v>10</v>
          </cell>
          <cell r="K172">
            <v>12</v>
          </cell>
          <cell r="L172">
            <v>13</v>
          </cell>
          <cell r="M172">
            <v>15</v>
          </cell>
          <cell r="N172">
            <v>21</v>
          </cell>
          <cell r="O172">
            <v>26</v>
          </cell>
          <cell r="P172">
            <v>27</v>
          </cell>
          <cell r="Q172">
            <v>38</v>
          </cell>
          <cell r="R172">
            <v>44</v>
          </cell>
          <cell r="S172">
            <v>49</v>
          </cell>
          <cell r="T172">
            <v>50</v>
          </cell>
          <cell r="U172">
            <v>51</v>
          </cell>
          <cell r="V172">
            <v>52</v>
          </cell>
          <cell r="W172" t="str">
            <v>-</v>
          </cell>
          <cell r="X172" t="str">
            <v>-</v>
          </cell>
          <cell r="Y172" t="str">
            <v>-</v>
          </cell>
          <cell r="Z172" t="str">
            <v>-</v>
          </cell>
          <cell r="AA172" t="str">
            <v>-</v>
          </cell>
          <cell r="AB172" t="str">
            <v>-</v>
          </cell>
          <cell r="AC172" t="str">
            <v>-</v>
          </cell>
          <cell r="AD172" t="str">
            <v>-</v>
          </cell>
        </row>
        <row r="173">
          <cell r="A173" t="str">
            <v>VIDRO PUX ESQ 1745X1177X4MM + COR</v>
          </cell>
          <cell r="B173">
            <v>1800</v>
          </cell>
          <cell r="C173">
            <v>1200</v>
          </cell>
          <cell r="D173">
            <v>123164</v>
          </cell>
          <cell r="E173">
            <v>181000164</v>
          </cell>
          <cell r="F173" t="str">
            <v>05</v>
          </cell>
          <cell r="G173" t="str">
            <v>06</v>
          </cell>
          <cell r="H173" t="str">
            <v>08</v>
          </cell>
          <cell r="I173" t="str">
            <v>09</v>
          </cell>
          <cell r="J173">
            <v>10</v>
          </cell>
          <cell r="K173">
            <v>12</v>
          </cell>
          <cell r="L173">
            <v>13</v>
          </cell>
          <cell r="M173">
            <v>15</v>
          </cell>
          <cell r="N173">
            <v>21</v>
          </cell>
          <cell r="O173">
            <v>26</v>
          </cell>
          <cell r="P173">
            <v>27</v>
          </cell>
          <cell r="Q173">
            <v>38</v>
          </cell>
          <cell r="R173">
            <v>44</v>
          </cell>
          <cell r="S173">
            <v>49</v>
          </cell>
          <cell r="T173">
            <v>50</v>
          </cell>
          <cell r="U173">
            <v>51</v>
          </cell>
          <cell r="V173">
            <v>52</v>
          </cell>
          <cell r="W173" t="str">
            <v>-</v>
          </cell>
          <cell r="X173" t="str">
            <v>-</v>
          </cell>
          <cell r="Y173" t="str">
            <v>-</v>
          </cell>
          <cell r="Z173" t="str">
            <v>-</v>
          </cell>
          <cell r="AA173" t="str">
            <v>-</v>
          </cell>
          <cell r="AB173" t="str">
            <v>-</v>
          </cell>
          <cell r="AC173" t="str">
            <v>-</v>
          </cell>
          <cell r="AD173" t="str">
            <v>-</v>
          </cell>
        </row>
        <row r="174">
          <cell r="A174" t="str">
            <v>VIDRO PUX ESQ 1745X1277X4MM + COR</v>
          </cell>
          <cell r="B174">
            <v>1800</v>
          </cell>
          <cell r="C174">
            <v>1300</v>
          </cell>
          <cell r="D174">
            <v>123165</v>
          </cell>
          <cell r="E174">
            <v>181000165</v>
          </cell>
          <cell r="F174" t="str">
            <v>05</v>
          </cell>
          <cell r="G174" t="str">
            <v>06</v>
          </cell>
          <cell r="H174" t="str">
            <v>08</v>
          </cell>
          <cell r="I174" t="str">
            <v>09</v>
          </cell>
          <cell r="J174">
            <v>10</v>
          </cell>
          <cell r="K174">
            <v>12</v>
          </cell>
          <cell r="L174">
            <v>13</v>
          </cell>
          <cell r="M174">
            <v>15</v>
          </cell>
          <cell r="N174">
            <v>21</v>
          </cell>
          <cell r="O174">
            <v>26</v>
          </cell>
          <cell r="P174">
            <v>27</v>
          </cell>
          <cell r="Q174">
            <v>38</v>
          </cell>
          <cell r="R174">
            <v>44</v>
          </cell>
          <cell r="S174">
            <v>49</v>
          </cell>
          <cell r="T174">
            <v>50</v>
          </cell>
          <cell r="U174">
            <v>51</v>
          </cell>
          <cell r="V174">
            <v>52</v>
          </cell>
          <cell r="W174" t="str">
            <v>-</v>
          </cell>
          <cell r="X174" t="str">
            <v>-</v>
          </cell>
          <cell r="Y174" t="str">
            <v>-</v>
          </cell>
          <cell r="Z174" t="str">
            <v>-</v>
          </cell>
          <cell r="AA174" t="str">
            <v>-</v>
          </cell>
          <cell r="AB174" t="str">
            <v>-</v>
          </cell>
          <cell r="AC174" t="str">
            <v>-</v>
          </cell>
          <cell r="AD174" t="str">
            <v>-</v>
          </cell>
        </row>
        <row r="175">
          <cell r="A175" t="str">
            <v>VIDRO PUX ESQ 1745X1377X4MM + COR</v>
          </cell>
          <cell r="B175">
            <v>1800</v>
          </cell>
          <cell r="C175">
            <v>1400</v>
          </cell>
          <cell r="D175">
            <v>123166</v>
          </cell>
          <cell r="E175">
            <v>181000166</v>
          </cell>
          <cell r="F175" t="str">
            <v>05</v>
          </cell>
          <cell r="G175" t="str">
            <v>06</v>
          </cell>
          <cell r="H175" t="str">
            <v>08</v>
          </cell>
          <cell r="I175" t="str">
            <v>09</v>
          </cell>
          <cell r="J175">
            <v>10</v>
          </cell>
          <cell r="K175">
            <v>12</v>
          </cell>
          <cell r="L175">
            <v>13</v>
          </cell>
          <cell r="M175">
            <v>15</v>
          </cell>
          <cell r="N175">
            <v>21</v>
          </cell>
          <cell r="O175">
            <v>26</v>
          </cell>
          <cell r="P175">
            <v>27</v>
          </cell>
          <cell r="Q175">
            <v>38</v>
          </cell>
          <cell r="R175">
            <v>44</v>
          </cell>
          <cell r="S175">
            <v>49</v>
          </cell>
          <cell r="T175">
            <v>50</v>
          </cell>
          <cell r="U175">
            <v>51</v>
          </cell>
          <cell r="V175">
            <v>52</v>
          </cell>
          <cell r="W175" t="str">
            <v>-</v>
          </cell>
          <cell r="X175" t="str">
            <v>-</v>
          </cell>
          <cell r="Y175" t="str">
            <v>-</v>
          </cell>
          <cell r="Z175" t="str">
            <v>-</v>
          </cell>
          <cell r="AA175" t="str">
            <v>-</v>
          </cell>
          <cell r="AB175" t="str">
            <v>-</v>
          </cell>
          <cell r="AC175" t="str">
            <v>-</v>
          </cell>
          <cell r="AD175" t="str">
            <v>-</v>
          </cell>
        </row>
        <row r="176">
          <cell r="A176" t="str">
            <v>VIDRO PUX ESQ 1745X1477X4MM + COR</v>
          </cell>
          <cell r="B176">
            <v>1800</v>
          </cell>
          <cell r="C176">
            <v>1500</v>
          </cell>
          <cell r="D176">
            <v>123167</v>
          </cell>
          <cell r="E176">
            <v>181000167</v>
          </cell>
          <cell r="F176" t="str">
            <v>05</v>
          </cell>
          <cell r="G176" t="str">
            <v>06</v>
          </cell>
          <cell r="H176" t="str">
            <v>08</v>
          </cell>
          <cell r="I176" t="str">
            <v>09</v>
          </cell>
          <cell r="J176">
            <v>10</v>
          </cell>
          <cell r="K176">
            <v>12</v>
          </cell>
          <cell r="L176">
            <v>13</v>
          </cell>
          <cell r="M176">
            <v>15</v>
          </cell>
          <cell r="N176">
            <v>21</v>
          </cell>
          <cell r="O176">
            <v>26</v>
          </cell>
          <cell r="P176">
            <v>27</v>
          </cell>
          <cell r="Q176">
            <v>38</v>
          </cell>
          <cell r="R176">
            <v>44</v>
          </cell>
          <cell r="S176">
            <v>49</v>
          </cell>
          <cell r="T176">
            <v>50</v>
          </cell>
          <cell r="U176">
            <v>51</v>
          </cell>
          <cell r="V176">
            <v>52</v>
          </cell>
          <cell r="W176" t="str">
            <v>-</v>
          </cell>
          <cell r="X176" t="str">
            <v>-</v>
          </cell>
          <cell r="Y176" t="str">
            <v>-</v>
          </cell>
          <cell r="Z176" t="str">
            <v>-</v>
          </cell>
          <cell r="AA176" t="str">
            <v>-</v>
          </cell>
          <cell r="AB176" t="str">
            <v>-</v>
          </cell>
          <cell r="AC176" t="str">
            <v>-</v>
          </cell>
          <cell r="AD176" t="str">
            <v>-</v>
          </cell>
        </row>
        <row r="177">
          <cell r="A177" t="str">
            <v>VIDRO PUX ESQ 1845X777X4MM + COR</v>
          </cell>
          <cell r="B177">
            <v>1900</v>
          </cell>
          <cell r="C177">
            <v>800</v>
          </cell>
          <cell r="D177">
            <v>123168</v>
          </cell>
          <cell r="E177">
            <v>181000168</v>
          </cell>
          <cell r="F177" t="str">
            <v>05</v>
          </cell>
          <cell r="G177" t="str">
            <v>06</v>
          </cell>
          <cell r="H177" t="str">
            <v>08</v>
          </cell>
          <cell r="I177" t="str">
            <v>09</v>
          </cell>
          <cell r="J177">
            <v>10</v>
          </cell>
          <cell r="K177">
            <v>12</v>
          </cell>
          <cell r="L177">
            <v>13</v>
          </cell>
          <cell r="M177">
            <v>15</v>
          </cell>
          <cell r="N177">
            <v>21</v>
          </cell>
          <cell r="O177">
            <v>26</v>
          </cell>
          <cell r="P177">
            <v>27</v>
          </cell>
          <cell r="Q177">
            <v>38</v>
          </cell>
          <cell r="R177">
            <v>44</v>
          </cell>
          <cell r="S177">
            <v>49</v>
          </cell>
          <cell r="T177">
            <v>50</v>
          </cell>
          <cell r="U177">
            <v>51</v>
          </cell>
          <cell r="V177">
            <v>52</v>
          </cell>
          <cell r="W177" t="str">
            <v>-</v>
          </cell>
          <cell r="X177" t="str">
            <v>-</v>
          </cell>
          <cell r="Y177" t="str">
            <v>-</v>
          </cell>
          <cell r="Z177" t="str">
            <v>-</v>
          </cell>
          <cell r="AA177" t="str">
            <v>-</v>
          </cell>
          <cell r="AB177" t="str">
            <v>-</v>
          </cell>
          <cell r="AC177" t="str">
            <v>-</v>
          </cell>
          <cell r="AD177" t="str">
            <v>-</v>
          </cell>
        </row>
        <row r="178">
          <cell r="A178" t="str">
            <v>VIDRO PUX ESQ 1845X877X4MM + COR</v>
          </cell>
          <cell r="B178">
            <v>1900</v>
          </cell>
          <cell r="C178">
            <v>900</v>
          </cell>
          <cell r="D178">
            <v>123169</v>
          </cell>
          <cell r="E178">
            <v>181000169</v>
          </cell>
          <cell r="F178" t="str">
            <v>05</v>
          </cell>
          <cell r="G178" t="str">
            <v>06</v>
          </cell>
          <cell r="H178" t="str">
            <v>08</v>
          </cell>
          <cell r="I178" t="str">
            <v>09</v>
          </cell>
          <cell r="J178">
            <v>10</v>
          </cell>
          <cell r="K178">
            <v>12</v>
          </cell>
          <cell r="L178">
            <v>13</v>
          </cell>
          <cell r="M178">
            <v>15</v>
          </cell>
          <cell r="N178">
            <v>21</v>
          </cell>
          <cell r="O178">
            <v>26</v>
          </cell>
          <cell r="P178">
            <v>27</v>
          </cell>
          <cell r="Q178">
            <v>38</v>
          </cell>
          <cell r="R178">
            <v>44</v>
          </cell>
          <cell r="S178">
            <v>49</v>
          </cell>
          <cell r="T178">
            <v>50</v>
          </cell>
          <cell r="U178">
            <v>51</v>
          </cell>
          <cell r="V178">
            <v>52</v>
          </cell>
          <cell r="W178" t="str">
            <v>-</v>
          </cell>
          <cell r="X178" t="str">
            <v>-</v>
          </cell>
          <cell r="Y178" t="str">
            <v>-</v>
          </cell>
          <cell r="Z178" t="str">
            <v>-</v>
          </cell>
          <cell r="AA178" t="str">
            <v>-</v>
          </cell>
          <cell r="AB178" t="str">
            <v>-</v>
          </cell>
          <cell r="AC178" t="str">
            <v>-</v>
          </cell>
          <cell r="AD178" t="str">
            <v>-</v>
          </cell>
        </row>
        <row r="179">
          <cell r="A179" t="str">
            <v>VIDRO PUX ESQ 1845X977X4MM + COR</v>
          </cell>
          <cell r="B179">
            <v>1900</v>
          </cell>
          <cell r="C179">
            <v>1000</v>
          </cell>
          <cell r="D179">
            <v>123170</v>
          </cell>
          <cell r="E179">
            <v>181000170</v>
          </cell>
          <cell r="F179" t="str">
            <v>05</v>
          </cell>
          <cell r="G179" t="str">
            <v>06</v>
          </cell>
          <cell r="H179" t="str">
            <v>08</v>
          </cell>
          <cell r="I179" t="str">
            <v>09</v>
          </cell>
          <cell r="J179">
            <v>10</v>
          </cell>
          <cell r="K179">
            <v>12</v>
          </cell>
          <cell r="L179">
            <v>13</v>
          </cell>
          <cell r="M179">
            <v>15</v>
          </cell>
          <cell r="N179">
            <v>21</v>
          </cell>
          <cell r="O179">
            <v>26</v>
          </cell>
          <cell r="P179">
            <v>27</v>
          </cell>
          <cell r="Q179">
            <v>38</v>
          </cell>
          <cell r="R179">
            <v>44</v>
          </cell>
          <cell r="S179">
            <v>49</v>
          </cell>
          <cell r="T179">
            <v>50</v>
          </cell>
          <cell r="U179">
            <v>51</v>
          </cell>
          <cell r="V179">
            <v>52</v>
          </cell>
          <cell r="W179" t="str">
            <v>-</v>
          </cell>
          <cell r="X179" t="str">
            <v>-</v>
          </cell>
          <cell r="Y179" t="str">
            <v>-</v>
          </cell>
          <cell r="Z179" t="str">
            <v>-</v>
          </cell>
          <cell r="AA179" t="str">
            <v>-</v>
          </cell>
          <cell r="AB179" t="str">
            <v>-</v>
          </cell>
          <cell r="AC179" t="str">
            <v>-</v>
          </cell>
          <cell r="AD179" t="str">
            <v>-</v>
          </cell>
        </row>
        <row r="180">
          <cell r="A180" t="str">
            <v>VIDRO PUX ESQ 1845X1077X4MM + COR</v>
          </cell>
          <cell r="B180">
            <v>1900</v>
          </cell>
          <cell r="C180">
            <v>1100</v>
          </cell>
          <cell r="D180">
            <v>123171</v>
          </cell>
          <cell r="E180">
            <v>181000171</v>
          </cell>
          <cell r="F180" t="str">
            <v>05</v>
          </cell>
          <cell r="G180" t="str">
            <v>06</v>
          </cell>
          <cell r="H180" t="str">
            <v>08</v>
          </cell>
          <cell r="I180" t="str">
            <v>09</v>
          </cell>
          <cell r="J180">
            <v>10</v>
          </cell>
          <cell r="K180">
            <v>12</v>
          </cell>
          <cell r="L180">
            <v>13</v>
          </cell>
          <cell r="M180">
            <v>15</v>
          </cell>
          <cell r="N180">
            <v>21</v>
          </cell>
          <cell r="O180">
            <v>26</v>
          </cell>
          <cell r="P180">
            <v>27</v>
          </cell>
          <cell r="Q180">
            <v>38</v>
          </cell>
          <cell r="R180">
            <v>44</v>
          </cell>
          <cell r="S180">
            <v>49</v>
          </cell>
          <cell r="T180">
            <v>50</v>
          </cell>
          <cell r="U180">
            <v>51</v>
          </cell>
          <cell r="V180">
            <v>52</v>
          </cell>
          <cell r="W180" t="str">
            <v>-</v>
          </cell>
          <cell r="X180" t="str">
            <v>-</v>
          </cell>
          <cell r="Y180" t="str">
            <v>-</v>
          </cell>
          <cell r="Z180" t="str">
            <v>-</v>
          </cell>
          <cell r="AA180" t="str">
            <v>-</v>
          </cell>
          <cell r="AB180" t="str">
            <v>-</v>
          </cell>
          <cell r="AC180" t="str">
            <v>-</v>
          </cell>
          <cell r="AD180" t="str">
            <v>-</v>
          </cell>
        </row>
        <row r="181">
          <cell r="A181" t="str">
            <v>VIDRO PUX ESQ 1845X1177X4MM + COR</v>
          </cell>
          <cell r="B181">
            <v>1900</v>
          </cell>
          <cell r="C181">
            <v>1200</v>
          </cell>
          <cell r="D181">
            <v>123172</v>
          </cell>
          <cell r="E181">
            <v>181000172</v>
          </cell>
          <cell r="F181" t="str">
            <v>05</v>
          </cell>
          <cell r="G181" t="str">
            <v>06</v>
          </cell>
          <cell r="H181" t="str">
            <v>08</v>
          </cell>
          <cell r="I181" t="str">
            <v>09</v>
          </cell>
          <cell r="J181">
            <v>10</v>
          </cell>
          <cell r="K181">
            <v>12</v>
          </cell>
          <cell r="L181">
            <v>13</v>
          </cell>
          <cell r="M181">
            <v>15</v>
          </cell>
          <cell r="N181">
            <v>21</v>
          </cell>
          <cell r="O181">
            <v>26</v>
          </cell>
          <cell r="P181">
            <v>27</v>
          </cell>
          <cell r="Q181">
            <v>38</v>
          </cell>
          <cell r="R181">
            <v>44</v>
          </cell>
          <cell r="S181">
            <v>49</v>
          </cell>
          <cell r="T181">
            <v>50</v>
          </cell>
          <cell r="U181">
            <v>51</v>
          </cell>
          <cell r="V181">
            <v>52</v>
          </cell>
          <cell r="W181" t="str">
            <v>-</v>
          </cell>
          <cell r="X181" t="str">
            <v>-</v>
          </cell>
          <cell r="Y181" t="str">
            <v>-</v>
          </cell>
          <cell r="Z181" t="str">
            <v>-</v>
          </cell>
          <cell r="AA181" t="str">
            <v>-</v>
          </cell>
          <cell r="AB181" t="str">
            <v>-</v>
          </cell>
          <cell r="AC181" t="str">
            <v>-</v>
          </cell>
          <cell r="AD181" t="str">
            <v>-</v>
          </cell>
        </row>
        <row r="182">
          <cell r="A182" t="str">
            <v>VIDRO PUX ESQ 1845X1277X4MM + COR</v>
          </cell>
          <cell r="B182">
            <v>1900</v>
          </cell>
          <cell r="C182">
            <v>1300</v>
          </cell>
          <cell r="D182">
            <v>123173</v>
          </cell>
          <cell r="E182">
            <v>181000173</v>
          </cell>
          <cell r="F182" t="str">
            <v>05</v>
          </cell>
          <cell r="G182" t="str">
            <v>06</v>
          </cell>
          <cell r="H182" t="str">
            <v>08</v>
          </cell>
          <cell r="I182" t="str">
            <v>09</v>
          </cell>
          <cell r="J182">
            <v>10</v>
          </cell>
          <cell r="K182">
            <v>12</v>
          </cell>
          <cell r="L182">
            <v>13</v>
          </cell>
          <cell r="M182">
            <v>15</v>
          </cell>
          <cell r="N182">
            <v>21</v>
          </cell>
          <cell r="O182">
            <v>26</v>
          </cell>
          <cell r="P182">
            <v>27</v>
          </cell>
          <cell r="Q182">
            <v>38</v>
          </cell>
          <cell r="R182">
            <v>44</v>
          </cell>
          <cell r="S182">
            <v>49</v>
          </cell>
          <cell r="T182">
            <v>50</v>
          </cell>
          <cell r="U182">
            <v>51</v>
          </cell>
          <cell r="V182">
            <v>52</v>
          </cell>
          <cell r="W182" t="str">
            <v>-</v>
          </cell>
          <cell r="X182" t="str">
            <v>-</v>
          </cell>
          <cell r="Y182" t="str">
            <v>-</v>
          </cell>
          <cell r="Z182" t="str">
            <v>-</v>
          </cell>
          <cell r="AA182" t="str">
            <v>-</v>
          </cell>
          <cell r="AB182" t="str">
            <v>-</v>
          </cell>
          <cell r="AC182" t="str">
            <v>-</v>
          </cell>
          <cell r="AD182" t="str">
            <v>-</v>
          </cell>
        </row>
        <row r="183">
          <cell r="A183" t="str">
            <v>VIDRO PUX ESQ 1845X1377X4MM + COR</v>
          </cell>
          <cell r="B183">
            <v>1900</v>
          </cell>
          <cell r="C183">
            <v>1400</v>
          </cell>
          <cell r="D183">
            <v>123174</v>
          </cell>
          <cell r="E183">
            <v>181000174</v>
          </cell>
          <cell r="F183" t="str">
            <v>05</v>
          </cell>
          <cell r="G183" t="str">
            <v>06</v>
          </cell>
          <cell r="H183" t="str">
            <v>08</v>
          </cell>
          <cell r="I183" t="str">
            <v>09</v>
          </cell>
          <cell r="J183">
            <v>10</v>
          </cell>
          <cell r="K183">
            <v>12</v>
          </cell>
          <cell r="L183">
            <v>13</v>
          </cell>
          <cell r="M183">
            <v>15</v>
          </cell>
          <cell r="N183">
            <v>21</v>
          </cell>
          <cell r="O183">
            <v>26</v>
          </cell>
          <cell r="P183">
            <v>27</v>
          </cell>
          <cell r="Q183">
            <v>38</v>
          </cell>
          <cell r="R183">
            <v>44</v>
          </cell>
          <cell r="S183">
            <v>49</v>
          </cell>
          <cell r="T183">
            <v>50</v>
          </cell>
          <cell r="U183">
            <v>51</v>
          </cell>
          <cell r="V183">
            <v>52</v>
          </cell>
          <cell r="W183" t="str">
            <v>-</v>
          </cell>
          <cell r="X183" t="str">
            <v>-</v>
          </cell>
          <cell r="Y183" t="str">
            <v>-</v>
          </cell>
          <cell r="Z183" t="str">
            <v>-</v>
          </cell>
          <cell r="AA183" t="str">
            <v>-</v>
          </cell>
          <cell r="AB183" t="str">
            <v>-</v>
          </cell>
          <cell r="AC183" t="str">
            <v>-</v>
          </cell>
          <cell r="AD183" t="str">
            <v>-</v>
          </cell>
        </row>
        <row r="184">
          <cell r="A184" t="str">
            <v>VIDRO PUX ESQ 1845X1477X4MM + COR</v>
          </cell>
          <cell r="B184">
            <v>1900</v>
          </cell>
          <cell r="C184">
            <v>1500</v>
          </cell>
          <cell r="D184">
            <v>123175</v>
          </cell>
          <cell r="E184">
            <v>181000175</v>
          </cell>
          <cell r="F184" t="str">
            <v>05</v>
          </cell>
          <cell r="G184" t="str">
            <v>06</v>
          </cell>
          <cell r="H184" t="str">
            <v>08</v>
          </cell>
          <cell r="I184" t="str">
            <v>09</v>
          </cell>
          <cell r="J184">
            <v>10</v>
          </cell>
          <cell r="K184">
            <v>12</v>
          </cell>
          <cell r="L184">
            <v>13</v>
          </cell>
          <cell r="M184">
            <v>15</v>
          </cell>
          <cell r="N184">
            <v>21</v>
          </cell>
          <cell r="O184">
            <v>26</v>
          </cell>
          <cell r="P184">
            <v>27</v>
          </cell>
          <cell r="Q184">
            <v>38</v>
          </cell>
          <cell r="R184">
            <v>44</v>
          </cell>
          <cell r="S184">
            <v>49</v>
          </cell>
          <cell r="T184">
            <v>50</v>
          </cell>
          <cell r="U184">
            <v>51</v>
          </cell>
          <cell r="V184">
            <v>52</v>
          </cell>
          <cell r="W184" t="str">
            <v>-</v>
          </cell>
          <cell r="X184" t="str">
            <v>-</v>
          </cell>
          <cell r="Y184" t="str">
            <v>-</v>
          </cell>
          <cell r="Z184" t="str">
            <v>-</v>
          </cell>
          <cell r="AA184" t="str">
            <v>-</v>
          </cell>
          <cell r="AB184" t="str">
            <v>-</v>
          </cell>
          <cell r="AC184" t="str">
            <v>-</v>
          </cell>
          <cell r="AD184" t="str">
            <v>-</v>
          </cell>
        </row>
        <row r="185">
          <cell r="A185" t="str">
            <v>VIDRO PUX ESQ 1945X777X4MM + COR</v>
          </cell>
          <cell r="B185">
            <v>2000</v>
          </cell>
          <cell r="C185">
            <v>800</v>
          </cell>
          <cell r="D185">
            <v>123176</v>
          </cell>
          <cell r="E185">
            <v>181000176</v>
          </cell>
          <cell r="F185" t="str">
            <v>05</v>
          </cell>
          <cell r="G185" t="str">
            <v>06</v>
          </cell>
          <cell r="H185" t="str">
            <v>08</v>
          </cell>
          <cell r="I185" t="str">
            <v>09</v>
          </cell>
          <cell r="J185">
            <v>10</v>
          </cell>
          <cell r="K185">
            <v>12</v>
          </cell>
          <cell r="L185">
            <v>13</v>
          </cell>
          <cell r="M185">
            <v>15</v>
          </cell>
          <cell r="N185">
            <v>21</v>
          </cell>
          <cell r="O185">
            <v>26</v>
          </cell>
          <cell r="P185">
            <v>27</v>
          </cell>
          <cell r="Q185">
            <v>38</v>
          </cell>
          <cell r="R185">
            <v>44</v>
          </cell>
          <cell r="S185">
            <v>49</v>
          </cell>
          <cell r="T185">
            <v>50</v>
          </cell>
          <cell r="U185">
            <v>51</v>
          </cell>
          <cell r="V185">
            <v>52</v>
          </cell>
          <cell r="W185" t="str">
            <v>-</v>
          </cell>
          <cell r="X185" t="str">
            <v>-</v>
          </cell>
          <cell r="Y185" t="str">
            <v>-</v>
          </cell>
          <cell r="Z185" t="str">
            <v>-</v>
          </cell>
          <cell r="AA185" t="str">
            <v>-</v>
          </cell>
          <cell r="AB185" t="str">
            <v>-</v>
          </cell>
          <cell r="AC185" t="str">
            <v>-</v>
          </cell>
          <cell r="AD185" t="str">
            <v>-</v>
          </cell>
        </row>
        <row r="186">
          <cell r="A186" t="str">
            <v>VIDRO PUX ESQ 1945X877X4MM + COR</v>
          </cell>
          <cell r="B186">
            <v>2000</v>
          </cell>
          <cell r="C186">
            <v>900</v>
          </cell>
          <cell r="D186">
            <v>123177</v>
          </cell>
          <cell r="E186">
            <v>181000177</v>
          </cell>
          <cell r="F186" t="str">
            <v>05</v>
          </cell>
          <cell r="G186" t="str">
            <v>06</v>
          </cell>
          <cell r="H186" t="str">
            <v>08</v>
          </cell>
          <cell r="I186" t="str">
            <v>09</v>
          </cell>
          <cell r="J186">
            <v>10</v>
          </cell>
          <cell r="K186">
            <v>12</v>
          </cell>
          <cell r="L186">
            <v>13</v>
          </cell>
          <cell r="M186">
            <v>15</v>
          </cell>
          <cell r="N186">
            <v>21</v>
          </cell>
          <cell r="O186">
            <v>26</v>
          </cell>
          <cell r="P186">
            <v>27</v>
          </cell>
          <cell r="Q186">
            <v>38</v>
          </cell>
          <cell r="R186">
            <v>44</v>
          </cell>
          <cell r="S186">
            <v>49</v>
          </cell>
          <cell r="T186">
            <v>50</v>
          </cell>
          <cell r="U186">
            <v>51</v>
          </cell>
          <cell r="V186">
            <v>52</v>
          </cell>
          <cell r="W186" t="str">
            <v>-</v>
          </cell>
          <cell r="X186" t="str">
            <v>-</v>
          </cell>
          <cell r="Y186" t="str">
            <v>-</v>
          </cell>
          <cell r="Z186" t="str">
            <v>-</v>
          </cell>
          <cell r="AA186" t="str">
            <v>-</v>
          </cell>
          <cell r="AB186" t="str">
            <v>-</v>
          </cell>
          <cell r="AC186" t="str">
            <v>-</v>
          </cell>
          <cell r="AD186" t="str">
            <v>-</v>
          </cell>
        </row>
        <row r="187">
          <cell r="A187" t="str">
            <v>VIDRO PUX ESQ 1945X977X4MM + COR</v>
          </cell>
          <cell r="B187">
            <v>2000</v>
          </cell>
          <cell r="C187">
            <v>1000</v>
          </cell>
          <cell r="D187">
            <v>123178</v>
          </cell>
          <cell r="E187">
            <v>181000178</v>
          </cell>
          <cell r="F187" t="str">
            <v>05</v>
          </cell>
          <cell r="G187" t="str">
            <v>06</v>
          </cell>
          <cell r="H187" t="str">
            <v>08</v>
          </cell>
          <cell r="I187" t="str">
            <v>09</v>
          </cell>
          <cell r="J187">
            <v>10</v>
          </cell>
          <cell r="K187">
            <v>12</v>
          </cell>
          <cell r="L187">
            <v>13</v>
          </cell>
          <cell r="M187">
            <v>15</v>
          </cell>
          <cell r="N187">
            <v>21</v>
          </cell>
          <cell r="O187">
            <v>26</v>
          </cell>
          <cell r="P187">
            <v>27</v>
          </cell>
          <cell r="Q187">
            <v>38</v>
          </cell>
          <cell r="R187">
            <v>44</v>
          </cell>
          <cell r="S187">
            <v>49</v>
          </cell>
          <cell r="T187">
            <v>50</v>
          </cell>
          <cell r="U187">
            <v>51</v>
          </cell>
          <cell r="V187">
            <v>52</v>
          </cell>
          <cell r="W187" t="str">
            <v>-</v>
          </cell>
          <cell r="X187" t="str">
            <v>-</v>
          </cell>
          <cell r="Y187" t="str">
            <v>-</v>
          </cell>
          <cell r="Z187" t="str">
            <v>-</v>
          </cell>
          <cell r="AA187" t="str">
            <v>-</v>
          </cell>
          <cell r="AB187" t="str">
            <v>-</v>
          </cell>
          <cell r="AC187" t="str">
            <v>-</v>
          </cell>
          <cell r="AD187" t="str">
            <v>-</v>
          </cell>
        </row>
        <row r="188">
          <cell r="A188" t="str">
            <v>VIDRO PUX ESQ 1945X1077X4MM + COR</v>
          </cell>
          <cell r="B188">
            <v>2000</v>
          </cell>
          <cell r="C188">
            <v>1100</v>
          </cell>
          <cell r="D188">
            <v>123179</v>
          </cell>
          <cell r="E188">
            <v>181000179</v>
          </cell>
          <cell r="F188" t="str">
            <v>05</v>
          </cell>
          <cell r="G188" t="str">
            <v>06</v>
          </cell>
          <cell r="H188" t="str">
            <v>08</v>
          </cell>
          <cell r="I188" t="str">
            <v>09</v>
          </cell>
          <cell r="J188">
            <v>10</v>
          </cell>
          <cell r="K188">
            <v>12</v>
          </cell>
          <cell r="L188">
            <v>13</v>
          </cell>
          <cell r="M188">
            <v>15</v>
          </cell>
          <cell r="N188">
            <v>21</v>
          </cell>
          <cell r="O188">
            <v>26</v>
          </cell>
          <cell r="P188">
            <v>27</v>
          </cell>
          <cell r="Q188">
            <v>38</v>
          </cell>
          <cell r="R188">
            <v>44</v>
          </cell>
          <cell r="S188">
            <v>49</v>
          </cell>
          <cell r="T188">
            <v>50</v>
          </cell>
          <cell r="U188">
            <v>51</v>
          </cell>
          <cell r="V188">
            <v>52</v>
          </cell>
          <cell r="W188" t="str">
            <v>-</v>
          </cell>
          <cell r="X188" t="str">
            <v>-</v>
          </cell>
          <cell r="Y188" t="str">
            <v>-</v>
          </cell>
          <cell r="Z188" t="str">
            <v>-</v>
          </cell>
          <cell r="AA188" t="str">
            <v>-</v>
          </cell>
          <cell r="AB188" t="str">
            <v>-</v>
          </cell>
          <cell r="AC188" t="str">
            <v>-</v>
          </cell>
          <cell r="AD188" t="str">
            <v>-</v>
          </cell>
        </row>
        <row r="189">
          <cell r="A189" t="str">
            <v>VIDRO PUX ESQ 1945X1177X4MM + COR</v>
          </cell>
          <cell r="B189">
            <v>2000</v>
          </cell>
          <cell r="C189">
            <v>1200</v>
          </cell>
          <cell r="D189">
            <v>123180</v>
          </cell>
          <cell r="E189">
            <v>181000180</v>
          </cell>
          <cell r="F189" t="str">
            <v>05</v>
          </cell>
          <cell r="G189" t="str">
            <v>06</v>
          </cell>
          <cell r="H189" t="str">
            <v>08</v>
          </cell>
          <cell r="I189" t="str">
            <v>09</v>
          </cell>
          <cell r="J189">
            <v>10</v>
          </cell>
          <cell r="K189">
            <v>12</v>
          </cell>
          <cell r="L189">
            <v>13</v>
          </cell>
          <cell r="M189">
            <v>15</v>
          </cell>
          <cell r="N189">
            <v>21</v>
          </cell>
          <cell r="O189">
            <v>26</v>
          </cell>
          <cell r="P189">
            <v>27</v>
          </cell>
          <cell r="Q189">
            <v>38</v>
          </cell>
          <cell r="R189">
            <v>44</v>
          </cell>
          <cell r="S189">
            <v>49</v>
          </cell>
          <cell r="T189">
            <v>50</v>
          </cell>
          <cell r="U189">
            <v>51</v>
          </cell>
          <cell r="V189">
            <v>52</v>
          </cell>
          <cell r="W189" t="str">
            <v>-</v>
          </cell>
          <cell r="X189" t="str">
            <v>-</v>
          </cell>
          <cell r="Y189" t="str">
            <v>-</v>
          </cell>
          <cell r="Z189" t="str">
            <v>-</v>
          </cell>
          <cell r="AA189" t="str">
            <v>-</v>
          </cell>
          <cell r="AB189" t="str">
            <v>-</v>
          </cell>
          <cell r="AC189" t="str">
            <v>-</v>
          </cell>
          <cell r="AD189" t="str">
            <v>-</v>
          </cell>
        </row>
        <row r="190">
          <cell r="A190" t="str">
            <v>VIDRO PUX ESQ 1945X1277X4MM + COR</v>
          </cell>
          <cell r="B190">
            <v>2000</v>
          </cell>
          <cell r="C190">
            <v>1300</v>
          </cell>
          <cell r="D190">
            <v>123181</v>
          </cell>
          <cell r="E190">
            <v>181000181</v>
          </cell>
          <cell r="F190" t="str">
            <v>05</v>
          </cell>
          <cell r="G190" t="str">
            <v>06</v>
          </cell>
          <cell r="H190" t="str">
            <v>08</v>
          </cell>
          <cell r="I190" t="str">
            <v>09</v>
          </cell>
          <cell r="J190">
            <v>10</v>
          </cell>
          <cell r="K190">
            <v>12</v>
          </cell>
          <cell r="L190">
            <v>13</v>
          </cell>
          <cell r="M190">
            <v>15</v>
          </cell>
          <cell r="N190">
            <v>21</v>
          </cell>
          <cell r="O190">
            <v>26</v>
          </cell>
          <cell r="P190">
            <v>27</v>
          </cell>
          <cell r="Q190">
            <v>38</v>
          </cell>
          <cell r="R190">
            <v>44</v>
          </cell>
          <cell r="S190">
            <v>49</v>
          </cell>
          <cell r="T190">
            <v>50</v>
          </cell>
          <cell r="U190">
            <v>51</v>
          </cell>
          <cell r="V190">
            <v>52</v>
          </cell>
          <cell r="W190" t="str">
            <v>-</v>
          </cell>
          <cell r="X190" t="str">
            <v>-</v>
          </cell>
          <cell r="Y190" t="str">
            <v>-</v>
          </cell>
          <cell r="Z190" t="str">
            <v>-</v>
          </cell>
          <cell r="AA190" t="str">
            <v>-</v>
          </cell>
          <cell r="AB190" t="str">
            <v>-</v>
          </cell>
          <cell r="AC190" t="str">
            <v>-</v>
          </cell>
          <cell r="AD190" t="str">
            <v>-</v>
          </cell>
        </row>
        <row r="191">
          <cell r="A191" t="str">
            <v>VIDRO PUX ESQ 1945X1377X4MM + COR</v>
          </cell>
          <cell r="B191">
            <v>2000</v>
          </cell>
          <cell r="C191">
            <v>1400</v>
          </cell>
          <cell r="D191">
            <v>123182</v>
          </cell>
          <cell r="E191">
            <v>181000182</v>
          </cell>
          <cell r="F191" t="str">
            <v>05</v>
          </cell>
          <cell r="G191" t="str">
            <v>06</v>
          </cell>
          <cell r="H191" t="str">
            <v>08</v>
          </cell>
          <cell r="I191" t="str">
            <v>09</v>
          </cell>
          <cell r="J191">
            <v>10</v>
          </cell>
          <cell r="K191">
            <v>12</v>
          </cell>
          <cell r="L191">
            <v>13</v>
          </cell>
          <cell r="M191">
            <v>15</v>
          </cell>
          <cell r="N191">
            <v>21</v>
          </cell>
          <cell r="O191">
            <v>26</v>
          </cell>
          <cell r="P191">
            <v>27</v>
          </cell>
          <cell r="Q191">
            <v>38</v>
          </cell>
          <cell r="R191">
            <v>44</v>
          </cell>
          <cell r="S191">
            <v>49</v>
          </cell>
          <cell r="T191">
            <v>50</v>
          </cell>
          <cell r="U191">
            <v>51</v>
          </cell>
          <cell r="V191">
            <v>52</v>
          </cell>
          <cell r="W191" t="str">
            <v>-</v>
          </cell>
          <cell r="X191" t="str">
            <v>-</v>
          </cell>
          <cell r="Y191" t="str">
            <v>-</v>
          </cell>
          <cell r="Z191" t="str">
            <v>-</v>
          </cell>
          <cell r="AA191" t="str">
            <v>-</v>
          </cell>
          <cell r="AB191" t="str">
            <v>-</v>
          </cell>
          <cell r="AC191" t="str">
            <v>-</v>
          </cell>
          <cell r="AD191" t="str">
            <v>-</v>
          </cell>
        </row>
        <row r="192">
          <cell r="A192" t="str">
            <v>VIDRO PUX ESQ 1945X1477X4MM + COR</v>
          </cell>
          <cell r="B192">
            <v>2000</v>
          </cell>
          <cell r="C192">
            <v>1500</v>
          </cell>
          <cell r="D192">
            <v>123183</v>
          </cell>
          <cell r="E192">
            <v>181000183</v>
          </cell>
          <cell r="F192" t="str">
            <v>05</v>
          </cell>
          <cell r="G192" t="str">
            <v>06</v>
          </cell>
          <cell r="H192" t="str">
            <v>08</v>
          </cell>
          <cell r="I192" t="str">
            <v>09</v>
          </cell>
          <cell r="J192">
            <v>10</v>
          </cell>
          <cell r="K192">
            <v>12</v>
          </cell>
          <cell r="L192">
            <v>13</v>
          </cell>
          <cell r="M192">
            <v>15</v>
          </cell>
          <cell r="N192">
            <v>21</v>
          </cell>
          <cell r="O192">
            <v>26</v>
          </cell>
          <cell r="P192">
            <v>27</v>
          </cell>
          <cell r="Q192">
            <v>38</v>
          </cell>
          <cell r="R192">
            <v>44</v>
          </cell>
          <cell r="S192">
            <v>49</v>
          </cell>
          <cell r="T192">
            <v>50</v>
          </cell>
          <cell r="U192">
            <v>51</v>
          </cell>
          <cell r="V192">
            <v>52</v>
          </cell>
          <cell r="W192" t="str">
            <v>-</v>
          </cell>
          <cell r="X192" t="str">
            <v>-</v>
          </cell>
          <cell r="Y192" t="str">
            <v>-</v>
          </cell>
          <cell r="Z192" t="str">
            <v>-</v>
          </cell>
          <cell r="AA192" t="str">
            <v>-</v>
          </cell>
          <cell r="AB192" t="str">
            <v>-</v>
          </cell>
          <cell r="AC192" t="str">
            <v>-</v>
          </cell>
          <cell r="AD192" t="str">
            <v>-</v>
          </cell>
        </row>
        <row r="193">
          <cell r="A193" t="str">
            <v>VIDRO PUX ESQ 2045X777X4MM + COR</v>
          </cell>
          <cell r="B193">
            <v>2100</v>
          </cell>
          <cell r="C193">
            <v>800</v>
          </cell>
          <cell r="D193">
            <v>123184</v>
          </cell>
          <cell r="E193">
            <v>181000184</v>
          </cell>
          <cell r="F193" t="str">
            <v>05</v>
          </cell>
          <cell r="G193" t="str">
            <v>06</v>
          </cell>
          <cell r="H193" t="str">
            <v>08</v>
          </cell>
          <cell r="I193" t="str">
            <v>09</v>
          </cell>
          <cell r="J193">
            <v>10</v>
          </cell>
          <cell r="K193">
            <v>12</v>
          </cell>
          <cell r="L193">
            <v>13</v>
          </cell>
          <cell r="M193">
            <v>15</v>
          </cell>
          <cell r="N193">
            <v>21</v>
          </cell>
          <cell r="O193">
            <v>26</v>
          </cell>
          <cell r="P193">
            <v>27</v>
          </cell>
          <cell r="Q193">
            <v>38</v>
          </cell>
          <cell r="R193">
            <v>44</v>
          </cell>
          <cell r="S193">
            <v>49</v>
          </cell>
          <cell r="T193">
            <v>50</v>
          </cell>
          <cell r="U193">
            <v>51</v>
          </cell>
          <cell r="V193">
            <v>52</v>
          </cell>
          <cell r="W193" t="str">
            <v>-</v>
          </cell>
          <cell r="X193" t="str">
            <v>-</v>
          </cell>
          <cell r="Y193" t="str">
            <v>-</v>
          </cell>
          <cell r="Z193" t="str">
            <v>-</v>
          </cell>
          <cell r="AA193" t="str">
            <v>-</v>
          </cell>
          <cell r="AB193" t="str">
            <v>-</v>
          </cell>
          <cell r="AC193" t="str">
            <v>-</v>
          </cell>
          <cell r="AD193" t="str">
            <v>-</v>
          </cell>
        </row>
        <row r="194">
          <cell r="A194" t="str">
            <v>VIDRO PUX ESQ 2045X877X4MM + COR</v>
          </cell>
          <cell r="B194">
            <v>2100</v>
          </cell>
          <cell r="C194">
            <v>900</v>
          </cell>
          <cell r="D194">
            <v>123185</v>
          </cell>
          <cell r="E194">
            <v>181000185</v>
          </cell>
          <cell r="F194" t="str">
            <v>05</v>
          </cell>
          <cell r="G194" t="str">
            <v>06</v>
          </cell>
          <cell r="H194" t="str">
            <v>08</v>
          </cell>
          <cell r="I194" t="str">
            <v>09</v>
          </cell>
          <cell r="J194">
            <v>10</v>
          </cell>
          <cell r="K194">
            <v>12</v>
          </cell>
          <cell r="L194">
            <v>13</v>
          </cell>
          <cell r="M194">
            <v>15</v>
          </cell>
          <cell r="N194">
            <v>21</v>
          </cell>
          <cell r="O194">
            <v>26</v>
          </cell>
          <cell r="P194">
            <v>27</v>
          </cell>
          <cell r="Q194">
            <v>38</v>
          </cell>
          <cell r="R194">
            <v>44</v>
          </cell>
          <cell r="S194">
            <v>49</v>
          </cell>
          <cell r="T194">
            <v>50</v>
          </cell>
          <cell r="U194">
            <v>51</v>
          </cell>
          <cell r="V194">
            <v>52</v>
          </cell>
          <cell r="W194" t="str">
            <v>-</v>
          </cell>
          <cell r="X194" t="str">
            <v>-</v>
          </cell>
          <cell r="Y194" t="str">
            <v>-</v>
          </cell>
          <cell r="Z194" t="str">
            <v>-</v>
          </cell>
          <cell r="AA194" t="str">
            <v>-</v>
          </cell>
          <cell r="AB194" t="str">
            <v>-</v>
          </cell>
          <cell r="AC194" t="str">
            <v>-</v>
          </cell>
          <cell r="AD194" t="str">
            <v>-</v>
          </cell>
        </row>
        <row r="195">
          <cell r="A195" t="str">
            <v>VIDRO PUX ESQ 2045X977X4MM + COR</v>
          </cell>
          <cell r="B195">
            <v>2100</v>
          </cell>
          <cell r="C195">
            <v>1000</v>
          </cell>
          <cell r="D195">
            <v>123186</v>
          </cell>
          <cell r="E195">
            <v>181000186</v>
          </cell>
          <cell r="F195" t="str">
            <v>05</v>
          </cell>
          <cell r="G195" t="str">
            <v>06</v>
          </cell>
          <cell r="H195" t="str">
            <v>08</v>
          </cell>
          <cell r="I195" t="str">
            <v>09</v>
          </cell>
          <cell r="J195">
            <v>10</v>
          </cell>
          <cell r="K195">
            <v>12</v>
          </cell>
          <cell r="L195">
            <v>13</v>
          </cell>
          <cell r="M195">
            <v>15</v>
          </cell>
          <cell r="N195">
            <v>21</v>
          </cell>
          <cell r="O195">
            <v>26</v>
          </cell>
          <cell r="P195">
            <v>27</v>
          </cell>
          <cell r="Q195">
            <v>38</v>
          </cell>
          <cell r="R195">
            <v>44</v>
          </cell>
          <cell r="S195">
            <v>49</v>
          </cell>
          <cell r="T195">
            <v>50</v>
          </cell>
          <cell r="U195">
            <v>51</v>
          </cell>
          <cell r="V195">
            <v>52</v>
          </cell>
          <cell r="W195" t="str">
            <v>-</v>
          </cell>
          <cell r="X195" t="str">
            <v>-</v>
          </cell>
          <cell r="Y195" t="str">
            <v>-</v>
          </cell>
          <cell r="Z195" t="str">
            <v>-</v>
          </cell>
          <cell r="AA195" t="str">
            <v>-</v>
          </cell>
          <cell r="AB195" t="str">
            <v>-</v>
          </cell>
          <cell r="AC195" t="str">
            <v>-</v>
          </cell>
          <cell r="AD195" t="str">
            <v>-</v>
          </cell>
        </row>
        <row r="196">
          <cell r="A196" t="str">
            <v>VIDRO PUX ESQ 2045X1077X4MM + COR</v>
          </cell>
          <cell r="B196">
            <v>2100</v>
          </cell>
          <cell r="C196">
            <v>1100</v>
          </cell>
          <cell r="D196">
            <v>123187</v>
          </cell>
          <cell r="E196">
            <v>181000187</v>
          </cell>
          <cell r="F196" t="str">
            <v>05</v>
          </cell>
          <cell r="G196" t="str">
            <v>06</v>
          </cell>
          <cell r="H196" t="str">
            <v>08</v>
          </cell>
          <cell r="I196" t="str">
            <v>09</v>
          </cell>
          <cell r="J196">
            <v>10</v>
          </cell>
          <cell r="K196">
            <v>12</v>
          </cell>
          <cell r="L196">
            <v>13</v>
          </cell>
          <cell r="M196">
            <v>15</v>
          </cell>
          <cell r="N196">
            <v>21</v>
          </cell>
          <cell r="O196">
            <v>26</v>
          </cell>
          <cell r="P196">
            <v>27</v>
          </cell>
          <cell r="Q196">
            <v>38</v>
          </cell>
          <cell r="R196">
            <v>44</v>
          </cell>
          <cell r="S196">
            <v>49</v>
          </cell>
          <cell r="T196">
            <v>50</v>
          </cell>
          <cell r="U196">
            <v>51</v>
          </cell>
          <cell r="V196">
            <v>52</v>
          </cell>
          <cell r="W196" t="str">
            <v>-</v>
          </cell>
          <cell r="X196" t="str">
            <v>-</v>
          </cell>
          <cell r="Y196" t="str">
            <v>-</v>
          </cell>
          <cell r="Z196" t="str">
            <v>-</v>
          </cell>
          <cell r="AA196" t="str">
            <v>-</v>
          </cell>
          <cell r="AB196" t="str">
            <v>-</v>
          </cell>
          <cell r="AC196" t="str">
            <v>-</v>
          </cell>
          <cell r="AD196" t="str">
            <v>-</v>
          </cell>
        </row>
        <row r="197">
          <cell r="A197" t="str">
            <v>VIDRO PUX ESQ 2045X1177X4MM + COR</v>
          </cell>
          <cell r="B197">
            <v>2100</v>
          </cell>
          <cell r="C197">
            <v>1200</v>
          </cell>
          <cell r="D197">
            <v>123188</v>
          </cell>
          <cell r="E197">
            <v>181000188</v>
          </cell>
          <cell r="F197" t="str">
            <v>05</v>
          </cell>
          <cell r="G197" t="str">
            <v>06</v>
          </cell>
          <cell r="H197" t="str">
            <v>08</v>
          </cell>
          <cell r="I197" t="str">
            <v>09</v>
          </cell>
          <cell r="J197">
            <v>10</v>
          </cell>
          <cell r="K197">
            <v>12</v>
          </cell>
          <cell r="L197">
            <v>13</v>
          </cell>
          <cell r="M197">
            <v>15</v>
          </cell>
          <cell r="N197">
            <v>21</v>
          </cell>
          <cell r="O197">
            <v>26</v>
          </cell>
          <cell r="P197">
            <v>27</v>
          </cell>
          <cell r="Q197">
            <v>38</v>
          </cell>
          <cell r="R197">
            <v>44</v>
          </cell>
          <cell r="S197">
            <v>49</v>
          </cell>
          <cell r="T197">
            <v>50</v>
          </cell>
          <cell r="U197">
            <v>51</v>
          </cell>
          <cell r="V197">
            <v>52</v>
          </cell>
          <cell r="W197" t="str">
            <v>-</v>
          </cell>
          <cell r="X197" t="str">
            <v>-</v>
          </cell>
          <cell r="Y197" t="str">
            <v>-</v>
          </cell>
          <cell r="Z197" t="str">
            <v>-</v>
          </cell>
          <cell r="AA197" t="str">
            <v>-</v>
          </cell>
          <cell r="AB197" t="str">
            <v>-</v>
          </cell>
          <cell r="AC197" t="str">
            <v>-</v>
          </cell>
          <cell r="AD197" t="str">
            <v>-</v>
          </cell>
        </row>
        <row r="198">
          <cell r="A198" t="str">
            <v>VIDRO PUX ESQ 2045X1277X4MM + COR</v>
          </cell>
          <cell r="B198">
            <v>2100</v>
          </cell>
          <cell r="C198">
            <v>1300</v>
          </cell>
          <cell r="D198">
            <v>123189</v>
          </cell>
          <cell r="E198">
            <v>181000189</v>
          </cell>
          <cell r="F198" t="str">
            <v>05</v>
          </cell>
          <cell r="G198" t="str">
            <v>06</v>
          </cell>
          <cell r="H198" t="str">
            <v>08</v>
          </cell>
          <cell r="I198" t="str">
            <v>09</v>
          </cell>
          <cell r="J198">
            <v>10</v>
          </cell>
          <cell r="K198">
            <v>12</v>
          </cell>
          <cell r="L198">
            <v>13</v>
          </cell>
          <cell r="M198">
            <v>15</v>
          </cell>
          <cell r="N198">
            <v>21</v>
          </cell>
          <cell r="O198">
            <v>26</v>
          </cell>
          <cell r="P198">
            <v>27</v>
          </cell>
          <cell r="Q198">
            <v>38</v>
          </cell>
          <cell r="R198">
            <v>44</v>
          </cell>
          <cell r="S198">
            <v>49</v>
          </cell>
          <cell r="T198">
            <v>50</v>
          </cell>
          <cell r="U198">
            <v>51</v>
          </cell>
          <cell r="V198">
            <v>52</v>
          </cell>
          <cell r="W198" t="str">
            <v>-</v>
          </cell>
          <cell r="X198" t="str">
            <v>-</v>
          </cell>
          <cell r="Y198" t="str">
            <v>-</v>
          </cell>
          <cell r="Z198" t="str">
            <v>-</v>
          </cell>
          <cell r="AA198" t="str">
            <v>-</v>
          </cell>
          <cell r="AB198" t="str">
            <v>-</v>
          </cell>
          <cell r="AC198" t="str">
            <v>-</v>
          </cell>
          <cell r="AD198" t="str">
            <v>-</v>
          </cell>
        </row>
        <row r="199">
          <cell r="A199" t="str">
            <v>VIDRO PUX ESQ 2045X1377X4MM + COR</v>
          </cell>
          <cell r="B199">
            <v>2100</v>
          </cell>
          <cell r="C199">
            <v>1400</v>
          </cell>
          <cell r="D199">
            <v>123190</v>
          </cell>
          <cell r="E199">
            <v>181000190</v>
          </cell>
          <cell r="F199" t="str">
            <v>05</v>
          </cell>
          <cell r="G199" t="str">
            <v>06</v>
          </cell>
          <cell r="H199" t="str">
            <v>08</v>
          </cell>
          <cell r="I199" t="str">
            <v>09</v>
          </cell>
          <cell r="J199">
            <v>10</v>
          </cell>
          <cell r="K199">
            <v>12</v>
          </cell>
          <cell r="L199">
            <v>13</v>
          </cell>
          <cell r="M199">
            <v>15</v>
          </cell>
          <cell r="N199">
            <v>21</v>
          </cell>
          <cell r="O199">
            <v>26</v>
          </cell>
          <cell r="P199">
            <v>27</v>
          </cell>
          <cell r="Q199">
            <v>38</v>
          </cell>
          <cell r="R199">
            <v>44</v>
          </cell>
          <cell r="S199">
            <v>49</v>
          </cell>
          <cell r="T199">
            <v>50</v>
          </cell>
          <cell r="U199">
            <v>51</v>
          </cell>
          <cell r="V199">
            <v>52</v>
          </cell>
          <cell r="W199" t="str">
            <v>-</v>
          </cell>
          <cell r="X199" t="str">
            <v>-</v>
          </cell>
          <cell r="Y199" t="str">
            <v>-</v>
          </cell>
          <cell r="Z199" t="str">
            <v>-</v>
          </cell>
          <cell r="AA199" t="str">
            <v>-</v>
          </cell>
          <cell r="AB199" t="str">
            <v>-</v>
          </cell>
          <cell r="AC199" t="str">
            <v>-</v>
          </cell>
          <cell r="AD199" t="str">
            <v>-</v>
          </cell>
        </row>
        <row r="200">
          <cell r="A200" t="str">
            <v>VIDRO PUX ESQ 2045X1477X4MM + COR</v>
          </cell>
          <cell r="B200">
            <v>2100</v>
          </cell>
          <cell r="C200">
            <v>1500</v>
          </cell>
          <cell r="D200">
            <v>123191</v>
          </cell>
          <cell r="E200">
            <v>181000191</v>
          </cell>
          <cell r="F200" t="str">
            <v>05</v>
          </cell>
          <cell r="G200" t="str">
            <v>06</v>
          </cell>
          <cell r="H200" t="str">
            <v>08</v>
          </cell>
          <cell r="I200" t="str">
            <v>09</v>
          </cell>
          <cell r="J200">
            <v>10</v>
          </cell>
          <cell r="K200">
            <v>12</v>
          </cell>
          <cell r="L200">
            <v>13</v>
          </cell>
          <cell r="M200">
            <v>15</v>
          </cell>
          <cell r="N200">
            <v>21</v>
          </cell>
          <cell r="O200">
            <v>26</v>
          </cell>
          <cell r="P200">
            <v>27</v>
          </cell>
          <cell r="Q200">
            <v>38</v>
          </cell>
          <cell r="R200">
            <v>44</v>
          </cell>
          <cell r="S200">
            <v>49</v>
          </cell>
          <cell r="T200">
            <v>50</v>
          </cell>
          <cell r="U200">
            <v>51</v>
          </cell>
          <cell r="V200">
            <v>52</v>
          </cell>
          <cell r="W200" t="str">
            <v>-</v>
          </cell>
          <cell r="X200" t="str">
            <v>-</v>
          </cell>
          <cell r="Y200" t="str">
            <v>-</v>
          </cell>
          <cell r="Z200" t="str">
            <v>-</v>
          </cell>
          <cell r="AA200" t="str">
            <v>-</v>
          </cell>
          <cell r="AB200" t="str">
            <v>-</v>
          </cell>
          <cell r="AC200" t="str">
            <v>-</v>
          </cell>
          <cell r="AD200" t="str">
            <v>-</v>
          </cell>
        </row>
        <row r="201">
          <cell r="A201" t="str">
            <v>VIDRO PUX ESQ 2145X777X4MM + COR</v>
          </cell>
          <cell r="B201">
            <v>2200</v>
          </cell>
          <cell r="C201">
            <v>800</v>
          </cell>
          <cell r="D201">
            <v>123192</v>
          </cell>
          <cell r="E201">
            <v>181000192</v>
          </cell>
          <cell r="F201" t="str">
            <v>05</v>
          </cell>
          <cell r="G201" t="str">
            <v>06</v>
          </cell>
          <cell r="H201" t="str">
            <v>08</v>
          </cell>
          <cell r="I201" t="str">
            <v>09</v>
          </cell>
          <cell r="J201">
            <v>10</v>
          </cell>
          <cell r="K201">
            <v>12</v>
          </cell>
          <cell r="L201">
            <v>13</v>
          </cell>
          <cell r="M201">
            <v>15</v>
          </cell>
          <cell r="N201">
            <v>21</v>
          </cell>
          <cell r="O201">
            <v>26</v>
          </cell>
          <cell r="P201">
            <v>27</v>
          </cell>
          <cell r="Q201">
            <v>38</v>
          </cell>
          <cell r="R201">
            <v>44</v>
          </cell>
          <cell r="S201">
            <v>49</v>
          </cell>
          <cell r="T201">
            <v>50</v>
          </cell>
          <cell r="U201">
            <v>51</v>
          </cell>
          <cell r="V201">
            <v>52</v>
          </cell>
          <cell r="W201" t="str">
            <v>-</v>
          </cell>
          <cell r="X201" t="str">
            <v>-</v>
          </cell>
          <cell r="Y201" t="str">
            <v>-</v>
          </cell>
          <cell r="Z201" t="str">
            <v>-</v>
          </cell>
          <cell r="AA201" t="str">
            <v>-</v>
          </cell>
          <cell r="AB201" t="str">
            <v>-</v>
          </cell>
          <cell r="AC201" t="str">
            <v>-</v>
          </cell>
          <cell r="AD201" t="str">
            <v>-</v>
          </cell>
        </row>
        <row r="202">
          <cell r="A202" t="str">
            <v>VIDRO PUX ESQ 2145X877X4MM + COR</v>
          </cell>
          <cell r="B202">
            <v>2200</v>
          </cell>
          <cell r="C202">
            <v>900</v>
          </cell>
          <cell r="D202">
            <v>123193</v>
          </cell>
          <cell r="E202">
            <v>181000193</v>
          </cell>
          <cell r="F202" t="str">
            <v>05</v>
          </cell>
          <cell r="G202" t="str">
            <v>06</v>
          </cell>
          <cell r="H202" t="str">
            <v>08</v>
          </cell>
          <cell r="I202" t="str">
            <v>09</v>
          </cell>
          <cell r="J202">
            <v>10</v>
          </cell>
          <cell r="K202">
            <v>12</v>
          </cell>
          <cell r="L202">
            <v>13</v>
          </cell>
          <cell r="M202">
            <v>15</v>
          </cell>
          <cell r="N202">
            <v>21</v>
          </cell>
          <cell r="O202">
            <v>26</v>
          </cell>
          <cell r="P202">
            <v>27</v>
          </cell>
          <cell r="Q202">
            <v>38</v>
          </cell>
          <cell r="R202">
            <v>44</v>
          </cell>
          <cell r="S202">
            <v>49</v>
          </cell>
          <cell r="T202">
            <v>50</v>
          </cell>
          <cell r="U202">
            <v>51</v>
          </cell>
          <cell r="V202">
            <v>52</v>
          </cell>
          <cell r="W202" t="str">
            <v>-</v>
          </cell>
          <cell r="X202" t="str">
            <v>-</v>
          </cell>
          <cell r="Y202" t="str">
            <v>-</v>
          </cell>
          <cell r="Z202" t="str">
            <v>-</v>
          </cell>
          <cell r="AA202" t="str">
            <v>-</v>
          </cell>
          <cell r="AB202" t="str">
            <v>-</v>
          </cell>
          <cell r="AC202" t="str">
            <v>-</v>
          </cell>
          <cell r="AD202" t="str">
            <v>-</v>
          </cell>
        </row>
        <row r="203">
          <cell r="A203" t="str">
            <v>VIDRO PUX ESQ 2145X977X4MM + COR</v>
          </cell>
          <cell r="B203">
            <v>2200</v>
          </cell>
          <cell r="C203">
            <v>1000</v>
          </cell>
          <cell r="D203">
            <v>123194</v>
          </cell>
          <cell r="E203">
            <v>181000194</v>
          </cell>
          <cell r="F203" t="str">
            <v>05</v>
          </cell>
          <cell r="G203" t="str">
            <v>06</v>
          </cell>
          <cell r="H203" t="str">
            <v>08</v>
          </cell>
          <cell r="I203" t="str">
            <v>09</v>
          </cell>
          <cell r="J203">
            <v>10</v>
          </cell>
          <cell r="K203">
            <v>12</v>
          </cell>
          <cell r="L203">
            <v>13</v>
          </cell>
          <cell r="M203">
            <v>15</v>
          </cell>
          <cell r="N203">
            <v>21</v>
          </cell>
          <cell r="O203">
            <v>26</v>
          </cell>
          <cell r="P203">
            <v>27</v>
          </cell>
          <cell r="Q203">
            <v>38</v>
          </cell>
          <cell r="R203">
            <v>44</v>
          </cell>
          <cell r="S203">
            <v>49</v>
          </cell>
          <cell r="T203">
            <v>50</v>
          </cell>
          <cell r="U203">
            <v>51</v>
          </cell>
          <cell r="V203">
            <v>52</v>
          </cell>
          <cell r="W203" t="str">
            <v>-</v>
          </cell>
          <cell r="X203" t="str">
            <v>-</v>
          </cell>
          <cell r="Y203" t="str">
            <v>-</v>
          </cell>
          <cell r="Z203" t="str">
            <v>-</v>
          </cell>
          <cell r="AA203" t="str">
            <v>-</v>
          </cell>
          <cell r="AB203" t="str">
            <v>-</v>
          </cell>
          <cell r="AC203" t="str">
            <v>-</v>
          </cell>
          <cell r="AD203" t="str">
            <v>-</v>
          </cell>
        </row>
        <row r="204">
          <cell r="A204" t="str">
            <v>VIDRO PUX ESQ 2145X1077X4MM + COR</v>
          </cell>
          <cell r="B204">
            <v>2200</v>
          </cell>
          <cell r="C204">
            <v>1100</v>
          </cell>
          <cell r="D204">
            <v>123195</v>
          </cell>
          <cell r="E204">
            <v>181000195</v>
          </cell>
          <cell r="F204" t="str">
            <v>05</v>
          </cell>
          <cell r="G204" t="str">
            <v>06</v>
          </cell>
          <cell r="H204" t="str">
            <v>08</v>
          </cell>
          <cell r="I204" t="str">
            <v>09</v>
          </cell>
          <cell r="J204">
            <v>10</v>
          </cell>
          <cell r="K204">
            <v>12</v>
          </cell>
          <cell r="L204">
            <v>13</v>
          </cell>
          <cell r="M204">
            <v>15</v>
          </cell>
          <cell r="N204">
            <v>21</v>
          </cell>
          <cell r="O204">
            <v>26</v>
          </cell>
          <cell r="P204">
            <v>27</v>
          </cell>
          <cell r="Q204">
            <v>38</v>
          </cell>
          <cell r="R204">
            <v>44</v>
          </cell>
          <cell r="S204">
            <v>49</v>
          </cell>
          <cell r="T204">
            <v>50</v>
          </cell>
          <cell r="U204">
            <v>51</v>
          </cell>
          <cell r="V204">
            <v>52</v>
          </cell>
          <cell r="W204" t="str">
            <v>-</v>
          </cell>
          <cell r="X204" t="str">
            <v>-</v>
          </cell>
          <cell r="Y204" t="str">
            <v>-</v>
          </cell>
          <cell r="Z204" t="str">
            <v>-</v>
          </cell>
          <cell r="AA204" t="str">
            <v>-</v>
          </cell>
          <cell r="AB204" t="str">
            <v>-</v>
          </cell>
          <cell r="AC204" t="str">
            <v>-</v>
          </cell>
          <cell r="AD204" t="str">
            <v>-</v>
          </cell>
        </row>
        <row r="205">
          <cell r="A205" t="str">
            <v>VIDRO PUX ESQ 2145X1177X4MM + COR</v>
          </cell>
          <cell r="B205">
            <v>2200</v>
          </cell>
          <cell r="C205">
            <v>1200</v>
          </cell>
          <cell r="D205">
            <v>123196</v>
          </cell>
          <cell r="E205">
            <v>181000196</v>
          </cell>
          <cell r="F205" t="str">
            <v>05</v>
          </cell>
          <cell r="G205" t="str">
            <v>06</v>
          </cell>
          <cell r="H205" t="str">
            <v>08</v>
          </cell>
          <cell r="I205" t="str">
            <v>09</v>
          </cell>
          <cell r="J205">
            <v>10</v>
          </cell>
          <cell r="K205">
            <v>12</v>
          </cell>
          <cell r="L205">
            <v>13</v>
          </cell>
          <cell r="M205">
            <v>15</v>
          </cell>
          <cell r="N205">
            <v>21</v>
          </cell>
          <cell r="O205">
            <v>26</v>
          </cell>
          <cell r="P205">
            <v>27</v>
          </cell>
          <cell r="Q205">
            <v>38</v>
          </cell>
          <cell r="R205">
            <v>44</v>
          </cell>
          <cell r="S205">
            <v>49</v>
          </cell>
          <cell r="T205">
            <v>50</v>
          </cell>
          <cell r="U205">
            <v>51</v>
          </cell>
          <cell r="V205">
            <v>52</v>
          </cell>
          <cell r="W205" t="str">
            <v>-</v>
          </cell>
          <cell r="X205" t="str">
            <v>-</v>
          </cell>
          <cell r="Y205" t="str">
            <v>-</v>
          </cell>
          <cell r="Z205" t="str">
            <v>-</v>
          </cell>
          <cell r="AA205" t="str">
            <v>-</v>
          </cell>
          <cell r="AB205" t="str">
            <v>-</v>
          </cell>
          <cell r="AC205" t="str">
            <v>-</v>
          </cell>
          <cell r="AD205" t="str">
            <v>-</v>
          </cell>
        </row>
        <row r="206">
          <cell r="A206" t="str">
            <v>VIDRO PUX ESQ 2145X1277X4MM + COR</v>
          </cell>
          <cell r="B206">
            <v>2200</v>
          </cell>
          <cell r="C206">
            <v>1300</v>
          </cell>
          <cell r="D206">
            <v>123197</v>
          </cell>
          <cell r="E206">
            <v>181000197</v>
          </cell>
          <cell r="F206" t="str">
            <v>05</v>
          </cell>
          <cell r="G206" t="str">
            <v>06</v>
          </cell>
          <cell r="H206" t="str">
            <v>08</v>
          </cell>
          <cell r="I206" t="str">
            <v>09</v>
          </cell>
          <cell r="J206">
            <v>10</v>
          </cell>
          <cell r="K206">
            <v>12</v>
          </cell>
          <cell r="L206">
            <v>13</v>
          </cell>
          <cell r="M206">
            <v>15</v>
          </cell>
          <cell r="N206">
            <v>21</v>
          </cell>
          <cell r="O206">
            <v>26</v>
          </cell>
          <cell r="P206">
            <v>27</v>
          </cell>
          <cell r="Q206">
            <v>38</v>
          </cell>
          <cell r="R206">
            <v>44</v>
          </cell>
          <cell r="S206">
            <v>49</v>
          </cell>
          <cell r="T206">
            <v>50</v>
          </cell>
          <cell r="U206">
            <v>51</v>
          </cell>
          <cell r="V206">
            <v>52</v>
          </cell>
          <cell r="W206" t="str">
            <v>-</v>
          </cell>
          <cell r="X206" t="str">
            <v>-</v>
          </cell>
          <cell r="Y206" t="str">
            <v>-</v>
          </cell>
          <cell r="Z206" t="str">
            <v>-</v>
          </cell>
          <cell r="AA206" t="str">
            <v>-</v>
          </cell>
          <cell r="AB206" t="str">
            <v>-</v>
          </cell>
          <cell r="AC206" t="str">
            <v>-</v>
          </cell>
          <cell r="AD206" t="str">
            <v>-</v>
          </cell>
        </row>
        <row r="207">
          <cell r="A207" t="str">
            <v>VIDRO PUX ESQ 2145X1377X4MM + COR</v>
          </cell>
          <cell r="B207">
            <v>2200</v>
          </cell>
          <cell r="C207">
            <v>1400</v>
          </cell>
          <cell r="D207">
            <v>123198</v>
          </cell>
          <cell r="E207">
            <v>181000198</v>
          </cell>
          <cell r="F207" t="str">
            <v>05</v>
          </cell>
          <cell r="G207" t="str">
            <v>06</v>
          </cell>
          <cell r="H207" t="str">
            <v>08</v>
          </cell>
          <cell r="I207" t="str">
            <v>09</v>
          </cell>
          <cell r="J207">
            <v>10</v>
          </cell>
          <cell r="K207">
            <v>12</v>
          </cell>
          <cell r="L207">
            <v>13</v>
          </cell>
          <cell r="M207">
            <v>15</v>
          </cell>
          <cell r="N207">
            <v>21</v>
          </cell>
          <cell r="O207">
            <v>26</v>
          </cell>
          <cell r="P207">
            <v>27</v>
          </cell>
          <cell r="Q207">
            <v>38</v>
          </cell>
          <cell r="R207">
            <v>44</v>
          </cell>
          <cell r="S207">
            <v>49</v>
          </cell>
          <cell r="T207">
            <v>50</v>
          </cell>
          <cell r="U207">
            <v>51</v>
          </cell>
          <cell r="V207">
            <v>52</v>
          </cell>
          <cell r="W207" t="str">
            <v>-</v>
          </cell>
          <cell r="X207" t="str">
            <v>-</v>
          </cell>
          <cell r="Y207" t="str">
            <v>-</v>
          </cell>
          <cell r="Z207" t="str">
            <v>-</v>
          </cell>
          <cell r="AA207" t="str">
            <v>-</v>
          </cell>
          <cell r="AB207" t="str">
            <v>-</v>
          </cell>
          <cell r="AC207" t="str">
            <v>-</v>
          </cell>
          <cell r="AD207" t="str">
            <v>-</v>
          </cell>
        </row>
        <row r="208">
          <cell r="A208" t="str">
            <v>VIDRO PUX ESQ 2145X1477X4MM + COR</v>
          </cell>
          <cell r="B208">
            <v>2200</v>
          </cell>
          <cell r="C208">
            <v>1500</v>
          </cell>
          <cell r="D208">
            <v>123199</v>
          </cell>
          <cell r="E208">
            <v>181000199</v>
          </cell>
          <cell r="F208" t="str">
            <v>05</v>
          </cell>
          <cell r="G208" t="str">
            <v>06</v>
          </cell>
          <cell r="H208" t="str">
            <v>08</v>
          </cell>
          <cell r="I208" t="str">
            <v>09</v>
          </cell>
          <cell r="J208">
            <v>10</v>
          </cell>
          <cell r="K208">
            <v>12</v>
          </cell>
          <cell r="L208">
            <v>13</v>
          </cell>
          <cell r="M208">
            <v>15</v>
          </cell>
          <cell r="N208">
            <v>21</v>
          </cell>
          <cell r="O208">
            <v>26</v>
          </cell>
          <cell r="P208">
            <v>27</v>
          </cell>
          <cell r="Q208">
            <v>38</v>
          </cell>
          <cell r="R208">
            <v>44</v>
          </cell>
          <cell r="S208">
            <v>49</v>
          </cell>
          <cell r="T208">
            <v>50</v>
          </cell>
          <cell r="U208">
            <v>51</v>
          </cell>
          <cell r="V208">
            <v>52</v>
          </cell>
          <cell r="W208" t="str">
            <v>-</v>
          </cell>
          <cell r="X208" t="str">
            <v>-</v>
          </cell>
          <cell r="Y208" t="str">
            <v>-</v>
          </cell>
          <cell r="Z208" t="str">
            <v>-</v>
          </cell>
          <cell r="AA208" t="str">
            <v>-</v>
          </cell>
          <cell r="AB208" t="str">
            <v>-</v>
          </cell>
          <cell r="AC208" t="str">
            <v>-</v>
          </cell>
          <cell r="AD208" t="str">
            <v>-</v>
          </cell>
        </row>
        <row r="209">
          <cell r="A209" t="str">
            <v>VIDRO PUX ESQ 2245X777X4MM + COR</v>
          </cell>
          <cell r="B209">
            <v>2300</v>
          </cell>
          <cell r="C209">
            <v>800</v>
          </cell>
          <cell r="D209">
            <v>123200</v>
          </cell>
          <cell r="E209">
            <v>181000200</v>
          </cell>
          <cell r="F209" t="str">
            <v>05</v>
          </cell>
          <cell r="G209" t="str">
            <v>06</v>
          </cell>
          <cell r="H209" t="str">
            <v>08</v>
          </cell>
          <cell r="I209" t="str">
            <v>09</v>
          </cell>
          <cell r="J209">
            <v>10</v>
          </cell>
          <cell r="K209">
            <v>12</v>
          </cell>
          <cell r="L209">
            <v>13</v>
          </cell>
          <cell r="M209">
            <v>15</v>
          </cell>
          <cell r="N209">
            <v>21</v>
          </cell>
          <cell r="O209">
            <v>26</v>
          </cell>
          <cell r="P209">
            <v>27</v>
          </cell>
          <cell r="Q209">
            <v>38</v>
          </cell>
          <cell r="R209">
            <v>44</v>
          </cell>
          <cell r="S209">
            <v>49</v>
          </cell>
          <cell r="T209">
            <v>50</v>
          </cell>
          <cell r="U209">
            <v>51</v>
          </cell>
          <cell r="V209">
            <v>52</v>
          </cell>
          <cell r="W209" t="str">
            <v>-</v>
          </cell>
          <cell r="X209" t="str">
            <v>-</v>
          </cell>
          <cell r="Y209" t="str">
            <v>-</v>
          </cell>
          <cell r="Z209" t="str">
            <v>-</v>
          </cell>
          <cell r="AA209" t="str">
            <v>-</v>
          </cell>
          <cell r="AB209" t="str">
            <v>-</v>
          </cell>
          <cell r="AC209" t="str">
            <v>-</v>
          </cell>
          <cell r="AD209" t="str">
            <v>-</v>
          </cell>
        </row>
        <row r="210">
          <cell r="A210" t="str">
            <v>VIDRO PUX ESQ 2245X877X4MM + COR</v>
          </cell>
          <cell r="B210">
            <v>2300</v>
          </cell>
          <cell r="C210">
            <v>900</v>
          </cell>
          <cell r="D210">
            <v>123201</v>
          </cell>
          <cell r="E210">
            <v>181000201</v>
          </cell>
          <cell r="F210" t="str">
            <v>05</v>
          </cell>
          <cell r="G210" t="str">
            <v>06</v>
          </cell>
          <cell r="H210" t="str">
            <v>08</v>
          </cell>
          <cell r="I210" t="str">
            <v>09</v>
          </cell>
          <cell r="J210">
            <v>10</v>
          </cell>
          <cell r="K210">
            <v>12</v>
          </cell>
          <cell r="L210">
            <v>13</v>
          </cell>
          <cell r="M210">
            <v>15</v>
          </cell>
          <cell r="N210">
            <v>21</v>
          </cell>
          <cell r="O210">
            <v>26</v>
          </cell>
          <cell r="P210">
            <v>27</v>
          </cell>
          <cell r="Q210">
            <v>38</v>
          </cell>
          <cell r="R210">
            <v>44</v>
          </cell>
          <cell r="S210">
            <v>49</v>
          </cell>
          <cell r="T210">
            <v>50</v>
          </cell>
          <cell r="U210">
            <v>51</v>
          </cell>
          <cell r="V210">
            <v>52</v>
          </cell>
          <cell r="W210" t="str">
            <v>-</v>
          </cell>
          <cell r="X210" t="str">
            <v>-</v>
          </cell>
          <cell r="Y210" t="str">
            <v>-</v>
          </cell>
          <cell r="Z210" t="str">
            <v>-</v>
          </cell>
          <cell r="AA210" t="str">
            <v>-</v>
          </cell>
          <cell r="AB210" t="str">
            <v>-</v>
          </cell>
          <cell r="AC210" t="str">
            <v>-</v>
          </cell>
          <cell r="AD210" t="str">
            <v>-</v>
          </cell>
        </row>
        <row r="211">
          <cell r="A211" t="str">
            <v>VIDRO PUX ESQ 2245X977X4MM + COR</v>
          </cell>
          <cell r="B211">
            <v>2300</v>
          </cell>
          <cell r="C211">
            <v>1000</v>
          </cell>
          <cell r="D211">
            <v>123202</v>
          </cell>
          <cell r="E211">
            <v>181000202</v>
          </cell>
          <cell r="F211" t="str">
            <v>05</v>
          </cell>
          <cell r="G211" t="str">
            <v>06</v>
          </cell>
          <cell r="H211" t="str">
            <v>08</v>
          </cell>
          <cell r="I211" t="str">
            <v>09</v>
          </cell>
          <cell r="J211">
            <v>10</v>
          </cell>
          <cell r="K211">
            <v>12</v>
          </cell>
          <cell r="L211">
            <v>13</v>
          </cell>
          <cell r="M211">
            <v>15</v>
          </cell>
          <cell r="N211">
            <v>21</v>
          </cell>
          <cell r="O211">
            <v>26</v>
          </cell>
          <cell r="P211">
            <v>27</v>
          </cell>
          <cell r="Q211">
            <v>38</v>
          </cell>
          <cell r="R211">
            <v>44</v>
          </cell>
          <cell r="S211">
            <v>49</v>
          </cell>
          <cell r="T211">
            <v>50</v>
          </cell>
          <cell r="U211">
            <v>51</v>
          </cell>
          <cell r="V211">
            <v>52</v>
          </cell>
          <cell r="W211" t="str">
            <v>-</v>
          </cell>
          <cell r="X211" t="str">
            <v>-</v>
          </cell>
          <cell r="Y211" t="str">
            <v>-</v>
          </cell>
          <cell r="Z211" t="str">
            <v>-</v>
          </cell>
          <cell r="AA211" t="str">
            <v>-</v>
          </cell>
          <cell r="AB211" t="str">
            <v>-</v>
          </cell>
          <cell r="AC211" t="str">
            <v>-</v>
          </cell>
          <cell r="AD211" t="str">
            <v>-</v>
          </cell>
        </row>
        <row r="212">
          <cell r="A212" t="str">
            <v>VIDRO PUX ESQ 2245X1077X4MM + COR</v>
          </cell>
          <cell r="B212">
            <v>2300</v>
          </cell>
          <cell r="C212">
            <v>1100</v>
          </cell>
          <cell r="D212">
            <v>123203</v>
          </cell>
          <cell r="E212">
            <v>181000203</v>
          </cell>
          <cell r="F212" t="str">
            <v>05</v>
          </cell>
          <cell r="G212" t="str">
            <v>06</v>
          </cell>
          <cell r="H212" t="str">
            <v>08</v>
          </cell>
          <cell r="I212" t="str">
            <v>09</v>
          </cell>
          <cell r="J212">
            <v>10</v>
          </cell>
          <cell r="K212">
            <v>12</v>
          </cell>
          <cell r="L212">
            <v>13</v>
          </cell>
          <cell r="M212">
            <v>15</v>
          </cell>
          <cell r="N212">
            <v>21</v>
          </cell>
          <cell r="O212">
            <v>26</v>
          </cell>
          <cell r="P212">
            <v>27</v>
          </cell>
          <cell r="Q212">
            <v>38</v>
          </cell>
          <cell r="R212">
            <v>44</v>
          </cell>
          <cell r="S212">
            <v>49</v>
          </cell>
          <cell r="T212">
            <v>50</v>
          </cell>
          <cell r="U212">
            <v>51</v>
          </cell>
          <cell r="V212">
            <v>52</v>
          </cell>
          <cell r="W212" t="str">
            <v>-</v>
          </cell>
          <cell r="X212" t="str">
            <v>-</v>
          </cell>
          <cell r="Y212" t="str">
            <v>-</v>
          </cell>
          <cell r="Z212" t="str">
            <v>-</v>
          </cell>
          <cell r="AA212" t="str">
            <v>-</v>
          </cell>
          <cell r="AB212" t="str">
            <v>-</v>
          </cell>
          <cell r="AC212" t="str">
            <v>-</v>
          </cell>
          <cell r="AD212" t="str">
            <v>-</v>
          </cell>
        </row>
        <row r="213">
          <cell r="A213" t="str">
            <v>VIDRO PUX ESQ 2245X1177X4MM + COR</v>
          </cell>
          <cell r="B213">
            <v>2300</v>
          </cell>
          <cell r="C213">
            <v>1200</v>
          </cell>
          <cell r="D213">
            <v>123204</v>
          </cell>
          <cell r="E213">
            <v>181000204</v>
          </cell>
          <cell r="F213" t="str">
            <v>05</v>
          </cell>
          <cell r="G213" t="str">
            <v>06</v>
          </cell>
          <cell r="H213" t="str">
            <v>08</v>
          </cell>
          <cell r="I213" t="str">
            <v>09</v>
          </cell>
          <cell r="J213">
            <v>10</v>
          </cell>
          <cell r="K213">
            <v>12</v>
          </cell>
          <cell r="L213">
            <v>13</v>
          </cell>
          <cell r="M213">
            <v>15</v>
          </cell>
          <cell r="N213">
            <v>21</v>
          </cell>
          <cell r="O213">
            <v>26</v>
          </cell>
          <cell r="P213">
            <v>27</v>
          </cell>
          <cell r="Q213">
            <v>38</v>
          </cell>
          <cell r="R213">
            <v>44</v>
          </cell>
          <cell r="S213">
            <v>49</v>
          </cell>
          <cell r="T213">
            <v>50</v>
          </cell>
          <cell r="U213">
            <v>51</v>
          </cell>
          <cell r="V213">
            <v>52</v>
          </cell>
          <cell r="W213" t="str">
            <v>-</v>
          </cell>
          <cell r="X213" t="str">
            <v>-</v>
          </cell>
          <cell r="Y213" t="str">
            <v>-</v>
          </cell>
          <cell r="Z213" t="str">
            <v>-</v>
          </cell>
          <cell r="AA213" t="str">
            <v>-</v>
          </cell>
          <cell r="AB213" t="str">
            <v>-</v>
          </cell>
          <cell r="AC213" t="str">
            <v>-</v>
          </cell>
          <cell r="AD213" t="str">
            <v>-</v>
          </cell>
        </row>
        <row r="214">
          <cell r="A214" t="str">
            <v>VIDRO PUX ESQ 2245X1277X4MM + COR</v>
          </cell>
          <cell r="B214">
            <v>2300</v>
          </cell>
          <cell r="C214">
            <v>1300</v>
          </cell>
          <cell r="D214">
            <v>123205</v>
          </cell>
          <cell r="E214">
            <v>181000205</v>
          </cell>
          <cell r="F214" t="str">
            <v>05</v>
          </cell>
          <cell r="G214" t="str">
            <v>06</v>
          </cell>
          <cell r="H214" t="str">
            <v>08</v>
          </cell>
          <cell r="I214" t="str">
            <v>09</v>
          </cell>
          <cell r="J214">
            <v>10</v>
          </cell>
          <cell r="K214">
            <v>12</v>
          </cell>
          <cell r="L214">
            <v>13</v>
          </cell>
          <cell r="M214">
            <v>15</v>
          </cell>
          <cell r="N214">
            <v>21</v>
          </cell>
          <cell r="O214">
            <v>26</v>
          </cell>
          <cell r="P214">
            <v>27</v>
          </cell>
          <cell r="Q214">
            <v>38</v>
          </cell>
          <cell r="R214">
            <v>44</v>
          </cell>
          <cell r="S214">
            <v>49</v>
          </cell>
          <cell r="T214">
            <v>50</v>
          </cell>
          <cell r="U214">
            <v>51</v>
          </cell>
          <cell r="V214">
            <v>52</v>
          </cell>
          <cell r="W214" t="str">
            <v>-</v>
          </cell>
          <cell r="X214" t="str">
            <v>-</v>
          </cell>
          <cell r="Y214" t="str">
            <v>-</v>
          </cell>
          <cell r="Z214" t="str">
            <v>-</v>
          </cell>
          <cell r="AA214" t="str">
            <v>-</v>
          </cell>
          <cell r="AB214" t="str">
            <v>-</v>
          </cell>
          <cell r="AC214" t="str">
            <v>-</v>
          </cell>
          <cell r="AD214" t="str">
            <v>-</v>
          </cell>
        </row>
        <row r="215">
          <cell r="A215" t="str">
            <v>VIDRO PUX ESQ 2245X1377X4MM + COR</v>
          </cell>
          <cell r="B215">
            <v>2300</v>
          </cell>
          <cell r="C215">
            <v>1400</v>
          </cell>
          <cell r="D215">
            <v>123206</v>
          </cell>
          <cell r="E215">
            <v>181000206</v>
          </cell>
          <cell r="F215" t="str">
            <v>05</v>
          </cell>
          <cell r="G215" t="str">
            <v>06</v>
          </cell>
          <cell r="H215" t="str">
            <v>08</v>
          </cell>
          <cell r="I215" t="str">
            <v>09</v>
          </cell>
          <cell r="J215">
            <v>10</v>
          </cell>
          <cell r="K215">
            <v>12</v>
          </cell>
          <cell r="L215">
            <v>13</v>
          </cell>
          <cell r="M215">
            <v>15</v>
          </cell>
          <cell r="N215">
            <v>21</v>
          </cell>
          <cell r="O215">
            <v>26</v>
          </cell>
          <cell r="P215">
            <v>27</v>
          </cell>
          <cell r="Q215">
            <v>38</v>
          </cell>
          <cell r="R215">
            <v>44</v>
          </cell>
          <cell r="S215">
            <v>49</v>
          </cell>
          <cell r="T215">
            <v>50</v>
          </cell>
          <cell r="U215">
            <v>51</v>
          </cell>
          <cell r="V215">
            <v>52</v>
          </cell>
          <cell r="W215" t="str">
            <v>-</v>
          </cell>
          <cell r="X215" t="str">
            <v>-</v>
          </cell>
          <cell r="Y215" t="str">
            <v>-</v>
          </cell>
          <cell r="Z215" t="str">
            <v>-</v>
          </cell>
          <cell r="AA215" t="str">
            <v>-</v>
          </cell>
          <cell r="AB215" t="str">
            <v>-</v>
          </cell>
          <cell r="AC215" t="str">
            <v>-</v>
          </cell>
          <cell r="AD215" t="str">
            <v>-</v>
          </cell>
        </row>
        <row r="216">
          <cell r="A216" t="str">
            <v>VIDRO PUX ESQ 2245X1477X4MM + COR</v>
          </cell>
          <cell r="B216">
            <v>2300</v>
          </cell>
          <cell r="C216">
            <v>1500</v>
          </cell>
          <cell r="D216">
            <v>123207</v>
          </cell>
          <cell r="E216">
            <v>181000207</v>
          </cell>
          <cell r="F216" t="str">
            <v>05</v>
          </cell>
          <cell r="G216" t="str">
            <v>06</v>
          </cell>
          <cell r="H216" t="str">
            <v>08</v>
          </cell>
          <cell r="I216" t="str">
            <v>09</v>
          </cell>
          <cell r="J216">
            <v>10</v>
          </cell>
          <cell r="K216">
            <v>12</v>
          </cell>
          <cell r="L216">
            <v>13</v>
          </cell>
          <cell r="M216">
            <v>15</v>
          </cell>
          <cell r="N216">
            <v>21</v>
          </cell>
          <cell r="O216">
            <v>26</v>
          </cell>
          <cell r="P216">
            <v>27</v>
          </cell>
          <cell r="Q216">
            <v>38</v>
          </cell>
          <cell r="R216">
            <v>44</v>
          </cell>
          <cell r="S216">
            <v>49</v>
          </cell>
          <cell r="T216">
            <v>50</v>
          </cell>
          <cell r="U216">
            <v>51</v>
          </cell>
          <cell r="V216">
            <v>52</v>
          </cell>
          <cell r="W216" t="str">
            <v>-</v>
          </cell>
          <cell r="X216" t="str">
            <v>-</v>
          </cell>
          <cell r="Y216" t="str">
            <v>-</v>
          </cell>
          <cell r="Z216" t="str">
            <v>-</v>
          </cell>
          <cell r="AA216" t="str">
            <v>-</v>
          </cell>
          <cell r="AB216" t="str">
            <v>-</v>
          </cell>
          <cell r="AC216" t="str">
            <v>-</v>
          </cell>
          <cell r="AD216" t="str">
            <v>-</v>
          </cell>
        </row>
        <row r="217">
          <cell r="A217" t="str">
            <v>VIDRO PUX ESQ 2345X777X4MM + COR</v>
          </cell>
          <cell r="B217">
            <v>2400</v>
          </cell>
          <cell r="C217">
            <v>800</v>
          </cell>
          <cell r="D217">
            <v>123208</v>
          </cell>
          <cell r="E217">
            <v>181000208</v>
          </cell>
          <cell r="F217" t="str">
            <v>05</v>
          </cell>
          <cell r="G217" t="str">
            <v>06</v>
          </cell>
          <cell r="H217" t="str">
            <v>08</v>
          </cell>
          <cell r="I217" t="str">
            <v>09</v>
          </cell>
          <cell r="J217">
            <v>10</v>
          </cell>
          <cell r="K217">
            <v>12</v>
          </cell>
          <cell r="L217">
            <v>13</v>
          </cell>
          <cell r="M217">
            <v>15</v>
          </cell>
          <cell r="N217">
            <v>21</v>
          </cell>
          <cell r="O217">
            <v>26</v>
          </cell>
          <cell r="P217">
            <v>27</v>
          </cell>
          <cell r="Q217">
            <v>38</v>
          </cell>
          <cell r="R217">
            <v>44</v>
          </cell>
          <cell r="S217">
            <v>49</v>
          </cell>
          <cell r="T217">
            <v>50</v>
          </cell>
          <cell r="U217">
            <v>51</v>
          </cell>
          <cell r="V217">
            <v>52</v>
          </cell>
          <cell r="W217" t="str">
            <v>-</v>
          </cell>
          <cell r="X217" t="str">
            <v>-</v>
          </cell>
          <cell r="Y217" t="str">
            <v>-</v>
          </cell>
          <cell r="Z217" t="str">
            <v>-</v>
          </cell>
          <cell r="AA217" t="str">
            <v>-</v>
          </cell>
          <cell r="AB217" t="str">
            <v>-</v>
          </cell>
          <cell r="AC217" t="str">
            <v>-</v>
          </cell>
          <cell r="AD217" t="str">
            <v>-</v>
          </cell>
        </row>
        <row r="218">
          <cell r="A218" t="str">
            <v>VIDRO PUX ESQ 2345X877X4MM + COR</v>
          </cell>
          <cell r="B218">
            <v>2400</v>
          </cell>
          <cell r="C218">
            <v>900</v>
          </cell>
          <cell r="D218">
            <v>123209</v>
          </cell>
          <cell r="E218">
            <v>181000209</v>
          </cell>
          <cell r="F218" t="str">
            <v>05</v>
          </cell>
          <cell r="G218" t="str">
            <v>06</v>
          </cell>
          <cell r="H218" t="str">
            <v>08</v>
          </cell>
          <cell r="I218" t="str">
            <v>09</v>
          </cell>
          <cell r="J218">
            <v>10</v>
          </cell>
          <cell r="K218">
            <v>12</v>
          </cell>
          <cell r="L218">
            <v>13</v>
          </cell>
          <cell r="M218">
            <v>15</v>
          </cell>
          <cell r="N218">
            <v>21</v>
          </cell>
          <cell r="O218">
            <v>26</v>
          </cell>
          <cell r="P218">
            <v>27</v>
          </cell>
          <cell r="Q218">
            <v>38</v>
          </cell>
          <cell r="R218">
            <v>44</v>
          </cell>
          <cell r="S218">
            <v>49</v>
          </cell>
          <cell r="T218">
            <v>50</v>
          </cell>
          <cell r="U218">
            <v>51</v>
          </cell>
          <cell r="V218">
            <v>52</v>
          </cell>
          <cell r="W218" t="str">
            <v>-</v>
          </cell>
          <cell r="X218" t="str">
            <v>-</v>
          </cell>
          <cell r="Y218" t="str">
            <v>-</v>
          </cell>
          <cell r="Z218" t="str">
            <v>-</v>
          </cell>
          <cell r="AA218" t="str">
            <v>-</v>
          </cell>
          <cell r="AB218" t="str">
            <v>-</v>
          </cell>
          <cell r="AC218" t="str">
            <v>-</v>
          </cell>
          <cell r="AD218" t="str">
            <v>-</v>
          </cell>
        </row>
        <row r="219">
          <cell r="A219" t="str">
            <v>VIDRO PUX ESQ 2345X977X4MM + COR</v>
          </cell>
          <cell r="B219">
            <v>2400</v>
          </cell>
          <cell r="C219">
            <v>1000</v>
          </cell>
          <cell r="D219">
            <v>123210</v>
          </cell>
          <cell r="E219">
            <v>181000210</v>
          </cell>
          <cell r="F219" t="str">
            <v>05</v>
          </cell>
          <cell r="G219" t="str">
            <v>06</v>
          </cell>
          <cell r="H219" t="str">
            <v>08</v>
          </cell>
          <cell r="I219" t="str">
            <v>09</v>
          </cell>
          <cell r="J219">
            <v>10</v>
          </cell>
          <cell r="K219">
            <v>12</v>
          </cell>
          <cell r="L219">
            <v>13</v>
          </cell>
          <cell r="M219">
            <v>15</v>
          </cell>
          <cell r="N219">
            <v>21</v>
          </cell>
          <cell r="O219">
            <v>26</v>
          </cell>
          <cell r="P219">
            <v>27</v>
          </cell>
          <cell r="Q219">
            <v>38</v>
          </cell>
          <cell r="R219">
            <v>44</v>
          </cell>
          <cell r="S219">
            <v>49</v>
          </cell>
          <cell r="T219">
            <v>50</v>
          </cell>
          <cell r="U219">
            <v>51</v>
          </cell>
          <cell r="V219">
            <v>52</v>
          </cell>
          <cell r="W219" t="str">
            <v>-</v>
          </cell>
          <cell r="X219" t="str">
            <v>-</v>
          </cell>
          <cell r="Y219" t="str">
            <v>-</v>
          </cell>
          <cell r="Z219" t="str">
            <v>-</v>
          </cell>
          <cell r="AA219" t="str">
            <v>-</v>
          </cell>
          <cell r="AB219" t="str">
            <v>-</v>
          </cell>
          <cell r="AC219" t="str">
            <v>-</v>
          </cell>
          <cell r="AD219" t="str">
            <v>-</v>
          </cell>
        </row>
        <row r="220">
          <cell r="A220" t="str">
            <v>VIDRO PUX ESQ 2345X1077X4MM + COR</v>
          </cell>
          <cell r="B220">
            <v>2400</v>
          </cell>
          <cell r="C220">
            <v>1100</v>
          </cell>
          <cell r="D220">
            <v>123211</v>
          </cell>
          <cell r="E220">
            <v>181000211</v>
          </cell>
          <cell r="F220" t="str">
            <v>05</v>
          </cell>
          <cell r="G220" t="str">
            <v>06</v>
          </cell>
          <cell r="H220" t="str">
            <v>08</v>
          </cell>
          <cell r="I220" t="str">
            <v>09</v>
          </cell>
          <cell r="J220">
            <v>10</v>
          </cell>
          <cell r="K220">
            <v>12</v>
          </cell>
          <cell r="L220">
            <v>13</v>
          </cell>
          <cell r="M220">
            <v>15</v>
          </cell>
          <cell r="N220">
            <v>21</v>
          </cell>
          <cell r="O220">
            <v>26</v>
          </cell>
          <cell r="P220">
            <v>27</v>
          </cell>
          <cell r="Q220">
            <v>38</v>
          </cell>
          <cell r="R220">
            <v>44</v>
          </cell>
          <cell r="S220">
            <v>49</v>
          </cell>
          <cell r="T220">
            <v>50</v>
          </cell>
          <cell r="U220">
            <v>51</v>
          </cell>
          <cell r="V220">
            <v>52</v>
          </cell>
          <cell r="W220" t="str">
            <v>-</v>
          </cell>
          <cell r="X220" t="str">
            <v>-</v>
          </cell>
          <cell r="Y220" t="str">
            <v>-</v>
          </cell>
          <cell r="Z220" t="str">
            <v>-</v>
          </cell>
          <cell r="AA220" t="str">
            <v>-</v>
          </cell>
          <cell r="AB220" t="str">
            <v>-</v>
          </cell>
          <cell r="AC220" t="str">
            <v>-</v>
          </cell>
          <cell r="AD220" t="str">
            <v>-</v>
          </cell>
        </row>
        <row r="221">
          <cell r="A221" t="str">
            <v>VIDRO PUX ESQ 2345X1177X4MM + COR</v>
          </cell>
          <cell r="B221">
            <v>2400</v>
          </cell>
          <cell r="C221">
            <v>1200</v>
          </cell>
          <cell r="D221">
            <v>123212</v>
          </cell>
          <cell r="E221">
            <v>181000212</v>
          </cell>
          <cell r="F221" t="str">
            <v>05</v>
          </cell>
          <cell r="G221" t="str">
            <v>06</v>
          </cell>
          <cell r="H221" t="str">
            <v>08</v>
          </cell>
          <cell r="I221" t="str">
            <v>09</v>
          </cell>
          <cell r="J221">
            <v>10</v>
          </cell>
          <cell r="K221">
            <v>12</v>
          </cell>
          <cell r="L221">
            <v>13</v>
          </cell>
          <cell r="M221">
            <v>15</v>
          </cell>
          <cell r="N221">
            <v>21</v>
          </cell>
          <cell r="O221">
            <v>26</v>
          </cell>
          <cell r="P221">
            <v>27</v>
          </cell>
          <cell r="Q221">
            <v>38</v>
          </cell>
          <cell r="R221">
            <v>44</v>
          </cell>
          <cell r="S221">
            <v>49</v>
          </cell>
          <cell r="T221">
            <v>50</v>
          </cell>
          <cell r="U221">
            <v>51</v>
          </cell>
          <cell r="V221">
            <v>52</v>
          </cell>
          <cell r="W221" t="str">
            <v>-</v>
          </cell>
          <cell r="X221" t="str">
            <v>-</v>
          </cell>
          <cell r="Y221" t="str">
            <v>-</v>
          </cell>
          <cell r="Z221" t="str">
            <v>-</v>
          </cell>
          <cell r="AA221" t="str">
            <v>-</v>
          </cell>
          <cell r="AB221" t="str">
            <v>-</v>
          </cell>
          <cell r="AC221" t="str">
            <v>-</v>
          </cell>
          <cell r="AD221" t="str">
            <v>-</v>
          </cell>
        </row>
        <row r="222">
          <cell r="A222" t="str">
            <v>VIDRO PUX ESQ 2345X1277X4MM + COR</v>
          </cell>
          <cell r="B222">
            <v>2400</v>
          </cell>
          <cell r="C222">
            <v>1300</v>
          </cell>
          <cell r="D222">
            <v>123213</v>
          </cell>
          <cell r="E222">
            <v>181000213</v>
          </cell>
          <cell r="F222" t="str">
            <v>05</v>
          </cell>
          <cell r="G222" t="str">
            <v>06</v>
          </cell>
          <cell r="H222" t="str">
            <v>08</v>
          </cell>
          <cell r="I222" t="str">
            <v>09</v>
          </cell>
          <cell r="J222">
            <v>10</v>
          </cell>
          <cell r="K222">
            <v>12</v>
          </cell>
          <cell r="L222">
            <v>13</v>
          </cell>
          <cell r="M222">
            <v>15</v>
          </cell>
          <cell r="N222">
            <v>21</v>
          </cell>
          <cell r="O222">
            <v>26</v>
          </cell>
          <cell r="P222">
            <v>27</v>
          </cell>
          <cell r="Q222">
            <v>38</v>
          </cell>
          <cell r="R222">
            <v>44</v>
          </cell>
          <cell r="S222">
            <v>49</v>
          </cell>
          <cell r="T222">
            <v>50</v>
          </cell>
          <cell r="U222">
            <v>51</v>
          </cell>
          <cell r="V222">
            <v>52</v>
          </cell>
          <cell r="W222" t="str">
            <v>-</v>
          </cell>
          <cell r="X222" t="str">
            <v>-</v>
          </cell>
          <cell r="Y222" t="str">
            <v>-</v>
          </cell>
          <cell r="Z222" t="str">
            <v>-</v>
          </cell>
          <cell r="AA222" t="str">
            <v>-</v>
          </cell>
          <cell r="AB222" t="str">
            <v>-</v>
          </cell>
          <cell r="AC222" t="str">
            <v>-</v>
          </cell>
          <cell r="AD222" t="str">
            <v>-</v>
          </cell>
        </row>
        <row r="223">
          <cell r="A223" t="str">
            <v>VIDRO PUX ESQ 2345X1377X4MM + COR</v>
          </cell>
          <cell r="B223">
            <v>2400</v>
          </cell>
          <cell r="C223">
            <v>1400</v>
          </cell>
          <cell r="D223">
            <v>123214</v>
          </cell>
          <cell r="E223">
            <v>181000214</v>
          </cell>
          <cell r="F223" t="str">
            <v>05</v>
          </cell>
          <cell r="G223" t="str">
            <v>06</v>
          </cell>
          <cell r="H223" t="str">
            <v>08</v>
          </cell>
          <cell r="I223" t="str">
            <v>09</v>
          </cell>
          <cell r="J223">
            <v>10</v>
          </cell>
          <cell r="K223">
            <v>12</v>
          </cell>
          <cell r="L223">
            <v>13</v>
          </cell>
          <cell r="M223">
            <v>15</v>
          </cell>
          <cell r="N223">
            <v>21</v>
          </cell>
          <cell r="O223">
            <v>26</v>
          </cell>
          <cell r="P223">
            <v>27</v>
          </cell>
          <cell r="Q223">
            <v>38</v>
          </cell>
          <cell r="R223">
            <v>44</v>
          </cell>
          <cell r="S223">
            <v>49</v>
          </cell>
          <cell r="T223">
            <v>50</v>
          </cell>
          <cell r="U223">
            <v>51</v>
          </cell>
          <cell r="V223">
            <v>52</v>
          </cell>
          <cell r="W223" t="str">
            <v>-</v>
          </cell>
          <cell r="X223" t="str">
            <v>-</v>
          </cell>
          <cell r="Y223" t="str">
            <v>-</v>
          </cell>
          <cell r="Z223" t="str">
            <v>-</v>
          </cell>
          <cell r="AA223" t="str">
            <v>-</v>
          </cell>
          <cell r="AB223" t="str">
            <v>-</v>
          </cell>
          <cell r="AC223" t="str">
            <v>-</v>
          </cell>
          <cell r="AD223" t="str">
            <v>-</v>
          </cell>
        </row>
        <row r="224">
          <cell r="A224" t="str">
            <v>VIDRO PUX ESQ 2345X1477X4MM + COR</v>
          </cell>
          <cell r="B224">
            <v>2400</v>
          </cell>
          <cell r="C224">
            <v>1500</v>
          </cell>
          <cell r="D224">
            <v>123215</v>
          </cell>
          <cell r="E224">
            <v>181000215</v>
          </cell>
          <cell r="F224" t="str">
            <v>05</v>
          </cell>
          <cell r="G224" t="str">
            <v>06</v>
          </cell>
          <cell r="H224" t="str">
            <v>08</v>
          </cell>
          <cell r="I224" t="str">
            <v>09</v>
          </cell>
          <cell r="J224">
            <v>10</v>
          </cell>
          <cell r="K224">
            <v>12</v>
          </cell>
          <cell r="L224">
            <v>13</v>
          </cell>
          <cell r="M224">
            <v>15</v>
          </cell>
          <cell r="N224">
            <v>21</v>
          </cell>
          <cell r="O224">
            <v>26</v>
          </cell>
          <cell r="P224">
            <v>27</v>
          </cell>
          <cell r="Q224">
            <v>38</v>
          </cell>
          <cell r="R224">
            <v>44</v>
          </cell>
          <cell r="S224">
            <v>49</v>
          </cell>
          <cell r="T224">
            <v>50</v>
          </cell>
          <cell r="U224">
            <v>51</v>
          </cell>
          <cell r="V224">
            <v>52</v>
          </cell>
          <cell r="W224" t="str">
            <v>-</v>
          </cell>
          <cell r="X224" t="str">
            <v>-</v>
          </cell>
          <cell r="Y224" t="str">
            <v>-</v>
          </cell>
          <cell r="Z224" t="str">
            <v>-</v>
          </cell>
          <cell r="AA224" t="str">
            <v>-</v>
          </cell>
          <cell r="AB224" t="str">
            <v>-</v>
          </cell>
          <cell r="AC224" t="str">
            <v>-</v>
          </cell>
          <cell r="AD224" t="str">
            <v>-</v>
          </cell>
        </row>
        <row r="225">
          <cell r="A225" t="str">
            <v>VIDRO PUX ESQ 2445X777X4MM + COR</v>
          </cell>
          <cell r="B225">
            <v>2500</v>
          </cell>
          <cell r="C225">
            <v>800</v>
          </cell>
          <cell r="D225">
            <v>123216</v>
          </cell>
          <cell r="E225">
            <v>181000216</v>
          </cell>
          <cell r="F225" t="str">
            <v>05</v>
          </cell>
          <cell r="G225" t="str">
            <v>06</v>
          </cell>
          <cell r="H225" t="str">
            <v>08</v>
          </cell>
          <cell r="I225" t="str">
            <v>09</v>
          </cell>
          <cell r="J225">
            <v>10</v>
          </cell>
          <cell r="K225">
            <v>12</v>
          </cell>
          <cell r="L225">
            <v>13</v>
          </cell>
          <cell r="M225">
            <v>15</v>
          </cell>
          <cell r="N225">
            <v>21</v>
          </cell>
          <cell r="O225">
            <v>26</v>
          </cell>
          <cell r="P225">
            <v>27</v>
          </cell>
          <cell r="Q225">
            <v>38</v>
          </cell>
          <cell r="R225">
            <v>44</v>
          </cell>
          <cell r="S225">
            <v>49</v>
          </cell>
          <cell r="T225">
            <v>50</v>
          </cell>
          <cell r="U225">
            <v>51</v>
          </cell>
          <cell r="V225">
            <v>52</v>
          </cell>
          <cell r="W225" t="str">
            <v>-</v>
          </cell>
          <cell r="X225" t="str">
            <v>-</v>
          </cell>
          <cell r="Y225" t="str">
            <v>-</v>
          </cell>
          <cell r="Z225" t="str">
            <v>-</v>
          </cell>
          <cell r="AA225" t="str">
            <v>-</v>
          </cell>
          <cell r="AB225" t="str">
            <v>-</v>
          </cell>
          <cell r="AC225" t="str">
            <v>-</v>
          </cell>
          <cell r="AD225" t="str">
            <v>-</v>
          </cell>
        </row>
        <row r="226">
          <cell r="A226" t="str">
            <v>VIDRO PUX ESQ 2445X877X4MM + COR</v>
          </cell>
          <cell r="B226">
            <v>2500</v>
          </cell>
          <cell r="C226">
            <v>900</v>
          </cell>
          <cell r="D226">
            <v>123217</v>
          </cell>
          <cell r="E226">
            <v>181000217</v>
          </cell>
          <cell r="F226" t="str">
            <v>05</v>
          </cell>
          <cell r="G226" t="str">
            <v>06</v>
          </cell>
          <cell r="H226" t="str">
            <v>08</v>
          </cell>
          <cell r="I226" t="str">
            <v>09</v>
          </cell>
          <cell r="J226">
            <v>10</v>
          </cell>
          <cell r="K226">
            <v>12</v>
          </cell>
          <cell r="L226">
            <v>13</v>
          </cell>
          <cell r="M226">
            <v>15</v>
          </cell>
          <cell r="N226">
            <v>21</v>
          </cell>
          <cell r="O226">
            <v>26</v>
          </cell>
          <cell r="P226">
            <v>27</v>
          </cell>
          <cell r="Q226">
            <v>38</v>
          </cell>
          <cell r="R226">
            <v>44</v>
          </cell>
          <cell r="S226">
            <v>49</v>
          </cell>
          <cell r="T226">
            <v>50</v>
          </cell>
          <cell r="U226">
            <v>51</v>
          </cell>
          <cell r="V226">
            <v>52</v>
          </cell>
          <cell r="W226" t="str">
            <v>-</v>
          </cell>
          <cell r="X226" t="str">
            <v>-</v>
          </cell>
          <cell r="Y226" t="str">
            <v>-</v>
          </cell>
          <cell r="Z226" t="str">
            <v>-</v>
          </cell>
          <cell r="AA226" t="str">
            <v>-</v>
          </cell>
          <cell r="AB226" t="str">
            <v>-</v>
          </cell>
          <cell r="AC226" t="str">
            <v>-</v>
          </cell>
          <cell r="AD226" t="str">
            <v>-</v>
          </cell>
        </row>
        <row r="227">
          <cell r="A227" t="str">
            <v>VIDRO PUX ESQ 2445X977X4MM + COR</v>
          </cell>
          <cell r="B227">
            <v>2500</v>
          </cell>
          <cell r="C227">
            <v>1000</v>
          </cell>
          <cell r="D227">
            <v>123218</v>
          </cell>
          <cell r="E227">
            <v>181000218</v>
          </cell>
          <cell r="F227" t="str">
            <v>05</v>
          </cell>
          <cell r="G227" t="str">
            <v>06</v>
          </cell>
          <cell r="H227" t="str">
            <v>08</v>
          </cell>
          <cell r="I227" t="str">
            <v>09</v>
          </cell>
          <cell r="J227">
            <v>10</v>
          </cell>
          <cell r="K227">
            <v>12</v>
          </cell>
          <cell r="L227">
            <v>13</v>
          </cell>
          <cell r="M227">
            <v>15</v>
          </cell>
          <cell r="N227">
            <v>21</v>
          </cell>
          <cell r="O227">
            <v>26</v>
          </cell>
          <cell r="P227">
            <v>27</v>
          </cell>
          <cell r="Q227">
            <v>38</v>
          </cell>
          <cell r="R227">
            <v>44</v>
          </cell>
          <cell r="S227">
            <v>49</v>
          </cell>
          <cell r="T227">
            <v>50</v>
          </cell>
          <cell r="U227">
            <v>51</v>
          </cell>
          <cell r="V227">
            <v>52</v>
          </cell>
          <cell r="W227" t="str">
            <v>-</v>
          </cell>
          <cell r="X227" t="str">
            <v>-</v>
          </cell>
          <cell r="Y227" t="str">
            <v>-</v>
          </cell>
          <cell r="Z227" t="str">
            <v>-</v>
          </cell>
          <cell r="AA227" t="str">
            <v>-</v>
          </cell>
          <cell r="AB227" t="str">
            <v>-</v>
          </cell>
          <cell r="AC227" t="str">
            <v>-</v>
          </cell>
          <cell r="AD227" t="str">
            <v>-</v>
          </cell>
        </row>
        <row r="228">
          <cell r="A228" t="str">
            <v>VIDRO PUX ESQ 2445X1077X4MM + COR</v>
          </cell>
          <cell r="B228">
            <v>2500</v>
          </cell>
          <cell r="C228">
            <v>1100</v>
          </cell>
          <cell r="D228">
            <v>123219</v>
          </cell>
          <cell r="E228">
            <v>181000219</v>
          </cell>
          <cell r="F228" t="str">
            <v>05</v>
          </cell>
          <cell r="G228" t="str">
            <v>06</v>
          </cell>
          <cell r="H228" t="str">
            <v>08</v>
          </cell>
          <cell r="I228" t="str">
            <v>09</v>
          </cell>
          <cell r="J228">
            <v>10</v>
          </cell>
          <cell r="K228">
            <v>12</v>
          </cell>
          <cell r="L228">
            <v>13</v>
          </cell>
          <cell r="M228">
            <v>15</v>
          </cell>
          <cell r="N228">
            <v>21</v>
          </cell>
          <cell r="O228">
            <v>26</v>
          </cell>
          <cell r="P228">
            <v>27</v>
          </cell>
          <cell r="Q228">
            <v>38</v>
          </cell>
          <cell r="R228">
            <v>44</v>
          </cell>
          <cell r="S228">
            <v>49</v>
          </cell>
          <cell r="T228">
            <v>50</v>
          </cell>
          <cell r="U228">
            <v>51</v>
          </cell>
          <cell r="V228">
            <v>52</v>
          </cell>
          <cell r="W228" t="str">
            <v>-</v>
          </cell>
          <cell r="X228" t="str">
            <v>-</v>
          </cell>
          <cell r="Y228" t="str">
            <v>-</v>
          </cell>
          <cell r="Z228" t="str">
            <v>-</v>
          </cell>
          <cell r="AA228" t="str">
            <v>-</v>
          </cell>
          <cell r="AB228" t="str">
            <v>-</v>
          </cell>
          <cell r="AC228" t="str">
            <v>-</v>
          </cell>
          <cell r="AD228" t="str">
            <v>-</v>
          </cell>
        </row>
        <row r="229">
          <cell r="A229" t="str">
            <v>VIDRO PUX ESQ 2445X1177X4MM + COR</v>
          </cell>
          <cell r="B229">
            <v>2500</v>
          </cell>
          <cell r="C229">
            <v>1200</v>
          </cell>
          <cell r="D229">
            <v>123220</v>
          </cell>
          <cell r="E229">
            <v>181000220</v>
          </cell>
          <cell r="F229" t="str">
            <v>05</v>
          </cell>
          <cell r="G229" t="str">
            <v>06</v>
          </cell>
          <cell r="H229" t="str">
            <v>08</v>
          </cell>
          <cell r="I229" t="str">
            <v>09</v>
          </cell>
          <cell r="J229">
            <v>10</v>
          </cell>
          <cell r="K229">
            <v>12</v>
          </cell>
          <cell r="L229">
            <v>13</v>
          </cell>
          <cell r="M229">
            <v>15</v>
          </cell>
          <cell r="N229">
            <v>21</v>
          </cell>
          <cell r="O229">
            <v>26</v>
          </cell>
          <cell r="P229">
            <v>27</v>
          </cell>
          <cell r="Q229">
            <v>38</v>
          </cell>
          <cell r="R229">
            <v>44</v>
          </cell>
          <cell r="S229">
            <v>49</v>
          </cell>
          <cell r="T229">
            <v>50</v>
          </cell>
          <cell r="U229">
            <v>51</v>
          </cell>
          <cell r="V229">
            <v>52</v>
          </cell>
          <cell r="W229" t="str">
            <v>-</v>
          </cell>
          <cell r="X229" t="str">
            <v>-</v>
          </cell>
          <cell r="Y229" t="str">
            <v>-</v>
          </cell>
          <cell r="Z229" t="str">
            <v>-</v>
          </cell>
          <cell r="AA229" t="str">
            <v>-</v>
          </cell>
          <cell r="AB229" t="str">
            <v>-</v>
          </cell>
          <cell r="AC229" t="str">
            <v>-</v>
          </cell>
          <cell r="AD229" t="str">
            <v>-</v>
          </cell>
        </row>
        <row r="230">
          <cell r="A230" t="str">
            <v>VIDRO PUX ESQ 2445X1277X4MM + COR</v>
          </cell>
          <cell r="B230">
            <v>2500</v>
          </cell>
          <cell r="C230">
            <v>1300</v>
          </cell>
          <cell r="D230">
            <v>123221</v>
          </cell>
          <cell r="E230">
            <v>181000221</v>
          </cell>
          <cell r="F230" t="str">
            <v>05</v>
          </cell>
          <cell r="G230" t="str">
            <v>06</v>
          </cell>
          <cell r="H230" t="str">
            <v>08</v>
          </cell>
          <cell r="I230" t="str">
            <v>09</v>
          </cell>
          <cell r="J230">
            <v>10</v>
          </cell>
          <cell r="K230">
            <v>12</v>
          </cell>
          <cell r="L230">
            <v>13</v>
          </cell>
          <cell r="M230">
            <v>15</v>
          </cell>
          <cell r="N230">
            <v>21</v>
          </cell>
          <cell r="O230">
            <v>26</v>
          </cell>
          <cell r="P230">
            <v>27</v>
          </cell>
          <cell r="Q230">
            <v>38</v>
          </cell>
          <cell r="R230">
            <v>44</v>
          </cell>
          <cell r="S230">
            <v>49</v>
          </cell>
          <cell r="T230">
            <v>50</v>
          </cell>
          <cell r="U230">
            <v>51</v>
          </cell>
          <cell r="V230">
            <v>52</v>
          </cell>
          <cell r="W230" t="str">
            <v>-</v>
          </cell>
          <cell r="X230" t="str">
            <v>-</v>
          </cell>
          <cell r="Y230" t="str">
            <v>-</v>
          </cell>
          <cell r="Z230" t="str">
            <v>-</v>
          </cell>
          <cell r="AA230" t="str">
            <v>-</v>
          </cell>
          <cell r="AB230" t="str">
            <v>-</v>
          </cell>
          <cell r="AC230" t="str">
            <v>-</v>
          </cell>
          <cell r="AD230" t="str">
            <v>-</v>
          </cell>
        </row>
        <row r="231">
          <cell r="A231" t="str">
            <v>VIDRO PUX ESQ 2445X1377X4MM + COR</v>
          </cell>
          <cell r="B231">
            <v>2500</v>
          </cell>
          <cell r="C231">
            <v>1400</v>
          </cell>
          <cell r="D231">
            <v>123222</v>
          </cell>
          <cell r="E231">
            <v>181000222</v>
          </cell>
          <cell r="F231" t="str">
            <v>05</v>
          </cell>
          <cell r="G231" t="str">
            <v>06</v>
          </cell>
          <cell r="H231" t="str">
            <v>08</v>
          </cell>
          <cell r="I231" t="str">
            <v>09</v>
          </cell>
          <cell r="J231">
            <v>10</v>
          </cell>
          <cell r="K231">
            <v>12</v>
          </cell>
          <cell r="L231">
            <v>13</v>
          </cell>
          <cell r="M231">
            <v>15</v>
          </cell>
          <cell r="N231">
            <v>21</v>
          </cell>
          <cell r="O231">
            <v>26</v>
          </cell>
          <cell r="P231">
            <v>27</v>
          </cell>
          <cell r="Q231">
            <v>38</v>
          </cell>
          <cell r="R231">
            <v>44</v>
          </cell>
          <cell r="S231">
            <v>49</v>
          </cell>
          <cell r="T231">
            <v>50</v>
          </cell>
          <cell r="U231">
            <v>51</v>
          </cell>
          <cell r="V231">
            <v>52</v>
          </cell>
          <cell r="W231" t="str">
            <v>-</v>
          </cell>
          <cell r="X231" t="str">
            <v>-</v>
          </cell>
          <cell r="Y231" t="str">
            <v>-</v>
          </cell>
          <cell r="Z231" t="str">
            <v>-</v>
          </cell>
          <cell r="AA231" t="str">
            <v>-</v>
          </cell>
          <cell r="AB231" t="str">
            <v>-</v>
          </cell>
          <cell r="AC231" t="str">
            <v>-</v>
          </cell>
          <cell r="AD231" t="str">
            <v>-</v>
          </cell>
        </row>
        <row r="232">
          <cell r="A232" t="str">
            <v>VIDRO PUX ESQ 2445X1477X4MM + COR</v>
          </cell>
          <cell r="B232">
            <v>2500</v>
          </cell>
          <cell r="C232">
            <v>1500</v>
          </cell>
          <cell r="D232">
            <v>123223</v>
          </cell>
          <cell r="E232">
            <v>181000223</v>
          </cell>
          <cell r="F232" t="str">
            <v>05</v>
          </cell>
          <cell r="G232" t="str">
            <v>06</v>
          </cell>
          <cell r="H232" t="str">
            <v>08</v>
          </cell>
          <cell r="I232" t="str">
            <v>09</v>
          </cell>
          <cell r="J232">
            <v>10</v>
          </cell>
          <cell r="K232">
            <v>12</v>
          </cell>
          <cell r="L232">
            <v>13</v>
          </cell>
          <cell r="M232">
            <v>15</v>
          </cell>
          <cell r="N232">
            <v>21</v>
          </cell>
          <cell r="O232">
            <v>26</v>
          </cell>
          <cell r="P232">
            <v>27</v>
          </cell>
          <cell r="Q232">
            <v>38</v>
          </cell>
          <cell r="R232">
            <v>44</v>
          </cell>
          <cell r="S232">
            <v>49</v>
          </cell>
          <cell r="T232">
            <v>50</v>
          </cell>
          <cell r="U232">
            <v>51</v>
          </cell>
          <cell r="V232">
            <v>52</v>
          </cell>
          <cell r="W232" t="str">
            <v>-</v>
          </cell>
          <cell r="X232" t="str">
            <v>-</v>
          </cell>
          <cell r="Y232" t="str">
            <v>-</v>
          </cell>
          <cell r="Z232" t="str">
            <v>-</v>
          </cell>
          <cell r="AA232" t="str">
            <v>-</v>
          </cell>
          <cell r="AB232" t="str">
            <v>-</v>
          </cell>
          <cell r="AC232" t="str">
            <v>-</v>
          </cell>
          <cell r="AD232" t="str">
            <v>-</v>
          </cell>
        </row>
        <row r="233">
          <cell r="A233" t="str">
            <v>VIDRO PUX ESQ 2545X777X4MM + COR</v>
          </cell>
          <cell r="B233">
            <v>2600</v>
          </cell>
          <cell r="C233">
            <v>800</v>
          </cell>
          <cell r="D233">
            <v>123224</v>
          </cell>
          <cell r="E233">
            <v>181000224</v>
          </cell>
          <cell r="F233" t="str">
            <v>05</v>
          </cell>
          <cell r="G233" t="str">
            <v>06</v>
          </cell>
          <cell r="H233" t="str">
            <v>08</v>
          </cell>
          <cell r="I233" t="str">
            <v>09</v>
          </cell>
          <cell r="J233">
            <v>10</v>
          </cell>
          <cell r="K233">
            <v>12</v>
          </cell>
          <cell r="L233">
            <v>13</v>
          </cell>
          <cell r="M233">
            <v>15</v>
          </cell>
          <cell r="N233">
            <v>21</v>
          </cell>
          <cell r="O233">
            <v>26</v>
          </cell>
          <cell r="P233">
            <v>27</v>
          </cell>
          <cell r="Q233">
            <v>38</v>
          </cell>
          <cell r="R233">
            <v>44</v>
          </cell>
          <cell r="S233">
            <v>49</v>
          </cell>
          <cell r="T233">
            <v>50</v>
          </cell>
          <cell r="U233">
            <v>51</v>
          </cell>
          <cell r="V233">
            <v>52</v>
          </cell>
          <cell r="W233" t="str">
            <v>-</v>
          </cell>
          <cell r="X233" t="str">
            <v>-</v>
          </cell>
          <cell r="Y233" t="str">
            <v>-</v>
          </cell>
          <cell r="Z233" t="str">
            <v>-</v>
          </cell>
          <cell r="AA233" t="str">
            <v>-</v>
          </cell>
          <cell r="AB233" t="str">
            <v>-</v>
          </cell>
          <cell r="AC233" t="str">
            <v>-</v>
          </cell>
          <cell r="AD233" t="str">
            <v>-</v>
          </cell>
        </row>
        <row r="234">
          <cell r="A234" t="str">
            <v>VIDRO PUX ESQ 2545X877X4MM + COR</v>
          </cell>
          <cell r="B234">
            <v>2600</v>
          </cell>
          <cell r="C234">
            <v>900</v>
          </cell>
          <cell r="D234">
            <v>123225</v>
          </cell>
          <cell r="E234">
            <v>181000225</v>
          </cell>
          <cell r="F234" t="str">
            <v>05</v>
          </cell>
          <cell r="G234" t="str">
            <v>06</v>
          </cell>
          <cell r="H234" t="str">
            <v>08</v>
          </cell>
          <cell r="I234" t="str">
            <v>09</v>
          </cell>
          <cell r="J234">
            <v>10</v>
          </cell>
          <cell r="K234">
            <v>12</v>
          </cell>
          <cell r="L234">
            <v>13</v>
          </cell>
          <cell r="M234">
            <v>15</v>
          </cell>
          <cell r="N234">
            <v>21</v>
          </cell>
          <cell r="O234">
            <v>26</v>
          </cell>
          <cell r="P234">
            <v>27</v>
          </cell>
          <cell r="Q234">
            <v>38</v>
          </cell>
          <cell r="R234">
            <v>44</v>
          </cell>
          <cell r="S234">
            <v>49</v>
          </cell>
          <cell r="T234">
            <v>50</v>
          </cell>
          <cell r="U234">
            <v>51</v>
          </cell>
          <cell r="V234">
            <v>52</v>
          </cell>
          <cell r="W234" t="str">
            <v>-</v>
          </cell>
          <cell r="X234" t="str">
            <v>-</v>
          </cell>
          <cell r="Y234" t="str">
            <v>-</v>
          </cell>
          <cell r="Z234" t="str">
            <v>-</v>
          </cell>
          <cell r="AA234" t="str">
            <v>-</v>
          </cell>
          <cell r="AB234" t="str">
            <v>-</v>
          </cell>
          <cell r="AC234" t="str">
            <v>-</v>
          </cell>
          <cell r="AD234" t="str">
            <v>-</v>
          </cell>
        </row>
        <row r="235">
          <cell r="A235" t="str">
            <v>VIDRO PUX ESQ 2545X977X4MM + COR</v>
          </cell>
          <cell r="B235">
            <v>2600</v>
          </cell>
          <cell r="C235">
            <v>1000</v>
          </cell>
          <cell r="D235">
            <v>123226</v>
          </cell>
          <cell r="E235">
            <v>181000226</v>
          </cell>
          <cell r="F235" t="str">
            <v>05</v>
          </cell>
          <cell r="G235" t="str">
            <v>06</v>
          </cell>
          <cell r="H235" t="str">
            <v>08</v>
          </cell>
          <cell r="I235" t="str">
            <v>09</v>
          </cell>
          <cell r="J235">
            <v>10</v>
          </cell>
          <cell r="K235">
            <v>12</v>
          </cell>
          <cell r="L235">
            <v>13</v>
          </cell>
          <cell r="M235">
            <v>15</v>
          </cell>
          <cell r="N235">
            <v>21</v>
          </cell>
          <cell r="O235">
            <v>26</v>
          </cell>
          <cell r="P235">
            <v>27</v>
          </cell>
          <cell r="Q235">
            <v>38</v>
          </cell>
          <cell r="R235">
            <v>44</v>
          </cell>
          <cell r="S235">
            <v>49</v>
          </cell>
          <cell r="T235">
            <v>50</v>
          </cell>
          <cell r="U235">
            <v>51</v>
          </cell>
          <cell r="V235">
            <v>52</v>
          </cell>
          <cell r="W235" t="str">
            <v>-</v>
          </cell>
          <cell r="X235" t="str">
            <v>-</v>
          </cell>
          <cell r="Y235" t="str">
            <v>-</v>
          </cell>
          <cell r="Z235" t="str">
            <v>-</v>
          </cell>
          <cell r="AA235" t="str">
            <v>-</v>
          </cell>
          <cell r="AB235" t="str">
            <v>-</v>
          </cell>
          <cell r="AC235" t="str">
            <v>-</v>
          </cell>
          <cell r="AD235" t="str">
            <v>-</v>
          </cell>
        </row>
        <row r="236">
          <cell r="A236" t="str">
            <v>VIDRO PUX ESQ 2545X1077X4MM + COR</v>
          </cell>
          <cell r="B236">
            <v>2600</v>
          </cell>
          <cell r="C236">
            <v>1100</v>
          </cell>
          <cell r="D236">
            <v>123227</v>
          </cell>
          <cell r="E236">
            <v>181000227</v>
          </cell>
          <cell r="F236" t="str">
            <v>05</v>
          </cell>
          <cell r="G236" t="str">
            <v>06</v>
          </cell>
          <cell r="H236" t="str">
            <v>08</v>
          </cell>
          <cell r="I236" t="str">
            <v>09</v>
          </cell>
          <cell r="J236">
            <v>10</v>
          </cell>
          <cell r="K236">
            <v>12</v>
          </cell>
          <cell r="L236">
            <v>13</v>
          </cell>
          <cell r="M236">
            <v>15</v>
          </cell>
          <cell r="N236">
            <v>21</v>
          </cell>
          <cell r="O236">
            <v>26</v>
          </cell>
          <cell r="P236">
            <v>27</v>
          </cell>
          <cell r="Q236">
            <v>38</v>
          </cell>
          <cell r="R236">
            <v>44</v>
          </cell>
          <cell r="S236">
            <v>49</v>
          </cell>
          <cell r="T236">
            <v>50</v>
          </cell>
          <cell r="U236">
            <v>51</v>
          </cell>
          <cell r="V236">
            <v>52</v>
          </cell>
          <cell r="W236" t="str">
            <v>-</v>
          </cell>
          <cell r="X236" t="str">
            <v>-</v>
          </cell>
          <cell r="Y236" t="str">
            <v>-</v>
          </cell>
          <cell r="Z236" t="str">
            <v>-</v>
          </cell>
          <cell r="AA236" t="str">
            <v>-</v>
          </cell>
          <cell r="AB236" t="str">
            <v>-</v>
          </cell>
          <cell r="AC236" t="str">
            <v>-</v>
          </cell>
          <cell r="AD236" t="str">
            <v>-</v>
          </cell>
        </row>
        <row r="237">
          <cell r="A237" t="str">
            <v>VIDRO PUX ESQ 2545X1177X4MM + COR</v>
          </cell>
          <cell r="B237">
            <v>2600</v>
          </cell>
          <cell r="C237">
            <v>1200</v>
          </cell>
          <cell r="D237">
            <v>123228</v>
          </cell>
          <cell r="E237">
            <v>181000228</v>
          </cell>
          <cell r="F237" t="str">
            <v>05</v>
          </cell>
          <cell r="G237" t="str">
            <v>06</v>
          </cell>
          <cell r="H237" t="str">
            <v>08</v>
          </cell>
          <cell r="I237" t="str">
            <v>09</v>
          </cell>
          <cell r="J237">
            <v>10</v>
          </cell>
          <cell r="K237">
            <v>12</v>
          </cell>
          <cell r="L237">
            <v>13</v>
          </cell>
          <cell r="M237">
            <v>15</v>
          </cell>
          <cell r="N237">
            <v>21</v>
          </cell>
          <cell r="O237">
            <v>26</v>
          </cell>
          <cell r="P237">
            <v>27</v>
          </cell>
          <cell r="Q237">
            <v>38</v>
          </cell>
          <cell r="R237">
            <v>44</v>
          </cell>
          <cell r="S237">
            <v>49</v>
          </cell>
          <cell r="T237">
            <v>50</v>
          </cell>
          <cell r="U237">
            <v>51</v>
          </cell>
          <cell r="V237">
            <v>52</v>
          </cell>
          <cell r="W237" t="str">
            <v>-</v>
          </cell>
          <cell r="X237" t="str">
            <v>-</v>
          </cell>
          <cell r="Y237" t="str">
            <v>-</v>
          </cell>
          <cell r="Z237" t="str">
            <v>-</v>
          </cell>
          <cell r="AA237" t="str">
            <v>-</v>
          </cell>
          <cell r="AB237" t="str">
            <v>-</v>
          </cell>
          <cell r="AC237" t="str">
            <v>-</v>
          </cell>
          <cell r="AD237" t="str">
            <v>-</v>
          </cell>
        </row>
        <row r="238">
          <cell r="A238" t="str">
            <v>VIDRO PUX ESQ 2545X1277X4MM + COR</v>
          </cell>
          <cell r="B238">
            <v>2600</v>
          </cell>
          <cell r="C238">
            <v>1300</v>
          </cell>
          <cell r="D238">
            <v>123229</v>
          </cell>
          <cell r="E238">
            <v>181000229</v>
          </cell>
          <cell r="F238" t="str">
            <v>05</v>
          </cell>
          <cell r="G238" t="str">
            <v>06</v>
          </cell>
          <cell r="H238" t="str">
            <v>08</v>
          </cell>
          <cell r="I238" t="str">
            <v>09</v>
          </cell>
          <cell r="J238">
            <v>10</v>
          </cell>
          <cell r="K238">
            <v>12</v>
          </cell>
          <cell r="L238">
            <v>13</v>
          </cell>
          <cell r="M238">
            <v>15</v>
          </cell>
          <cell r="N238">
            <v>21</v>
          </cell>
          <cell r="O238">
            <v>26</v>
          </cell>
          <cell r="P238">
            <v>27</v>
          </cell>
          <cell r="Q238">
            <v>38</v>
          </cell>
          <cell r="R238">
            <v>44</v>
          </cell>
          <cell r="S238">
            <v>49</v>
          </cell>
          <cell r="T238">
            <v>50</v>
          </cell>
          <cell r="U238">
            <v>51</v>
          </cell>
          <cell r="V238">
            <v>52</v>
          </cell>
          <cell r="W238" t="str">
            <v>-</v>
          </cell>
          <cell r="X238" t="str">
            <v>-</v>
          </cell>
          <cell r="Y238" t="str">
            <v>-</v>
          </cell>
          <cell r="Z238" t="str">
            <v>-</v>
          </cell>
          <cell r="AA238" t="str">
            <v>-</v>
          </cell>
          <cell r="AB238" t="str">
            <v>-</v>
          </cell>
          <cell r="AC238" t="str">
            <v>-</v>
          </cell>
          <cell r="AD238" t="str">
            <v>-</v>
          </cell>
        </row>
        <row r="239">
          <cell r="A239" t="str">
            <v>VIDRO PUX ESQ 2545X1377X4MM + COR</v>
          </cell>
          <cell r="B239">
            <v>2600</v>
          </cell>
          <cell r="C239">
            <v>1400</v>
          </cell>
          <cell r="D239">
            <v>123230</v>
          </cell>
          <cell r="E239">
            <v>181000230</v>
          </cell>
          <cell r="F239" t="str">
            <v>05</v>
          </cell>
          <cell r="G239" t="str">
            <v>06</v>
          </cell>
          <cell r="H239" t="str">
            <v>08</v>
          </cell>
          <cell r="I239" t="str">
            <v>09</v>
          </cell>
          <cell r="J239">
            <v>10</v>
          </cell>
          <cell r="K239">
            <v>12</v>
          </cell>
          <cell r="L239">
            <v>13</v>
          </cell>
          <cell r="M239">
            <v>15</v>
          </cell>
          <cell r="N239">
            <v>21</v>
          </cell>
          <cell r="O239">
            <v>26</v>
          </cell>
          <cell r="P239">
            <v>27</v>
          </cell>
          <cell r="Q239">
            <v>38</v>
          </cell>
          <cell r="R239">
            <v>44</v>
          </cell>
          <cell r="S239">
            <v>49</v>
          </cell>
          <cell r="T239">
            <v>50</v>
          </cell>
          <cell r="U239">
            <v>51</v>
          </cell>
          <cell r="V239">
            <v>52</v>
          </cell>
          <cell r="W239" t="str">
            <v>-</v>
          </cell>
          <cell r="X239" t="str">
            <v>-</v>
          </cell>
          <cell r="Y239" t="str">
            <v>-</v>
          </cell>
          <cell r="Z239" t="str">
            <v>-</v>
          </cell>
          <cell r="AA239" t="str">
            <v>-</v>
          </cell>
          <cell r="AB239" t="str">
            <v>-</v>
          </cell>
          <cell r="AC239" t="str">
            <v>-</v>
          </cell>
          <cell r="AD239" t="str">
            <v>-</v>
          </cell>
        </row>
        <row r="240">
          <cell r="A240" t="str">
            <v>VIDRO PUX ESQ 2545X1477X4MM + COR</v>
          </cell>
          <cell r="B240">
            <v>2600</v>
          </cell>
          <cell r="C240">
            <v>1500</v>
          </cell>
          <cell r="D240">
            <v>123231</v>
          </cell>
          <cell r="E240">
            <v>181000231</v>
          </cell>
          <cell r="F240" t="str">
            <v>05</v>
          </cell>
          <cell r="G240" t="str">
            <v>06</v>
          </cell>
          <cell r="H240" t="str">
            <v>08</v>
          </cell>
          <cell r="I240" t="str">
            <v>09</v>
          </cell>
          <cell r="J240">
            <v>10</v>
          </cell>
          <cell r="K240">
            <v>12</v>
          </cell>
          <cell r="L240">
            <v>13</v>
          </cell>
          <cell r="M240">
            <v>15</v>
          </cell>
          <cell r="N240">
            <v>21</v>
          </cell>
          <cell r="O240">
            <v>26</v>
          </cell>
          <cell r="P240">
            <v>27</v>
          </cell>
          <cell r="Q240">
            <v>38</v>
          </cell>
          <cell r="R240">
            <v>44</v>
          </cell>
          <cell r="S240">
            <v>49</v>
          </cell>
          <cell r="T240">
            <v>50</v>
          </cell>
          <cell r="U240">
            <v>51</v>
          </cell>
          <cell r="V240">
            <v>52</v>
          </cell>
          <cell r="W240" t="str">
            <v>-</v>
          </cell>
          <cell r="X240" t="str">
            <v>-</v>
          </cell>
          <cell r="Y240" t="str">
            <v>-</v>
          </cell>
          <cell r="Z240" t="str">
            <v>-</v>
          </cell>
          <cell r="AA240" t="str">
            <v>-</v>
          </cell>
          <cell r="AB240" t="str">
            <v>-</v>
          </cell>
          <cell r="AC240" t="str">
            <v>-</v>
          </cell>
          <cell r="AD240" t="str">
            <v>-</v>
          </cell>
        </row>
        <row r="241">
          <cell r="A241" t="str">
            <v>VIDRO PUX ESQ 2645X777X4MM + COR</v>
          </cell>
          <cell r="B241">
            <v>2700</v>
          </cell>
          <cell r="C241">
            <v>800</v>
          </cell>
          <cell r="D241">
            <v>123232</v>
          </cell>
          <cell r="E241">
            <v>181000232</v>
          </cell>
          <cell r="F241" t="str">
            <v>05</v>
          </cell>
          <cell r="G241" t="str">
            <v>06</v>
          </cell>
          <cell r="H241" t="str">
            <v>08</v>
          </cell>
          <cell r="I241" t="str">
            <v>09</v>
          </cell>
          <cell r="J241">
            <v>10</v>
          </cell>
          <cell r="K241">
            <v>12</v>
          </cell>
          <cell r="L241">
            <v>13</v>
          </cell>
          <cell r="M241">
            <v>15</v>
          </cell>
          <cell r="N241">
            <v>21</v>
          </cell>
          <cell r="O241">
            <v>26</v>
          </cell>
          <cell r="P241">
            <v>27</v>
          </cell>
          <cell r="Q241">
            <v>38</v>
          </cell>
          <cell r="R241">
            <v>44</v>
          </cell>
          <cell r="S241">
            <v>49</v>
          </cell>
          <cell r="T241">
            <v>50</v>
          </cell>
          <cell r="U241">
            <v>51</v>
          </cell>
          <cell r="V241">
            <v>52</v>
          </cell>
          <cell r="W241" t="str">
            <v>-</v>
          </cell>
          <cell r="X241" t="str">
            <v>-</v>
          </cell>
          <cell r="Y241" t="str">
            <v>-</v>
          </cell>
          <cell r="Z241" t="str">
            <v>-</v>
          </cell>
          <cell r="AA241" t="str">
            <v>-</v>
          </cell>
          <cell r="AB241" t="str">
            <v>-</v>
          </cell>
          <cell r="AC241" t="str">
            <v>-</v>
          </cell>
          <cell r="AD241" t="str">
            <v>-</v>
          </cell>
        </row>
        <row r="242">
          <cell r="A242" t="str">
            <v>VIDRO PUX ESQ 2645X877X4MM + COR</v>
          </cell>
          <cell r="B242">
            <v>2700</v>
          </cell>
          <cell r="C242">
            <v>900</v>
          </cell>
          <cell r="D242">
            <v>123233</v>
          </cell>
          <cell r="E242">
            <v>181000233</v>
          </cell>
          <cell r="F242" t="str">
            <v>05</v>
          </cell>
          <cell r="G242" t="str">
            <v>06</v>
          </cell>
          <cell r="H242" t="str">
            <v>08</v>
          </cell>
          <cell r="I242" t="str">
            <v>09</v>
          </cell>
          <cell r="J242">
            <v>10</v>
          </cell>
          <cell r="K242">
            <v>12</v>
          </cell>
          <cell r="L242">
            <v>13</v>
          </cell>
          <cell r="M242">
            <v>15</v>
          </cell>
          <cell r="N242">
            <v>21</v>
          </cell>
          <cell r="O242">
            <v>26</v>
          </cell>
          <cell r="P242">
            <v>27</v>
          </cell>
          <cell r="Q242">
            <v>38</v>
          </cell>
          <cell r="R242">
            <v>44</v>
          </cell>
          <cell r="S242">
            <v>49</v>
          </cell>
          <cell r="T242">
            <v>50</v>
          </cell>
          <cell r="U242">
            <v>51</v>
          </cell>
          <cell r="V242">
            <v>52</v>
          </cell>
          <cell r="W242" t="str">
            <v>-</v>
          </cell>
          <cell r="X242" t="str">
            <v>-</v>
          </cell>
          <cell r="Y242" t="str">
            <v>-</v>
          </cell>
          <cell r="Z242" t="str">
            <v>-</v>
          </cell>
          <cell r="AA242" t="str">
            <v>-</v>
          </cell>
          <cell r="AB242" t="str">
            <v>-</v>
          </cell>
          <cell r="AC242" t="str">
            <v>-</v>
          </cell>
          <cell r="AD242" t="str">
            <v>-</v>
          </cell>
        </row>
        <row r="243">
          <cell r="A243" t="str">
            <v>VIDRO PUX ESQ 2645X977X4MM + COR</v>
          </cell>
          <cell r="B243">
            <v>2700</v>
          </cell>
          <cell r="C243">
            <v>1000</v>
          </cell>
          <cell r="D243">
            <v>123234</v>
          </cell>
          <cell r="E243">
            <v>181000234</v>
          </cell>
          <cell r="F243" t="str">
            <v>05</v>
          </cell>
          <cell r="G243" t="str">
            <v>06</v>
          </cell>
          <cell r="H243" t="str">
            <v>08</v>
          </cell>
          <cell r="I243" t="str">
            <v>09</v>
          </cell>
          <cell r="J243">
            <v>10</v>
          </cell>
          <cell r="K243">
            <v>12</v>
          </cell>
          <cell r="L243">
            <v>13</v>
          </cell>
          <cell r="M243">
            <v>15</v>
          </cell>
          <cell r="N243">
            <v>21</v>
          </cell>
          <cell r="O243">
            <v>26</v>
          </cell>
          <cell r="P243">
            <v>27</v>
          </cell>
          <cell r="Q243">
            <v>38</v>
          </cell>
          <cell r="R243">
            <v>44</v>
          </cell>
          <cell r="S243">
            <v>49</v>
          </cell>
          <cell r="T243">
            <v>50</v>
          </cell>
          <cell r="U243">
            <v>51</v>
          </cell>
          <cell r="V243">
            <v>52</v>
          </cell>
          <cell r="W243" t="str">
            <v>-</v>
          </cell>
          <cell r="X243" t="str">
            <v>-</v>
          </cell>
          <cell r="Y243" t="str">
            <v>-</v>
          </cell>
          <cell r="Z243" t="str">
            <v>-</v>
          </cell>
          <cell r="AA243" t="str">
            <v>-</v>
          </cell>
          <cell r="AB243" t="str">
            <v>-</v>
          </cell>
          <cell r="AC243" t="str">
            <v>-</v>
          </cell>
          <cell r="AD243" t="str">
            <v>-</v>
          </cell>
        </row>
        <row r="244">
          <cell r="A244" t="str">
            <v>VIDRO PUX ESQ 2645X1077X4MM + COR</v>
          </cell>
          <cell r="B244">
            <v>2700</v>
          </cell>
          <cell r="C244">
            <v>1100</v>
          </cell>
          <cell r="D244">
            <v>123235</v>
          </cell>
          <cell r="E244">
            <v>181000235</v>
          </cell>
          <cell r="F244" t="str">
            <v>05</v>
          </cell>
          <cell r="G244" t="str">
            <v>06</v>
          </cell>
          <cell r="H244" t="str">
            <v>08</v>
          </cell>
          <cell r="I244" t="str">
            <v>09</v>
          </cell>
          <cell r="J244">
            <v>10</v>
          </cell>
          <cell r="K244">
            <v>12</v>
          </cell>
          <cell r="L244">
            <v>13</v>
          </cell>
          <cell r="M244">
            <v>15</v>
          </cell>
          <cell r="N244">
            <v>21</v>
          </cell>
          <cell r="O244">
            <v>26</v>
          </cell>
          <cell r="P244">
            <v>27</v>
          </cell>
          <cell r="Q244">
            <v>38</v>
          </cell>
          <cell r="R244">
            <v>44</v>
          </cell>
          <cell r="S244">
            <v>49</v>
          </cell>
          <cell r="T244">
            <v>50</v>
          </cell>
          <cell r="U244">
            <v>51</v>
          </cell>
          <cell r="V244">
            <v>52</v>
          </cell>
          <cell r="W244" t="str">
            <v>-</v>
          </cell>
          <cell r="X244" t="str">
            <v>-</v>
          </cell>
          <cell r="Y244" t="str">
            <v>-</v>
          </cell>
          <cell r="Z244" t="str">
            <v>-</v>
          </cell>
          <cell r="AA244" t="str">
            <v>-</v>
          </cell>
          <cell r="AB244" t="str">
            <v>-</v>
          </cell>
          <cell r="AC244" t="str">
            <v>-</v>
          </cell>
          <cell r="AD244" t="str">
            <v>-</v>
          </cell>
        </row>
        <row r="245">
          <cell r="A245" t="str">
            <v>VIDRO PUX ESQ 2645X1177X4MM + COR</v>
          </cell>
          <cell r="B245">
            <v>2700</v>
          </cell>
          <cell r="C245">
            <v>1200</v>
          </cell>
          <cell r="D245">
            <v>123236</v>
          </cell>
          <cell r="E245">
            <v>181000236</v>
          </cell>
          <cell r="F245" t="str">
            <v>05</v>
          </cell>
          <cell r="G245" t="str">
            <v>06</v>
          </cell>
          <cell r="H245" t="str">
            <v>08</v>
          </cell>
          <cell r="I245" t="str">
            <v>09</v>
          </cell>
          <cell r="J245">
            <v>10</v>
          </cell>
          <cell r="K245">
            <v>12</v>
          </cell>
          <cell r="L245">
            <v>13</v>
          </cell>
          <cell r="M245">
            <v>15</v>
          </cell>
          <cell r="N245">
            <v>21</v>
          </cell>
          <cell r="O245">
            <v>26</v>
          </cell>
          <cell r="P245">
            <v>27</v>
          </cell>
          <cell r="Q245">
            <v>38</v>
          </cell>
          <cell r="R245">
            <v>44</v>
          </cell>
          <cell r="S245">
            <v>49</v>
          </cell>
          <cell r="T245">
            <v>50</v>
          </cell>
          <cell r="U245">
            <v>51</v>
          </cell>
          <cell r="V245">
            <v>52</v>
          </cell>
          <cell r="W245" t="str">
            <v>-</v>
          </cell>
          <cell r="X245" t="str">
            <v>-</v>
          </cell>
          <cell r="Y245" t="str">
            <v>-</v>
          </cell>
          <cell r="Z245" t="str">
            <v>-</v>
          </cell>
          <cell r="AA245" t="str">
            <v>-</v>
          </cell>
          <cell r="AB245" t="str">
            <v>-</v>
          </cell>
          <cell r="AC245" t="str">
            <v>-</v>
          </cell>
          <cell r="AD245" t="str">
            <v>-</v>
          </cell>
        </row>
        <row r="246">
          <cell r="A246" t="str">
            <v>VIDRO PUX ESQ 2645X1277X4MM + COR</v>
          </cell>
          <cell r="B246">
            <v>2700</v>
          </cell>
          <cell r="C246">
            <v>1300</v>
          </cell>
          <cell r="D246">
            <v>123237</v>
          </cell>
          <cell r="E246">
            <v>181000237</v>
          </cell>
          <cell r="F246" t="str">
            <v>05</v>
          </cell>
          <cell r="G246" t="str">
            <v>06</v>
          </cell>
          <cell r="H246" t="str">
            <v>08</v>
          </cell>
          <cell r="I246" t="str">
            <v>09</v>
          </cell>
          <cell r="J246">
            <v>10</v>
          </cell>
          <cell r="K246">
            <v>12</v>
          </cell>
          <cell r="L246">
            <v>13</v>
          </cell>
          <cell r="M246">
            <v>15</v>
          </cell>
          <cell r="N246">
            <v>21</v>
          </cell>
          <cell r="O246">
            <v>26</v>
          </cell>
          <cell r="P246">
            <v>27</v>
          </cell>
          <cell r="Q246">
            <v>38</v>
          </cell>
          <cell r="R246">
            <v>44</v>
          </cell>
          <cell r="S246">
            <v>49</v>
          </cell>
          <cell r="T246">
            <v>50</v>
          </cell>
          <cell r="U246">
            <v>51</v>
          </cell>
          <cell r="V246">
            <v>52</v>
          </cell>
          <cell r="W246" t="str">
            <v>-</v>
          </cell>
          <cell r="X246" t="str">
            <v>-</v>
          </cell>
          <cell r="Y246" t="str">
            <v>-</v>
          </cell>
          <cell r="Z246" t="str">
            <v>-</v>
          </cell>
          <cell r="AA246" t="str">
            <v>-</v>
          </cell>
          <cell r="AB246" t="str">
            <v>-</v>
          </cell>
          <cell r="AC246" t="str">
            <v>-</v>
          </cell>
          <cell r="AD246" t="str">
            <v>-</v>
          </cell>
        </row>
        <row r="247">
          <cell r="A247" t="str">
            <v>VIDRO PUX ESQ 2645X1377X4MM + COR</v>
          </cell>
          <cell r="B247">
            <v>2700</v>
          </cell>
          <cell r="C247">
            <v>1400</v>
          </cell>
          <cell r="D247">
            <v>123238</v>
          </cell>
          <cell r="E247">
            <v>181000238</v>
          </cell>
          <cell r="F247" t="str">
            <v>05</v>
          </cell>
          <cell r="G247" t="str">
            <v>06</v>
          </cell>
          <cell r="H247" t="str">
            <v>08</v>
          </cell>
          <cell r="I247" t="str">
            <v>09</v>
          </cell>
          <cell r="J247">
            <v>10</v>
          </cell>
          <cell r="K247">
            <v>12</v>
          </cell>
          <cell r="L247">
            <v>13</v>
          </cell>
          <cell r="M247">
            <v>15</v>
          </cell>
          <cell r="N247">
            <v>21</v>
          </cell>
          <cell r="O247">
            <v>26</v>
          </cell>
          <cell r="P247">
            <v>27</v>
          </cell>
          <cell r="Q247">
            <v>38</v>
          </cell>
          <cell r="R247">
            <v>44</v>
          </cell>
          <cell r="S247">
            <v>49</v>
          </cell>
          <cell r="T247">
            <v>50</v>
          </cell>
          <cell r="U247">
            <v>51</v>
          </cell>
          <cell r="V247">
            <v>52</v>
          </cell>
          <cell r="W247" t="str">
            <v>-</v>
          </cell>
          <cell r="X247" t="str">
            <v>-</v>
          </cell>
          <cell r="Y247" t="str">
            <v>-</v>
          </cell>
          <cell r="Z247" t="str">
            <v>-</v>
          </cell>
          <cell r="AA247" t="str">
            <v>-</v>
          </cell>
          <cell r="AB247" t="str">
            <v>-</v>
          </cell>
          <cell r="AC247" t="str">
            <v>-</v>
          </cell>
          <cell r="AD247" t="str">
            <v>-</v>
          </cell>
        </row>
        <row r="248">
          <cell r="A248" t="str">
            <v>VIDRO PUX ESQ 2645X1477X4MM + COR</v>
          </cell>
          <cell r="B248">
            <v>2700</v>
          </cell>
          <cell r="C248">
            <v>1500</v>
          </cell>
          <cell r="D248">
            <v>123239</v>
          </cell>
          <cell r="E248">
            <v>181000239</v>
          </cell>
          <cell r="F248" t="str">
            <v>05</v>
          </cell>
          <cell r="G248" t="str">
            <v>06</v>
          </cell>
          <cell r="H248" t="str">
            <v>08</v>
          </cell>
          <cell r="I248" t="str">
            <v>09</v>
          </cell>
          <cell r="J248">
            <v>10</v>
          </cell>
          <cell r="K248">
            <v>12</v>
          </cell>
          <cell r="L248">
            <v>13</v>
          </cell>
          <cell r="M248">
            <v>15</v>
          </cell>
          <cell r="N248">
            <v>21</v>
          </cell>
          <cell r="O248">
            <v>26</v>
          </cell>
          <cell r="P248">
            <v>27</v>
          </cell>
          <cell r="Q248">
            <v>38</v>
          </cell>
          <cell r="R248">
            <v>44</v>
          </cell>
          <cell r="S248">
            <v>49</v>
          </cell>
          <cell r="T248">
            <v>50</v>
          </cell>
          <cell r="U248">
            <v>51</v>
          </cell>
          <cell r="V248">
            <v>52</v>
          </cell>
          <cell r="W248" t="str">
            <v>-</v>
          </cell>
          <cell r="X248" t="str">
            <v>-</v>
          </cell>
          <cell r="Y248" t="str">
            <v>-</v>
          </cell>
          <cell r="Z248" t="str">
            <v>-</v>
          </cell>
          <cell r="AA248" t="str">
            <v>-</v>
          </cell>
          <cell r="AB248" t="str">
            <v>-</v>
          </cell>
          <cell r="AC248" t="str">
            <v>-</v>
          </cell>
          <cell r="AD248" t="str">
            <v>-</v>
          </cell>
        </row>
        <row r="249">
          <cell r="U249">
            <v>0</v>
          </cell>
        </row>
        <row r="250">
          <cell r="A250" t="str">
            <v>DESCRIÇÃO</v>
          </cell>
          <cell r="B250">
            <v>0</v>
          </cell>
          <cell r="C250">
            <v>0</v>
          </cell>
          <cell r="D250" t="str">
            <v xml:space="preserve"> LAPIVIDROS</v>
          </cell>
          <cell r="E250" t="str">
            <v>VITRUM</v>
          </cell>
          <cell r="F250" t="str">
            <v>VIDROS 6MM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  <cell r="T250">
            <v>0</v>
          </cell>
          <cell r="U250">
            <v>0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</row>
        <row r="251">
          <cell r="A251">
            <v>0</v>
          </cell>
          <cell r="B251">
            <v>0</v>
          </cell>
          <cell r="C251">
            <v>0</v>
          </cell>
          <cell r="D251">
            <v>0</v>
          </cell>
          <cell r="E251">
            <v>0</v>
          </cell>
          <cell r="F251" t="str">
            <v>ESPELHO PRATA</v>
          </cell>
          <cell r="G251" t="str">
            <v>SISAL</v>
          </cell>
          <cell r="H251" t="str">
            <v>PETRÓLEO</v>
          </cell>
          <cell r="I251" t="str">
            <v>ARDÓSIA</v>
          </cell>
          <cell r="J251" t="str">
            <v>AREIA</v>
          </cell>
          <cell r="K251" t="str">
            <v>BIANCO</v>
          </cell>
          <cell r="L251" t="str">
            <v>ÔNIX</v>
          </cell>
          <cell r="M251" t="str">
            <v>GELO</v>
          </cell>
          <cell r="N251" t="str">
            <v>FENDI</v>
          </cell>
          <cell r="O251" t="str">
            <v>ESPELHO FUMÊ</v>
          </cell>
          <cell r="P251" t="str">
            <v>ESPELHO CHAMPANHE</v>
          </cell>
          <cell r="Q251" t="str">
            <v>NATA</v>
          </cell>
          <cell r="R251" t="str">
            <v>BASALTO</v>
          </cell>
          <cell r="S251" t="str">
            <v>MET GRAFITE</v>
          </cell>
          <cell r="T251" t="str">
            <v>MET PRATA</v>
          </cell>
          <cell r="U251" t="str">
            <v>MET DOURADO</v>
          </cell>
          <cell r="V251" t="str">
            <v>MET PÉROLA</v>
          </cell>
          <cell r="W251" t="str">
            <v>TRANSPARENTE</v>
          </cell>
          <cell r="X251" t="str">
            <v>REFLETO CHAMPANHE</v>
          </cell>
          <cell r="Y251" t="str">
            <v>REFLETO CINZA</v>
          </cell>
          <cell r="Z251" t="str">
            <v>LINEE ARGENTO</v>
          </cell>
          <cell r="AA251" t="str">
            <v>LINEE ORO</v>
          </cell>
          <cell r="AB251" t="str">
            <v xml:space="preserve"> FUMÊ CHAMPANHE</v>
          </cell>
          <cell r="AC251" t="str">
            <v>FUMÊ CINZA</v>
          </cell>
          <cell r="AD251" t="str">
            <v>REFLETO CRISTAL</v>
          </cell>
        </row>
        <row r="252">
          <cell r="A252">
            <v>0</v>
          </cell>
          <cell r="B252">
            <v>0</v>
          </cell>
          <cell r="C252">
            <v>0</v>
          </cell>
          <cell r="D252">
            <v>0</v>
          </cell>
          <cell r="E252">
            <v>0</v>
          </cell>
          <cell r="F252" t="str">
            <v>05</v>
          </cell>
          <cell r="G252" t="str">
            <v>06</v>
          </cell>
          <cell r="H252" t="str">
            <v>08</v>
          </cell>
          <cell r="I252" t="str">
            <v>09</v>
          </cell>
          <cell r="J252">
            <v>10</v>
          </cell>
          <cell r="K252">
            <v>12</v>
          </cell>
          <cell r="L252">
            <v>13</v>
          </cell>
          <cell r="M252">
            <v>15</v>
          </cell>
          <cell r="N252">
            <v>21</v>
          </cell>
          <cell r="O252">
            <v>26</v>
          </cell>
          <cell r="P252">
            <v>27</v>
          </cell>
          <cell r="Q252">
            <v>38</v>
          </cell>
          <cell r="R252">
            <v>44</v>
          </cell>
          <cell r="S252">
            <v>49</v>
          </cell>
          <cell r="T252">
            <v>50</v>
          </cell>
          <cell r="U252">
            <v>51</v>
          </cell>
          <cell r="V252">
            <v>52</v>
          </cell>
          <cell r="W252">
            <v>19</v>
          </cell>
          <cell r="X252">
            <v>25</v>
          </cell>
          <cell r="Y252">
            <v>28</v>
          </cell>
          <cell r="Z252">
            <v>58</v>
          </cell>
          <cell r="AA252">
            <v>59</v>
          </cell>
          <cell r="AB252">
            <v>60</v>
          </cell>
          <cell r="AC252">
            <v>61</v>
          </cell>
          <cell r="AD252">
            <v>63</v>
          </cell>
        </row>
        <row r="253">
          <cell r="A253" t="str">
            <v>VIDROS S/ RECORTE</v>
          </cell>
          <cell r="B253">
            <v>0</v>
          </cell>
          <cell r="C253">
            <v>0</v>
          </cell>
          <cell r="D253">
            <v>0</v>
          </cell>
          <cell r="E253">
            <v>0</v>
          </cell>
          <cell r="F253">
            <v>0</v>
          </cell>
          <cell r="G253">
            <v>0</v>
          </cell>
          <cell r="H253">
            <v>0</v>
          </cell>
          <cell r="I253">
            <v>0</v>
          </cell>
          <cell r="J253">
            <v>0</v>
          </cell>
          <cell r="K253">
            <v>0</v>
          </cell>
          <cell r="L253">
            <v>0</v>
          </cell>
          <cell r="M253">
            <v>0</v>
          </cell>
          <cell r="N253">
            <v>0</v>
          </cell>
          <cell r="O253">
            <v>0</v>
          </cell>
          <cell r="P253">
            <v>0</v>
          </cell>
          <cell r="Q253">
            <v>0</v>
          </cell>
          <cell r="R253">
            <v>0</v>
          </cell>
          <cell r="S253">
            <v>0</v>
          </cell>
          <cell r="T253">
            <v>0</v>
          </cell>
          <cell r="U253">
            <v>0</v>
          </cell>
          <cell r="V253">
            <v>0</v>
          </cell>
          <cell r="W253">
            <v>0</v>
          </cell>
          <cell r="X253">
            <v>0</v>
          </cell>
          <cell r="Y253">
            <v>0</v>
          </cell>
          <cell r="Z253">
            <v>0</v>
          </cell>
          <cell r="AA253">
            <v>0</v>
          </cell>
          <cell r="AB253">
            <v>0</v>
          </cell>
          <cell r="AC253">
            <v>0</v>
          </cell>
          <cell r="AD253">
            <v>0</v>
          </cell>
        </row>
        <row r="254">
          <cell r="A254" t="str">
            <v>VIDRO 1745X777X6MM + COR</v>
          </cell>
          <cell r="B254">
            <v>1800</v>
          </cell>
          <cell r="C254">
            <v>800</v>
          </cell>
          <cell r="D254">
            <v>123250</v>
          </cell>
          <cell r="E254">
            <v>181000250</v>
          </cell>
          <cell r="F254" t="str">
            <v>-</v>
          </cell>
          <cell r="G254" t="str">
            <v>-</v>
          </cell>
          <cell r="H254" t="str">
            <v>-</v>
          </cell>
          <cell r="I254" t="str">
            <v>-</v>
          </cell>
          <cell r="J254" t="str">
            <v>-</v>
          </cell>
          <cell r="K254" t="str">
            <v>-</v>
          </cell>
          <cell r="L254" t="str">
            <v>-</v>
          </cell>
          <cell r="M254" t="str">
            <v>-</v>
          </cell>
          <cell r="N254" t="str">
            <v>-</v>
          </cell>
          <cell r="O254" t="str">
            <v>-</v>
          </cell>
          <cell r="P254" t="str">
            <v>-</v>
          </cell>
          <cell r="Q254" t="str">
            <v>-</v>
          </cell>
          <cell r="R254" t="str">
            <v>-</v>
          </cell>
          <cell r="S254" t="str">
            <v>-</v>
          </cell>
          <cell r="T254" t="str">
            <v>-</v>
          </cell>
          <cell r="U254" t="str">
            <v>-</v>
          </cell>
          <cell r="V254" t="str">
            <v>-</v>
          </cell>
          <cell r="W254">
            <v>19</v>
          </cell>
          <cell r="X254">
            <v>25</v>
          </cell>
          <cell r="Y254">
            <v>28</v>
          </cell>
          <cell r="Z254">
            <v>58</v>
          </cell>
          <cell r="AA254">
            <v>59</v>
          </cell>
          <cell r="AB254">
            <v>60</v>
          </cell>
          <cell r="AC254">
            <v>61</v>
          </cell>
          <cell r="AD254">
            <v>63</v>
          </cell>
        </row>
        <row r="255">
          <cell r="A255" t="str">
            <v>VIDRO 1745X877X6MM + COR</v>
          </cell>
          <cell r="B255">
            <v>1800</v>
          </cell>
          <cell r="C255">
            <v>900</v>
          </cell>
          <cell r="D255">
            <v>123251</v>
          </cell>
          <cell r="E255">
            <v>181000251</v>
          </cell>
          <cell r="F255" t="str">
            <v>-</v>
          </cell>
          <cell r="G255" t="str">
            <v>-</v>
          </cell>
          <cell r="H255" t="str">
            <v>-</v>
          </cell>
          <cell r="I255" t="str">
            <v>-</v>
          </cell>
          <cell r="J255" t="str">
            <v>-</v>
          </cell>
          <cell r="K255" t="str">
            <v>-</v>
          </cell>
          <cell r="L255" t="str">
            <v>-</v>
          </cell>
          <cell r="M255" t="str">
            <v>-</v>
          </cell>
          <cell r="N255" t="str">
            <v>-</v>
          </cell>
          <cell r="O255" t="str">
            <v>-</v>
          </cell>
          <cell r="P255" t="str">
            <v>-</v>
          </cell>
          <cell r="Q255" t="str">
            <v>-</v>
          </cell>
          <cell r="R255" t="str">
            <v>-</v>
          </cell>
          <cell r="S255" t="str">
            <v>-</v>
          </cell>
          <cell r="T255" t="str">
            <v>-</v>
          </cell>
          <cell r="U255" t="str">
            <v>-</v>
          </cell>
          <cell r="V255" t="str">
            <v>-</v>
          </cell>
          <cell r="W255">
            <v>19</v>
          </cell>
          <cell r="X255">
            <v>25</v>
          </cell>
          <cell r="Y255">
            <v>28</v>
          </cell>
          <cell r="Z255">
            <v>58</v>
          </cell>
          <cell r="AA255">
            <v>59</v>
          </cell>
          <cell r="AB255">
            <v>60</v>
          </cell>
          <cell r="AC255">
            <v>61</v>
          </cell>
          <cell r="AD255">
            <v>63</v>
          </cell>
        </row>
        <row r="256">
          <cell r="A256" t="str">
            <v>VIDRO 1745X977X6MM + COR</v>
          </cell>
          <cell r="B256">
            <v>1800</v>
          </cell>
          <cell r="C256">
            <v>1000</v>
          </cell>
          <cell r="D256">
            <v>123252</v>
          </cell>
          <cell r="E256">
            <v>181000252</v>
          </cell>
          <cell r="F256" t="str">
            <v>-</v>
          </cell>
          <cell r="G256" t="str">
            <v>-</v>
          </cell>
          <cell r="H256" t="str">
            <v>-</v>
          </cell>
          <cell r="I256" t="str">
            <v>-</v>
          </cell>
          <cell r="J256" t="str">
            <v>-</v>
          </cell>
          <cell r="K256" t="str">
            <v>-</v>
          </cell>
          <cell r="L256" t="str">
            <v>-</v>
          </cell>
          <cell r="M256" t="str">
            <v>-</v>
          </cell>
          <cell r="N256" t="str">
            <v>-</v>
          </cell>
          <cell r="O256" t="str">
            <v>-</v>
          </cell>
          <cell r="P256" t="str">
            <v>-</v>
          </cell>
          <cell r="Q256" t="str">
            <v>-</v>
          </cell>
          <cell r="R256" t="str">
            <v>-</v>
          </cell>
          <cell r="S256" t="str">
            <v>-</v>
          </cell>
          <cell r="T256" t="str">
            <v>-</v>
          </cell>
          <cell r="U256" t="str">
            <v>-</v>
          </cell>
          <cell r="V256" t="str">
            <v>-</v>
          </cell>
          <cell r="W256">
            <v>19</v>
          </cell>
          <cell r="X256">
            <v>25</v>
          </cell>
          <cell r="Y256">
            <v>28</v>
          </cell>
          <cell r="Z256">
            <v>58</v>
          </cell>
          <cell r="AA256">
            <v>59</v>
          </cell>
          <cell r="AB256">
            <v>60</v>
          </cell>
          <cell r="AC256">
            <v>61</v>
          </cell>
          <cell r="AD256">
            <v>63</v>
          </cell>
        </row>
        <row r="257">
          <cell r="A257" t="str">
            <v>VIDRO 1745X1077X6MM + COR</v>
          </cell>
          <cell r="B257">
            <v>1800</v>
          </cell>
          <cell r="C257">
            <v>1100</v>
          </cell>
          <cell r="D257">
            <v>123253</v>
          </cell>
          <cell r="E257">
            <v>181000253</v>
          </cell>
          <cell r="F257" t="str">
            <v>-</v>
          </cell>
          <cell r="G257" t="str">
            <v>-</v>
          </cell>
          <cell r="H257" t="str">
            <v>-</v>
          </cell>
          <cell r="I257" t="str">
            <v>-</v>
          </cell>
          <cell r="J257" t="str">
            <v>-</v>
          </cell>
          <cell r="K257" t="str">
            <v>-</v>
          </cell>
          <cell r="L257" t="str">
            <v>-</v>
          </cell>
          <cell r="M257" t="str">
            <v>-</v>
          </cell>
          <cell r="N257" t="str">
            <v>-</v>
          </cell>
          <cell r="O257" t="str">
            <v>-</v>
          </cell>
          <cell r="P257" t="str">
            <v>-</v>
          </cell>
          <cell r="Q257" t="str">
            <v>-</v>
          </cell>
          <cell r="R257" t="str">
            <v>-</v>
          </cell>
          <cell r="S257" t="str">
            <v>-</v>
          </cell>
          <cell r="T257" t="str">
            <v>-</v>
          </cell>
          <cell r="U257" t="str">
            <v>-</v>
          </cell>
          <cell r="V257" t="str">
            <v>-</v>
          </cell>
          <cell r="W257">
            <v>19</v>
          </cell>
          <cell r="X257">
            <v>25</v>
          </cell>
          <cell r="Y257">
            <v>28</v>
          </cell>
          <cell r="Z257">
            <v>58</v>
          </cell>
          <cell r="AA257">
            <v>59</v>
          </cell>
          <cell r="AB257">
            <v>60</v>
          </cell>
          <cell r="AC257">
            <v>61</v>
          </cell>
          <cell r="AD257">
            <v>63</v>
          </cell>
        </row>
        <row r="258">
          <cell r="A258" t="str">
            <v>VIDRO 1745X1177X6MM + COR</v>
          </cell>
          <cell r="B258">
            <v>1800</v>
          </cell>
          <cell r="C258">
            <v>1200</v>
          </cell>
          <cell r="D258">
            <v>123254</v>
          </cell>
          <cell r="E258">
            <v>181000254</v>
          </cell>
          <cell r="F258" t="str">
            <v>-</v>
          </cell>
          <cell r="G258" t="str">
            <v>-</v>
          </cell>
          <cell r="H258" t="str">
            <v>-</v>
          </cell>
          <cell r="I258" t="str">
            <v>-</v>
          </cell>
          <cell r="J258" t="str">
            <v>-</v>
          </cell>
          <cell r="K258" t="str">
            <v>-</v>
          </cell>
          <cell r="L258" t="str">
            <v>-</v>
          </cell>
          <cell r="M258" t="str">
            <v>-</v>
          </cell>
          <cell r="N258" t="str">
            <v>-</v>
          </cell>
          <cell r="O258" t="str">
            <v>-</v>
          </cell>
          <cell r="P258" t="str">
            <v>-</v>
          </cell>
          <cell r="Q258" t="str">
            <v>-</v>
          </cell>
          <cell r="R258" t="str">
            <v>-</v>
          </cell>
          <cell r="S258" t="str">
            <v>-</v>
          </cell>
          <cell r="T258" t="str">
            <v>-</v>
          </cell>
          <cell r="U258" t="str">
            <v>-</v>
          </cell>
          <cell r="V258" t="str">
            <v>-</v>
          </cell>
          <cell r="W258">
            <v>19</v>
          </cell>
          <cell r="X258">
            <v>25</v>
          </cell>
          <cell r="Y258">
            <v>28</v>
          </cell>
          <cell r="Z258">
            <v>58</v>
          </cell>
          <cell r="AA258">
            <v>59</v>
          </cell>
          <cell r="AB258">
            <v>60</v>
          </cell>
          <cell r="AC258">
            <v>61</v>
          </cell>
          <cell r="AD258">
            <v>63</v>
          </cell>
        </row>
        <row r="259">
          <cell r="A259" t="str">
            <v>VIDRO 1745X1277X6MM + COR</v>
          </cell>
          <cell r="B259">
            <v>1800</v>
          </cell>
          <cell r="C259">
            <v>1300</v>
          </cell>
          <cell r="D259">
            <v>123255</v>
          </cell>
          <cell r="E259">
            <v>181000255</v>
          </cell>
          <cell r="F259" t="str">
            <v>-</v>
          </cell>
          <cell r="G259" t="str">
            <v>-</v>
          </cell>
          <cell r="H259" t="str">
            <v>-</v>
          </cell>
          <cell r="I259" t="str">
            <v>-</v>
          </cell>
          <cell r="J259" t="str">
            <v>-</v>
          </cell>
          <cell r="K259" t="str">
            <v>-</v>
          </cell>
          <cell r="L259" t="str">
            <v>-</v>
          </cell>
          <cell r="M259" t="str">
            <v>-</v>
          </cell>
          <cell r="N259" t="str">
            <v>-</v>
          </cell>
          <cell r="O259" t="str">
            <v>-</v>
          </cell>
          <cell r="P259" t="str">
            <v>-</v>
          </cell>
          <cell r="Q259" t="str">
            <v>-</v>
          </cell>
          <cell r="R259" t="str">
            <v>-</v>
          </cell>
          <cell r="S259" t="str">
            <v>-</v>
          </cell>
          <cell r="T259" t="str">
            <v>-</v>
          </cell>
          <cell r="U259" t="str">
            <v>-</v>
          </cell>
          <cell r="V259" t="str">
            <v>-</v>
          </cell>
          <cell r="W259">
            <v>19</v>
          </cell>
          <cell r="X259">
            <v>25</v>
          </cell>
          <cell r="Y259">
            <v>28</v>
          </cell>
          <cell r="Z259">
            <v>58</v>
          </cell>
          <cell r="AA259">
            <v>59</v>
          </cell>
          <cell r="AB259">
            <v>60</v>
          </cell>
          <cell r="AC259">
            <v>61</v>
          </cell>
          <cell r="AD259">
            <v>63</v>
          </cell>
        </row>
        <row r="260">
          <cell r="A260" t="str">
            <v>VIDRO 1745X1377X6MM + COR</v>
          </cell>
          <cell r="B260">
            <v>1800</v>
          </cell>
          <cell r="C260">
            <v>1400</v>
          </cell>
          <cell r="D260">
            <v>123256</v>
          </cell>
          <cell r="E260">
            <v>181000256</v>
          </cell>
          <cell r="F260" t="str">
            <v>-</v>
          </cell>
          <cell r="G260" t="str">
            <v>-</v>
          </cell>
          <cell r="H260" t="str">
            <v>-</v>
          </cell>
          <cell r="I260" t="str">
            <v>-</v>
          </cell>
          <cell r="J260" t="str">
            <v>-</v>
          </cell>
          <cell r="K260" t="str">
            <v>-</v>
          </cell>
          <cell r="L260" t="str">
            <v>-</v>
          </cell>
          <cell r="M260" t="str">
            <v>-</v>
          </cell>
          <cell r="N260" t="str">
            <v>-</v>
          </cell>
          <cell r="O260" t="str">
            <v>-</v>
          </cell>
          <cell r="P260" t="str">
            <v>-</v>
          </cell>
          <cell r="Q260" t="str">
            <v>-</v>
          </cell>
          <cell r="R260" t="str">
            <v>-</v>
          </cell>
          <cell r="S260" t="str">
            <v>-</v>
          </cell>
          <cell r="T260" t="str">
            <v>-</v>
          </cell>
          <cell r="U260" t="str">
            <v>-</v>
          </cell>
          <cell r="V260" t="str">
            <v>-</v>
          </cell>
          <cell r="W260">
            <v>19</v>
          </cell>
          <cell r="X260">
            <v>25</v>
          </cell>
          <cell r="Y260">
            <v>28</v>
          </cell>
          <cell r="Z260">
            <v>58</v>
          </cell>
          <cell r="AA260">
            <v>59</v>
          </cell>
          <cell r="AB260">
            <v>60</v>
          </cell>
          <cell r="AC260">
            <v>61</v>
          </cell>
          <cell r="AD260">
            <v>63</v>
          </cell>
        </row>
        <row r="261">
          <cell r="A261" t="str">
            <v>VIDRO 1745X1477X6MM + COR</v>
          </cell>
          <cell r="B261">
            <v>1800</v>
          </cell>
          <cell r="C261">
            <v>1500</v>
          </cell>
          <cell r="D261">
            <v>123257</v>
          </cell>
          <cell r="E261">
            <v>181000257</v>
          </cell>
          <cell r="F261" t="str">
            <v>-</v>
          </cell>
          <cell r="G261" t="str">
            <v>-</v>
          </cell>
          <cell r="H261" t="str">
            <v>-</v>
          </cell>
          <cell r="I261" t="str">
            <v>-</v>
          </cell>
          <cell r="J261" t="str">
            <v>-</v>
          </cell>
          <cell r="K261" t="str">
            <v>-</v>
          </cell>
          <cell r="L261" t="str">
            <v>-</v>
          </cell>
          <cell r="M261" t="str">
            <v>-</v>
          </cell>
          <cell r="N261" t="str">
            <v>-</v>
          </cell>
          <cell r="O261" t="str">
            <v>-</v>
          </cell>
          <cell r="P261" t="str">
            <v>-</v>
          </cell>
          <cell r="Q261" t="str">
            <v>-</v>
          </cell>
          <cell r="R261" t="str">
            <v>-</v>
          </cell>
          <cell r="S261" t="str">
            <v>-</v>
          </cell>
          <cell r="T261" t="str">
            <v>-</v>
          </cell>
          <cell r="U261" t="str">
            <v>-</v>
          </cell>
          <cell r="V261" t="str">
            <v>-</v>
          </cell>
          <cell r="W261">
            <v>19</v>
          </cell>
          <cell r="X261">
            <v>25</v>
          </cell>
          <cell r="Y261">
            <v>28</v>
          </cell>
          <cell r="Z261">
            <v>58</v>
          </cell>
          <cell r="AA261">
            <v>59</v>
          </cell>
          <cell r="AB261">
            <v>60</v>
          </cell>
          <cell r="AC261">
            <v>61</v>
          </cell>
          <cell r="AD261">
            <v>63</v>
          </cell>
        </row>
        <row r="262">
          <cell r="A262" t="str">
            <v>VIDRO 1845X777X6MM + COR</v>
          </cell>
          <cell r="B262">
            <v>1900</v>
          </cell>
          <cell r="C262">
            <v>800</v>
          </cell>
          <cell r="D262">
            <v>123258</v>
          </cell>
          <cell r="E262">
            <v>181000258</v>
          </cell>
          <cell r="F262" t="str">
            <v>-</v>
          </cell>
          <cell r="G262" t="str">
            <v>-</v>
          </cell>
          <cell r="H262" t="str">
            <v>-</v>
          </cell>
          <cell r="I262" t="str">
            <v>-</v>
          </cell>
          <cell r="J262" t="str">
            <v>-</v>
          </cell>
          <cell r="K262" t="str">
            <v>-</v>
          </cell>
          <cell r="L262" t="str">
            <v>-</v>
          </cell>
          <cell r="M262" t="str">
            <v>-</v>
          </cell>
          <cell r="N262" t="str">
            <v>-</v>
          </cell>
          <cell r="O262" t="str">
            <v>-</v>
          </cell>
          <cell r="P262" t="str">
            <v>-</v>
          </cell>
          <cell r="Q262" t="str">
            <v>-</v>
          </cell>
          <cell r="R262" t="str">
            <v>-</v>
          </cell>
          <cell r="S262" t="str">
            <v>-</v>
          </cell>
          <cell r="T262" t="str">
            <v>-</v>
          </cell>
          <cell r="U262" t="str">
            <v>-</v>
          </cell>
          <cell r="V262" t="str">
            <v>-</v>
          </cell>
          <cell r="W262">
            <v>19</v>
          </cell>
          <cell r="X262">
            <v>25</v>
          </cell>
          <cell r="Y262">
            <v>28</v>
          </cell>
          <cell r="Z262">
            <v>58</v>
          </cell>
          <cell r="AA262">
            <v>59</v>
          </cell>
          <cell r="AB262">
            <v>60</v>
          </cell>
          <cell r="AC262">
            <v>61</v>
          </cell>
          <cell r="AD262">
            <v>63</v>
          </cell>
        </row>
        <row r="263">
          <cell r="A263" t="str">
            <v>VIDRO 1845X877X6MM + COR</v>
          </cell>
          <cell r="B263">
            <v>1900</v>
          </cell>
          <cell r="C263">
            <v>900</v>
          </cell>
          <cell r="D263">
            <v>123259</v>
          </cell>
          <cell r="E263">
            <v>181000259</v>
          </cell>
          <cell r="F263" t="str">
            <v>-</v>
          </cell>
          <cell r="G263" t="str">
            <v>-</v>
          </cell>
          <cell r="H263" t="str">
            <v>-</v>
          </cell>
          <cell r="I263" t="str">
            <v>-</v>
          </cell>
          <cell r="J263" t="str">
            <v>-</v>
          </cell>
          <cell r="K263" t="str">
            <v>-</v>
          </cell>
          <cell r="L263" t="str">
            <v>-</v>
          </cell>
          <cell r="M263" t="str">
            <v>-</v>
          </cell>
          <cell r="N263" t="str">
            <v>-</v>
          </cell>
          <cell r="O263" t="str">
            <v>-</v>
          </cell>
          <cell r="P263" t="str">
            <v>-</v>
          </cell>
          <cell r="Q263" t="str">
            <v>-</v>
          </cell>
          <cell r="R263" t="str">
            <v>-</v>
          </cell>
          <cell r="S263" t="str">
            <v>-</v>
          </cell>
          <cell r="T263" t="str">
            <v>-</v>
          </cell>
          <cell r="U263" t="str">
            <v>-</v>
          </cell>
          <cell r="V263" t="str">
            <v>-</v>
          </cell>
          <cell r="W263">
            <v>19</v>
          </cell>
          <cell r="X263">
            <v>25</v>
          </cell>
          <cell r="Y263">
            <v>28</v>
          </cell>
          <cell r="Z263">
            <v>58</v>
          </cell>
          <cell r="AA263">
            <v>59</v>
          </cell>
          <cell r="AB263">
            <v>60</v>
          </cell>
          <cell r="AC263">
            <v>61</v>
          </cell>
          <cell r="AD263">
            <v>63</v>
          </cell>
        </row>
        <row r="264">
          <cell r="A264" t="str">
            <v>VIDRO 1845X977X6MM + COR</v>
          </cell>
          <cell r="B264">
            <v>1900</v>
          </cell>
          <cell r="C264">
            <v>1000</v>
          </cell>
          <cell r="D264">
            <v>123260</v>
          </cell>
          <cell r="E264">
            <v>181000260</v>
          </cell>
          <cell r="F264" t="str">
            <v>-</v>
          </cell>
          <cell r="G264" t="str">
            <v>-</v>
          </cell>
          <cell r="H264" t="str">
            <v>-</v>
          </cell>
          <cell r="I264" t="str">
            <v>-</v>
          </cell>
          <cell r="J264" t="str">
            <v>-</v>
          </cell>
          <cell r="K264" t="str">
            <v>-</v>
          </cell>
          <cell r="L264" t="str">
            <v>-</v>
          </cell>
          <cell r="M264" t="str">
            <v>-</v>
          </cell>
          <cell r="N264" t="str">
            <v>-</v>
          </cell>
          <cell r="O264" t="str">
            <v>-</v>
          </cell>
          <cell r="P264" t="str">
            <v>-</v>
          </cell>
          <cell r="Q264" t="str">
            <v>-</v>
          </cell>
          <cell r="R264" t="str">
            <v>-</v>
          </cell>
          <cell r="S264" t="str">
            <v>-</v>
          </cell>
          <cell r="T264" t="str">
            <v>-</v>
          </cell>
          <cell r="U264" t="str">
            <v>-</v>
          </cell>
          <cell r="V264" t="str">
            <v>-</v>
          </cell>
          <cell r="W264">
            <v>19</v>
          </cell>
          <cell r="X264">
            <v>25</v>
          </cell>
          <cell r="Y264">
            <v>28</v>
          </cell>
          <cell r="Z264">
            <v>58</v>
          </cell>
          <cell r="AA264">
            <v>59</v>
          </cell>
          <cell r="AB264">
            <v>60</v>
          </cell>
          <cell r="AC264">
            <v>61</v>
          </cell>
          <cell r="AD264">
            <v>63</v>
          </cell>
        </row>
        <row r="265">
          <cell r="A265" t="str">
            <v>VIDRO 1845X1077X6MM + COR</v>
          </cell>
          <cell r="B265">
            <v>1900</v>
          </cell>
          <cell r="C265">
            <v>1100</v>
          </cell>
          <cell r="D265">
            <v>123261</v>
          </cell>
          <cell r="E265">
            <v>181000261</v>
          </cell>
          <cell r="F265" t="str">
            <v>-</v>
          </cell>
          <cell r="G265" t="str">
            <v>-</v>
          </cell>
          <cell r="H265" t="str">
            <v>-</v>
          </cell>
          <cell r="I265" t="str">
            <v>-</v>
          </cell>
          <cell r="J265" t="str">
            <v>-</v>
          </cell>
          <cell r="K265" t="str">
            <v>-</v>
          </cell>
          <cell r="L265" t="str">
            <v>-</v>
          </cell>
          <cell r="M265" t="str">
            <v>-</v>
          </cell>
          <cell r="N265" t="str">
            <v>-</v>
          </cell>
          <cell r="O265" t="str">
            <v>-</v>
          </cell>
          <cell r="P265" t="str">
            <v>-</v>
          </cell>
          <cell r="Q265" t="str">
            <v>-</v>
          </cell>
          <cell r="R265" t="str">
            <v>-</v>
          </cell>
          <cell r="S265" t="str">
            <v>-</v>
          </cell>
          <cell r="T265" t="str">
            <v>-</v>
          </cell>
          <cell r="U265" t="str">
            <v>-</v>
          </cell>
          <cell r="V265" t="str">
            <v>-</v>
          </cell>
          <cell r="W265">
            <v>19</v>
          </cell>
          <cell r="X265">
            <v>25</v>
          </cell>
          <cell r="Y265">
            <v>28</v>
          </cell>
          <cell r="Z265">
            <v>58</v>
          </cell>
          <cell r="AA265">
            <v>59</v>
          </cell>
          <cell r="AB265">
            <v>60</v>
          </cell>
          <cell r="AC265">
            <v>61</v>
          </cell>
          <cell r="AD265">
            <v>63</v>
          </cell>
        </row>
        <row r="266">
          <cell r="A266" t="str">
            <v>VIDRO 1845X1177X6MM + COR</v>
          </cell>
          <cell r="B266">
            <v>1900</v>
          </cell>
          <cell r="C266">
            <v>1200</v>
          </cell>
          <cell r="D266">
            <v>123262</v>
          </cell>
          <cell r="E266">
            <v>181000262</v>
          </cell>
          <cell r="F266" t="str">
            <v>-</v>
          </cell>
          <cell r="G266" t="str">
            <v>-</v>
          </cell>
          <cell r="H266" t="str">
            <v>-</v>
          </cell>
          <cell r="I266" t="str">
            <v>-</v>
          </cell>
          <cell r="J266" t="str">
            <v>-</v>
          </cell>
          <cell r="K266" t="str">
            <v>-</v>
          </cell>
          <cell r="L266" t="str">
            <v>-</v>
          </cell>
          <cell r="M266" t="str">
            <v>-</v>
          </cell>
          <cell r="N266" t="str">
            <v>-</v>
          </cell>
          <cell r="O266" t="str">
            <v>-</v>
          </cell>
          <cell r="P266" t="str">
            <v>-</v>
          </cell>
          <cell r="Q266" t="str">
            <v>-</v>
          </cell>
          <cell r="R266" t="str">
            <v>-</v>
          </cell>
          <cell r="S266" t="str">
            <v>-</v>
          </cell>
          <cell r="T266" t="str">
            <v>-</v>
          </cell>
          <cell r="U266" t="str">
            <v>-</v>
          </cell>
          <cell r="V266" t="str">
            <v>-</v>
          </cell>
          <cell r="W266">
            <v>19</v>
          </cell>
          <cell r="X266">
            <v>25</v>
          </cell>
          <cell r="Y266">
            <v>28</v>
          </cell>
          <cell r="Z266">
            <v>58</v>
          </cell>
          <cell r="AA266">
            <v>59</v>
          </cell>
          <cell r="AB266">
            <v>60</v>
          </cell>
          <cell r="AC266">
            <v>61</v>
          </cell>
          <cell r="AD266">
            <v>63</v>
          </cell>
        </row>
        <row r="267">
          <cell r="A267" t="str">
            <v>VIDRO 1845X1277X6MM + COR</v>
          </cell>
          <cell r="B267">
            <v>1900</v>
          </cell>
          <cell r="C267">
            <v>1300</v>
          </cell>
          <cell r="D267">
            <v>123263</v>
          </cell>
          <cell r="E267">
            <v>181000263</v>
          </cell>
          <cell r="F267" t="str">
            <v>-</v>
          </cell>
          <cell r="G267" t="str">
            <v>-</v>
          </cell>
          <cell r="H267" t="str">
            <v>-</v>
          </cell>
          <cell r="I267" t="str">
            <v>-</v>
          </cell>
          <cell r="J267" t="str">
            <v>-</v>
          </cell>
          <cell r="K267" t="str">
            <v>-</v>
          </cell>
          <cell r="L267" t="str">
            <v>-</v>
          </cell>
          <cell r="M267" t="str">
            <v>-</v>
          </cell>
          <cell r="N267" t="str">
            <v>-</v>
          </cell>
          <cell r="O267" t="str">
            <v>-</v>
          </cell>
          <cell r="P267" t="str">
            <v>-</v>
          </cell>
          <cell r="Q267" t="str">
            <v>-</v>
          </cell>
          <cell r="R267" t="str">
            <v>-</v>
          </cell>
          <cell r="S267" t="str">
            <v>-</v>
          </cell>
          <cell r="T267" t="str">
            <v>-</v>
          </cell>
          <cell r="U267" t="str">
            <v>-</v>
          </cell>
          <cell r="V267" t="str">
            <v>-</v>
          </cell>
          <cell r="W267">
            <v>19</v>
          </cell>
          <cell r="X267">
            <v>25</v>
          </cell>
          <cell r="Y267">
            <v>28</v>
          </cell>
          <cell r="Z267">
            <v>58</v>
          </cell>
          <cell r="AA267">
            <v>59</v>
          </cell>
          <cell r="AB267">
            <v>60</v>
          </cell>
          <cell r="AC267">
            <v>61</v>
          </cell>
          <cell r="AD267">
            <v>63</v>
          </cell>
        </row>
        <row r="268">
          <cell r="A268" t="str">
            <v>VIDRO 1845X1377X6MM + COR</v>
          </cell>
          <cell r="B268">
            <v>1900</v>
          </cell>
          <cell r="C268">
            <v>1400</v>
          </cell>
          <cell r="D268">
            <v>123264</v>
          </cell>
          <cell r="E268">
            <v>181000264</v>
          </cell>
          <cell r="F268" t="str">
            <v>-</v>
          </cell>
          <cell r="G268" t="str">
            <v>-</v>
          </cell>
          <cell r="H268" t="str">
            <v>-</v>
          </cell>
          <cell r="I268" t="str">
            <v>-</v>
          </cell>
          <cell r="J268" t="str">
            <v>-</v>
          </cell>
          <cell r="K268" t="str">
            <v>-</v>
          </cell>
          <cell r="L268" t="str">
            <v>-</v>
          </cell>
          <cell r="M268" t="str">
            <v>-</v>
          </cell>
          <cell r="N268" t="str">
            <v>-</v>
          </cell>
          <cell r="O268" t="str">
            <v>-</v>
          </cell>
          <cell r="P268" t="str">
            <v>-</v>
          </cell>
          <cell r="Q268" t="str">
            <v>-</v>
          </cell>
          <cell r="R268" t="str">
            <v>-</v>
          </cell>
          <cell r="S268" t="str">
            <v>-</v>
          </cell>
          <cell r="T268" t="str">
            <v>-</v>
          </cell>
          <cell r="U268" t="str">
            <v>-</v>
          </cell>
          <cell r="V268" t="str">
            <v>-</v>
          </cell>
          <cell r="W268">
            <v>19</v>
          </cell>
          <cell r="X268">
            <v>25</v>
          </cell>
          <cell r="Y268">
            <v>28</v>
          </cell>
          <cell r="Z268">
            <v>58</v>
          </cell>
          <cell r="AA268">
            <v>59</v>
          </cell>
          <cell r="AB268">
            <v>60</v>
          </cell>
          <cell r="AC268">
            <v>61</v>
          </cell>
          <cell r="AD268">
            <v>63</v>
          </cell>
        </row>
        <row r="269">
          <cell r="A269" t="str">
            <v>VIDRO 1845X1477X6MM + COR</v>
          </cell>
          <cell r="B269">
            <v>1900</v>
          </cell>
          <cell r="C269">
            <v>1500</v>
          </cell>
          <cell r="D269">
            <v>123265</v>
          </cell>
          <cell r="E269">
            <v>181000265</v>
          </cell>
          <cell r="F269" t="str">
            <v>-</v>
          </cell>
          <cell r="G269" t="str">
            <v>-</v>
          </cell>
          <cell r="H269" t="str">
            <v>-</v>
          </cell>
          <cell r="I269" t="str">
            <v>-</v>
          </cell>
          <cell r="J269" t="str">
            <v>-</v>
          </cell>
          <cell r="K269" t="str">
            <v>-</v>
          </cell>
          <cell r="L269" t="str">
            <v>-</v>
          </cell>
          <cell r="M269" t="str">
            <v>-</v>
          </cell>
          <cell r="N269" t="str">
            <v>-</v>
          </cell>
          <cell r="O269" t="str">
            <v>-</v>
          </cell>
          <cell r="P269" t="str">
            <v>-</v>
          </cell>
          <cell r="Q269" t="str">
            <v>-</v>
          </cell>
          <cell r="R269" t="str">
            <v>-</v>
          </cell>
          <cell r="S269" t="str">
            <v>-</v>
          </cell>
          <cell r="T269" t="str">
            <v>-</v>
          </cell>
          <cell r="U269" t="str">
            <v>-</v>
          </cell>
          <cell r="V269" t="str">
            <v>-</v>
          </cell>
          <cell r="W269">
            <v>19</v>
          </cell>
          <cell r="X269">
            <v>25</v>
          </cell>
          <cell r="Y269">
            <v>28</v>
          </cell>
          <cell r="Z269">
            <v>58</v>
          </cell>
          <cell r="AA269">
            <v>59</v>
          </cell>
          <cell r="AB269">
            <v>60</v>
          </cell>
          <cell r="AC269">
            <v>61</v>
          </cell>
          <cell r="AD269">
            <v>63</v>
          </cell>
        </row>
        <row r="270">
          <cell r="A270" t="str">
            <v>VIDRO 1945X777X6MM + COR</v>
          </cell>
          <cell r="B270">
            <v>2000</v>
          </cell>
          <cell r="C270">
            <v>800</v>
          </cell>
          <cell r="D270">
            <v>123266</v>
          </cell>
          <cell r="E270">
            <v>181000266</v>
          </cell>
          <cell r="F270" t="str">
            <v>-</v>
          </cell>
          <cell r="G270" t="str">
            <v>-</v>
          </cell>
          <cell r="H270" t="str">
            <v>-</v>
          </cell>
          <cell r="I270" t="str">
            <v>-</v>
          </cell>
          <cell r="J270" t="str">
            <v>-</v>
          </cell>
          <cell r="K270" t="str">
            <v>-</v>
          </cell>
          <cell r="L270" t="str">
            <v>-</v>
          </cell>
          <cell r="M270" t="str">
            <v>-</v>
          </cell>
          <cell r="N270" t="str">
            <v>-</v>
          </cell>
          <cell r="O270" t="str">
            <v>-</v>
          </cell>
          <cell r="P270" t="str">
            <v>-</v>
          </cell>
          <cell r="Q270" t="str">
            <v>-</v>
          </cell>
          <cell r="R270" t="str">
            <v>-</v>
          </cell>
          <cell r="S270" t="str">
            <v>-</v>
          </cell>
          <cell r="T270" t="str">
            <v>-</v>
          </cell>
          <cell r="U270" t="str">
            <v>-</v>
          </cell>
          <cell r="V270" t="str">
            <v>-</v>
          </cell>
          <cell r="W270">
            <v>19</v>
          </cell>
          <cell r="X270">
            <v>25</v>
          </cell>
          <cell r="Y270">
            <v>28</v>
          </cell>
          <cell r="Z270">
            <v>58</v>
          </cell>
          <cell r="AA270">
            <v>59</v>
          </cell>
          <cell r="AB270">
            <v>60</v>
          </cell>
          <cell r="AC270">
            <v>61</v>
          </cell>
          <cell r="AD270">
            <v>63</v>
          </cell>
        </row>
        <row r="271">
          <cell r="A271" t="str">
            <v>VIDRO 1945X877X6MM + COR</v>
          </cell>
          <cell r="B271">
            <v>2000</v>
          </cell>
          <cell r="C271">
            <v>900</v>
          </cell>
          <cell r="D271">
            <v>123267</v>
          </cell>
          <cell r="E271">
            <v>181000267</v>
          </cell>
          <cell r="F271" t="str">
            <v>-</v>
          </cell>
          <cell r="G271" t="str">
            <v>-</v>
          </cell>
          <cell r="H271" t="str">
            <v>-</v>
          </cell>
          <cell r="I271" t="str">
            <v>-</v>
          </cell>
          <cell r="J271" t="str">
            <v>-</v>
          </cell>
          <cell r="K271" t="str">
            <v>-</v>
          </cell>
          <cell r="L271" t="str">
            <v>-</v>
          </cell>
          <cell r="M271" t="str">
            <v>-</v>
          </cell>
          <cell r="N271" t="str">
            <v>-</v>
          </cell>
          <cell r="O271" t="str">
            <v>-</v>
          </cell>
          <cell r="P271" t="str">
            <v>-</v>
          </cell>
          <cell r="Q271" t="str">
            <v>-</v>
          </cell>
          <cell r="R271" t="str">
            <v>-</v>
          </cell>
          <cell r="S271" t="str">
            <v>-</v>
          </cell>
          <cell r="T271" t="str">
            <v>-</v>
          </cell>
          <cell r="U271" t="str">
            <v>-</v>
          </cell>
          <cell r="V271" t="str">
            <v>-</v>
          </cell>
          <cell r="W271">
            <v>19</v>
          </cell>
          <cell r="X271">
            <v>25</v>
          </cell>
          <cell r="Y271">
            <v>28</v>
          </cell>
          <cell r="Z271">
            <v>58</v>
          </cell>
          <cell r="AA271">
            <v>59</v>
          </cell>
          <cell r="AB271">
            <v>60</v>
          </cell>
          <cell r="AC271">
            <v>61</v>
          </cell>
          <cell r="AD271">
            <v>63</v>
          </cell>
        </row>
        <row r="272">
          <cell r="A272" t="str">
            <v>VIDRO 1945X977X6MM + COR</v>
          </cell>
          <cell r="B272">
            <v>2000</v>
          </cell>
          <cell r="C272">
            <v>1000</v>
          </cell>
          <cell r="D272">
            <v>123268</v>
          </cell>
          <cell r="E272">
            <v>181000268</v>
          </cell>
          <cell r="F272" t="str">
            <v>-</v>
          </cell>
          <cell r="G272" t="str">
            <v>-</v>
          </cell>
          <cell r="H272" t="str">
            <v>-</v>
          </cell>
          <cell r="I272" t="str">
            <v>-</v>
          </cell>
          <cell r="J272" t="str">
            <v>-</v>
          </cell>
          <cell r="K272" t="str">
            <v>-</v>
          </cell>
          <cell r="L272" t="str">
            <v>-</v>
          </cell>
          <cell r="M272" t="str">
            <v>-</v>
          </cell>
          <cell r="N272" t="str">
            <v>-</v>
          </cell>
          <cell r="O272" t="str">
            <v>-</v>
          </cell>
          <cell r="P272" t="str">
            <v>-</v>
          </cell>
          <cell r="Q272" t="str">
            <v>-</v>
          </cell>
          <cell r="R272" t="str">
            <v>-</v>
          </cell>
          <cell r="S272" t="str">
            <v>-</v>
          </cell>
          <cell r="T272" t="str">
            <v>-</v>
          </cell>
          <cell r="U272" t="str">
            <v>-</v>
          </cell>
          <cell r="V272" t="str">
            <v>-</v>
          </cell>
          <cell r="W272">
            <v>19</v>
          </cell>
          <cell r="X272">
            <v>25</v>
          </cell>
          <cell r="Y272">
            <v>28</v>
          </cell>
          <cell r="Z272">
            <v>58</v>
          </cell>
          <cell r="AA272">
            <v>59</v>
          </cell>
          <cell r="AB272">
            <v>60</v>
          </cell>
          <cell r="AC272">
            <v>61</v>
          </cell>
          <cell r="AD272">
            <v>63</v>
          </cell>
        </row>
        <row r="273">
          <cell r="A273" t="str">
            <v>VIDRO 1945X1077X6MM + COR</v>
          </cell>
          <cell r="B273">
            <v>2000</v>
          </cell>
          <cell r="C273">
            <v>1100</v>
          </cell>
          <cell r="D273">
            <v>123269</v>
          </cell>
          <cell r="E273">
            <v>181000269</v>
          </cell>
          <cell r="F273" t="str">
            <v>-</v>
          </cell>
          <cell r="G273" t="str">
            <v>-</v>
          </cell>
          <cell r="H273" t="str">
            <v>-</v>
          </cell>
          <cell r="I273" t="str">
            <v>-</v>
          </cell>
          <cell r="J273" t="str">
            <v>-</v>
          </cell>
          <cell r="K273" t="str">
            <v>-</v>
          </cell>
          <cell r="L273" t="str">
            <v>-</v>
          </cell>
          <cell r="M273" t="str">
            <v>-</v>
          </cell>
          <cell r="N273" t="str">
            <v>-</v>
          </cell>
          <cell r="O273" t="str">
            <v>-</v>
          </cell>
          <cell r="P273" t="str">
            <v>-</v>
          </cell>
          <cell r="Q273" t="str">
            <v>-</v>
          </cell>
          <cell r="R273" t="str">
            <v>-</v>
          </cell>
          <cell r="S273" t="str">
            <v>-</v>
          </cell>
          <cell r="T273" t="str">
            <v>-</v>
          </cell>
          <cell r="U273" t="str">
            <v>-</v>
          </cell>
          <cell r="V273" t="str">
            <v>-</v>
          </cell>
          <cell r="W273">
            <v>19</v>
          </cell>
          <cell r="X273">
            <v>25</v>
          </cell>
          <cell r="Y273">
            <v>28</v>
          </cell>
          <cell r="Z273">
            <v>58</v>
          </cell>
          <cell r="AA273">
            <v>59</v>
          </cell>
          <cell r="AB273">
            <v>60</v>
          </cell>
          <cell r="AC273">
            <v>61</v>
          </cell>
          <cell r="AD273">
            <v>63</v>
          </cell>
        </row>
        <row r="274">
          <cell r="A274" t="str">
            <v>VIDRO 1945X1177X6MM + COR</v>
          </cell>
          <cell r="B274">
            <v>2000</v>
          </cell>
          <cell r="C274">
            <v>1200</v>
          </cell>
          <cell r="D274">
            <v>123270</v>
          </cell>
          <cell r="E274">
            <v>181000270</v>
          </cell>
          <cell r="F274" t="str">
            <v>-</v>
          </cell>
          <cell r="G274" t="str">
            <v>-</v>
          </cell>
          <cell r="H274" t="str">
            <v>-</v>
          </cell>
          <cell r="I274" t="str">
            <v>-</v>
          </cell>
          <cell r="J274" t="str">
            <v>-</v>
          </cell>
          <cell r="K274" t="str">
            <v>-</v>
          </cell>
          <cell r="L274" t="str">
            <v>-</v>
          </cell>
          <cell r="M274" t="str">
            <v>-</v>
          </cell>
          <cell r="N274" t="str">
            <v>-</v>
          </cell>
          <cell r="O274" t="str">
            <v>-</v>
          </cell>
          <cell r="P274" t="str">
            <v>-</v>
          </cell>
          <cell r="Q274" t="str">
            <v>-</v>
          </cell>
          <cell r="R274" t="str">
            <v>-</v>
          </cell>
          <cell r="S274" t="str">
            <v>-</v>
          </cell>
          <cell r="T274" t="str">
            <v>-</v>
          </cell>
          <cell r="U274" t="str">
            <v>-</v>
          </cell>
          <cell r="V274" t="str">
            <v>-</v>
          </cell>
          <cell r="W274">
            <v>19</v>
          </cell>
          <cell r="X274">
            <v>25</v>
          </cell>
          <cell r="Y274">
            <v>28</v>
          </cell>
          <cell r="Z274">
            <v>58</v>
          </cell>
          <cell r="AA274">
            <v>59</v>
          </cell>
          <cell r="AB274">
            <v>60</v>
          </cell>
          <cell r="AC274">
            <v>61</v>
          </cell>
          <cell r="AD274">
            <v>63</v>
          </cell>
        </row>
        <row r="275">
          <cell r="A275" t="str">
            <v>VIDRO 1945X1277X6MM + COR</v>
          </cell>
          <cell r="B275">
            <v>2000</v>
          </cell>
          <cell r="C275">
            <v>1300</v>
          </cell>
          <cell r="D275">
            <v>123271</v>
          </cell>
          <cell r="E275">
            <v>181000271</v>
          </cell>
          <cell r="F275" t="str">
            <v>-</v>
          </cell>
          <cell r="G275" t="str">
            <v>-</v>
          </cell>
          <cell r="H275" t="str">
            <v>-</v>
          </cell>
          <cell r="I275" t="str">
            <v>-</v>
          </cell>
          <cell r="J275" t="str">
            <v>-</v>
          </cell>
          <cell r="K275" t="str">
            <v>-</v>
          </cell>
          <cell r="L275" t="str">
            <v>-</v>
          </cell>
          <cell r="M275" t="str">
            <v>-</v>
          </cell>
          <cell r="N275" t="str">
            <v>-</v>
          </cell>
          <cell r="O275" t="str">
            <v>-</v>
          </cell>
          <cell r="P275" t="str">
            <v>-</v>
          </cell>
          <cell r="Q275" t="str">
            <v>-</v>
          </cell>
          <cell r="R275" t="str">
            <v>-</v>
          </cell>
          <cell r="S275" t="str">
            <v>-</v>
          </cell>
          <cell r="T275" t="str">
            <v>-</v>
          </cell>
          <cell r="U275" t="str">
            <v>-</v>
          </cell>
          <cell r="V275" t="str">
            <v>-</v>
          </cell>
          <cell r="W275">
            <v>19</v>
          </cell>
          <cell r="X275">
            <v>25</v>
          </cell>
          <cell r="Y275">
            <v>28</v>
          </cell>
          <cell r="Z275">
            <v>58</v>
          </cell>
          <cell r="AA275">
            <v>59</v>
          </cell>
          <cell r="AB275">
            <v>60</v>
          </cell>
          <cell r="AC275">
            <v>61</v>
          </cell>
          <cell r="AD275">
            <v>63</v>
          </cell>
        </row>
        <row r="276">
          <cell r="A276" t="str">
            <v>VIDRO 1945X1377X6MM + COR</v>
          </cell>
          <cell r="B276">
            <v>2000</v>
          </cell>
          <cell r="C276">
            <v>1400</v>
          </cell>
          <cell r="D276">
            <v>123272</v>
          </cell>
          <cell r="E276">
            <v>181000272</v>
          </cell>
          <cell r="F276" t="str">
            <v>-</v>
          </cell>
          <cell r="G276" t="str">
            <v>-</v>
          </cell>
          <cell r="H276" t="str">
            <v>-</v>
          </cell>
          <cell r="I276" t="str">
            <v>-</v>
          </cell>
          <cell r="J276" t="str">
            <v>-</v>
          </cell>
          <cell r="K276" t="str">
            <v>-</v>
          </cell>
          <cell r="L276" t="str">
            <v>-</v>
          </cell>
          <cell r="M276" t="str">
            <v>-</v>
          </cell>
          <cell r="N276" t="str">
            <v>-</v>
          </cell>
          <cell r="O276" t="str">
            <v>-</v>
          </cell>
          <cell r="P276" t="str">
            <v>-</v>
          </cell>
          <cell r="Q276" t="str">
            <v>-</v>
          </cell>
          <cell r="R276" t="str">
            <v>-</v>
          </cell>
          <cell r="S276" t="str">
            <v>-</v>
          </cell>
          <cell r="T276" t="str">
            <v>-</v>
          </cell>
          <cell r="U276" t="str">
            <v>-</v>
          </cell>
          <cell r="V276" t="str">
            <v>-</v>
          </cell>
          <cell r="W276">
            <v>19</v>
          </cell>
          <cell r="X276">
            <v>25</v>
          </cell>
          <cell r="Y276">
            <v>28</v>
          </cell>
          <cell r="Z276">
            <v>58</v>
          </cell>
          <cell r="AA276">
            <v>59</v>
          </cell>
          <cell r="AB276">
            <v>60</v>
          </cell>
          <cell r="AC276">
            <v>61</v>
          </cell>
          <cell r="AD276">
            <v>63</v>
          </cell>
        </row>
        <row r="277">
          <cell r="A277" t="str">
            <v>VIDRO 1945X1477X6MM + COR</v>
          </cell>
          <cell r="B277">
            <v>2000</v>
          </cell>
          <cell r="C277">
            <v>1500</v>
          </cell>
          <cell r="D277">
            <v>123273</v>
          </cell>
          <cell r="E277">
            <v>181000273</v>
          </cell>
          <cell r="F277" t="str">
            <v>-</v>
          </cell>
          <cell r="G277" t="str">
            <v>-</v>
          </cell>
          <cell r="H277" t="str">
            <v>-</v>
          </cell>
          <cell r="I277" t="str">
            <v>-</v>
          </cell>
          <cell r="J277" t="str">
            <v>-</v>
          </cell>
          <cell r="K277" t="str">
            <v>-</v>
          </cell>
          <cell r="L277" t="str">
            <v>-</v>
          </cell>
          <cell r="M277" t="str">
            <v>-</v>
          </cell>
          <cell r="N277" t="str">
            <v>-</v>
          </cell>
          <cell r="O277" t="str">
            <v>-</v>
          </cell>
          <cell r="P277" t="str">
            <v>-</v>
          </cell>
          <cell r="Q277" t="str">
            <v>-</v>
          </cell>
          <cell r="R277" t="str">
            <v>-</v>
          </cell>
          <cell r="S277" t="str">
            <v>-</v>
          </cell>
          <cell r="T277" t="str">
            <v>-</v>
          </cell>
          <cell r="U277" t="str">
            <v>-</v>
          </cell>
          <cell r="V277" t="str">
            <v>-</v>
          </cell>
          <cell r="W277">
            <v>19</v>
          </cell>
          <cell r="X277">
            <v>25</v>
          </cell>
          <cell r="Y277">
            <v>28</v>
          </cell>
          <cell r="Z277">
            <v>58</v>
          </cell>
          <cell r="AA277">
            <v>59</v>
          </cell>
          <cell r="AB277">
            <v>60</v>
          </cell>
          <cell r="AC277">
            <v>61</v>
          </cell>
          <cell r="AD277">
            <v>63</v>
          </cell>
        </row>
        <row r="278">
          <cell r="A278" t="str">
            <v>VIDRO 2045X777X6MM + COR</v>
          </cell>
          <cell r="B278">
            <v>2100</v>
          </cell>
          <cell r="C278">
            <v>800</v>
          </cell>
          <cell r="D278">
            <v>123274</v>
          </cell>
          <cell r="E278">
            <v>181000274</v>
          </cell>
          <cell r="F278" t="str">
            <v>-</v>
          </cell>
          <cell r="G278" t="str">
            <v>-</v>
          </cell>
          <cell r="H278" t="str">
            <v>-</v>
          </cell>
          <cell r="I278" t="str">
            <v>-</v>
          </cell>
          <cell r="J278" t="str">
            <v>-</v>
          </cell>
          <cell r="K278" t="str">
            <v>-</v>
          </cell>
          <cell r="L278" t="str">
            <v>-</v>
          </cell>
          <cell r="M278" t="str">
            <v>-</v>
          </cell>
          <cell r="N278" t="str">
            <v>-</v>
          </cell>
          <cell r="O278" t="str">
            <v>-</v>
          </cell>
          <cell r="P278" t="str">
            <v>-</v>
          </cell>
          <cell r="Q278" t="str">
            <v>-</v>
          </cell>
          <cell r="R278" t="str">
            <v>-</v>
          </cell>
          <cell r="S278" t="str">
            <v>-</v>
          </cell>
          <cell r="T278" t="str">
            <v>-</v>
          </cell>
          <cell r="U278" t="str">
            <v>-</v>
          </cell>
          <cell r="V278" t="str">
            <v>-</v>
          </cell>
          <cell r="W278">
            <v>19</v>
          </cell>
          <cell r="X278">
            <v>25</v>
          </cell>
          <cell r="Y278">
            <v>28</v>
          </cell>
          <cell r="Z278">
            <v>58</v>
          </cell>
          <cell r="AA278">
            <v>59</v>
          </cell>
          <cell r="AB278">
            <v>60</v>
          </cell>
          <cell r="AC278">
            <v>61</v>
          </cell>
          <cell r="AD278">
            <v>63</v>
          </cell>
        </row>
        <row r="279">
          <cell r="A279" t="str">
            <v>VIDRO 2045X877X6MM + COR</v>
          </cell>
          <cell r="B279">
            <v>2100</v>
          </cell>
          <cell r="C279">
            <v>900</v>
          </cell>
          <cell r="D279">
            <v>123275</v>
          </cell>
          <cell r="E279">
            <v>181000275</v>
          </cell>
          <cell r="F279" t="str">
            <v>-</v>
          </cell>
          <cell r="G279" t="str">
            <v>-</v>
          </cell>
          <cell r="H279" t="str">
            <v>-</v>
          </cell>
          <cell r="I279" t="str">
            <v>-</v>
          </cell>
          <cell r="J279" t="str">
            <v>-</v>
          </cell>
          <cell r="K279" t="str">
            <v>-</v>
          </cell>
          <cell r="L279" t="str">
            <v>-</v>
          </cell>
          <cell r="M279" t="str">
            <v>-</v>
          </cell>
          <cell r="N279" t="str">
            <v>-</v>
          </cell>
          <cell r="O279" t="str">
            <v>-</v>
          </cell>
          <cell r="P279" t="str">
            <v>-</v>
          </cell>
          <cell r="Q279" t="str">
            <v>-</v>
          </cell>
          <cell r="R279" t="str">
            <v>-</v>
          </cell>
          <cell r="S279" t="str">
            <v>-</v>
          </cell>
          <cell r="T279" t="str">
            <v>-</v>
          </cell>
          <cell r="U279" t="str">
            <v>-</v>
          </cell>
          <cell r="V279" t="str">
            <v>-</v>
          </cell>
          <cell r="W279">
            <v>19</v>
          </cell>
          <cell r="X279">
            <v>25</v>
          </cell>
          <cell r="Y279">
            <v>28</v>
          </cell>
          <cell r="Z279">
            <v>58</v>
          </cell>
          <cell r="AA279">
            <v>59</v>
          </cell>
          <cell r="AB279">
            <v>60</v>
          </cell>
          <cell r="AC279">
            <v>61</v>
          </cell>
          <cell r="AD279">
            <v>63</v>
          </cell>
        </row>
        <row r="280">
          <cell r="A280" t="str">
            <v>VIDRO 2045X977X6MM + COR</v>
          </cell>
          <cell r="B280">
            <v>2100</v>
          </cell>
          <cell r="C280">
            <v>1000</v>
          </cell>
          <cell r="D280">
            <v>123276</v>
          </cell>
          <cell r="E280">
            <v>181000276</v>
          </cell>
          <cell r="F280" t="str">
            <v>-</v>
          </cell>
          <cell r="G280" t="str">
            <v>-</v>
          </cell>
          <cell r="H280" t="str">
            <v>-</v>
          </cell>
          <cell r="I280" t="str">
            <v>-</v>
          </cell>
          <cell r="J280" t="str">
            <v>-</v>
          </cell>
          <cell r="K280" t="str">
            <v>-</v>
          </cell>
          <cell r="L280" t="str">
            <v>-</v>
          </cell>
          <cell r="M280" t="str">
            <v>-</v>
          </cell>
          <cell r="N280" t="str">
            <v>-</v>
          </cell>
          <cell r="O280" t="str">
            <v>-</v>
          </cell>
          <cell r="P280" t="str">
            <v>-</v>
          </cell>
          <cell r="Q280" t="str">
            <v>-</v>
          </cell>
          <cell r="R280" t="str">
            <v>-</v>
          </cell>
          <cell r="S280" t="str">
            <v>-</v>
          </cell>
          <cell r="T280" t="str">
            <v>-</v>
          </cell>
          <cell r="U280" t="str">
            <v>-</v>
          </cell>
          <cell r="V280" t="str">
            <v>-</v>
          </cell>
          <cell r="W280">
            <v>19</v>
          </cell>
          <cell r="X280">
            <v>25</v>
          </cell>
          <cell r="Y280">
            <v>28</v>
          </cell>
          <cell r="Z280">
            <v>58</v>
          </cell>
          <cell r="AA280">
            <v>59</v>
          </cell>
          <cell r="AB280">
            <v>60</v>
          </cell>
          <cell r="AC280">
            <v>61</v>
          </cell>
          <cell r="AD280">
            <v>63</v>
          </cell>
        </row>
        <row r="281">
          <cell r="A281" t="str">
            <v>VIDRO 2045X1077X6MM + COR</v>
          </cell>
          <cell r="B281">
            <v>2100</v>
          </cell>
          <cell r="C281">
            <v>1100</v>
          </cell>
          <cell r="D281">
            <v>123277</v>
          </cell>
          <cell r="E281">
            <v>181000277</v>
          </cell>
          <cell r="F281" t="str">
            <v>-</v>
          </cell>
          <cell r="G281" t="str">
            <v>-</v>
          </cell>
          <cell r="H281" t="str">
            <v>-</v>
          </cell>
          <cell r="I281" t="str">
            <v>-</v>
          </cell>
          <cell r="J281" t="str">
            <v>-</v>
          </cell>
          <cell r="K281" t="str">
            <v>-</v>
          </cell>
          <cell r="L281" t="str">
            <v>-</v>
          </cell>
          <cell r="M281" t="str">
            <v>-</v>
          </cell>
          <cell r="N281" t="str">
            <v>-</v>
          </cell>
          <cell r="O281" t="str">
            <v>-</v>
          </cell>
          <cell r="P281" t="str">
            <v>-</v>
          </cell>
          <cell r="Q281" t="str">
            <v>-</v>
          </cell>
          <cell r="R281" t="str">
            <v>-</v>
          </cell>
          <cell r="S281" t="str">
            <v>-</v>
          </cell>
          <cell r="T281" t="str">
            <v>-</v>
          </cell>
          <cell r="U281" t="str">
            <v>-</v>
          </cell>
          <cell r="V281" t="str">
            <v>-</v>
          </cell>
          <cell r="W281">
            <v>19</v>
          </cell>
          <cell r="X281">
            <v>25</v>
          </cell>
          <cell r="Y281">
            <v>28</v>
          </cell>
          <cell r="Z281">
            <v>58</v>
          </cell>
          <cell r="AA281">
            <v>59</v>
          </cell>
          <cell r="AB281">
            <v>60</v>
          </cell>
          <cell r="AC281">
            <v>61</v>
          </cell>
          <cell r="AD281">
            <v>63</v>
          </cell>
        </row>
        <row r="282">
          <cell r="A282" t="str">
            <v>VIDRO 2045X1177X6MM + COR</v>
          </cell>
          <cell r="B282">
            <v>2100</v>
          </cell>
          <cell r="C282">
            <v>1200</v>
          </cell>
          <cell r="D282">
            <v>123278</v>
          </cell>
          <cell r="E282">
            <v>181000278</v>
          </cell>
          <cell r="F282" t="str">
            <v>-</v>
          </cell>
          <cell r="G282" t="str">
            <v>-</v>
          </cell>
          <cell r="H282" t="str">
            <v>-</v>
          </cell>
          <cell r="I282" t="str">
            <v>-</v>
          </cell>
          <cell r="J282" t="str">
            <v>-</v>
          </cell>
          <cell r="K282" t="str">
            <v>-</v>
          </cell>
          <cell r="L282" t="str">
            <v>-</v>
          </cell>
          <cell r="M282" t="str">
            <v>-</v>
          </cell>
          <cell r="N282" t="str">
            <v>-</v>
          </cell>
          <cell r="O282" t="str">
            <v>-</v>
          </cell>
          <cell r="P282" t="str">
            <v>-</v>
          </cell>
          <cell r="Q282" t="str">
            <v>-</v>
          </cell>
          <cell r="R282" t="str">
            <v>-</v>
          </cell>
          <cell r="S282" t="str">
            <v>-</v>
          </cell>
          <cell r="T282" t="str">
            <v>-</v>
          </cell>
          <cell r="U282" t="str">
            <v>-</v>
          </cell>
          <cell r="V282" t="str">
            <v>-</v>
          </cell>
          <cell r="W282">
            <v>19</v>
          </cell>
          <cell r="X282">
            <v>25</v>
          </cell>
          <cell r="Y282">
            <v>28</v>
          </cell>
          <cell r="Z282">
            <v>58</v>
          </cell>
          <cell r="AA282">
            <v>59</v>
          </cell>
          <cell r="AB282">
            <v>60</v>
          </cell>
          <cell r="AC282">
            <v>61</v>
          </cell>
          <cell r="AD282">
            <v>63</v>
          </cell>
        </row>
        <row r="283">
          <cell r="A283" t="str">
            <v>VIDRO 2045X1277X6MM + COR</v>
          </cell>
          <cell r="B283">
            <v>2100</v>
          </cell>
          <cell r="C283">
            <v>1300</v>
          </cell>
          <cell r="D283">
            <v>123279</v>
          </cell>
          <cell r="E283">
            <v>181000279</v>
          </cell>
          <cell r="F283" t="str">
            <v>-</v>
          </cell>
          <cell r="G283" t="str">
            <v>-</v>
          </cell>
          <cell r="H283" t="str">
            <v>-</v>
          </cell>
          <cell r="I283" t="str">
            <v>-</v>
          </cell>
          <cell r="J283" t="str">
            <v>-</v>
          </cell>
          <cell r="K283" t="str">
            <v>-</v>
          </cell>
          <cell r="L283" t="str">
            <v>-</v>
          </cell>
          <cell r="M283" t="str">
            <v>-</v>
          </cell>
          <cell r="N283" t="str">
            <v>-</v>
          </cell>
          <cell r="O283" t="str">
            <v>-</v>
          </cell>
          <cell r="P283" t="str">
            <v>-</v>
          </cell>
          <cell r="Q283" t="str">
            <v>-</v>
          </cell>
          <cell r="R283" t="str">
            <v>-</v>
          </cell>
          <cell r="S283" t="str">
            <v>-</v>
          </cell>
          <cell r="T283" t="str">
            <v>-</v>
          </cell>
          <cell r="U283" t="str">
            <v>-</v>
          </cell>
          <cell r="V283" t="str">
            <v>-</v>
          </cell>
          <cell r="W283">
            <v>19</v>
          </cell>
          <cell r="X283">
            <v>25</v>
          </cell>
          <cell r="Y283">
            <v>28</v>
          </cell>
          <cell r="Z283">
            <v>58</v>
          </cell>
          <cell r="AA283">
            <v>59</v>
          </cell>
          <cell r="AB283">
            <v>60</v>
          </cell>
          <cell r="AC283">
            <v>61</v>
          </cell>
          <cell r="AD283">
            <v>63</v>
          </cell>
        </row>
        <row r="284">
          <cell r="A284" t="str">
            <v>VIDRO 2045X1377X6MM + COR</v>
          </cell>
          <cell r="B284">
            <v>2100</v>
          </cell>
          <cell r="C284">
            <v>1400</v>
          </cell>
          <cell r="D284">
            <v>123280</v>
          </cell>
          <cell r="E284">
            <v>181000280</v>
          </cell>
          <cell r="F284" t="str">
            <v>-</v>
          </cell>
          <cell r="G284" t="str">
            <v>-</v>
          </cell>
          <cell r="H284" t="str">
            <v>-</v>
          </cell>
          <cell r="I284" t="str">
            <v>-</v>
          </cell>
          <cell r="J284" t="str">
            <v>-</v>
          </cell>
          <cell r="K284" t="str">
            <v>-</v>
          </cell>
          <cell r="L284" t="str">
            <v>-</v>
          </cell>
          <cell r="M284" t="str">
            <v>-</v>
          </cell>
          <cell r="N284" t="str">
            <v>-</v>
          </cell>
          <cell r="O284" t="str">
            <v>-</v>
          </cell>
          <cell r="P284" t="str">
            <v>-</v>
          </cell>
          <cell r="Q284" t="str">
            <v>-</v>
          </cell>
          <cell r="R284" t="str">
            <v>-</v>
          </cell>
          <cell r="S284" t="str">
            <v>-</v>
          </cell>
          <cell r="T284" t="str">
            <v>-</v>
          </cell>
          <cell r="U284" t="str">
            <v>-</v>
          </cell>
          <cell r="V284" t="str">
            <v>-</v>
          </cell>
          <cell r="W284">
            <v>19</v>
          </cell>
          <cell r="X284">
            <v>25</v>
          </cell>
          <cell r="Y284">
            <v>28</v>
          </cell>
          <cell r="Z284">
            <v>58</v>
          </cell>
          <cell r="AA284">
            <v>59</v>
          </cell>
          <cell r="AB284">
            <v>60</v>
          </cell>
          <cell r="AC284">
            <v>61</v>
          </cell>
          <cell r="AD284">
            <v>63</v>
          </cell>
        </row>
        <row r="285">
          <cell r="A285" t="str">
            <v>VIDRO 2045X1477X6MM + COR</v>
          </cell>
          <cell r="B285">
            <v>2100</v>
          </cell>
          <cell r="C285">
            <v>1500</v>
          </cell>
          <cell r="D285">
            <v>123281</v>
          </cell>
          <cell r="E285">
            <v>181000281</v>
          </cell>
          <cell r="F285" t="str">
            <v>-</v>
          </cell>
          <cell r="G285" t="str">
            <v>-</v>
          </cell>
          <cell r="H285" t="str">
            <v>-</v>
          </cell>
          <cell r="I285" t="str">
            <v>-</v>
          </cell>
          <cell r="J285" t="str">
            <v>-</v>
          </cell>
          <cell r="K285" t="str">
            <v>-</v>
          </cell>
          <cell r="L285" t="str">
            <v>-</v>
          </cell>
          <cell r="M285" t="str">
            <v>-</v>
          </cell>
          <cell r="N285" t="str">
            <v>-</v>
          </cell>
          <cell r="O285" t="str">
            <v>-</v>
          </cell>
          <cell r="P285" t="str">
            <v>-</v>
          </cell>
          <cell r="Q285" t="str">
            <v>-</v>
          </cell>
          <cell r="R285" t="str">
            <v>-</v>
          </cell>
          <cell r="S285" t="str">
            <v>-</v>
          </cell>
          <cell r="T285" t="str">
            <v>-</v>
          </cell>
          <cell r="U285" t="str">
            <v>-</v>
          </cell>
          <cell r="V285" t="str">
            <v>-</v>
          </cell>
          <cell r="W285">
            <v>19</v>
          </cell>
          <cell r="X285">
            <v>25</v>
          </cell>
          <cell r="Y285">
            <v>28</v>
          </cell>
          <cell r="Z285">
            <v>58</v>
          </cell>
          <cell r="AA285">
            <v>59</v>
          </cell>
          <cell r="AB285">
            <v>60</v>
          </cell>
          <cell r="AC285">
            <v>61</v>
          </cell>
          <cell r="AD285">
            <v>63</v>
          </cell>
        </row>
        <row r="286">
          <cell r="A286" t="str">
            <v>VIDRO 2145X777X6MM + COR</v>
          </cell>
          <cell r="B286">
            <v>2200</v>
          </cell>
          <cell r="C286">
            <v>800</v>
          </cell>
          <cell r="D286">
            <v>123282</v>
          </cell>
          <cell r="E286">
            <v>181000282</v>
          </cell>
          <cell r="F286" t="str">
            <v>-</v>
          </cell>
          <cell r="G286" t="str">
            <v>-</v>
          </cell>
          <cell r="H286" t="str">
            <v>-</v>
          </cell>
          <cell r="I286" t="str">
            <v>-</v>
          </cell>
          <cell r="J286" t="str">
            <v>-</v>
          </cell>
          <cell r="K286" t="str">
            <v>-</v>
          </cell>
          <cell r="L286" t="str">
            <v>-</v>
          </cell>
          <cell r="M286" t="str">
            <v>-</v>
          </cell>
          <cell r="N286" t="str">
            <v>-</v>
          </cell>
          <cell r="O286" t="str">
            <v>-</v>
          </cell>
          <cell r="P286" t="str">
            <v>-</v>
          </cell>
          <cell r="Q286" t="str">
            <v>-</v>
          </cell>
          <cell r="R286" t="str">
            <v>-</v>
          </cell>
          <cell r="S286" t="str">
            <v>-</v>
          </cell>
          <cell r="T286" t="str">
            <v>-</v>
          </cell>
          <cell r="U286" t="str">
            <v>-</v>
          </cell>
          <cell r="V286" t="str">
            <v>-</v>
          </cell>
          <cell r="W286">
            <v>19</v>
          </cell>
          <cell r="X286">
            <v>25</v>
          </cell>
          <cell r="Y286">
            <v>28</v>
          </cell>
          <cell r="Z286">
            <v>58</v>
          </cell>
          <cell r="AA286">
            <v>59</v>
          </cell>
          <cell r="AB286">
            <v>60</v>
          </cell>
          <cell r="AC286">
            <v>61</v>
          </cell>
          <cell r="AD286">
            <v>63</v>
          </cell>
        </row>
        <row r="287">
          <cell r="A287" t="str">
            <v>VIDRO 2145X877X6MM + COR</v>
          </cell>
          <cell r="B287">
            <v>2200</v>
          </cell>
          <cell r="C287">
            <v>900</v>
          </cell>
          <cell r="D287">
            <v>123283</v>
          </cell>
          <cell r="E287">
            <v>181000283</v>
          </cell>
          <cell r="F287" t="str">
            <v>-</v>
          </cell>
          <cell r="G287" t="str">
            <v>-</v>
          </cell>
          <cell r="H287" t="str">
            <v>-</v>
          </cell>
          <cell r="I287" t="str">
            <v>-</v>
          </cell>
          <cell r="J287" t="str">
            <v>-</v>
          </cell>
          <cell r="K287" t="str">
            <v>-</v>
          </cell>
          <cell r="L287" t="str">
            <v>-</v>
          </cell>
          <cell r="M287" t="str">
            <v>-</v>
          </cell>
          <cell r="N287" t="str">
            <v>-</v>
          </cell>
          <cell r="O287" t="str">
            <v>-</v>
          </cell>
          <cell r="P287" t="str">
            <v>-</v>
          </cell>
          <cell r="Q287" t="str">
            <v>-</v>
          </cell>
          <cell r="R287" t="str">
            <v>-</v>
          </cell>
          <cell r="S287" t="str">
            <v>-</v>
          </cell>
          <cell r="T287" t="str">
            <v>-</v>
          </cell>
          <cell r="U287" t="str">
            <v>-</v>
          </cell>
          <cell r="V287" t="str">
            <v>-</v>
          </cell>
          <cell r="W287">
            <v>19</v>
          </cell>
          <cell r="X287">
            <v>25</v>
          </cell>
          <cell r="Y287">
            <v>28</v>
          </cell>
          <cell r="Z287">
            <v>58</v>
          </cell>
          <cell r="AA287">
            <v>59</v>
          </cell>
          <cell r="AB287">
            <v>60</v>
          </cell>
          <cell r="AC287">
            <v>61</v>
          </cell>
          <cell r="AD287">
            <v>63</v>
          </cell>
        </row>
        <row r="288">
          <cell r="A288" t="str">
            <v>VIDRO 2145X977X6MM + COR</v>
          </cell>
          <cell r="B288">
            <v>2200</v>
          </cell>
          <cell r="C288">
            <v>1000</v>
          </cell>
          <cell r="D288">
            <v>123284</v>
          </cell>
          <cell r="E288">
            <v>181000284</v>
          </cell>
          <cell r="F288" t="str">
            <v>-</v>
          </cell>
          <cell r="G288" t="str">
            <v>-</v>
          </cell>
          <cell r="H288" t="str">
            <v>-</v>
          </cell>
          <cell r="I288" t="str">
            <v>-</v>
          </cell>
          <cell r="J288" t="str">
            <v>-</v>
          </cell>
          <cell r="K288" t="str">
            <v>-</v>
          </cell>
          <cell r="L288" t="str">
            <v>-</v>
          </cell>
          <cell r="M288" t="str">
            <v>-</v>
          </cell>
          <cell r="N288" t="str">
            <v>-</v>
          </cell>
          <cell r="O288" t="str">
            <v>-</v>
          </cell>
          <cell r="P288" t="str">
            <v>-</v>
          </cell>
          <cell r="Q288" t="str">
            <v>-</v>
          </cell>
          <cell r="R288" t="str">
            <v>-</v>
          </cell>
          <cell r="S288" t="str">
            <v>-</v>
          </cell>
          <cell r="T288" t="str">
            <v>-</v>
          </cell>
          <cell r="U288" t="str">
            <v>-</v>
          </cell>
          <cell r="V288" t="str">
            <v>-</v>
          </cell>
          <cell r="W288">
            <v>19</v>
          </cell>
          <cell r="X288">
            <v>25</v>
          </cell>
          <cell r="Y288">
            <v>28</v>
          </cell>
          <cell r="Z288">
            <v>58</v>
          </cell>
          <cell r="AA288">
            <v>59</v>
          </cell>
          <cell r="AB288">
            <v>60</v>
          </cell>
          <cell r="AC288">
            <v>61</v>
          </cell>
          <cell r="AD288">
            <v>63</v>
          </cell>
        </row>
        <row r="289">
          <cell r="A289" t="str">
            <v>VIDRO 2145X1077X6MM + COR</v>
          </cell>
          <cell r="B289">
            <v>2200</v>
          </cell>
          <cell r="C289">
            <v>1100</v>
          </cell>
          <cell r="D289">
            <v>123285</v>
          </cell>
          <cell r="E289">
            <v>181000285</v>
          </cell>
          <cell r="F289" t="str">
            <v>-</v>
          </cell>
          <cell r="G289" t="str">
            <v>-</v>
          </cell>
          <cell r="H289" t="str">
            <v>-</v>
          </cell>
          <cell r="I289" t="str">
            <v>-</v>
          </cell>
          <cell r="J289" t="str">
            <v>-</v>
          </cell>
          <cell r="K289" t="str">
            <v>-</v>
          </cell>
          <cell r="L289" t="str">
            <v>-</v>
          </cell>
          <cell r="M289" t="str">
            <v>-</v>
          </cell>
          <cell r="N289" t="str">
            <v>-</v>
          </cell>
          <cell r="O289" t="str">
            <v>-</v>
          </cell>
          <cell r="P289" t="str">
            <v>-</v>
          </cell>
          <cell r="Q289" t="str">
            <v>-</v>
          </cell>
          <cell r="R289" t="str">
            <v>-</v>
          </cell>
          <cell r="S289" t="str">
            <v>-</v>
          </cell>
          <cell r="T289" t="str">
            <v>-</v>
          </cell>
          <cell r="U289" t="str">
            <v>-</v>
          </cell>
          <cell r="V289" t="str">
            <v>-</v>
          </cell>
          <cell r="W289">
            <v>19</v>
          </cell>
          <cell r="X289">
            <v>25</v>
          </cell>
          <cell r="Y289">
            <v>28</v>
          </cell>
          <cell r="Z289">
            <v>58</v>
          </cell>
          <cell r="AA289">
            <v>59</v>
          </cell>
          <cell r="AB289">
            <v>60</v>
          </cell>
          <cell r="AC289">
            <v>61</v>
          </cell>
          <cell r="AD289">
            <v>63</v>
          </cell>
        </row>
        <row r="290">
          <cell r="A290" t="str">
            <v>VIDRO 2145X1177X6MM + COR</v>
          </cell>
          <cell r="B290">
            <v>2200</v>
          </cell>
          <cell r="C290">
            <v>1200</v>
          </cell>
          <cell r="D290">
            <v>123286</v>
          </cell>
          <cell r="E290">
            <v>181000286</v>
          </cell>
          <cell r="F290" t="str">
            <v>-</v>
          </cell>
          <cell r="G290" t="str">
            <v>-</v>
          </cell>
          <cell r="H290" t="str">
            <v>-</v>
          </cell>
          <cell r="I290" t="str">
            <v>-</v>
          </cell>
          <cell r="J290" t="str">
            <v>-</v>
          </cell>
          <cell r="K290" t="str">
            <v>-</v>
          </cell>
          <cell r="L290" t="str">
            <v>-</v>
          </cell>
          <cell r="M290" t="str">
            <v>-</v>
          </cell>
          <cell r="N290" t="str">
            <v>-</v>
          </cell>
          <cell r="O290" t="str">
            <v>-</v>
          </cell>
          <cell r="P290" t="str">
            <v>-</v>
          </cell>
          <cell r="Q290" t="str">
            <v>-</v>
          </cell>
          <cell r="R290" t="str">
            <v>-</v>
          </cell>
          <cell r="S290" t="str">
            <v>-</v>
          </cell>
          <cell r="T290" t="str">
            <v>-</v>
          </cell>
          <cell r="U290" t="str">
            <v>-</v>
          </cell>
          <cell r="V290" t="str">
            <v>-</v>
          </cell>
          <cell r="W290">
            <v>19</v>
          </cell>
          <cell r="X290">
            <v>25</v>
          </cell>
          <cell r="Y290">
            <v>28</v>
          </cell>
          <cell r="Z290">
            <v>58</v>
          </cell>
          <cell r="AA290">
            <v>59</v>
          </cell>
          <cell r="AB290">
            <v>60</v>
          </cell>
          <cell r="AC290">
            <v>61</v>
          </cell>
          <cell r="AD290">
            <v>63</v>
          </cell>
        </row>
        <row r="291">
          <cell r="A291" t="str">
            <v>VIDRO 2145X1277X6MM + COR</v>
          </cell>
          <cell r="B291">
            <v>2200</v>
          </cell>
          <cell r="C291">
            <v>1300</v>
          </cell>
          <cell r="D291">
            <v>123287</v>
          </cell>
          <cell r="E291">
            <v>181000287</v>
          </cell>
          <cell r="F291" t="str">
            <v>-</v>
          </cell>
          <cell r="G291" t="str">
            <v>-</v>
          </cell>
          <cell r="H291" t="str">
            <v>-</v>
          </cell>
          <cell r="I291" t="str">
            <v>-</v>
          </cell>
          <cell r="J291" t="str">
            <v>-</v>
          </cell>
          <cell r="K291" t="str">
            <v>-</v>
          </cell>
          <cell r="L291" t="str">
            <v>-</v>
          </cell>
          <cell r="M291" t="str">
            <v>-</v>
          </cell>
          <cell r="N291" t="str">
            <v>-</v>
          </cell>
          <cell r="O291" t="str">
            <v>-</v>
          </cell>
          <cell r="P291" t="str">
            <v>-</v>
          </cell>
          <cell r="Q291" t="str">
            <v>-</v>
          </cell>
          <cell r="R291" t="str">
            <v>-</v>
          </cell>
          <cell r="S291" t="str">
            <v>-</v>
          </cell>
          <cell r="T291" t="str">
            <v>-</v>
          </cell>
          <cell r="U291" t="str">
            <v>-</v>
          </cell>
          <cell r="V291" t="str">
            <v>-</v>
          </cell>
          <cell r="W291">
            <v>19</v>
          </cell>
          <cell r="X291">
            <v>25</v>
          </cell>
          <cell r="Y291">
            <v>28</v>
          </cell>
          <cell r="Z291">
            <v>58</v>
          </cell>
          <cell r="AA291">
            <v>59</v>
          </cell>
          <cell r="AB291">
            <v>60</v>
          </cell>
          <cell r="AC291">
            <v>61</v>
          </cell>
          <cell r="AD291">
            <v>63</v>
          </cell>
        </row>
        <row r="292">
          <cell r="A292" t="str">
            <v>VIDRO 2145X1377X6MM + COR</v>
          </cell>
          <cell r="B292">
            <v>2200</v>
          </cell>
          <cell r="C292">
            <v>1400</v>
          </cell>
          <cell r="D292">
            <v>123288</v>
          </cell>
          <cell r="E292">
            <v>181000288</v>
          </cell>
          <cell r="F292" t="str">
            <v>-</v>
          </cell>
          <cell r="G292" t="str">
            <v>-</v>
          </cell>
          <cell r="H292" t="str">
            <v>-</v>
          </cell>
          <cell r="I292" t="str">
            <v>-</v>
          </cell>
          <cell r="J292" t="str">
            <v>-</v>
          </cell>
          <cell r="K292" t="str">
            <v>-</v>
          </cell>
          <cell r="L292" t="str">
            <v>-</v>
          </cell>
          <cell r="M292" t="str">
            <v>-</v>
          </cell>
          <cell r="N292" t="str">
            <v>-</v>
          </cell>
          <cell r="O292" t="str">
            <v>-</v>
          </cell>
          <cell r="P292" t="str">
            <v>-</v>
          </cell>
          <cell r="Q292" t="str">
            <v>-</v>
          </cell>
          <cell r="R292" t="str">
            <v>-</v>
          </cell>
          <cell r="S292" t="str">
            <v>-</v>
          </cell>
          <cell r="T292" t="str">
            <v>-</v>
          </cell>
          <cell r="U292" t="str">
            <v>-</v>
          </cell>
          <cell r="V292" t="str">
            <v>-</v>
          </cell>
          <cell r="W292">
            <v>19</v>
          </cell>
          <cell r="X292">
            <v>25</v>
          </cell>
          <cell r="Y292">
            <v>28</v>
          </cell>
          <cell r="Z292">
            <v>58</v>
          </cell>
          <cell r="AA292">
            <v>59</v>
          </cell>
          <cell r="AB292">
            <v>60</v>
          </cell>
          <cell r="AC292">
            <v>61</v>
          </cell>
          <cell r="AD292">
            <v>63</v>
          </cell>
        </row>
        <row r="293">
          <cell r="A293" t="str">
            <v>VIDRO 2145X1477X6MM + COR</v>
          </cell>
          <cell r="B293">
            <v>2200</v>
          </cell>
          <cell r="C293">
            <v>1500</v>
          </cell>
          <cell r="D293">
            <v>123289</v>
          </cell>
          <cell r="E293">
            <v>181000289</v>
          </cell>
          <cell r="F293" t="str">
            <v>-</v>
          </cell>
          <cell r="G293" t="str">
            <v>-</v>
          </cell>
          <cell r="H293" t="str">
            <v>-</v>
          </cell>
          <cell r="I293" t="str">
            <v>-</v>
          </cell>
          <cell r="J293" t="str">
            <v>-</v>
          </cell>
          <cell r="K293" t="str">
            <v>-</v>
          </cell>
          <cell r="L293" t="str">
            <v>-</v>
          </cell>
          <cell r="M293" t="str">
            <v>-</v>
          </cell>
          <cell r="N293" t="str">
            <v>-</v>
          </cell>
          <cell r="O293" t="str">
            <v>-</v>
          </cell>
          <cell r="P293" t="str">
            <v>-</v>
          </cell>
          <cell r="Q293" t="str">
            <v>-</v>
          </cell>
          <cell r="R293" t="str">
            <v>-</v>
          </cell>
          <cell r="S293" t="str">
            <v>-</v>
          </cell>
          <cell r="T293" t="str">
            <v>-</v>
          </cell>
          <cell r="U293" t="str">
            <v>-</v>
          </cell>
          <cell r="V293" t="str">
            <v>-</v>
          </cell>
          <cell r="W293">
            <v>19</v>
          </cell>
          <cell r="X293">
            <v>25</v>
          </cell>
          <cell r="Y293">
            <v>28</v>
          </cell>
          <cell r="Z293">
            <v>58</v>
          </cell>
          <cell r="AA293">
            <v>59</v>
          </cell>
          <cell r="AB293">
            <v>60</v>
          </cell>
          <cell r="AC293">
            <v>61</v>
          </cell>
          <cell r="AD293">
            <v>63</v>
          </cell>
        </row>
        <row r="294">
          <cell r="A294" t="str">
            <v>VIDRO 2245X777X6MM + COR</v>
          </cell>
          <cell r="B294">
            <v>2300</v>
          </cell>
          <cell r="C294">
            <v>800</v>
          </cell>
          <cell r="D294">
            <v>123290</v>
          </cell>
          <cell r="E294">
            <v>181000290</v>
          </cell>
          <cell r="F294" t="str">
            <v>-</v>
          </cell>
          <cell r="G294" t="str">
            <v>-</v>
          </cell>
          <cell r="H294" t="str">
            <v>-</v>
          </cell>
          <cell r="I294" t="str">
            <v>-</v>
          </cell>
          <cell r="J294" t="str">
            <v>-</v>
          </cell>
          <cell r="K294" t="str">
            <v>-</v>
          </cell>
          <cell r="L294" t="str">
            <v>-</v>
          </cell>
          <cell r="M294" t="str">
            <v>-</v>
          </cell>
          <cell r="N294" t="str">
            <v>-</v>
          </cell>
          <cell r="O294" t="str">
            <v>-</v>
          </cell>
          <cell r="P294" t="str">
            <v>-</v>
          </cell>
          <cell r="Q294" t="str">
            <v>-</v>
          </cell>
          <cell r="R294" t="str">
            <v>-</v>
          </cell>
          <cell r="S294" t="str">
            <v>-</v>
          </cell>
          <cell r="T294" t="str">
            <v>-</v>
          </cell>
          <cell r="U294" t="str">
            <v>-</v>
          </cell>
          <cell r="V294" t="str">
            <v>-</v>
          </cell>
          <cell r="W294">
            <v>19</v>
          </cell>
          <cell r="X294">
            <v>25</v>
          </cell>
          <cell r="Y294">
            <v>28</v>
          </cell>
          <cell r="Z294">
            <v>58</v>
          </cell>
          <cell r="AA294">
            <v>59</v>
          </cell>
          <cell r="AB294">
            <v>60</v>
          </cell>
          <cell r="AC294">
            <v>61</v>
          </cell>
          <cell r="AD294">
            <v>63</v>
          </cell>
        </row>
        <row r="295">
          <cell r="A295" t="str">
            <v>VIDRO 2245X877X6MM + COR</v>
          </cell>
          <cell r="B295">
            <v>2300</v>
          </cell>
          <cell r="C295">
            <v>900</v>
          </cell>
          <cell r="D295">
            <v>123291</v>
          </cell>
          <cell r="E295">
            <v>181000291</v>
          </cell>
          <cell r="F295" t="str">
            <v>-</v>
          </cell>
          <cell r="G295" t="str">
            <v>-</v>
          </cell>
          <cell r="H295" t="str">
            <v>-</v>
          </cell>
          <cell r="I295" t="str">
            <v>-</v>
          </cell>
          <cell r="J295" t="str">
            <v>-</v>
          </cell>
          <cell r="K295" t="str">
            <v>-</v>
          </cell>
          <cell r="L295" t="str">
            <v>-</v>
          </cell>
          <cell r="M295" t="str">
            <v>-</v>
          </cell>
          <cell r="N295" t="str">
            <v>-</v>
          </cell>
          <cell r="O295" t="str">
            <v>-</v>
          </cell>
          <cell r="P295" t="str">
            <v>-</v>
          </cell>
          <cell r="Q295" t="str">
            <v>-</v>
          </cell>
          <cell r="R295" t="str">
            <v>-</v>
          </cell>
          <cell r="S295" t="str">
            <v>-</v>
          </cell>
          <cell r="T295" t="str">
            <v>-</v>
          </cell>
          <cell r="U295" t="str">
            <v>-</v>
          </cell>
          <cell r="V295" t="str">
            <v>-</v>
          </cell>
          <cell r="W295">
            <v>19</v>
          </cell>
          <cell r="X295">
            <v>25</v>
          </cell>
          <cell r="Y295">
            <v>28</v>
          </cell>
          <cell r="Z295">
            <v>58</v>
          </cell>
          <cell r="AA295">
            <v>59</v>
          </cell>
          <cell r="AB295">
            <v>60</v>
          </cell>
          <cell r="AC295">
            <v>61</v>
          </cell>
          <cell r="AD295">
            <v>63</v>
          </cell>
        </row>
        <row r="296">
          <cell r="A296" t="str">
            <v>VIDRO 2245X977X6MM + COR</v>
          </cell>
          <cell r="B296">
            <v>2300</v>
          </cell>
          <cell r="C296">
            <v>1000</v>
          </cell>
          <cell r="D296">
            <v>123292</v>
          </cell>
          <cell r="E296">
            <v>181000292</v>
          </cell>
          <cell r="F296" t="str">
            <v>-</v>
          </cell>
          <cell r="G296" t="str">
            <v>-</v>
          </cell>
          <cell r="H296" t="str">
            <v>-</v>
          </cell>
          <cell r="I296" t="str">
            <v>-</v>
          </cell>
          <cell r="J296" t="str">
            <v>-</v>
          </cell>
          <cell r="K296" t="str">
            <v>-</v>
          </cell>
          <cell r="L296" t="str">
            <v>-</v>
          </cell>
          <cell r="M296" t="str">
            <v>-</v>
          </cell>
          <cell r="N296" t="str">
            <v>-</v>
          </cell>
          <cell r="O296" t="str">
            <v>-</v>
          </cell>
          <cell r="P296" t="str">
            <v>-</v>
          </cell>
          <cell r="Q296" t="str">
            <v>-</v>
          </cell>
          <cell r="R296" t="str">
            <v>-</v>
          </cell>
          <cell r="S296" t="str">
            <v>-</v>
          </cell>
          <cell r="T296" t="str">
            <v>-</v>
          </cell>
          <cell r="U296" t="str">
            <v>-</v>
          </cell>
          <cell r="V296" t="str">
            <v>-</v>
          </cell>
          <cell r="W296">
            <v>19</v>
          </cell>
          <cell r="X296">
            <v>25</v>
          </cell>
          <cell r="Y296">
            <v>28</v>
          </cell>
          <cell r="Z296">
            <v>58</v>
          </cell>
          <cell r="AA296">
            <v>59</v>
          </cell>
          <cell r="AB296">
            <v>60</v>
          </cell>
          <cell r="AC296">
            <v>61</v>
          </cell>
          <cell r="AD296">
            <v>63</v>
          </cell>
        </row>
        <row r="297">
          <cell r="A297" t="str">
            <v>VIDRO 2245X1077X6MM + COR</v>
          </cell>
          <cell r="B297">
            <v>2300</v>
          </cell>
          <cell r="C297">
            <v>1100</v>
          </cell>
          <cell r="D297">
            <v>123293</v>
          </cell>
          <cell r="E297">
            <v>181000293</v>
          </cell>
          <cell r="F297" t="str">
            <v>-</v>
          </cell>
          <cell r="G297" t="str">
            <v>-</v>
          </cell>
          <cell r="H297" t="str">
            <v>-</v>
          </cell>
          <cell r="I297" t="str">
            <v>-</v>
          </cell>
          <cell r="J297" t="str">
            <v>-</v>
          </cell>
          <cell r="K297" t="str">
            <v>-</v>
          </cell>
          <cell r="L297" t="str">
            <v>-</v>
          </cell>
          <cell r="M297" t="str">
            <v>-</v>
          </cell>
          <cell r="N297" t="str">
            <v>-</v>
          </cell>
          <cell r="O297" t="str">
            <v>-</v>
          </cell>
          <cell r="P297" t="str">
            <v>-</v>
          </cell>
          <cell r="Q297" t="str">
            <v>-</v>
          </cell>
          <cell r="R297" t="str">
            <v>-</v>
          </cell>
          <cell r="S297" t="str">
            <v>-</v>
          </cell>
          <cell r="T297" t="str">
            <v>-</v>
          </cell>
          <cell r="U297" t="str">
            <v>-</v>
          </cell>
          <cell r="V297" t="str">
            <v>-</v>
          </cell>
          <cell r="W297">
            <v>19</v>
          </cell>
          <cell r="X297">
            <v>25</v>
          </cell>
          <cell r="Y297">
            <v>28</v>
          </cell>
          <cell r="Z297">
            <v>58</v>
          </cell>
          <cell r="AA297">
            <v>59</v>
          </cell>
          <cell r="AB297">
            <v>60</v>
          </cell>
          <cell r="AC297">
            <v>61</v>
          </cell>
          <cell r="AD297">
            <v>63</v>
          </cell>
        </row>
        <row r="298">
          <cell r="A298" t="str">
            <v>VIDRO 2245X1177X6MM + COR</v>
          </cell>
          <cell r="B298">
            <v>2300</v>
          </cell>
          <cell r="C298">
            <v>1200</v>
          </cell>
          <cell r="D298">
            <v>123294</v>
          </cell>
          <cell r="E298">
            <v>181000294</v>
          </cell>
          <cell r="F298" t="str">
            <v>-</v>
          </cell>
          <cell r="G298" t="str">
            <v>-</v>
          </cell>
          <cell r="H298" t="str">
            <v>-</v>
          </cell>
          <cell r="I298" t="str">
            <v>-</v>
          </cell>
          <cell r="J298" t="str">
            <v>-</v>
          </cell>
          <cell r="K298" t="str">
            <v>-</v>
          </cell>
          <cell r="L298" t="str">
            <v>-</v>
          </cell>
          <cell r="M298" t="str">
            <v>-</v>
          </cell>
          <cell r="N298" t="str">
            <v>-</v>
          </cell>
          <cell r="O298" t="str">
            <v>-</v>
          </cell>
          <cell r="P298" t="str">
            <v>-</v>
          </cell>
          <cell r="Q298" t="str">
            <v>-</v>
          </cell>
          <cell r="R298" t="str">
            <v>-</v>
          </cell>
          <cell r="S298" t="str">
            <v>-</v>
          </cell>
          <cell r="T298" t="str">
            <v>-</v>
          </cell>
          <cell r="U298" t="str">
            <v>-</v>
          </cell>
          <cell r="V298" t="str">
            <v>-</v>
          </cell>
          <cell r="W298">
            <v>19</v>
          </cell>
          <cell r="X298">
            <v>25</v>
          </cell>
          <cell r="Y298">
            <v>28</v>
          </cell>
          <cell r="Z298">
            <v>58</v>
          </cell>
          <cell r="AA298">
            <v>59</v>
          </cell>
          <cell r="AB298">
            <v>60</v>
          </cell>
          <cell r="AC298">
            <v>61</v>
          </cell>
          <cell r="AD298">
            <v>63</v>
          </cell>
        </row>
        <row r="299">
          <cell r="A299" t="str">
            <v>VIDRO 2245X1277X6MM + COR</v>
          </cell>
          <cell r="B299">
            <v>2300</v>
          </cell>
          <cell r="C299">
            <v>1300</v>
          </cell>
          <cell r="D299">
            <v>123295</v>
          </cell>
          <cell r="E299">
            <v>181000295</v>
          </cell>
          <cell r="F299" t="str">
            <v>-</v>
          </cell>
          <cell r="G299" t="str">
            <v>-</v>
          </cell>
          <cell r="H299" t="str">
            <v>-</v>
          </cell>
          <cell r="I299" t="str">
            <v>-</v>
          </cell>
          <cell r="J299" t="str">
            <v>-</v>
          </cell>
          <cell r="K299" t="str">
            <v>-</v>
          </cell>
          <cell r="L299" t="str">
            <v>-</v>
          </cell>
          <cell r="M299" t="str">
            <v>-</v>
          </cell>
          <cell r="N299" t="str">
            <v>-</v>
          </cell>
          <cell r="O299" t="str">
            <v>-</v>
          </cell>
          <cell r="P299" t="str">
            <v>-</v>
          </cell>
          <cell r="Q299" t="str">
            <v>-</v>
          </cell>
          <cell r="R299" t="str">
            <v>-</v>
          </cell>
          <cell r="S299" t="str">
            <v>-</v>
          </cell>
          <cell r="T299" t="str">
            <v>-</v>
          </cell>
          <cell r="U299" t="str">
            <v>-</v>
          </cell>
          <cell r="V299" t="str">
            <v>-</v>
          </cell>
          <cell r="W299">
            <v>19</v>
          </cell>
          <cell r="X299">
            <v>25</v>
          </cell>
          <cell r="Y299">
            <v>28</v>
          </cell>
          <cell r="Z299">
            <v>58</v>
          </cell>
          <cell r="AA299">
            <v>59</v>
          </cell>
          <cell r="AB299">
            <v>60</v>
          </cell>
          <cell r="AC299">
            <v>61</v>
          </cell>
          <cell r="AD299">
            <v>63</v>
          </cell>
        </row>
        <row r="300">
          <cell r="A300" t="str">
            <v>VIDRO 2245X1377X6MM + COR</v>
          </cell>
          <cell r="B300">
            <v>2300</v>
          </cell>
          <cell r="C300">
            <v>1400</v>
          </cell>
          <cell r="D300">
            <v>123296</v>
          </cell>
          <cell r="E300">
            <v>181000296</v>
          </cell>
          <cell r="F300" t="str">
            <v>-</v>
          </cell>
          <cell r="G300" t="str">
            <v>-</v>
          </cell>
          <cell r="H300" t="str">
            <v>-</v>
          </cell>
          <cell r="I300" t="str">
            <v>-</v>
          </cell>
          <cell r="J300" t="str">
            <v>-</v>
          </cell>
          <cell r="K300" t="str">
            <v>-</v>
          </cell>
          <cell r="L300" t="str">
            <v>-</v>
          </cell>
          <cell r="M300" t="str">
            <v>-</v>
          </cell>
          <cell r="N300" t="str">
            <v>-</v>
          </cell>
          <cell r="O300" t="str">
            <v>-</v>
          </cell>
          <cell r="P300" t="str">
            <v>-</v>
          </cell>
          <cell r="Q300" t="str">
            <v>-</v>
          </cell>
          <cell r="R300" t="str">
            <v>-</v>
          </cell>
          <cell r="S300" t="str">
            <v>-</v>
          </cell>
          <cell r="T300" t="str">
            <v>-</v>
          </cell>
          <cell r="U300" t="str">
            <v>-</v>
          </cell>
          <cell r="V300" t="str">
            <v>-</v>
          </cell>
          <cell r="W300">
            <v>19</v>
          </cell>
          <cell r="X300">
            <v>25</v>
          </cell>
          <cell r="Y300">
            <v>28</v>
          </cell>
          <cell r="Z300">
            <v>58</v>
          </cell>
          <cell r="AA300">
            <v>59</v>
          </cell>
          <cell r="AB300">
            <v>60</v>
          </cell>
          <cell r="AC300">
            <v>61</v>
          </cell>
          <cell r="AD300">
            <v>63</v>
          </cell>
        </row>
        <row r="301">
          <cell r="A301" t="str">
            <v>VIDRO 2245X1477X6MM + COR</v>
          </cell>
          <cell r="B301">
            <v>2300</v>
          </cell>
          <cell r="C301">
            <v>1500</v>
          </cell>
          <cell r="D301">
            <v>123297</v>
          </cell>
          <cell r="E301">
            <v>181000297</v>
          </cell>
          <cell r="F301" t="str">
            <v>-</v>
          </cell>
          <cell r="G301" t="str">
            <v>-</v>
          </cell>
          <cell r="H301" t="str">
            <v>-</v>
          </cell>
          <cell r="I301" t="str">
            <v>-</v>
          </cell>
          <cell r="J301" t="str">
            <v>-</v>
          </cell>
          <cell r="K301" t="str">
            <v>-</v>
          </cell>
          <cell r="L301" t="str">
            <v>-</v>
          </cell>
          <cell r="M301" t="str">
            <v>-</v>
          </cell>
          <cell r="N301" t="str">
            <v>-</v>
          </cell>
          <cell r="O301" t="str">
            <v>-</v>
          </cell>
          <cell r="P301" t="str">
            <v>-</v>
          </cell>
          <cell r="Q301" t="str">
            <v>-</v>
          </cell>
          <cell r="R301" t="str">
            <v>-</v>
          </cell>
          <cell r="S301" t="str">
            <v>-</v>
          </cell>
          <cell r="T301" t="str">
            <v>-</v>
          </cell>
          <cell r="U301" t="str">
            <v>-</v>
          </cell>
          <cell r="V301" t="str">
            <v>-</v>
          </cell>
          <cell r="W301">
            <v>19</v>
          </cell>
          <cell r="X301">
            <v>25</v>
          </cell>
          <cell r="Y301">
            <v>28</v>
          </cell>
          <cell r="Z301">
            <v>58</v>
          </cell>
          <cell r="AA301">
            <v>59</v>
          </cell>
          <cell r="AB301">
            <v>60</v>
          </cell>
          <cell r="AC301">
            <v>61</v>
          </cell>
          <cell r="AD301">
            <v>63</v>
          </cell>
        </row>
        <row r="302">
          <cell r="A302" t="str">
            <v>VIDRO 2345X777X6MM + COR</v>
          </cell>
          <cell r="B302">
            <v>2400</v>
          </cell>
          <cell r="C302">
            <v>800</v>
          </cell>
          <cell r="D302">
            <v>123298</v>
          </cell>
          <cell r="E302">
            <v>181000298</v>
          </cell>
          <cell r="F302" t="str">
            <v>-</v>
          </cell>
          <cell r="G302" t="str">
            <v>-</v>
          </cell>
          <cell r="H302" t="str">
            <v>-</v>
          </cell>
          <cell r="I302" t="str">
            <v>-</v>
          </cell>
          <cell r="J302" t="str">
            <v>-</v>
          </cell>
          <cell r="K302" t="str">
            <v>-</v>
          </cell>
          <cell r="L302" t="str">
            <v>-</v>
          </cell>
          <cell r="M302" t="str">
            <v>-</v>
          </cell>
          <cell r="N302" t="str">
            <v>-</v>
          </cell>
          <cell r="O302" t="str">
            <v>-</v>
          </cell>
          <cell r="P302" t="str">
            <v>-</v>
          </cell>
          <cell r="Q302" t="str">
            <v>-</v>
          </cell>
          <cell r="R302" t="str">
            <v>-</v>
          </cell>
          <cell r="S302" t="str">
            <v>-</v>
          </cell>
          <cell r="T302" t="str">
            <v>-</v>
          </cell>
          <cell r="U302" t="str">
            <v>-</v>
          </cell>
          <cell r="V302" t="str">
            <v>-</v>
          </cell>
          <cell r="W302">
            <v>19</v>
          </cell>
          <cell r="X302">
            <v>25</v>
          </cell>
          <cell r="Y302">
            <v>28</v>
          </cell>
          <cell r="Z302">
            <v>58</v>
          </cell>
          <cell r="AA302">
            <v>59</v>
          </cell>
          <cell r="AB302">
            <v>60</v>
          </cell>
          <cell r="AC302">
            <v>61</v>
          </cell>
          <cell r="AD302">
            <v>63</v>
          </cell>
        </row>
        <row r="303">
          <cell r="A303" t="str">
            <v>VIDRO 2345X877X6MM + COR</v>
          </cell>
          <cell r="B303">
            <v>2400</v>
          </cell>
          <cell r="C303">
            <v>900</v>
          </cell>
          <cell r="D303">
            <v>123299</v>
          </cell>
          <cell r="E303">
            <v>181000299</v>
          </cell>
          <cell r="F303" t="str">
            <v>-</v>
          </cell>
          <cell r="G303" t="str">
            <v>-</v>
          </cell>
          <cell r="H303" t="str">
            <v>-</v>
          </cell>
          <cell r="I303" t="str">
            <v>-</v>
          </cell>
          <cell r="J303" t="str">
            <v>-</v>
          </cell>
          <cell r="K303" t="str">
            <v>-</v>
          </cell>
          <cell r="L303" t="str">
            <v>-</v>
          </cell>
          <cell r="M303" t="str">
            <v>-</v>
          </cell>
          <cell r="N303" t="str">
            <v>-</v>
          </cell>
          <cell r="O303" t="str">
            <v>-</v>
          </cell>
          <cell r="P303" t="str">
            <v>-</v>
          </cell>
          <cell r="Q303" t="str">
            <v>-</v>
          </cell>
          <cell r="R303" t="str">
            <v>-</v>
          </cell>
          <cell r="S303" t="str">
            <v>-</v>
          </cell>
          <cell r="T303" t="str">
            <v>-</v>
          </cell>
          <cell r="U303" t="str">
            <v>-</v>
          </cell>
          <cell r="V303" t="str">
            <v>-</v>
          </cell>
          <cell r="W303">
            <v>19</v>
          </cell>
          <cell r="X303">
            <v>25</v>
          </cell>
          <cell r="Y303">
            <v>28</v>
          </cell>
          <cell r="Z303">
            <v>58</v>
          </cell>
          <cell r="AA303">
            <v>59</v>
          </cell>
          <cell r="AB303">
            <v>60</v>
          </cell>
          <cell r="AC303">
            <v>61</v>
          </cell>
          <cell r="AD303">
            <v>63</v>
          </cell>
        </row>
        <row r="304">
          <cell r="A304" t="str">
            <v>VIDRO 2345X977X6MM + COR</v>
          </cell>
          <cell r="B304">
            <v>2400</v>
          </cell>
          <cell r="C304">
            <v>1000</v>
          </cell>
          <cell r="D304">
            <v>123300</v>
          </cell>
          <cell r="E304">
            <v>181000300</v>
          </cell>
          <cell r="F304" t="str">
            <v>-</v>
          </cell>
          <cell r="G304" t="str">
            <v>-</v>
          </cell>
          <cell r="H304" t="str">
            <v>-</v>
          </cell>
          <cell r="I304" t="str">
            <v>-</v>
          </cell>
          <cell r="J304" t="str">
            <v>-</v>
          </cell>
          <cell r="K304" t="str">
            <v>-</v>
          </cell>
          <cell r="L304" t="str">
            <v>-</v>
          </cell>
          <cell r="M304" t="str">
            <v>-</v>
          </cell>
          <cell r="N304" t="str">
            <v>-</v>
          </cell>
          <cell r="O304" t="str">
            <v>-</v>
          </cell>
          <cell r="P304" t="str">
            <v>-</v>
          </cell>
          <cell r="Q304" t="str">
            <v>-</v>
          </cell>
          <cell r="R304" t="str">
            <v>-</v>
          </cell>
          <cell r="S304" t="str">
            <v>-</v>
          </cell>
          <cell r="T304" t="str">
            <v>-</v>
          </cell>
          <cell r="U304" t="str">
            <v>-</v>
          </cell>
          <cell r="V304" t="str">
            <v>-</v>
          </cell>
          <cell r="W304">
            <v>19</v>
          </cell>
          <cell r="X304">
            <v>25</v>
          </cell>
          <cell r="Y304">
            <v>28</v>
          </cell>
          <cell r="Z304">
            <v>58</v>
          </cell>
          <cell r="AA304">
            <v>59</v>
          </cell>
          <cell r="AB304">
            <v>60</v>
          </cell>
          <cell r="AC304">
            <v>61</v>
          </cell>
          <cell r="AD304">
            <v>63</v>
          </cell>
        </row>
        <row r="305">
          <cell r="A305" t="str">
            <v>VIDRO 2345X1077X6MM + COR</v>
          </cell>
          <cell r="B305">
            <v>2400</v>
          </cell>
          <cell r="C305">
            <v>1100</v>
          </cell>
          <cell r="D305">
            <v>123301</v>
          </cell>
          <cell r="E305">
            <v>181000301</v>
          </cell>
          <cell r="F305" t="str">
            <v>-</v>
          </cell>
          <cell r="G305" t="str">
            <v>-</v>
          </cell>
          <cell r="H305" t="str">
            <v>-</v>
          </cell>
          <cell r="I305" t="str">
            <v>-</v>
          </cell>
          <cell r="J305" t="str">
            <v>-</v>
          </cell>
          <cell r="K305" t="str">
            <v>-</v>
          </cell>
          <cell r="L305" t="str">
            <v>-</v>
          </cell>
          <cell r="M305" t="str">
            <v>-</v>
          </cell>
          <cell r="N305" t="str">
            <v>-</v>
          </cell>
          <cell r="O305" t="str">
            <v>-</v>
          </cell>
          <cell r="P305" t="str">
            <v>-</v>
          </cell>
          <cell r="Q305" t="str">
            <v>-</v>
          </cell>
          <cell r="R305" t="str">
            <v>-</v>
          </cell>
          <cell r="S305" t="str">
            <v>-</v>
          </cell>
          <cell r="T305" t="str">
            <v>-</v>
          </cell>
          <cell r="U305" t="str">
            <v>-</v>
          </cell>
          <cell r="V305" t="str">
            <v>-</v>
          </cell>
          <cell r="W305">
            <v>19</v>
          </cell>
          <cell r="X305">
            <v>25</v>
          </cell>
          <cell r="Y305">
            <v>28</v>
          </cell>
          <cell r="Z305">
            <v>58</v>
          </cell>
          <cell r="AA305">
            <v>59</v>
          </cell>
          <cell r="AB305">
            <v>60</v>
          </cell>
          <cell r="AC305">
            <v>61</v>
          </cell>
          <cell r="AD305">
            <v>63</v>
          </cell>
        </row>
        <row r="306">
          <cell r="A306" t="str">
            <v>VIDRO 2345X1177X6MM + COR</v>
          </cell>
          <cell r="B306">
            <v>2400</v>
          </cell>
          <cell r="C306">
            <v>1200</v>
          </cell>
          <cell r="D306">
            <v>123302</v>
          </cell>
          <cell r="E306">
            <v>181000302</v>
          </cell>
          <cell r="F306" t="str">
            <v>-</v>
          </cell>
          <cell r="G306" t="str">
            <v>-</v>
          </cell>
          <cell r="H306" t="str">
            <v>-</v>
          </cell>
          <cell r="I306" t="str">
            <v>-</v>
          </cell>
          <cell r="J306" t="str">
            <v>-</v>
          </cell>
          <cell r="K306" t="str">
            <v>-</v>
          </cell>
          <cell r="L306" t="str">
            <v>-</v>
          </cell>
          <cell r="M306" t="str">
            <v>-</v>
          </cell>
          <cell r="N306" t="str">
            <v>-</v>
          </cell>
          <cell r="O306" t="str">
            <v>-</v>
          </cell>
          <cell r="P306" t="str">
            <v>-</v>
          </cell>
          <cell r="Q306" t="str">
            <v>-</v>
          </cell>
          <cell r="R306" t="str">
            <v>-</v>
          </cell>
          <cell r="S306" t="str">
            <v>-</v>
          </cell>
          <cell r="T306" t="str">
            <v>-</v>
          </cell>
          <cell r="U306" t="str">
            <v>-</v>
          </cell>
          <cell r="V306" t="str">
            <v>-</v>
          </cell>
          <cell r="W306">
            <v>19</v>
          </cell>
          <cell r="X306">
            <v>25</v>
          </cell>
          <cell r="Y306">
            <v>28</v>
          </cell>
          <cell r="Z306">
            <v>58</v>
          </cell>
          <cell r="AA306">
            <v>59</v>
          </cell>
          <cell r="AB306">
            <v>60</v>
          </cell>
          <cell r="AC306">
            <v>61</v>
          </cell>
          <cell r="AD306">
            <v>63</v>
          </cell>
        </row>
        <row r="307">
          <cell r="A307" t="str">
            <v>VIDRO 2345X1277X6MM + COR</v>
          </cell>
          <cell r="B307">
            <v>2400</v>
          </cell>
          <cell r="C307">
            <v>1300</v>
          </cell>
          <cell r="D307">
            <v>123303</v>
          </cell>
          <cell r="E307">
            <v>181000303</v>
          </cell>
          <cell r="F307" t="str">
            <v>-</v>
          </cell>
          <cell r="G307" t="str">
            <v>-</v>
          </cell>
          <cell r="H307" t="str">
            <v>-</v>
          </cell>
          <cell r="I307" t="str">
            <v>-</v>
          </cell>
          <cell r="J307" t="str">
            <v>-</v>
          </cell>
          <cell r="K307" t="str">
            <v>-</v>
          </cell>
          <cell r="L307" t="str">
            <v>-</v>
          </cell>
          <cell r="M307" t="str">
            <v>-</v>
          </cell>
          <cell r="N307" t="str">
            <v>-</v>
          </cell>
          <cell r="O307" t="str">
            <v>-</v>
          </cell>
          <cell r="P307" t="str">
            <v>-</v>
          </cell>
          <cell r="Q307" t="str">
            <v>-</v>
          </cell>
          <cell r="R307" t="str">
            <v>-</v>
          </cell>
          <cell r="S307" t="str">
            <v>-</v>
          </cell>
          <cell r="T307" t="str">
            <v>-</v>
          </cell>
          <cell r="U307" t="str">
            <v>-</v>
          </cell>
          <cell r="V307" t="str">
            <v>-</v>
          </cell>
          <cell r="W307">
            <v>19</v>
          </cell>
          <cell r="X307">
            <v>25</v>
          </cell>
          <cell r="Y307">
            <v>28</v>
          </cell>
          <cell r="Z307">
            <v>58</v>
          </cell>
          <cell r="AA307">
            <v>59</v>
          </cell>
          <cell r="AB307">
            <v>60</v>
          </cell>
          <cell r="AC307">
            <v>61</v>
          </cell>
          <cell r="AD307">
            <v>63</v>
          </cell>
        </row>
        <row r="308">
          <cell r="A308" t="str">
            <v>VIDRO 2345X1377X6MM + COR</v>
          </cell>
          <cell r="B308">
            <v>2400</v>
          </cell>
          <cell r="C308">
            <v>1400</v>
          </cell>
          <cell r="D308">
            <v>123304</v>
          </cell>
          <cell r="E308">
            <v>181000304</v>
          </cell>
          <cell r="F308" t="str">
            <v>-</v>
          </cell>
          <cell r="G308" t="str">
            <v>-</v>
          </cell>
          <cell r="H308" t="str">
            <v>-</v>
          </cell>
          <cell r="I308" t="str">
            <v>-</v>
          </cell>
          <cell r="J308" t="str">
            <v>-</v>
          </cell>
          <cell r="K308" t="str">
            <v>-</v>
          </cell>
          <cell r="L308" t="str">
            <v>-</v>
          </cell>
          <cell r="M308" t="str">
            <v>-</v>
          </cell>
          <cell r="N308" t="str">
            <v>-</v>
          </cell>
          <cell r="O308" t="str">
            <v>-</v>
          </cell>
          <cell r="P308" t="str">
            <v>-</v>
          </cell>
          <cell r="Q308" t="str">
            <v>-</v>
          </cell>
          <cell r="R308" t="str">
            <v>-</v>
          </cell>
          <cell r="S308" t="str">
            <v>-</v>
          </cell>
          <cell r="T308" t="str">
            <v>-</v>
          </cell>
          <cell r="U308" t="str">
            <v>-</v>
          </cell>
          <cell r="V308" t="str">
            <v>-</v>
          </cell>
          <cell r="W308">
            <v>19</v>
          </cell>
          <cell r="X308">
            <v>25</v>
          </cell>
          <cell r="Y308">
            <v>28</v>
          </cell>
          <cell r="Z308">
            <v>58</v>
          </cell>
          <cell r="AA308">
            <v>59</v>
          </cell>
          <cell r="AB308">
            <v>60</v>
          </cell>
          <cell r="AC308">
            <v>61</v>
          </cell>
          <cell r="AD308">
            <v>63</v>
          </cell>
        </row>
        <row r="309">
          <cell r="A309" t="str">
            <v>VIDRO 2345X1477X6MM + COR</v>
          </cell>
          <cell r="B309">
            <v>2400</v>
          </cell>
          <cell r="C309">
            <v>1500</v>
          </cell>
          <cell r="D309">
            <v>123305</v>
          </cell>
          <cell r="E309">
            <v>181000305</v>
          </cell>
          <cell r="F309" t="str">
            <v>-</v>
          </cell>
          <cell r="G309" t="str">
            <v>-</v>
          </cell>
          <cell r="H309" t="str">
            <v>-</v>
          </cell>
          <cell r="I309" t="str">
            <v>-</v>
          </cell>
          <cell r="J309" t="str">
            <v>-</v>
          </cell>
          <cell r="K309" t="str">
            <v>-</v>
          </cell>
          <cell r="L309" t="str">
            <v>-</v>
          </cell>
          <cell r="M309" t="str">
            <v>-</v>
          </cell>
          <cell r="N309" t="str">
            <v>-</v>
          </cell>
          <cell r="O309" t="str">
            <v>-</v>
          </cell>
          <cell r="P309" t="str">
            <v>-</v>
          </cell>
          <cell r="Q309" t="str">
            <v>-</v>
          </cell>
          <cell r="R309" t="str">
            <v>-</v>
          </cell>
          <cell r="S309" t="str">
            <v>-</v>
          </cell>
          <cell r="T309" t="str">
            <v>-</v>
          </cell>
          <cell r="U309" t="str">
            <v>-</v>
          </cell>
          <cell r="V309" t="str">
            <v>-</v>
          </cell>
          <cell r="W309">
            <v>19</v>
          </cell>
          <cell r="X309">
            <v>25</v>
          </cell>
          <cell r="Y309">
            <v>28</v>
          </cell>
          <cell r="Z309">
            <v>58</v>
          </cell>
          <cell r="AA309">
            <v>59</v>
          </cell>
          <cell r="AB309">
            <v>60</v>
          </cell>
          <cell r="AC309">
            <v>61</v>
          </cell>
          <cell r="AD309">
            <v>63</v>
          </cell>
        </row>
        <row r="310">
          <cell r="A310" t="str">
            <v>VIDRO 2445X777X6MM + COR</v>
          </cell>
          <cell r="B310">
            <v>2500</v>
          </cell>
          <cell r="C310">
            <v>800</v>
          </cell>
          <cell r="D310">
            <v>123306</v>
          </cell>
          <cell r="E310">
            <v>181000306</v>
          </cell>
          <cell r="F310" t="str">
            <v>-</v>
          </cell>
          <cell r="G310" t="str">
            <v>-</v>
          </cell>
          <cell r="H310" t="str">
            <v>-</v>
          </cell>
          <cell r="I310" t="str">
            <v>-</v>
          </cell>
          <cell r="J310" t="str">
            <v>-</v>
          </cell>
          <cell r="K310" t="str">
            <v>-</v>
          </cell>
          <cell r="L310" t="str">
            <v>-</v>
          </cell>
          <cell r="M310" t="str">
            <v>-</v>
          </cell>
          <cell r="N310" t="str">
            <v>-</v>
          </cell>
          <cell r="O310" t="str">
            <v>-</v>
          </cell>
          <cell r="P310" t="str">
            <v>-</v>
          </cell>
          <cell r="Q310" t="str">
            <v>-</v>
          </cell>
          <cell r="R310" t="str">
            <v>-</v>
          </cell>
          <cell r="S310" t="str">
            <v>-</v>
          </cell>
          <cell r="T310" t="str">
            <v>-</v>
          </cell>
          <cell r="U310" t="str">
            <v>-</v>
          </cell>
          <cell r="V310" t="str">
            <v>-</v>
          </cell>
          <cell r="W310">
            <v>19</v>
          </cell>
          <cell r="X310">
            <v>25</v>
          </cell>
          <cell r="Y310">
            <v>28</v>
          </cell>
          <cell r="Z310">
            <v>58</v>
          </cell>
          <cell r="AA310">
            <v>59</v>
          </cell>
          <cell r="AB310">
            <v>60</v>
          </cell>
          <cell r="AC310">
            <v>61</v>
          </cell>
          <cell r="AD310">
            <v>63</v>
          </cell>
        </row>
        <row r="311">
          <cell r="A311" t="str">
            <v>VIDRO 2445X877X6MM + COR</v>
          </cell>
          <cell r="B311">
            <v>2500</v>
          </cell>
          <cell r="C311">
            <v>900</v>
          </cell>
          <cell r="D311">
            <v>123307</v>
          </cell>
          <cell r="E311">
            <v>181000307</v>
          </cell>
          <cell r="F311" t="str">
            <v>-</v>
          </cell>
          <cell r="G311" t="str">
            <v>-</v>
          </cell>
          <cell r="H311" t="str">
            <v>-</v>
          </cell>
          <cell r="I311" t="str">
            <v>-</v>
          </cell>
          <cell r="J311" t="str">
            <v>-</v>
          </cell>
          <cell r="K311" t="str">
            <v>-</v>
          </cell>
          <cell r="L311" t="str">
            <v>-</v>
          </cell>
          <cell r="M311" t="str">
            <v>-</v>
          </cell>
          <cell r="N311" t="str">
            <v>-</v>
          </cell>
          <cell r="O311" t="str">
            <v>-</v>
          </cell>
          <cell r="P311" t="str">
            <v>-</v>
          </cell>
          <cell r="Q311" t="str">
            <v>-</v>
          </cell>
          <cell r="R311" t="str">
            <v>-</v>
          </cell>
          <cell r="S311" t="str">
            <v>-</v>
          </cell>
          <cell r="T311" t="str">
            <v>-</v>
          </cell>
          <cell r="U311" t="str">
            <v>-</v>
          </cell>
          <cell r="V311" t="str">
            <v>-</v>
          </cell>
          <cell r="W311">
            <v>19</v>
          </cell>
          <cell r="X311">
            <v>25</v>
          </cell>
          <cell r="Y311">
            <v>28</v>
          </cell>
          <cell r="Z311">
            <v>58</v>
          </cell>
          <cell r="AA311">
            <v>59</v>
          </cell>
          <cell r="AB311">
            <v>60</v>
          </cell>
          <cell r="AC311">
            <v>61</v>
          </cell>
          <cell r="AD311">
            <v>63</v>
          </cell>
        </row>
        <row r="312">
          <cell r="A312" t="str">
            <v>VIDRO 2445X977X6MM + COR</v>
          </cell>
          <cell r="B312">
            <v>2500</v>
          </cell>
          <cell r="C312">
            <v>1000</v>
          </cell>
          <cell r="D312">
            <v>123308</v>
          </cell>
          <cell r="E312">
            <v>181000308</v>
          </cell>
          <cell r="F312" t="str">
            <v>-</v>
          </cell>
          <cell r="G312" t="str">
            <v>-</v>
          </cell>
          <cell r="H312" t="str">
            <v>-</v>
          </cell>
          <cell r="I312" t="str">
            <v>-</v>
          </cell>
          <cell r="J312" t="str">
            <v>-</v>
          </cell>
          <cell r="K312" t="str">
            <v>-</v>
          </cell>
          <cell r="L312" t="str">
            <v>-</v>
          </cell>
          <cell r="M312" t="str">
            <v>-</v>
          </cell>
          <cell r="N312" t="str">
            <v>-</v>
          </cell>
          <cell r="O312" t="str">
            <v>-</v>
          </cell>
          <cell r="P312" t="str">
            <v>-</v>
          </cell>
          <cell r="Q312" t="str">
            <v>-</v>
          </cell>
          <cell r="R312" t="str">
            <v>-</v>
          </cell>
          <cell r="S312" t="str">
            <v>-</v>
          </cell>
          <cell r="T312" t="str">
            <v>-</v>
          </cell>
          <cell r="U312" t="str">
            <v>-</v>
          </cell>
          <cell r="V312" t="str">
            <v>-</v>
          </cell>
          <cell r="W312">
            <v>19</v>
          </cell>
          <cell r="X312">
            <v>25</v>
          </cell>
          <cell r="Y312">
            <v>28</v>
          </cell>
          <cell r="Z312">
            <v>58</v>
          </cell>
          <cell r="AA312">
            <v>59</v>
          </cell>
          <cell r="AB312">
            <v>60</v>
          </cell>
          <cell r="AC312">
            <v>61</v>
          </cell>
          <cell r="AD312">
            <v>63</v>
          </cell>
        </row>
        <row r="313">
          <cell r="A313" t="str">
            <v>VIDRO 2445X1077X6MM + COR</v>
          </cell>
          <cell r="B313">
            <v>2500</v>
          </cell>
          <cell r="C313">
            <v>1100</v>
          </cell>
          <cell r="D313">
            <v>123309</v>
          </cell>
          <cell r="E313">
            <v>181000309</v>
          </cell>
          <cell r="F313" t="str">
            <v>-</v>
          </cell>
          <cell r="G313" t="str">
            <v>-</v>
          </cell>
          <cell r="H313" t="str">
            <v>-</v>
          </cell>
          <cell r="I313" t="str">
            <v>-</v>
          </cell>
          <cell r="J313" t="str">
            <v>-</v>
          </cell>
          <cell r="K313" t="str">
            <v>-</v>
          </cell>
          <cell r="L313" t="str">
            <v>-</v>
          </cell>
          <cell r="M313" t="str">
            <v>-</v>
          </cell>
          <cell r="N313" t="str">
            <v>-</v>
          </cell>
          <cell r="O313" t="str">
            <v>-</v>
          </cell>
          <cell r="P313" t="str">
            <v>-</v>
          </cell>
          <cell r="Q313" t="str">
            <v>-</v>
          </cell>
          <cell r="R313" t="str">
            <v>-</v>
          </cell>
          <cell r="S313" t="str">
            <v>-</v>
          </cell>
          <cell r="T313" t="str">
            <v>-</v>
          </cell>
          <cell r="U313" t="str">
            <v>-</v>
          </cell>
          <cell r="V313" t="str">
            <v>-</v>
          </cell>
          <cell r="W313">
            <v>19</v>
          </cell>
          <cell r="X313">
            <v>25</v>
          </cell>
          <cell r="Y313">
            <v>28</v>
          </cell>
          <cell r="Z313">
            <v>58</v>
          </cell>
          <cell r="AA313">
            <v>59</v>
          </cell>
          <cell r="AB313">
            <v>60</v>
          </cell>
          <cell r="AC313">
            <v>61</v>
          </cell>
          <cell r="AD313">
            <v>63</v>
          </cell>
        </row>
        <row r="314">
          <cell r="A314" t="str">
            <v>VIDRO 2445X1177X6MM + COR</v>
          </cell>
          <cell r="B314">
            <v>2500</v>
          </cell>
          <cell r="C314">
            <v>1200</v>
          </cell>
          <cell r="D314">
            <v>123310</v>
          </cell>
          <cell r="E314">
            <v>181000310</v>
          </cell>
          <cell r="F314" t="str">
            <v>-</v>
          </cell>
          <cell r="G314" t="str">
            <v>-</v>
          </cell>
          <cell r="H314" t="str">
            <v>-</v>
          </cell>
          <cell r="I314" t="str">
            <v>-</v>
          </cell>
          <cell r="J314" t="str">
            <v>-</v>
          </cell>
          <cell r="K314" t="str">
            <v>-</v>
          </cell>
          <cell r="L314" t="str">
            <v>-</v>
          </cell>
          <cell r="M314" t="str">
            <v>-</v>
          </cell>
          <cell r="N314" t="str">
            <v>-</v>
          </cell>
          <cell r="O314" t="str">
            <v>-</v>
          </cell>
          <cell r="P314" t="str">
            <v>-</v>
          </cell>
          <cell r="Q314" t="str">
            <v>-</v>
          </cell>
          <cell r="R314" t="str">
            <v>-</v>
          </cell>
          <cell r="S314" t="str">
            <v>-</v>
          </cell>
          <cell r="T314" t="str">
            <v>-</v>
          </cell>
          <cell r="U314" t="str">
            <v>-</v>
          </cell>
          <cell r="V314" t="str">
            <v>-</v>
          </cell>
          <cell r="W314">
            <v>19</v>
          </cell>
          <cell r="X314">
            <v>25</v>
          </cell>
          <cell r="Y314">
            <v>28</v>
          </cell>
          <cell r="Z314">
            <v>58</v>
          </cell>
          <cell r="AA314">
            <v>59</v>
          </cell>
          <cell r="AB314">
            <v>60</v>
          </cell>
          <cell r="AC314">
            <v>61</v>
          </cell>
          <cell r="AD314">
            <v>63</v>
          </cell>
        </row>
        <row r="315">
          <cell r="A315" t="str">
            <v>VIDRO 2445X1277X6MM + COR</v>
          </cell>
          <cell r="B315">
            <v>2500</v>
          </cell>
          <cell r="C315">
            <v>1300</v>
          </cell>
          <cell r="D315">
            <v>123311</v>
          </cell>
          <cell r="E315">
            <v>181000311</v>
          </cell>
          <cell r="F315" t="str">
            <v>-</v>
          </cell>
          <cell r="G315" t="str">
            <v>-</v>
          </cell>
          <cell r="H315" t="str">
            <v>-</v>
          </cell>
          <cell r="I315" t="str">
            <v>-</v>
          </cell>
          <cell r="J315" t="str">
            <v>-</v>
          </cell>
          <cell r="K315" t="str">
            <v>-</v>
          </cell>
          <cell r="L315" t="str">
            <v>-</v>
          </cell>
          <cell r="M315" t="str">
            <v>-</v>
          </cell>
          <cell r="N315" t="str">
            <v>-</v>
          </cell>
          <cell r="O315" t="str">
            <v>-</v>
          </cell>
          <cell r="P315" t="str">
            <v>-</v>
          </cell>
          <cell r="Q315" t="str">
            <v>-</v>
          </cell>
          <cell r="R315" t="str">
            <v>-</v>
          </cell>
          <cell r="S315" t="str">
            <v>-</v>
          </cell>
          <cell r="T315" t="str">
            <v>-</v>
          </cell>
          <cell r="U315" t="str">
            <v>-</v>
          </cell>
          <cell r="V315" t="str">
            <v>-</v>
          </cell>
          <cell r="W315">
            <v>19</v>
          </cell>
          <cell r="X315">
            <v>25</v>
          </cell>
          <cell r="Y315">
            <v>28</v>
          </cell>
          <cell r="Z315">
            <v>58</v>
          </cell>
          <cell r="AA315">
            <v>59</v>
          </cell>
          <cell r="AB315">
            <v>60</v>
          </cell>
          <cell r="AC315">
            <v>61</v>
          </cell>
          <cell r="AD315">
            <v>63</v>
          </cell>
        </row>
        <row r="316">
          <cell r="A316" t="str">
            <v>VIDRO 2445X1377X6MM + COR</v>
          </cell>
          <cell r="B316">
            <v>2500</v>
          </cell>
          <cell r="C316">
            <v>1400</v>
          </cell>
          <cell r="D316">
            <v>123312</v>
          </cell>
          <cell r="E316">
            <v>181000312</v>
          </cell>
          <cell r="F316" t="str">
            <v>-</v>
          </cell>
          <cell r="G316" t="str">
            <v>-</v>
          </cell>
          <cell r="H316" t="str">
            <v>-</v>
          </cell>
          <cell r="I316" t="str">
            <v>-</v>
          </cell>
          <cell r="J316" t="str">
            <v>-</v>
          </cell>
          <cell r="K316" t="str">
            <v>-</v>
          </cell>
          <cell r="L316" t="str">
            <v>-</v>
          </cell>
          <cell r="M316" t="str">
            <v>-</v>
          </cell>
          <cell r="N316" t="str">
            <v>-</v>
          </cell>
          <cell r="O316" t="str">
            <v>-</v>
          </cell>
          <cell r="P316" t="str">
            <v>-</v>
          </cell>
          <cell r="Q316" t="str">
            <v>-</v>
          </cell>
          <cell r="R316" t="str">
            <v>-</v>
          </cell>
          <cell r="S316" t="str">
            <v>-</v>
          </cell>
          <cell r="T316" t="str">
            <v>-</v>
          </cell>
          <cell r="U316" t="str">
            <v>-</v>
          </cell>
          <cell r="V316" t="str">
            <v>-</v>
          </cell>
          <cell r="W316">
            <v>19</v>
          </cell>
          <cell r="X316">
            <v>25</v>
          </cell>
          <cell r="Y316">
            <v>28</v>
          </cell>
          <cell r="Z316">
            <v>58</v>
          </cell>
          <cell r="AA316">
            <v>59</v>
          </cell>
          <cell r="AB316">
            <v>60</v>
          </cell>
          <cell r="AC316">
            <v>61</v>
          </cell>
          <cell r="AD316">
            <v>63</v>
          </cell>
        </row>
        <row r="317">
          <cell r="A317" t="str">
            <v>VIDRO 2445X1477X6MM + COR</v>
          </cell>
          <cell r="B317">
            <v>2500</v>
          </cell>
          <cell r="C317">
            <v>1500</v>
          </cell>
          <cell r="D317">
            <v>123313</v>
          </cell>
          <cell r="E317">
            <v>181000313</v>
          </cell>
          <cell r="F317" t="str">
            <v>-</v>
          </cell>
          <cell r="G317" t="str">
            <v>-</v>
          </cell>
          <cell r="H317" t="str">
            <v>-</v>
          </cell>
          <cell r="I317" t="str">
            <v>-</v>
          </cell>
          <cell r="J317" t="str">
            <v>-</v>
          </cell>
          <cell r="K317" t="str">
            <v>-</v>
          </cell>
          <cell r="L317" t="str">
            <v>-</v>
          </cell>
          <cell r="M317" t="str">
            <v>-</v>
          </cell>
          <cell r="N317" t="str">
            <v>-</v>
          </cell>
          <cell r="O317" t="str">
            <v>-</v>
          </cell>
          <cell r="P317" t="str">
            <v>-</v>
          </cell>
          <cell r="Q317" t="str">
            <v>-</v>
          </cell>
          <cell r="R317" t="str">
            <v>-</v>
          </cell>
          <cell r="S317" t="str">
            <v>-</v>
          </cell>
          <cell r="T317" t="str">
            <v>-</v>
          </cell>
          <cell r="U317" t="str">
            <v>-</v>
          </cell>
          <cell r="V317" t="str">
            <v>-</v>
          </cell>
          <cell r="W317">
            <v>19</v>
          </cell>
          <cell r="X317">
            <v>25</v>
          </cell>
          <cell r="Y317">
            <v>28</v>
          </cell>
          <cell r="Z317">
            <v>58</v>
          </cell>
          <cell r="AA317">
            <v>59</v>
          </cell>
          <cell r="AB317">
            <v>60</v>
          </cell>
          <cell r="AC317">
            <v>61</v>
          </cell>
          <cell r="AD317">
            <v>63</v>
          </cell>
        </row>
        <row r="318">
          <cell r="A318" t="str">
            <v>VIDRO 2545X777X6MM + COR</v>
          </cell>
          <cell r="B318">
            <v>2600</v>
          </cell>
          <cell r="C318">
            <v>800</v>
          </cell>
          <cell r="D318">
            <v>123314</v>
          </cell>
          <cell r="E318">
            <v>181000314</v>
          </cell>
          <cell r="F318" t="str">
            <v>-</v>
          </cell>
          <cell r="G318" t="str">
            <v>-</v>
          </cell>
          <cell r="H318" t="str">
            <v>-</v>
          </cell>
          <cell r="I318" t="str">
            <v>-</v>
          </cell>
          <cell r="J318" t="str">
            <v>-</v>
          </cell>
          <cell r="K318" t="str">
            <v>-</v>
          </cell>
          <cell r="L318" t="str">
            <v>-</v>
          </cell>
          <cell r="M318" t="str">
            <v>-</v>
          </cell>
          <cell r="N318" t="str">
            <v>-</v>
          </cell>
          <cell r="O318" t="str">
            <v>-</v>
          </cell>
          <cell r="P318" t="str">
            <v>-</v>
          </cell>
          <cell r="Q318" t="str">
            <v>-</v>
          </cell>
          <cell r="R318" t="str">
            <v>-</v>
          </cell>
          <cell r="S318" t="str">
            <v>-</v>
          </cell>
          <cell r="T318" t="str">
            <v>-</v>
          </cell>
          <cell r="U318" t="str">
            <v>-</v>
          </cell>
          <cell r="V318" t="str">
            <v>-</v>
          </cell>
          <cell r="W318">
            <v>19</v>
          </cell>
          <cell r="X318">
            <v>25</v>
          </cell>
          <cell r="Y318">
            <v>28</v>
          </cell>
          <cell r="Z318">
            <v>58</v>
          </cell>
          <cell r="AA318">
            <v>59</v>
          </cell>
          <cell r="AB318">
            <v>60</v>
          </cell>
          <cell r="AC318">
            <v>61</v>
          </cell>
          <cell r="AD318">
            <v>63</v>
          </cell>
        </row>
        <row r="319">
          <cell r="A319" t="str">
            <v>VIDRO 2545X877X6MM + COR</v>
          </cell>
          <cell r="B319">
            <v>2600</v>
          </cell>
          <cell r="C319">
            <v>900</v>
          </cell>
          <cell r="D319">
            <v>123315</v>
          </cell>
          <cell r="E319">
            <v>181000315</v>
          </cell>
          <cell r="F319" t="str">
            <v>-</v>
          </cell>
          <cell r="G319" t="str">
            <v>-</v>
          </cell>
          <cell r="H319" t="str">
            <v>-</v>
          </cell>
          <cell r="I319" t="str">
            <v>-</v>
          </cell>
          <cell r="J319" t="str">
            <v>-</v>
          </cell>
          <cell r="K319" t="str">
            <v>-</v>
          </cell>
          <cell r="L319" t="str">
            <v>-</v>
          </cell>
          <cell r="M319" t="str">
            <v>-</v>
          </cell>
          <cell r="N319" t="str">
            <v>-</v>
          </cell>
          <cell r="O319" t="str">
            <v>-</v>
          </cell>
          <cell r="P319" t="str">
            <v>-</v>
          </cell>
          <cell r="Q319" t="str">
            <v>-</v>
          </cell>
          <cell r="R319" t="str">
            <v>-</v>
          </cell>
          <cell r="S319" t="str">
            <v>-</v>
          </cell>
          <cell r="T319" t="str">
            <v>-</v>
          </cell>
          <cell r="U319" t="str">
            <v>-</v>
          </cell>
          <cell r="V319" t="str">
            <v>-</v>
          </cell>
          <cell r="W319">
            <v>19</v>
          </cell>
          <cell r="X319">
            <v>25</v>
          </cell>
          <cell r="Y319">
            <v>28</v>
          </cell>
          <cell r="Z319">
            <v>58</v>
          </cell>
          <cell r="AA319">
            <v>59</v>
          </cell>
          <cell r="AB319">
            <v>60</v>
          </cell>
          <cell r="AC319">
            <v>61</v>
          </cell>
          <cell r="AD319">
            <v>63</v>
          </cell>
        </row>
        <row r="320">
          <cell r="A320" t="str">
            <v>VIDRO 2545X977X6MM + COR</v>
          </cell>
          <cell r="B320">
            <v>2600</v>
          </cell>
          <cell r="C320">
            <v>1000</v>
          </cell>
          <cell r="D320">
            <v>123316</v>
          </cell>
          <cell r="E320">
            <v>181000316</v>
          </cell>
          <cell r="F320" t="str">
            <v>-</v>
          </cell>
          <cell r="G320" t="str">
            <v>-</v>
          </cell>
          <cell r="H320" t="str">
            <v>-</v>
          </cell>
          <cell r="I320" t="str">
            <v>-</v>
          </cell>
          <cell r="J320" t="str">
            <v>-</v>
          </cell>
          <cell r="K320" t="str">
            <v>-</v>
          </cell>
          <cell r="L320" t="str">
            <v>-</v>
          </cell>
          <cell r="M320" t="str">
            <v>-</v>
          </cell>
          <cell r="N320" t="str">
            <v>-</v>
          </cell>
          <cell r="O320" t="str">
            <v>-</v>
          </cell>
          <cell r="P320" t="str">
            <v>-</v>
          </cell>
          <cell r="Q320" t="str">
            <v>-</v>
          </cell>
          <cell r="R320" t="str">
            <v>-</v>
          </cell>
          <cell r="S320" t="str">
            <v>-</v>
          </cell>
          <cell r="T320" t="str">
            <v>-</v>
          </cell>
          <cell r="U320" t="str">
            <v>-</v>
          </cell>
          <cell r="V320" t="str">
            <v>-</v>
          </cell>
          <cell r="W320">
            <v>19</v>
          </cell>
          <cell r="X320">
            <v>25</v>
          </cell>
          <cell r="Y320">
            <v>28</v>
          </cell>
          <cell r="Z320">
            <v>58</v>
          </cell>
          <cell r="AA320">
            <v>59</v>
          </cell>
          <cell r="AB320">
            <v>60</v>
          </cell>
          <cell r="AC320">
            <v>61</v>
          </cell>
          <cell r="AD320">
            <v>63</v>
          </cell>
        </row>
        <row r="321">
          <cell r="A321" t="str">
            <v>VIDRO 2545X1077X6MM + COR</v>
          </cell>
          <cell r="B321">
            <v>2600</v>
          </cell>
          <cell r="C321">
            <v>1100</v>
          </cell>
          <cell r="D321">
            <v>123317</v>
          </cell>
          <cell r="E321">
            <v>181000317</v>
          </cell>
          <cell r="F321" t="str">
            <v>-</v>
          </cell>
          <cell r="G321" t="str">
            <v>-</v>
          </cell>
          <cell r="H321" t="str">
            <v>-</v>
          </cell>
          <cell r="I321" t="str">
            <v>-</v>
          </cell>
          <cell r="J321" t="str">
            <v>-</v>
          </cell>
          <cell r="K321" t="str">
            <v>-</v>
          </cell>
          <cell r="L321" t="str">
            <v>-</v>
          </cell>
          <cell r="M321" t="str">
            <v>-</v>
          </cell>
          <cell r="N321" t="str">
            <v>-</v>
          </cell>
          <cell r="O321" t="str">
            <v>-</v>
          </cell>
          <cell r="P321" t="str">
            <v>-</v>
          </cell>
          <cell r="Q321" t="str">
            <v>-</v>
          </cell>
          <cell r="R321" t="str">
            <v>-</v>
          </cell>
          <cell r="S321" t="str">
            <v>-</v>
          </cell>
          <cell r="T321" t="str">
            <v>-</v>
          </cell>
          <cell r="U321" t="str">
            <v>-</v>
          </cell>
          <cell r="V321" t="str">
            <v>-</v>
          </cell>
          <cell r="W321">
            <v>19</v>
          </cell>
          <cell r="X321">
            <v>25</v>
          </cell>
          <cell r="Y321">
            <v>28</v>
          </cell>
          <cell r="Z321">
            <v>58</v>
          </cell>
          <cell r="AA321">
            <v>59</v>
          </cell>
          <cell r="AB321">
            <v>60</v>
          </cell>
          <cell r="AC321">
            <v>61</v>
          </cell>
          <cell r="AD321">
            <v>63</v>
          </cell>
        </row>
        <row r="322">
          <cell r="A322" t="str">
            <v>VIDRO 2545X1177X6MM + COR</v>
          </cell>
          <cell r="B322">
            <v>2600</v>
          </cell>
          <cell r="C322">
            <v>1200</v>
          </cell>
          <cell r="D322">
            <v>123318</v>
          </cell>
          <cell r="E322">
            <v>181000318</v>
          </cell>
          <cell r="F322" t="str">
            <v>-</v>
          </cell>
          <cell r="G322" t="str">
            <v>-</v>
          </cell>
          <cell r="H322" t="str">
            <v>-</v>
          </cell>
          <cell r="I322" t="str">
            <v>-</v>
          </cell>
          <cell r="J322" t="str">
            <v>-</v>
          </cell>
          <cell r="K322" t="str">
            <v>-</v>
          </cell>
          <cell r="L322" t="str">
            <v>-</v>
          </cell>
          <cell r="M322" t="str">
            <v>-</v>
          </cell>
          <cell r="N322" t="str">
            <v>-</v>
          </cell>
          <cell r="O322" t="str">
            <v>-</v>
          </cell>
          <cell r="P322" t="str">
            <v>-</v>
          </cell>
          <cell r="Q322" t="str">
            <v>-</v>
          </cell>
          <cell r="R322" t="str">
            <v>-</v>
          </cell>
          <cell r="S322" t="str">
            <v>-</v>
          </cell>
          <cell r="T322" t="str">
            <v>-</v>
          </cell>
          <cell r="U322" t="str">
            <v>-</v>
          </cell>
          <cell r="V322" t="str">
            <v>-</v>
          </cell>
          <cell r="W322">
            <v>19</v>
          </cell>
          <cell r="X322">
            <v>25</v>
          </cell>
          <cell r="Y322">
            <v>28</v>
          </cell>
          <cell r="Z322">
            <v>58</v>
          </cell>
          <cell r="AA322">
            <v>59</v>
          </cell>
          <cell r="AB322">
            <v>60</v>
          </cell>
          <cell r="AC322">
            <v>61</v>
          </cell>
          <cell r="AD322">
            <v>63</v>
          </cell>
        </row>
        <row r="323">
          <cell r="A323" t="str">
            <v>VIDRO 2545X1277X6MM + COR</v>
          </cell>
          <cell r="B323">
            <v>2600</v>
          </cell>
          <cell r="C323">
            <v>1300</v>
          </cell>
          <cell r="D323">
            <v>123319</v>
          </cell>
          <cell r="E323">
            <v>181000319</v>
          </cell>
          <cell r="F323" t="str">
            <v>-</v>
          </cell>
          <cell r="G323" t="str">
            <v>-</v>
          </cell>
          <cell r="H323" t="str">
            <v>-</v>
          </cell>
          <cell r="I323" t="str">
            <v>-</v>
          </cell>
          <cell r="J323" t="str">
            <v>-</v>
          </cell>
          <cell r="K323" t="str">
            <v>-</v>
          </cell>
          <cell r="L323" t="str">
            <v>-</v>
          </cell>
          <cell r="M323" t="str">
            <v>-</v>
          </cell>
          <cell r="N323" t="str">
            <v>-</v>
          </cell>
          <cell r="O323" t="str">
            <v>-</v>
          </cell>
          <cell r="P323" t="str">
            <v>-</v>
          </cell>
          <cell r="Q323" t="str">
            <v>-</v>
          </cell>
          <cell r="R323" t="str">
            <v>-</v>
          </cell>
          <cell r="S323" t="str">
            <v>-</v>
          </cell>
          <cell r="T323" t="str">
            <v>-</v>
          </cell>
          <cell r="U323" t="str">
            <v>-</v>
          </cell>
          <cell r="V323" t="str">
            <v>-</v>
          </cell>
          <cell r="W323">
            <v>19</v>
          </cell>
          <cell r="X323">
            <v>25</v>
          </cell>
          <cell r="Y323">
            <v>28</v>
          </cell>
          <cell r="Z323">
            <v>58</v>
          </cell>
          <cell r="AA323">
            <v>59</v>
          </cell>
          <cell r="AB323">
            <v>60</v>
          </cell>
          <cell r="AC323">
            <v>61</v>
          </cell>
          <cell r="AD323">
            <v>63</v>
          </cell>
        </row>
        <row r="324">
          <cell r="A324" t="str">
            <v>VIDRO 2545X1377X6MM + COR</v>
          </cell>
          <cell r="B324">
            <v>2600</v>
          </cell>
          <cell r="C324">
            <v>1400</v>
          </cell>
          <cell r="D324">
            <v>123320</v>
          </cell>
          <cell r="E324">
            <v>181000320</v>
          </cell>
          <cell r="F324" t="str">
            <v>-</v>
          </cell>
          <cell r="G324" t="str">
            <v>-</v>
          </cell>
          <cell r="H324" t="str">
            <v>-</v>
          </cell>
          <cell r="I324" t="str">
            <v>-</v>
          </cell>
          <cell r="J324" t="str">
            <v>-</v>
          </cell>
          <cell r="K324" t="str">
            <v>-</v>
          </cell>
          <cell r="L324" t="str">
            <v>-</v>
          </cell>
          <cell r="M324" t="str">
            <v>-</v>
          </cell>
          <cell r="N324" t="str">
            <v>-</v>
          </cell>
          <cell r="O324" t="str">
            <v>-</v>
          </cell>
          <cell r="P324" t="str">
            <v>-</v>
          </cell>
          <cell r="Q324" t="str">
            <v>-</v>
          </cell>
          <cell r="R324" t="str">
            <v>-</v>
          </cell>
          <cell r="S324" t="str">
            <v>-</v>
          </cell>
          <cell r="T324" t="str">
            <v>-</v>
          </cell>
          <cell r="U324" t="str">
            <v>-</v>
          </cell>
          <cell r="V324" t="str">
            <v>-</v>
          </cell>
          <cell r="W324">
            <v>19</v>
          </cell>
          <cell r="X324">
            <v>25</v>
          </cell>
          <cell r="Y324">
            <v>28</v>
          </cell>
          <cell r="Z324">
            <v>58</v>
          </cell>
          <cell r="AA324">
            <v>59</v>
          </cell>
          <cell r="AB324">
            <v>60</v>
          </cell>
          <cell r="AC324">
            <v>61</v>
          </cell>
          <cell r="AD324">
            <v>63</v>
          </cell>
        </row>
        <row r="325">
          <cell r="A325" t="str">
            <v>VIDRO 2545X1477X6MM + COR</v>
          </cell>
          <cell r="B325">
            <v>2600</v>
          </cell>
          <cell r="C325">
            <v>1500</v>
          </cell>
          <cell r="D325">
            <v>123321</v>
          </cell>
          <cell r="E325">
            <v>181000321</v>
          </cell>
          <cell r="F325" t="str">
            <v>-</v>
          </cell>
          <cell r="G325" t="str">
            <v>-</v>
          </cell>
          <cell r="H325" t="str">
            <v>-</v>
          </cell>
          <cell r="I325" t="str">
            <v>-</v>
          </cell>
          <cell r="J325" t="str">
            <v>-</v>
          </cell>
          <cell r="K325" t="str">
            <v>-</v>
          </cell>
          <cell r="L325" t="str">
            <v>-</v>
          </cell>
          <cell r="M325" t="str">
            <v>-</v>
          </cell>
          <cell r="N325" t="str">
            <v>-</v>
          </cell>
          <cell r="O325" t="str">
            <v>-</v>
          </cell>
          <cell r="P325" t="str">
            <v>-</v>
          </cell>
          <cell r="Q325" t="str">
            <v>-</v>
          </cell>
          <cell r="R325" t="str">
            <v>-</v>
          </cell>
          <cell r="S325" t="str">
            <v>-</v>
          </cell>
          <cell r="T325" t="str">
            <v>-</v>
          </cell>
          <cell r="U325" t="str">
            <v>-</v>
          </cell>
          <cell r="V325" t="str">
            <v>-</v>
          </cell>
          <cell r="W325">
            <v>19</v>
          </cell>
          <cell r="X325">
            <v>25</v>
          </cell>
          <cell r="Y325">
            <v>28</v>
          </cell>
          <cell r="Z325">
            <v>58</v>
          </cell>
          <cell r="AA325">
            <v>59</v>
          </cell>
          <cell r="AB325">
            <v>60</v>
          </cell>
          <cell r="AC325">
            <v>61</v>
          </cell>
          <cell r="AD325">
            <v>63</v>
          </cell>
        </row>
        <row r="326">
          <cell r="A326" t="str">
            <v>VIDRO 2645X777X6MM + COR</v>
          </cell>
          <cell r="B326">
            <v>2700</v>
          </cell>
          <cell r="C326">
            <v>800</v>
          </cell>
          <cell r="D326">
            <v>123322</v>
          </cell>
          <cell r="E326">
            <v>181000322</v>
          </cell>
          <cell r="F326" t="str">
            <v>-</v>
          </cell>
          <cell r="G326" t="str">
            <v>-</v>
          </cell>
          <cell r="H326" t="str">
            <v>-</v>
          </cell>
          <cell r="I326" t="str">
            <v>-</v>
          </cell>
          <cell r="J326" t="str">
            <v>-</v>
          </cell>
          <cell r="K326" t="str">
            <v>-</v>
          </cell>
          <cell r="L326" t="str">
            <v>-</v>
          </cell>
          <cell r="M326" t="str">
            <v>-</v>
          </cell>
          <cell r="N326" t="str">
            <v>-</v>
          </cell>
          <cell r="O326" t="str">
            <v>-</v>
          </cell>
          <cell r="P326" t="str">
            <v>-</v>
          </cell>
          <cell r="Q326" t="str">
            <v>-</v>
          </cell>
          <cell r="R326" t="str">
            <v>-</v>
          </cell>
          <cell r="S326" t="str">
            <v>-</v>
          </cell>
          <cell r="T326" t="str">
            <v>-</v>
          </cell>
          <cell r="U326" t="str">
            <v>-</v>
          </cell>
          <cell r="V326" t="str">
            <v>-</v>
          </cell>
          <cell r="W326">
            <v>19</v>
          </cell>
          <cell r="X326">
            <v>25</v>
          </cell>
          <cell r="Y326">
            <v>28</v>
          </cell>
          <cell r="Z326">
            <v>58</v>
          </cell>
          <cell r="AA326">
            <v>59</v>
          </cell>
          <cell r="AB326">
            <v>60</v>
          </cell>
          <cell r="AC326">
            <v>61</v>
          </cell>
          <cell r="AD326">
            <v>63</v>
          </cell>
        </row>
        <row r="327">
          <cell r="A327" t="str">
            <v>VIDRO 2645X877X6MM + COR</v>
          </cell>
          <cell r="B327">
            <v>2700</v>
          </cell>
          <cell r="C327">
            <v>900</v>
          </cell>
          <cell r="D327">
            <v>123323</v>
          </cell>
          <cell r="E327">
            <v>181000323</v>
          </cell>
          <cell r="F327" t="str">
            <v>-</v>
          </cell>
          <cell r="G327" t="str">
            <v>-</v>
          </cell>
          <cell r="H327" t="str">
            <v>-</v>
          </cell>
          <cell r="I327" t="str">
            <v>-</v>
          </cell>
          <cell r="J327" t="str">
            <v>-</v>
          </cell>
          <cell r="K327" t="str">
            <v>-</v>
          </cell>
          <cell r="L327" t="str">
            <v>-</v>
          </cell>
          <cell r="M327" t="str">
            <v>-</v>
          </cell>
          <cell r="N327" t="str">
            <v>-</v>
          </cell>
          <cell r="O327" t="str">
            <v>-</v>
          </cell>
          <cell r="P327" t="str">
            <v>-</v>
          </cell>
          <cell r="Q327" t="str">
            <v>-</v>
          </cell>
          <cell r="R327" t="str">
            <v>-</v>
          </cell>
          <cell r="S327" t="str">
            <v>-</v>
          </cell>
          <cell r="T327" t="str">
            <v>-</v>
          </cell>
          <cell r="U327" t="str">
            <v>-</v>
          </cell>
          <cell r="V327" t="str">
            <v>-</v>
          </cell>
          <cell r="W327">
            <v>19</v>
          </cell>
          <cell r="X327">
            <v>25</v>
          </cell>
          <cell r="Y327">
            <v>28</v>
          </cell>
          <cell r="Z327">
            <v>58</v>
          </cell>
          <cell r="AA327">
            <v>59</v>
          </cell>
          <cell r="AB327">
            <v>60</v>
          </cell>
          <cell r="AC327">
            <v>61</v>
          </cell>
          <cell r="AD327">
            <v>63</v>
          </cell>
        </row>
        <row r="328">
          <cell r="A328" t="str">
            <v>VIDRO 2645X977X6MM + COR</v>
          </cell>
          <cell r="B328">
            <v>2700</v>
          </cell>
          <cell r="C328">
            <v>1000</v>
          </cell>
          <cell r="D328">
            <v>123324</v>
          </cell>
          <cell r="E328">
            <v>181000324</v>
          </cell>
          <cell r="F328" t="str">
            <v>-</v>
          </cell>
          <cell r="G328" t="str">
            <v>-</v>
          </cell>
          <cell r="H328" t="str">
            <v>-</v>
          </cell>
          <cell r="I328" t="str">
            <v>-</v>
          </cell>
          <cell r="J328" t="str">
            <v>-</v>
          </cell>
          <cell r="K328" t="str">
            <v>-</v>
          </cell>
          <cell r="L328" t="str">
            <v>-</v>
          </cell>
          <cell r="M328" t="str">
            <v>-</v>
          </cell>
          <cell r="N328" t="str">
            <v>-</v>
          </cell>
          <cell r="O328" t="str">
            <v>-</v>
          </cell>
          <cell r="P328" t="str">
            <v>-</v>
          </cell>
          <cell r="Q328" t="str">
            <v>-</v>
          </cell>
          <cell r="R328" t="str">
            <v>-</v>
          </cell>
          <cell r="S328" t="str">
            <v>-</v>
          </cell>
          <cell r="T328" t="str">
            <v>-</v>
          </cell>
          <cell r="U328" t="str">
            <v>-</v>
          </cell>
          <cell r="V328" t="str">
            <v>-</v>
          </cell>
          <cell r="W328">
            <v>19</v>
          </cell>
          <cell r="X328">
            <v>25</v>
          </cell>
          <cell r="Y328">
            <v>28</v>
          </cell>
          <cell r="Z328">
            <v>58</v>
          </cell>
          <cell r="AA328">
            <v>59</v>
          </cell>
          <cell r="AB328">
            <v>60</v>
          </cell>
          <cell r="AC328">
            <v>61</v>
          </cell>
          <cell r="AD328">
            <v>63</v>
          </cell>
        </row>
        <row r="329">
          <cell r="A329" t="str">
            <v>VIDRO 2645X1077X6MM + COR</v>
          </cell>
          <cell r="B329">
            <v>2700</v>
          </cell>
          <cell r="C329">
            <v>1100</v>
          </cell>
          <cell r="D329">
            <v>123325</v>
          </cell>
          <cell r="E329">
            <v>181000325</v>
          </cell>
          <cell r="F329" t="str">
            <v>-</v>
          </cell>
          <cell r="G329" t="str">
            <v>-</v>
          </cell>
          <cell r="H329" t="str">
            <v>-</v>
          </cell>
          <cell r="I329" t="str">
            <v>-</v>
          </cell>
          <cell r="J329" t="str">
            <v>-</v>
          </cell>
          <cell r="K329" t="str">
            <v>-</v>
          </cell>
          <cell r="L329" t="str">
            <v>-</v>
          </cell>
          <cell r="M329" t="str">
            <v>-</v>
          </cell>
          <cell r="N329" t="str">
            <v>-</v>
          </cell>
          <cell r="O329" t="str">
            <v>-</v>
          </cell>
          <cell r="P329" t="str">
            <v>-</v>
          </cell>
          <cell r="Q329" t="str">
            <v>-</v>
          </cell>
          <cell r="R329" t="str">
            <v>-</v>
          </cell>
          <cell r="S329" t="str">
            <v>-</v>
          </cell>
          <cell r="T329" t="str">
            <v>-</v>
          </cell>
          <cell r="U329" t="str">
            <v>-</v>
          </cell>
          <cell r="V329" t="str">
            <v>-</v>
          </cell>
          <cell r="W329">
            <v>19</v>
          </cell>
          <cell r="X329">
            <v>25</v>
          </cell>
          <cell r="Y329">
            <v>28</v>
          </cell>
          <cell r="Z329">
            <v>58</v>
          </cell>
          <cell r="AA329">
            <v>59</v>
          </cell>
          <cell r="AB329">
            <v>60</v>
          </cell>
          <cell r="AC329">
            <v>61</v>
          </cell>
          <cell r="AD329">
            <v>63</v>
          </cell>
        </row>
        <row r="330">
          <cell r="A330" t="str">
            <v>VIDRO 2645X1177X6MM + COR</v>
          </cell>
          <cell r="B330">
            <v>2700</v>
          </cell>
          <cell r="C330">
            <v>1200</v>
          </cell>
          <cell r="D330">
            <v>123326</v>
          </cell>
          <cell r="E330">
            <v>181000326</v>
          </cell>
          <cell r="F330" t="str">
            <v>-</v>
          </cell>
          <cell r="G330" t="str">
            <v>-</v>
          </cell>
          <cell r="H330" t="str">
            <v>-</v>
          </cell>
          <cell r="I330" t="str">
            <v>-</v>
          </cell>
          <cell r="J330" t="str">
            <v>-</v>
          </cell>
          <cell r="K330" t="str">
            <v>-</v>
          </cell>
          <cell r="L330" t="str">
            <v>-</v>
          </cell>
          <cell r="M330" t="str">
            <v>-</v>
          </cell>
          <cell r="N330" t="str">
            <v>-</v>
          </cell>
          <cell r="O330" t="str">
            <v>-</v>
          </cell>
          <cell r="P330" t="str">
            <v>-</v>
          </cell>
          <cell r="Q330" t="str">
            <v>-</v>
          </cell>
          <cell r="R330" t="str">
            <v>-</v>
          </cell>
          <cell r="S330" t="str">
            <v>-</v>
          </cell>
          <cell r="T330" t="str">
            <v>-</v>
          </cell>
          <cell r="U330" t="str">
            <v>-</v>
          </cell>
          <cell r="V330" t="str">
            <v>-</v>
          </cell>
          <cell r="W330">
            <v>19</v>
          </cell>
          <cell r="X330">
            <v>25</v>
          </cell>
          <cell r="Y330">
            <v>28</v>
          </cell>
          <cell r="Z330">
            <v>58</v>
          </cell>
          <cell r="AA330">
            <v>59</v>
          </cell>
          <cell r="AB330">
            <v>60</v>
          </cell>
          <cell r="AC330">
            <v>61</v>
          </cell>
          <cell r="AD330">
            <v>63</v>
          </cell>
        </row>
        <row r="331">
          <cell r="A331" t="str">
            <v>VIDRO 2645X1277X6MM + COR</v>
          </cell>
          <cell r="B331">
            <v>2700</v>
          </cell>
          <cell r="C331">
            <v>1300</v>
          </cell>
          <cell r="D331">
            <v>123327</v>
          </cell>
          <cell r="E331">
            <v>181000327</v>
          </cell>
          <cell r="F331" t="str">
            <v>-</v>
          </cell>
          <cell r="G331" t="str">
            <v>-</v>
          </cell>
          <cell r="H331" t="str">
            <v>-</v>
          </cell>
          <cell r="I331" t="str">
            <v>-</v>
          </cell>
          <cell r="J331" t="str">
            <v>-</v>
          </cell>
          <cell r="K331" t="str">
            <v>-</v>
          </cell>
          <cell r="L331" t="str">
            <v>-</v>
          </cell>
          <cell r="M331" t="str">
            <v>-</v>
          </cell>
          <cell r="N331" t="str">
            <v>-</v>
          </cell>
          <cell r="O331" t="str">
            <v>-</v>
          </cell>
          <cell r="P331" t="str">
            <v>-</v>
          </cell>
          <cell r="Q331" t="str">
            <v>-</v>
          </cell>
          <cell r="R331" t="str">
            <v>-</v>
          </cell>
          <cell r="S331" t="str">
            <v>-</v>
          </cell>
          <cell r="T331" t="str">
            <v>-</v>
          </cell>
          <cell r="U331" t="str">
            <v>-</v>
          </cell>
          <cell r="V331" t="str">
            <v>-</v>
          </cell>
          <cell r="W331">
            <v>19</v>
          </cell>
          <cell r="X331">
            <v>25</v>
          </cell>
          <cell r="Y331">
            <v>28</v>
          </cell>
          <cell r="Z331">
            <v>58</v>
          </cell>
          <cell r="AA331">
            <v>59</v>
          </cell>
          <cell r="AB331">
            <v>60</v>
          </cell>
          <cell r="AC331">
            <v>61</v>
          </cell>
          <cell r="AD331">
            <v>63</v>
          </cell>
        </row>
        <row r="332">
          <cell r="A332" t="str">
            <v>VIDRO 2645X1377X6MM + COR</v>
          </cell>
          <cell r="B332">
            <v>2700</v>
          </cell>
          <cell r="C332">
            <v>1400</v>
          </cell>
          <cell r="D332">
            <v>123328</v>
          </cell>
          <cell r="E332">
            <v>181000328</v>
          </cell>
          <cell r="F332" t="str">
            <v>-</v>
          </cell>
          <cell r="G332" t="str">
            <v>-</v>
          </cell>
          <cell r="H332" t="str">
            <v>-</v>
          </cell>
          <cell r="I332" t="str">
            <v>-</v>
          </cell>
          <cell r="J332" t="str">
            <v>-</v>
          </cell>
          <cell r="K332" t="str">
            <v>-</v>
          </cell>
          <cell r="L332" t="str">
            <v>-</v>
          </cell>
          <cell r="M332" t="str">
            <v>-</v>
          </cell>
          <cell r="N332" t="str">
            <v>-</v>
          </cell>
          <cell r="O332" t="str">
            <v>-</v>
          </cell>
          <cell r="P332" t="str">
            <v>-</v>
          </cell>
          <cell r="Q332" t="str">
            <v>-</v>
          </cell>
          <cell r="R332" t="str">
            <v>-</v>
          </cell>
          <cell r="S332" t="str">
            <v>-</v>
          </cell>
          <cell r="T332" t="str">
            <v>-</v>
          </cell>
          <cell r="U332" t="str">
            <v>-</v>
          </cell>
          <cell r="V332" t="str">
            <v>-</v>
          </cell>
          <cell r="W332">
            <v>19</v>
          </cell>
          <cell r="X332">
            <v>25</v>
          </cell>
          <cell r="Y332">
            <v>28</v>
          </cell>
          <cell r="Z332">
            <v>58</v>
          </cell>
          <cell r="AA332">
            <v>59</v>
          </cell>
          <cell r="AB332">
            <v>60</v>
          </cell>
          <cell r="AC332">
            <v>61</v>
          </cell>
          <cell r="AD332">
            <v>63</v>
          </cell>
        </row>
        <row r="333">
          <cell r="A333" t="str">
            <v>VIDRO 2645X1477X6MM + COR</v>
          </cell>
          <cell r="B333">
            <v>2700</v>
          </cell>
          <cell r="C333">
            <v>1500</v>
          </cell>
          <cell r="D333">
            <v>123329</v>
          </cell>
          <cell r="E333">
            <v>181000329</v>
          </cell>
          <cell r="F333" t="str">
            <v>-</v>
          </cell>
          <cell r="G333" t="str">
            <v>-</v>
          </cell>
          <cell r="H333" t="str">
            <v>-</v>
          </cell>
          <cell r="I333" t="str">
            <v>-</v>
          </cell>
          <cell r="J333" t="str">
            <v>-</v>
          </cell>
          <cell r="K333" t="str">
            <v>-</v>
          </cell>
          <cell r="L333" t="str">
            <v>-</v>
          </cell>
          <cell r="M333" t="str">
            <v>-</v>
          </cell>
          <cell r="N333" t="str">
            <v>-</v>
          </cell>
          <cell r="O333" t="str">
            <v>-</v>
          </cell>
          <cell r="P333" t="str">
            <v>-</v>
          </cell>
          <cell r="Q333" t="str">
            <v>-</v>
          </cell>
          <cell r="R333" t="str">
            <v>-</v>
          </cell>
          <cell r="S333" t="str">
            <v>-</v>
          </cell>
          <cell r="T333" t="str">
            <v>-</v>
          </cell>
          <cell r="U333" t="str">
            <v>-</v>
          </cell>
          <cell r="V333" t="str">
            <v>-</v>
          </cell>
          <cell r="W333">
            <v>19</v>
          </cell>
          <cell r="X333">
            <v>25</v>
          </cell>
          <cell r="Y333">
            <v>28</v>
          </cell>
          <cell r="Z333">
            <v>58</v>
          </cell>
          <cell r="AA333">
            <v>59</v>
          </cell>
          <cell r="AB333">
            <v>60</v>
          </cell>
          <cell r="AC333">
            <v>61</v>
          </cell>
          <cell r="AD333">
            <v>63</v>
          </cell>
        </row>
        <row r="334">
          <cell r="U334">
            <v>0</v>
          </cell>
        </row>
        <row r="335">
          <cell r="A335" t="str">
            <v>VIDROS COM RECORTE PARA PUXADOR E FECHADURA</v>
          </cell>
          <cell r="B335">
            <v>0</v>
          </cell>
          <cell r="C335">
            <v>0</v>
          </cell>
          <cell r="D335">
            <v>0</v>
          </cell>
          <cell r="E335">
            <v>0</v>
          </cell>
          <cell r="F335">
            <v>0</v>
          </cell>
          <cell r="G335">
            <v>0</v>
          </cell>
          <cell r="H335">
            <v>0</v>
          </cell>
          <cell r="I335">
            <v>0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  <cell r="Q335">
            <v>0</v>
          </cell>
          <cell r="R335">
            <v>0</v>
          </cell>
          <cell r="S335">
            <v>0</v>
          </cell>
          <cell r="T335">
            <v>0</v>
          </cell>
          <cell r="U335">
            <v>0</v>
          </cell>
          <cell r="V335">
            <v>0</v>
          </cell>
          <cell r="W335">
            <v>0</v>
          </cell>
          <cell r="X335">
            <v>0</v>
          </cell>
          <cell r="Y335">
            <v>0</v>
          </cell>
          <cell r="Z335">
            <v>0</v>
          </cell>
          <cell r="AA335">
            <v>0</v>
          </cell>
          <cell r="AB335">
            <v>0</v>
          </cell>
          <cell r="AC335">
            <v>0</v>
          </cell>
          <cell r="AD335">
            <v>0</v>
          </cell>
        </row>
        <row r="336">
          <cell r="A336" t="str">
            <v>VIDRO PUX 1745X777X6MM + COR</v>
          </cell>
          <cell r="B336">
            <v>1800</v>
          </cell>
          <cell r="C336">
            <v>800</v>
          </cell>
          <cell r="D336">
            <v>123330</v>
          </cell>
          <cell r="E336">
            <v>181000330</v>
          </cell>
          <cell r="F336" t="str">
            <v>-</v>
          </cell>
          <cell r="G336" t="str">
            <v>-</v>
          </cell>
          <cell r="H336" t="str">
            <v>-</v>
          </cell>
          <cell r="I336" t="str">
            <v>-</v>
          </cell>
          <cell r="J336" t="str">
            <v>-</v>
          </cell>
          <cell r="K336" t="str">
            <v>-</v>
          </cell>
          <cell r="L336" t="str">
            <v>-</v>
          </cell>
          <cell r="M336" t="str">
            <v>-</v>
          </cell>
          <cell r="N336" t="str">
            <v>-</v>
          </cell>
          <cell r="O336" t="str">
            <v>-</v>
          </cell>
          <cell r="P336" t="str">
            <v>-</v>
          </cell>
          <cell r="Q336" t="str">
            <v>-</v>
          </cell>
          <cell r="R336" t="str">
            <v>-</v>
          </cell>
          <cell r="S336" t="str">
            <v>-</v>
          </cell>
          <cell r="T336" t="str">
            <v>-</v>
          </cell>
          <cell r="U336" t="str">
            <v>-</v>
          </cell>
          <cell r="V336" t="str">
            <v>-</v>
          </cell>
          <cell r="W336">
            <v>19</v>
          </cell>
          <cell r="X336">
            <v>25</v>
          </cell>
          <cell r="Y336">
            <v>28</v>
          </cell>
          <cell r="Z336">
            <v>58</v>
          </cell>
          <cell r="AA336">
            <v>59</v>
          </cell>
          <cell r="AB336">
            <v>60</v>
          </cell>
          <cell r="AC336">
            <v>61</v>
          </cell>
          <cell r="AD336">
            <v>63</v>
          </cell>
        </row>
        <row r="337">
          <cell r="A337" t="str">
            <v>VIDRO PUX 1745X877X6MM + COR</v>
          </cell>
          <cell r="B337">
            <v>1800</v>
          </cell>
          <cell r="C337">
            <v>900</v>
          </cell>
          <cell r="D337">
            <v>123331</v>
          </cell>
          <cell r="E337">
            <v>181000331</v>
          </cell>
          <cell r="F337" t="str">
            <v>-</v>
          </cell>
          <cell r="G337" t="str">
            <v>-</v>
          </cell>
          <cell r="H337" t="str">
            <v>-</v>
          </cell>
          <cell r="I337" t="str">
            <v>-</v>
          </cell>
          <cell r="J337" t="str">
            <v>-</v>
          </cell>
          <cell r="K337" t="str">
            <v>-</v>
          </cell>
          <cell r="L337" t="str">
            <v>-</v>
          </cell>
          <cell r="M337" t="str">
            <v>-</v>
          </cell>
          <cell r="N337" t="str">
            <v>-</v>
          </cell>
          <cell r="O337" t="str">
            <v>-</v>
          </cell>
          <cell r="P337" t="str">
            <v>-</v>
          </cell>
          <cell r="Q337" t="str">
            <v>-</v>
          </cell>
          <cell r="R337" t="str">
            <v>-</v>
          </cell>
          <cell r="S337" t="str">
            <v>-</v>
          </cell>
          <cell r="T337" t="str">
            <v>-</v>
          </cell>
          <cell r="U337" t="str">
            <v>-</v>
          </cell>
          <cell r="V337" t="str">
            <v>-</v>
          </cell>
          <cell r="W337">
            <v>19</v>
          </cell>
          <cell r="X337">
            <v>25</v>
          </cell>
          <cell r="Y337">
            <v>28</v>
          </cell>
          <cell r="Z337">
            <v>58</v>
          </cell>
          <cell r="AA337">
            <v>59</v>
          </cell>
          <cell r="AB337">
            <v>60</v>
          </cell>
          <cell r="AC337">
            <v>61</v>
          </cell>
          <cell r="AD337">
            <v>63</v>
          </cell>
        </row>
        <row r="338">
          <cell r="A338" t="str">
            <v>VIDRO PUX 1745X977X6MM + COR</v>
          </cell>
          <cell r="B338">
            <v>1800</v>
          </cell>
          <cell r="C338">
            <v>1000</v>
          </cell>
          <cell r="D338">
            <v>123332</v>
          </cell>
          <cell r="E338">
            <v>181000332</v>
          </cell>
          <cell r="F338" t="str">
            <v>-</v>
          </cell>
          <cell r="G338" t="str">
            <v>-</v>
          </cell>
          <cell r="H338" t="str">
            <v>-</v>
          </cell>
          <cell r="I338" t="str">
            <v>-</v>
          </cell>
          <cell r="J338" t="str">
            <v>-</v>
          </cell>
          <cell r="K338" t="str">
            <v>-</v>
          </cell>
          <cell r="L338" t="str">
            <v>-</v>
          </cell>
          <cell r="M338" t="str">
            <v>-</v>
          </cell>
          <cell r="N338" t="str">
            <v>-</v>
          </cell>
          <cell r="O338" t="str">
            <v>-</v>
          </cell>
          <cell r="P338" t="str">
            <v>-</v>
          </cell>
          <cell r="Q338" t="str">
            <v>-</v>
          </cell>
          <cell r="R338" t="str">
            <v>-</v>
          </cell>
          <cell r="S338" t="str">
            <v>-</v>
          </cell>
          <cell r="T338" t="str">
            <v>-</v>
          </cell>
          <cell r="U338" t="str">
            <v>-</v>
          </cell>
          <cell r="V338" t="str">
            <v>-</v>
          </cell>
          <cell r="W338">
            <v>19</v>
          </cell>
          <cell r="X338">
            <v>25</v>
          </cell>
          <cell r="Y338">
            <v>28</v>
          </cell>
          <cell r="Z338">
            <v>58</v>
          </cell>
          <cell r="AA338">
            <v>59</v>
          </cell>
          <cell r="AB338">
            <v>60</v>
          </cell>
          <cell r="AC338">
            <v>61</v>
          </cell>
          <cell r="AD338">
            <v>63</v>
          </cell>
        </row>
        <row r="339">
          <cell r="A339" t="str">
            <v>VIDRO PUX 1745X1077X6MM + COR</v>
          </cell>
          <cell r="B339">
            <v>1800</v>
          </cell>
          <cell r="C339">
            <v>1100</v>
          </cell>
          <cell r="D339">
            <v>123333</v>
          </cell>
          <cell r="E339">
            <v>181000333</v>
          </cell>
          <cell r="F339" t="str">
            <v>-</v>
          </cell>
          <cell r="G339" t="str">
            <v>-</v>
          </cell>
          <cell r="H339" t="str">
            <v>-</v>
          </cell>
          <cell r="I339" t="str">
            <v>-</v>
          </cell>
          <cell r="J339" t="str">
            <v>-</v>
          </cell>
          <cell r="K339" t="str">
            <v>-</v>
          </cell>
          <cell r="L339" t="str">
            <v>-</v>
          </cell>
          <cell r="M339" t="str">
            <v>-</v>
          </cell>
          <cell r="N339" t="str">
            <v>-</v>
          </cell>
          <cell r="O339" t="str">
            <v>-</v>
          </cell>
          <cell r="P339" t="str">
            <v>-</v>
          </cell>
          <cell r="Q339" t="str">
            <v>-</v>
          </cell>
          <cell r="R339" t="str">
            <v>-</v>
          </cell>
          <cell r="S339" t="str">
            <v>-</v>
          </cell>
          <cell r="T339" t="str">
            <v>-</v>
          </cell>
          <cell r="U339" t="str">
            <v>-</v>
          </cell>
          <cell r="V339" t="str">
            <v>-</v>
          </cell>
          <cell r="W339">
            <v>19</v>
          </cell>
          <cell r="X339">
            <v>25</v>
          </cell>
          <cell r="Y339">
            <v>28</v>
          </cell>
          <cell r="Z339">
            <v>58</v>
          </cell>
          <cell r="AA339">
            <v>59</v>
          </cell>
          <cell r="AB339">
            <v>60</v>
          </cell>
          <cell r="AC339">
            <v>61</v>
          </cell>
          <cell r="AD339">
            <v>63</v>
          </cell>
        </row>
        <row r="340">
          <cell r="A340" t="str">
            <v>VIDRO PUX 1745X1177X6MM + COR</v>
          </cell>
          <cell r="B340">
            <v>1800</v>
          </cell>
          <cell r="C340">
            <v>1200</v>
          </cell>
          <cell r="D340">
            <v>123334</v>
          </cell>
          <cell r="E340">
            <v>181000334</v>
          </cell>
          <cell r="F340" t="str">
            <v>-</v>
          </cell>
          <cell r="G340" t="str">
            <v>-</v>
          </cell>
          <cell r="H340" t="str">
            <v>-</v>
          </cell>
          <cell r="I340" t="str">
            <v>-</v>
          </cell>
          <cell r="J340" t="str">
            <v>-</v>
          </cell>
          <cell r="K340" t="str">
            <v>-</v>
          </cell>
          <cell r="L340" t="str">
            <v>-</v>
          </cell>
          <cell r="M340" t="str">
            <v>-</v>
          </cell>
          <cell r="N340" t="str">
            <v>-</v>
          </cell>
          <cell r="O340" t="str">
            <v>-</v>
          </cell>
          <cell r="P340" t="str">
            <v>-</v>
          </cell>
          <cell r="Q340" t="str">
            <v>-</v>
          </cell>
          <cell r="R340" t="str">
            <v>-</v>
          </cell>
          <cell r="S340" t="str">
            <v>-</v>
          </cell>
          <cell r="T340" t="str">
            <v>-</v>
          </cell>
          <cell r="U340" t="str">
            <v>-</v>
          </cell>
          <cell r="V340" t="str">
            <v>-</v>
          </cell>
          <cell r="W340">
            <v>19</v>
          </cell>
          <cell r="X340">
            <v>25</v>
          </cell>
          <cell r="Y340">
            <v>28</v>
          </cell>
          <cell r="Z340">
            <v>58</v>
          </cell>
          <cell r="AA340">
            <v>59</v>
          </cell>
          <cell r="AB340">
            <v>60</v>
          </cell>
          <cell r="AC340">
            <v>61</v>
          </cell>
          <cell r="AD340">
            <v>63</v>
          </cell>
        </row>
        <row r="341">
          <cell r="A341" t="str">
            <v>VIDRO PUX 1745X1277X6MM + COR</v>
          </cell>
          <cell r="B341">
            <v>1800</v>
          </cell>
          <cell r="C341">
            <v>1300</v>
          </cell>
          <cell r="D341">
            <v>123335</v>
          </cell>
          <cell r="E341">
            <v>181000335</v>
          </cell>
          <cell r="F341" t="str">
            <v>-</v>
          </cell>
          <cell r="G341" t="str">
            <v>-</v>
          </cell>
          <cell r="H341" t="str">
            <v>-</v>
          </cell>
          <cell r="I341" t="str">
            <v>-</v>
          </cell>
          <cell r="J341" t="str">
            <v>-</v>
          </cell>
          <cell r="K341" t="str">
            <v>-</v>
          </cell>
          <cell r="L341" t="str">
            <v>-</v>
          </cell>
          <cell r="M341" t="str">
            <v>-</v>
          </cell>
          <cell r="N341" t="str">
            <v>-</v>
          </cell>
          <cell r="O341" t="str">
            <v>-</v>
          </cell>
          <cell r="P341" t="str">
            <v>-</v>
          </cell>
          <cell r="Q341" t="str">
            <v>-</v>
          </cell>
          <cell r="R341" t="str">
            <v>-</v>
          </cell>
          <cell r="S341" t="str">
            <v>-</v>
          </cell>
          <cell r="T341" t="str">
            <v>-</v>
          </cell>
          <cell r="U341" t="str">
            <v>-</v>
          </cell>
          <cell r="V341" t="str">
            <v>-</v>
          </cell>
          <cell r="W341">
            <v>19</v>
          </cell>
          <cell r="X341">
            <v>25</v>
          </cell>
          <cell r="Y341">
            <v>28</v>
          </cell>
          <cell r="Z341">
            <v>58</v>
          </cell>
          <cell r="AA341">
            <v>59</v>
          </cell>
          <cell r="AB341">
            <v>60</v>
          </cell>
          <cell r="AC341">
            <v>61</v>
          </cell>
          <cell r="AD341">
            <v>63</v>
          </cell>
        </row>
        <row r="342">
          <cell r="A342" t="str">
            <v>VIDRO PUX 1745X1377X6MM + COR</v>
          </cell>
          <cell r="B342">
            <v>1800</v>
          </cell>
          <cell r="C342">
            <v>1400</v>
          </cell>
          <cell r="D342">
            <v>123336</v>
          </cell>
          <cell r="E342">
            <v>181000336</v>
          </cell>
          <cell r="F342" t="str">
            <v>-</v>
          </cell>
          <cell r="G342" t="str">
            <v>-</v>
          </cell>
          <cell r="H342" t="str">
            <v>-</v>
          </cell>
          <cell r="I342" t="str">
            <v>-</v>
          </cell>
          <cell r="J342" t="str">
            <v>-</v>
          </cell>
          <cell r="K342" t="str">
            <v>-</v>
          </cell>
          <cell r="L342" t="str">
            <v>-</v>
          </cell>
          <cell r="M342" t="str">
            <v>-</v>
          </cell>
          <cell r="N342" t="str">
            <v>-</v>
          </cell>
          <cell r="O342" t="str">
            <v>-</v>
          </cell>
          <cell r="P342" t="str">
            <v>-</v>
          </cell>
          <cell r="Q342" t="str">
            <v>-</v>
          </cell>
          <cell r="R342" t="str">
            <v>-</v>
          </cell>
          <cell r="S342" t="str">
            <v>-</v>
          </cell>
          <cell r="T342" t="str">
            <v>-</v>
          </cell>
          <cell r="U342" t="str">
            <v>-</v>
          </cell>
          <cell r="V342" t="str">
            <v>-</v>
          </cell>
          <cell r="W342">
            <v>19</v>
          </cell>
          <cell r="X342">
            <v>25</v>
          </cell>
          <cell r="Y342">
            <v>28</v>
          </cell>
          <cell r="Z342">
            <v>58</v>
          </cell>
          <cell r="AA342">
            <v>59</v>
          </cell>
          <cell r="AB342">
            <v>60</v>
          </cell>
          <cell r="AC342">
            <v>61</v>
          </cell>
          <cell r="AD342">
            <v>63</v>
          </cell>
        </row>
        <row r="343">
          <cell r="A343" t="str">
            <v>VIDRO PUX 1745X1477X6MM + COR</v>
          </cell>
          <cell r="B343">
            <v>1800</v>
          </cell>
          <cell r="C343">
            <v>1500</v>
          </cell>
          <cell r="D343">
            <v>123337</v>
          </cell>
          <cell r="E343">
            <v>181000337</v>
          </cell>
          <cell r="F343" t="str">
            <v>-</v>
          </cell>
          <cell r="G343" t="str">
            <v>-</v>
          </cell>
          <cell r="H343" t="str">
            <v>-</v>
          </cell>
          <cell r="I343" t="str">
            <v>-</v>
          </cell>
          <cell r="J343" t="str">
            <v>-</v>
          </cell>
          <cell r="K343" t="str">
            <v>-</v>
          </cell>
          <cell r="L343" t="str">
            <v>-</v>
          </cell>
          <cell r="M343" t="str">
            <v>-</v>
          </cell>
          <cell r="N343" t="str">
            <v>-</v>
          </cell>
          <cell r="O343" t="str">
            <v>-</v>
          </cell>
          <cell r="P343" t="str">
            <v>-</v>
          </cell>
          <cell r="Q343" t="str">
            <v>-</v>
          </cell>
          <cell r="R343" t="str">
            <v>-</v>
          </cell>
          <cell r="S343" t="str">
            <v>-</v>
          </cell>
          <cell r="T343" t="str">
            <v>-</v>
          </cell>
          <cell r="U343" t="str">
            <v>-</v>
          </cell>
          <cell r="V343" t="str">
            <v>-</v>
          </cell>
          <cell r="W343">
            <v>19</v>
          </cell>
          <cell r="X343">
            <v>25</v>
          </cell>
          <cell r="Y343">
            <v>28</v>
          </cell>
          <cell r="Z343">
            <v>58</v>
          </cell>
          <cell r="AA343">
            <v>59</v>
          </cell>
          <cell r="AB343">
            <v>60</v>
          </cell>
          <cell r="AC343">
            <v>61</v>
          </cell>
          <cell r="AD343">
            <v>63</v>
          </cell>
        </row>
        <row r="344">
          <cell r="A344" t="str">
            <v>VIDRO PUX 1845X777X6MM + COR</v>
          </cell>
          <cell r="B344">
            <v>1900</v>
          </cell>
          <cell r="C344">
            <v>800</v>
          </cell>
          <cell r="D344">
            <v>123338</v>
          </cell>
          <cell r="E344">
            <v>181000338</v>
          </cell>
          <cell r="F344" t="str">
            <v>-</v>
          </cell>
          <cell r="G344" t="str">
            <v>-</v>
          </cell>
          <cell r="H344" t="str">
            <v>-</v>
          </cell>
          <cell r="I344" t="str">
            <v>-</v>
          </cell>
          <cell r="J344" t="str">
            <v>-</v>
          </cell>
          <cell r="K344" t="str">
            <v>-</v>
          </cell>
          <cell r="L344" t="str">
            <v>-</v>
          </cell>
          <cell r="M344" t="str">
            <v>-</v>
          </cell>
          <cell r="N344" t="str">
            <v>-</v>
          </cell>
          <cell r="O344" t="str">
            <v>-</v>
          </cell>
          <cell r="P344" t="str">
            <v>-</v>
          </cell>
          <cell r="Q344" t="str">
            <v>-</v>
          </cell>
          <cell r="R344" t="str">
            <v>-</v>
          </cell>
          <cell r="S344" t="str">
            <v>-</v>
          </cell>
          <cell r="T344" t="str">
            <v>-</v>
          </cell>
          <cell r="U344" t="str">
            <v>-</v>
          </cell>
          <cell r="V344" t="str">
            <v>-</v>
          </cell>
          <cell r="W344">
            <v>19</v>
          </cell>
          <cell r="X344">
            <v>25</v>
          </cell>
          <cell r="Y344">
            <v>28</v>
          </cell>
          <cell r="Z344">
            <v>58</v>
          </cell>
          <cell r="AA344">
            <v>59</v>
          </cell>
          <cell r="AB344">
            <v>60</v>
          </cell>
          <cell r="AC344">
            <v>61</v>
          </cell>
          <cell r="AD344">
            <v>63</v>
          </cell>
        </row>
        <row r="345">
          <cell r="A345" t="str">
            <v>VIDRO PUX 1845X877X6MM + COR</v>
          </cell>
          <cell r="B345">
            <v>1900</v>
          </cell>
          <cell r="C345">
            <v>900</v>
          </cell>
          <cell r="D345">
            <v>123339</v>
          </cell>
          <cell r="E345">
            <v>181000339</v>
          </cell>
          <cell r="F345" t="str">
            <v>-</v>
          </cell>
          <cell r="G345" t="str">
            <v>-</v>
          </cell>
          <cell r="H345" t="str">
            <v>-</v>
          </cell>
          <cell r="I345" t="str">
            <v>-</v>
          </cell>
          <cell r="J345" t="str">
            <v>-</v>
          </cell>
          <cell r="K345" t="str">
            <v>-</v>
          </cell>
          <cell r="L345" t="str">
            <v>-</v>
          </cell>
          <cell r="M345" t="str">
            <v>-</v>
          </cell>
          <cell r="N345" t="str">
            <v>-</v>
          </cell>
          <cell r="O345" t="str">
            <v>-</v>
          </cell>
          <cell r="P345" t="str">
            <v>-</v>
          </cell>
          <cell r="Q345" t="str">
            <v>-</v>
          </cell>
          <cell r="R345" t="str">
            <v>-</v>
          </cell>
          <cell r="S345" t="str">
            <v>-</v>
          </cell>
          <cell r="T345" t="str">
            <v>-</v>
          </cell>
          <cell r="U345" t="str">
            <v>-</v>
          </cell>
          <cell r="V345" t="str">
            <v>-</v>
          </cell>
          <cell r="W345">
            <v>19</v>
          </cell>
          <cell r="X345">
            <v>25</v>
          </cell>
          <cell r="Y345">
            <v>28</v>
          </cell>
          <cell r="Z345">
            <v>58</v>
          </cell>
          <cell r="AA345">
            <v>59</v>
          </cell>
          <cell r="AB345">
            <v>60</v>
          </cell>
          <cell r="AC345">
            <v>61</v>
          </cell>
          <cell r="AD345">
            <v>63</v>
          </cell>
        </row>
        <row r="346">
          <cell r="A346" t="str">
            <v>VIDRO PUX 1845X977X6MM + COR</v>
          </cell>
          <cell r="B346">
            <v>1900</v>
          </cell>
          <cell r="C346">
            <v>1000</v>
          </cell>
          <cell r="D346">
            <v>123340</v>
          </cell>
          <cell r="E346">
            <v>181000340</v>
          </cell>
          <cell r="F346" t="str">
            <v>-</v>
          </cell>
          <cell r="G346" t="str">
            <v>-</v>
          </cell>
          <cell r="H346" t="str">
            <v>-</v>
          </cell>
          <cell r="I346" t="str">
            <v>-</v>
          </cell>
          <cell r="J346" t="str">
            <v>-</v>
          </cell>
          <cell r="K346" t="str">
            <v>-</v>
          </cell>
          <cell r="L346" t="str">
            <v>-</v>
          </cell>
          <cell r="M346" t="str">
            <v>-</v>
          </cell>
          <cell r="N346" t="str">
            <v>-</v>
          </cell>
          <cell r="O346" t="str">
            <v>-</v>
          </cell>
          <cell r="P346" t="str">
            <v>-</v>
          </cell>
          <cell r="Q346" t="str">
            <v>-</v>
          </cell>
          <cell r="R346" t="str">
            <v>-</v>
          </cell>
          <cell r="S346" t="str">
            <v>-</v>
          </cell>
          <cell r="T346" t="str">
            <v>-</v>
          </cell>
          <cell r="U346" t="str">
            <v>-</v>
          </cell>
          <cell r="V346" t="str">
            <v>-</v>
          </cell>
          <cell r="W346">
            <v>19</v>
          </cell>
          <cell r="X346">
            <v>25</v>
          </cell>
          <cell r="Y346">
            <v>28</v>
          </cell>
          <cell r="Z346">
            <v>58</v>
          </cell>
          <cell r="AA346">
            <v>59</v>
          </cell>
          <cell r="AB346">
            <v>60</v>
          </cell>
          <cell r="AC346">
            <v>61</v>
          </cell>
          <cell r="AD346">
            <v>63</v>
          </cell>
        </row>
        <row r="347">
          <cell r="A347" t="str">
            <v>VIDRO PUX 1845X1077X6MM + COR</v>
          </cell>
          <cell r="B347">
            <v>1900</v>
          </cell>
          <cell r="C347">
            <v>1100</v>
          </cell>
          <cell r="D347">
            <v>123341</v>
          </cell>
          <cell r="E347">
            <v>181000341</v>
          </cell>
          <cell r="F347" t="str">
            <v>-</v>
          </cell>
          <cell r="G347" t="str">
            <v>-</v>
          </cell>
          <cell r="H347" t="str">
            <v>-</v>
          </cell>
          <cell r="I347" t="str">
            <v>-</v>
          </cell>
          <cell r="J347" t="str">
            <v>-</v>
          </cell>
          <cell r="K347" t="str">
            <v>-</v>
          </cell>
          <cell r="L347" t="str">
            <v>-</v>
          </cell>
          <cell r="M347" t="str">
            <v>-</v>
          </cell>
          <cell r="N347" t="str">
            <v>-</v>
          </cell>
          <cell r="O347" t="str">
            <v>-</v>
          </cell>
          <cell r="P347" t="str">
            <v>-</v>
          </cell>
          <cell r="Q347" t="str">
            <v>-</v>
          </cell>
          <cell r="R347" t="str">
            <v>-</v>
          </cell>
          <cell r="S347" t="str">
            <v>-</v>
          </cell>
          <cell r="T347" t="str">
            <v>-</v>
          </cell>
          <cell r="U347" t="str">
            <v>-</v>
          </cell>
          <cell r="V347" t="str">
            <v>-</v>
          </cell>
          <cell r="W347">
            <v>19</v>
          </cell>
          <cell r="X347">
            <v>25</v>
          </cell>
          <cell r="Y347">
            <v>28</v>
          </cell>
          <cell r="Z347">
            <v>58</v>
          </cell>
          <cell r="AA347">
            <v>59</v>
          </cell>
          <cell r="AB347">
            <v>60</v>
          </cell>
          <cell r="AC347">
            <v>61</v>
          </cell>
          <cell r="AD347">
            <v>63</v>
          </cell>
        </row>
        <row r="348">
          <cell r="A348" t="str">
            <v>VIDRO PUX 1845X1177X6MM + COR</v>
          </cell>
          <cell r="B348">
            <v>1900</v>
          </cell>
          <cell r="C348">
            <v>1200</v>
          </cell>
          <cell r="D348">
            <v>123342</v>
          </cell>
          <cell r="E348">
            <v>181000342</v>
          </cell>
          <cell r="F348" t="str">
            <v>-</v>
          </cell>
          <cell r="G348" t="str">
            <v>-</v>
          </cell>
          <cell r="H348" t="str">
            <v>-</v>
          </cell>
          <cell r="I348" t="str">
            <v>-</v>
          </cell>
          <cell r="J348" t="str">
            <v>-</v>
          </cell>
          <cell r="K348" t="str">
            <v>-</v>
          </cell>
          <cell r="L348" t="str">
            <v>-</v>
          </cell>
          <cell r="M348" t="str">
            <v>-</v>
          </cell>
          <cell r="N348" t="str">
            <v>-</v>
          </cell>
          <cell r="O348" t="str">
            <v>-</v>
          </cell>
          <cell r="P348" t="str">
            <v>-</v>
          </cell>
          <cell r="Q348" t="str">
            <v>-</v>
          </cell>
          <cell r="R348" t="str">
            <v>-</v>
          </cell>
          <cell r="S348" t="str">
            <v>-</v>
          </cell>
          <cell r="T348" t="str">
            <v>-</v>
          </cell>
          <cell r="U348" t="str">
            <v>-</v>
          </cell>
          <cell r="V348" t="str">
            <v>-</v>
          </cell>
          <cell r="W348">
            <v>19</v>
          </cell>
          <cell r="X348">
            <v>25</v>
          </cell>
          <cell r="Y348">
            <v>28</v>
          </cell>
          <cell r="Z348">
            <v>58</v>
          </cell>
          <cell r="AA348">
            <v>59</v>
          </cell>
          <cell r="AB348">
            <v>60</v>
          </cell>
          <cell r="AC348">
            <v>61</v>
          </cell>
          <cell r="AD348">
            <v>63</v>
          </cell>
        </row>
        <row r="349">
          <cell r="A349" t="str">
            <v>VIDRO PUX 1845X1277X6MM + COR</v>
          </cell>
          <cell r="B349">
            <v>1900</v>
          </cell>
          <cell r="C349">
            <v>1300</v>
          </cell>
          <cell r="D349">
            <v>123343</v>
          </cell>
          <cell r="E349">
            <v>181000343</v>
          </cell>
          <cell r="F349" t="str">
            <v>-</v>
          </cell>
          <cell r="G349" t="str">
            <v>-</v>
          </cell>
          <cell r="H349" t="str">
            <v>-</v>
          </cell>
          <cell r="I349" t="str">
            <v>-</v>
          </cell>
          <cell r="J349" t="str">
            <v>-</v>
          </cell>
          <cell r="K349" t="str">
            <v>-</v>
          </cell>
          <cell r="L349" t="str">
            <v>-</v>
          </cell>
          <cell r="M349" t="str">
            <v>-</v>
          </cell>
          <cell r="N349" t="str">
            <v>-</v>
          </cell>
          <cell r="O349" t="str">
            <v>-</v>
          </cell>
          <cell r="P349" t="str">
            <v>-</v>
          </cell>
          <cell r="Q349" t="str">
            <v>-</v>
          </cell>
          <cell r="R349" t="str">
            <v>-</v>
          </cell>
          <cell r="S349" t="str">
            <v>-</v>
          </cell>
          <cell r="T349" t="str">
            <v>-</v>
          </cell>
          <cell r="U349" t="str">
            <v>-</v>
          </cell>
          <cell r="V349" t="str">
            <v>-</v>
          </cell>
          <cell r="W349">
            <v>19</v>
          </cell>
          <cell r="X349">
            <v>25</v>
          </cell>
          <cell r="Y349">
            <v>28</v>
          </cell>
          <cell r="Z349">
            <v>58</v>
          </cell>
          <cell r="AA349">
            <v>59</v>
          </cell>
          <cell r="AB349">
            <v>60</v>
          </cell>
          <cell r="AC349">
            <v>61</v>
          </cell>
          <cell r="AD349">
            <v>63</v>
          </cell>
        </row>
        <row r="350">
          <cell r="A350" t="str">
            <v>VIDRO PUX 1845X1377X6MM + COR</v>
          </cell>
          <cell r="B350">
            <v>1900</v>
          </cell>
          <cell r="C350">
            <v>1400</v>
          </cell>
          <cell r="D350">
            <v>123344</v>
          </cell>
          <cell r="E350">
            <v>181000344</v>
          </cell>
          <cell r="F350" t="str">
            <v>-</v>
          </cell>
          <cell r="G350" t="str">
            <v>-</v>
          </cell>
          <cell r="H350" t="str">
            <v>-</v>
          </cell>
          <cell r="I350" t="str">
            <v>-</v>
          </cell>
          <cell r="J350" t="str">
            <v>-</v>
          </cell>
          <cell r="K350" t="str">
            <v>-</v>
          </cell>
          <cell r="L350" t="str">
            <v>-</v>
          </cell>
          <cell r="M350" t="str">
            <v>-</v>
          </cell>
          <cell r="N350" t="str">
            <v>-</v>
          </cell>
          <cell r="O350" t="str">
            <v>-</v>
          </cell>
          <cell r="P350" t="str">
            <v>-</v>
          </cell>
          <cell r="Q350" t="str">
            <v>-</v>
          </cell>
          <cell r="R350" t="str">
            <v>-</v>
          </cell>
          <cell r="S350" t="str">
            <v>-</v>
          </cell>
          <cell r="T350" t="str">
            <v>-</v>
          </cell>
          <cell r="U350" t="str">
            <v>-</v>
          </cell>
          <cell r="V350" t="str">
            <v>-</v>
          </cell>
          <cell r="W350">
            <v>19</v>
          </cell>
          <cell r="X350">
            <v>25</v>
          </cell>
          <cell r="Y350">
            <v>28</v>
          </cell>
          <cell r="Z350">
            <v>58</v>
          </cell>
          <cell r="AA350">
            <v>59</v>
          </cell>
          <cell r="AB350">
            <v>60</v>
          </cell>
          <cell r="AC350">
            <v>61</v>
          </cell>
          <cell r="AD350">
            <v>63</v>
          </cell>
        </row>
        <row r="351">
          <cell r="A351" t="str">
            <v>VIDRO PUX 1845X1477X6MM + COR</v>
          </cell>
          <cell r="B351">
            <v>1900</v>
          </cell>
          <cell r="C351">
            <v>1500</v>
          </cell>
          <cell r="D351">
            <v>123345</v>
          </cell>
          <cell r="E351">
            <v>181000345</v>
          </cell>
          <cell r="F351" t="str">
            <v>-</v>
          </cell>
          <cell r="G351" t="str">
            <v>-</v>
          </cell>
          <cell r="H351" t="str">
            <v>-</v>
          </cell>
          <cell r="I351" t="str">
            <v>-</v>
          </cell>
          <cell r="J351" t="str">
            <v>-</v>
          </cell>
          <cell r="K351" t="str">
            <v>-</v>
          </cell>
          <cell r="L351" t="str">
            <v>-</v>
          </cell>
          <cell r="M351" t="str">
            <v>-</v>
          </cell>
          <cell r="N351" t="str">
            <v>-</v>
          </cell>
          <cell r="O351" t="str">
            <v>-</v>
          </cell>
          <cell r="P351" t="str">
            <v>-</v>
          </cell>
          <cell r="Q351" t="str">
            <v>-</v>
          </cell>
          <cell r="R351" t="str">
            <v>-</v>
          </cell>
          <cell r="S351" t="str">
            <v>-</v>
          </cell>
          <cell r="T351" t="str">
            <v>-</v>
          </cell>
          <cell r="U351" t="str">
            <v>-</v>
          </cell>
          <cell r="V351" t="str">
            <v>-</v>
          </cell>
          <cell r="W351">
            <v>19</v>
          </cell>
          <cell r="X351">
            <v>25</v>
          </cell>
          <cell r="Y351">
            <v>28</v>
          </cell>
          <cell r="Z351">
            <v>58</v>
          </cell>
          <cell r="AA351">
            <v>59</v>
          </cell>
          <cell r="AB351">
            <v>60</v>
          </cell>
          <cell r="AC351">
            <v>61</v>
          </cell>
          <cell r="AD351">
            <v>63</v>
          </cell>
        </row>
        <row r="352">
          <cell r="A352" t="str">
            <v>VIDRO PUX 1945X777X6MM + COR</v>
          </cell>
          <cell r="B352">
            <v>2000</v>
          </cell>
          <cell r="C352">
            <v>800</v>
          </cell>
          <cell r="D352">
            <v>123346</v>
          </cell>
          <cell r="E352">
            <v>181000346</v>
          </cell>
          <cell r="F352" t="str">
            <v>-</v>
          </cell>
          <cell r="G352" t="str">
            <v>-</v>
          </cell>
          <cell r="H352" t="str">
            <v>-</v>
          </cell>
          <cell r="I352" t="str">
            <v>-</v>
          </cell>
          <cell r="J352" t="str">
            <v>-</v>
          </cell>
          <cell r="K352" t="str">
            <v>-</v>
          </cell>
          <cell r="L352" t="str">
            <v>-</v>
          </cell>
          <cell r="M352" t="str">
            <v>-</v>
          </cell>
          <cell r="N352" t="str">
            <v>-</v>
          </cell>
          <cell r="O352" t="str">
            <v>-</v>
          </cell>
          <cell r="P352" t="str">
            <v>-</v>
          </cell>
          <cell r="Q352" t="str">
            <v>-</v>
          </cell>
          <cell r="R352" t="str">
            <v>-</v>
          </cell>
          <cell r="S352" t="str">
            <v>-</v>
          </cell>
          <cell r="T352" t="str">
            <v>-</v>
          </cell>
          <cell r="U352" t="str">
            <v>-</v>
          </cell>
          <cell r="V352" t="str">
            <v>-</v>
          </cell>
          <cell r="W352">
            <v>19</v>
          </cell>
          <cell r="X352">
            <v>25</v>
          </cell>
          <cell r="Y352">
            <v>28</v>
          </cell>
          <cell r="Z352">
            <v>58</v>
          </cell>
          <cell r="AA352">
            <v>59</v>
          </cell>
          <cell r="AB352">
            <v>60</v>
          </cell>
          <cell r="AC352">
            <v>61</v>
          </cell>
          <cell r="AD352">
            <v>63</v>
          </cell>
        </row>
        <row r="353">
          <cell r="A353" t="str">
            <v>VIDRO PUX 1945X877X6MM + COR</v>
          </cell>
          <cell r="B353">
            <v>2000</v>
          </cell>
          <cell r="C353">
            <v>900</v>
          </cell>
          <cell r="D353">
            <v>123347</v>
          </cell>
          <cell r="E353">
            <v>181000347</v>
          </cell>
          <cell r="F353" t="str">
            <v>-</v>
          </cell>
          <cell r="G353" t="str">
            <v>-</v>
          </cell>
          <cell r="H353" t="str">
            <v>-</v>
          </cell>
          <cell r="I353" t="str">
            <v>-</v>
          </cell>
          <cell r="J353" t="str">
            <v>-</v>
          </cell>
          <cell r="K353" t="str">
            <v>-</v>
          </cell>
          <cell r="L353" t="str">
            <v>-</v>
          </cell>
          <cell r="M353" t="str">
            <v>-</v>
          </cell>
          <cell r="N353" t="str">
            <v>-</v>
          </cell>
          <cell r="O353" t="str">
            <v>-</v>
          </cell>
          <cell r="P353" t="str">
            <v>-</v>
          </cell>
          <cell r="Q353" t="str">
            <v>-</v>
          </cell>
          <cell r="R353" t="str">
            <v>-</v>
          </cell>
          <cell r="S353" t="str">
            <v>-</v>
          </cell>
          <cell r="T353" t="str">
            <v>-</v>
          </cell>
          <cell r="U353" t="str">
            <v>-</v>
          </cell>
          <cell r="V353" t="str">
            <v>-</v>
          </cell>
          <cell r="W353">
            <v>19</v>
          </cell>
          <cell r="X353">
            <v>25</v>
          </cell>
          <cell r="Y353">
            <v>28</v>
          </cell>
          <cell r="Z353">
            <v>58</v>
          </cell>
          <cell r="AA353">
            <v>59</v>
          </cell>
          <cell r="AB353">
            <v>60</v>
          </cell>
          <cell r="AC353">
            <v>61</v>
          </cell>
          <cell r="AD353">
            <v>63</v>
          </cell>
        </row>
        <row r="354">
          <cell r="A354" t="str">
            <v>VIDRO PUX 1945X977X6MM + COR</v>
          </cell>
          <cell r="B354">
            <v>2000</v>
          </cell>
          <cell r="C354">
            <v>1000</v>
          </cell>
          <cell r="D354">
            <v>123348</v>
          </cell>
          <cell r="E354">
            <v>181000348</v>
          </cell>
          <cell r="F354" t="str">
            <v>-</v>
          </cell>
          <cell r="G354" t="str">
            <v>-</v>
          </cell>
          <cell r="H354" t="str">
            <v>-</v>
          </cell>
          <cell r="I354" t="str">
            <v>-</v>
          </cell>
          <cell r="J354" t="str">
            <v>-</v>
          </cell>
          <cell r="K354" t="str">
            <v>-</v>
          </cell>
          <cell r="L354" t="str">
            <v>-</v>
          </cell>
          <cell r="M354" t="str">
            <v>-</v>
          </cell>
          <cell r="N354" t="str">
            <v>-</v>
          </cell>
          <cell r="O354" t="str">
            <v>-</v>
          </cell>
          <cell r="P354" t="str">
            <v>-</v>
          </cell>
          <cell r="Q354" t="str">
            <v>-</v>
          </cell>
          <cell r="R354" t="str">
            <v>-</v>
          </cell>
          <cell r="S354" t="str">
            <v>-</v>
          </cell>
          <cell r="T354" t="str">
            <v>-</v>
          </cell>
          <cell r="U354" t="str">
            <v>-</v>
          </cell>
          <cell r="V354" t="str">
            <v>-</v>
          </cell>
          <cell r="W354">
            <v>19</v>
          </cell>
          <cell r="X354">
            <v>25</v>
          </cell>
          <cell r="Y354">
            <v>28</v>
          </cell>
          <cell r="Z354">
            <v>58</v>
          </cell>
          <cell r="AA354">
            <v>59</v>
          </cell>
          <cell r="AB354">
            <v>60</v>
          </cell>
          <cell r="AC354">
            <v>61</v>
          </cell>
          <cell r="AD354">
            <v>63</v>
          </cell>
        </row>
        <row r="355">
          <cell r="A355" t="str">
            <v>VIDRO PUX 1945X1077X6MM + COR</v>
          </cell>
          <cell r="B355">
            <v>2000</v>
          </cell>
          <cell r="C355">
            <v>1100</v>
          </cell>
          <cell r="D355">
            <v>123349</v>
          </cell>
          <cell r="E355">
            <v>181000349</v>
          </cell>
          <cell r="F355" t="str">
            <v>-</v>
          </cell>
          <cell r="G355" t="str">
            <v>-</v>
          </cell>
          <cell r="H355" t="str">
            <v>-</v>
          </cell>
          <cell r="I355" t="str">
            <v>-</v>
          </cell>
          <cell r="J355" t="str">
            <v>-</v>
          </cell>
          <cell r="K355" t="str">
            <v>-</v>
          </cell>
          <cell r="L355" t="str">
            <v>-</v>
          </cell>
          <cell r="M355" t="str">
            <v>-</v>
          </cell>
          <cell r="N355" t="str">
            <v>-</v>
          </cell>
          <cell r="O355" t="str">
            <v>-</v>
          </cell>
          <cell r="P355" t="str">
            <v>-</v>
          </cell>
          <cell r="Q355" t="str">
            <v>-</v>
          </cell>
          <cell r="R355" t="str">
            <v>-</v>
          </cell>
          <cell r="S355" t="str">
            <v>-</v>
          </cell>
          <cell r="T355" t="str">
            <v>-</v>
          </cell>
          <cell r="U355" t="str">
            <v>-</v>
          </cell>
          <cell r="V355" t="str">
            <v>-</v>
          </cell>
          <cell r="W355">
            <v>19</v>
          </cell>
          <cell r="X355">
            <v>25</v>
          </cell>
          <cell r="Y355">
            <v>28</v>
          </cell>
          <cell r="Z355">
            <v>58</v>
          </cell>
          <cell r="AA355">
            <v>59</v>
          </cell>
          <cell r="AB355">
            <v>60</v>
          </cell>
          <cell r="AC355">
            <v>61</v>
          </cell>
          <cell r="AD355">
            <v>63</v>
          </cell>
        </row>
        <row r="356">
          <cell r="A356" t="str">
            <v>VIDRO PUX 1945X1177X6MM + COR</v>
          </cell>
          <cell r="B356">
            <v>2000</v>
          </cell>
          <cell r="C356">
            <v>1200</v>
          </cell>
          <cell r="D356">
            <v>123350</v>
          </cell>
          <cell r="E356">
            <v>181000350</v>
          </cell>
          <cell r="F356" t="str">
            <v>-</v>
          </cell>
          <cell r="G356" t="str">
            <v>-</v>
          </cell>
          <cell r="H356" t="str">
            <v>-</v>
          </cell>
          <cell r="I356" t="str">
            <v>-</v>
          </cell>
          <cell r="J356" t="str">
            <v>-</v>
          </cell>
          <cell r="K356" t="str">
            <v>-</v>
          </cell>
          <cell r="L356" t="str">
            <v>-</v>
          </cell>
          <cell r="M356" t="str">
            <v>-</v>
          </cell>
          <cell r="N356" t="str">
            <v>-</v>
          </cell>
          <cell r="O356" t="str">
            <v>-</v>
          </cell>
          <cell r="P356" t="str">
            <v>-</v>
          </cell>
          <cell r="Q356" t="str">
            <v>-</v>
          </cell>
          <cell r="R356" t="str">
            <v>-</v>
          </cell>
          <cell r="S356" t="str">
            <v>-</v>
          </cell>
          <cell r="T356" t="str">
            <v>-</v>
          </cell>
          <cell r="U356" t="str">
            <v>-</v>
          </cell>
          <cell r="V356" t="str">
            <v>-</v>
          </cell>
          <cell r="W356">
            <v>19</v>
          </cell>
          <cell r="X356">
            <v>25</v>
          </cell>
          <cell r="Y356">
            <v>28</v>
          </cell>
          <cell r="Z356">
            <v>58</v>
          </cell>
          <cell r="AA356">
            <v>59</v>
          </cell>
          <cell r="AB356">
            <v>60</v>
          </cell>
          <cell r="AC356">
            <v>61</v>
          </cell>
          <cell r="AD356">
            <v>63</v>
          </cell>
        </row>
        <row r="357">
          <cell r="A357" t="str">
            <v>VIDRO PUX 1945X1277X6MM + COR</v>
          </cell>
          <cell r="B357">
            <v>2000</v>
          </cell>
          <cell r="C357">
            <v>1300</v>
          </cell>
          <cell r="D357">
            <v>123351</v>
          </cell>
          <cell r="E357">
            <v>181000351</v>
          </cell>
          <cell r="F357" t="str">
            <v>-</v>
          </cell>
          <cell r="G357" t="str">
            <v>-</v>
          </cell>
          <cell r="H357" t="str">
            <v>-</v>
          </cell>
          <cell r="I357" t="str">
            <v>-</v>
          </cell>
          <cell r="J357" t="str">
            <v>-</v>
          </cell>
          <cell r="K357" t="str">
            <v>-</v>
          </cell>
          <cell r="L357" t="str">
            <v>-</v>
          </cell>
          <cell r="M357" t="str">
            <v>-</v>
          </cell>
          <cell r="N357" t="str">
            <v>-</v>
          </cell>
          <cell r="O357" t="str">
            <v>-</v>
          </cell>
          <cell r="P357" t="str">
            <v>-</v>
          </cell>
          <cell r="Q357" t="str">
            <v>-</v>
          </cell>
          <cell r="R357" t="str">
            <v>-</v>
          </cell>
          <cell r="S357" t="str">
            <v>-</v>
          </cell>
          <cell r="T357" t="str">
            <v>-</v>
          </cell>
          <cell r="U357" t="str">
            <v>-</v>
          </cell>
          <cell r="V357" t="str">
            <v>-</v>
          </cell>
          <cell r="W357">
            <v>19</v>
          </cell>
          <cell r="X357">
            <v>25</v>
          </cell>
          <cell r="Y357">
            <v>28</v>
          </cell>
          <cell r="Z357">
            <v>58</v>
          </cell>
          <cell r="AA357">
            <v>59</v>
          </cell>
          <cell r="AB357">
            <v>60</v>
          </cell>
          <cell r="AC357">
            <v>61</v>
          </cell>
          <cell r="AD357">
            <v>63</v>
          </cell>
        </row>
        <row r="358">
          <cell r="A358" t="str">
            <v>VIDRO PUX 1945X1377X6MM + COR</v>
          </cell>
          <cell r="B358">
            <v>2000</v>
          </cell>
          <cell r="C358">
            <v>1400</v>
          </cell>
          <cell r="D358">
            <v>123352</v>
          </cell>
          <cell r="E358">
            <v>181000352</v>
          </cell>
          <cell r="F358" t="str">
            <v>-</v>
          </cell>
          <cell r="G358" t="str">
            <v>-</v>
          </cell>
          <cell r="H358" t="str">
            <v>-</v>
          </cell>
          <cell r="I358" t="str">
            <v>-</v>
          </cell>
          <cell r="J358" t="str">
            <v>-</v>
          </cell>
          <cell r="K358" t="str">
            <v>-</v>
          </cell>
          <cell r="L358" t="str">
            <v>-</v>
          </cell>
          <cell r="M358" t="str">
            <v>-</v>
          </cell>
          <cell r="N358" t="str">
            <v>-</v>
          </cell>
          <cell r="O358" t="str">
            <v>-</v>
          </cell>
          <cell r="P358" t="str">
            <v>-</v>
          </cell>
          <cell r="Q358" t="str">
            <v>-</v>
          </cell>
          <cell r="R358" t="str">
            <v>-</v>
          </cell>
          <cell r="S358" t="str">
            <v>-</v>
          </cell>
          <cell r="T358" t="str">
            <v>-</v>
          </cell>
          <cell r="U358" t="str">
            <v>-</v>
          </cell>
          <cell r="V358" t="str">
            <v>-</v>
          </cell>
          <cell r="W358">
            <v>19</v>
          </cell>
          <cell r="X358">
            <v>25</v>
          </cell>
          <cell r="Y358">
            <v>28</v>
          </cell>
          <cell r="Z358">
            <v>58</v>
          </cell>
          <cell r="AA358">
            <v>59</v>
          </cell>
          <cell r="AB358">
            <v>60</v>
          </cell>
          <cell r="AC358">
            <v>61</v>
          </cell>
          <cell r="AD358">
            <v>63</v>
          </cell>
        </row>
        <row r="359">
          <cell r="A359" t="str">
            <v>VIDRO PUX 1945X1477X6MM + COR</v>
          </cell>
          <cell r="B359">
            <v>2000</v>
          </cell>
          <cell r="C359">
            <v>1500</v>
          </cell>
          <cell r="D359">
            <v>123353</v>
          </cell>
          <cell r="E359">
            <v>181000353</v>
          </cell>
          <cell r="F359" t="str">
            <v>-</v>
          </cell>
          <cell r="G359" t="str">
            <v>-</v>
          </cell>
          <cell r="H359" t="str">
            <v>-</v>
          </cell>
          <cell r="I359" t="str">
            <v>-</v>
          </cell>
          <cell r="J359" t="str">
            <v>-</v>
          </cell>
          <cell r="K359" t="str">
            <v>-</v>
          </cell>
          <cell r="L359" t="str">
            <v>-</v>
          </cell>
          <cell r="M359" t="str">
            <v>-</v>
          </cell>
          <cell r="N359" t="str">
            <v>-</v>
          </cell>
          <cell r="O359" t="str">
            <v>-</v>
          </cell>
          <cell r="P359" t="str">
            <v>-</v>
          </cell>
          <cell r="Q359" t="str">
            <v>-</v>
          </cell>
          <cell r="R359" t="str">
            <v>-</v>
          </cell>
          <cell r="S359" t="str">
            <v>-</v>
          </cell>
          <cell r="T359" t="str">
            <v>-</v>
          </cell>
          <cell r="U359" t="str">
            <v>-</v>
          </cell>
          <cell r="V359" t="str">
            <v>-</v>
          </cell>
          <cell r="W359">
            <v>19</v>
          </cell>
          <cell r="X359">
            <v>25</v>
          </cell>
          <cell r="Y359">
            <v>28</v>
          </cell>
          <cell r="Z359">
            <v>58</v>
          </cell>
          <cell r="AA359">
            <v>59</v>
          </cell>
          <cell r="AB359">
            <v>60</v>
          </cell>
          <cell r="AC359">
            <v>61</v>
          </cell>
          <cell r="AD359">
            <v>63</v>
          </cell>
        </row>
        <row r="360">
          <cell r="A360" t="str">
            <v>VIDRO PUX 2045X777X6MM + COR</v>
          </cell>
          <cell r="B360">
            <v>2100</v>
          </cell>
          <cell r="C360">
            <v>800</v>
          </cell>
          <cell r="D360">
            <v>123354</v>
          </cell>
          <cell r="E360">
            <v>181000354</v>
          </cell>
          <cell r="F360" t="str">
            <v>-</v>
          </cell>
          <cell r="G360" t="str">
            <v>-</v>
          </cell>
          <cell r="H360" t="str">
            <v>-</v>
          </cell>
          <cell r="I360" t="str">
            <v>-</v>
          </cell>
          <cell r="J360" t="str">
            <v>-</v>
          </cell>
          <cell r="K360" t="str">
            <v>-</v>
          </cell>
          <cell r="L360" t="str">
            <v>-</v>
          </cell>
          <cell r="M360" t="str">
            <v>-</v>
          </cell>
          <cell r="N360" t="str">
            <v>-</v>
          </cell>
          <cell r="O360" t="str">
            <v>-</v>
          </cell>
          <cell r="P360" t="str">
            <v>-</v>
          </cell>
          <cell r="Q360" t="str">
            <v>-</v>
          </cell>
          <cell r="R360" t="str">
            <v>-</v>
          </cell>
          <cell r="S360" t="str">
            <v>-</v>
          </cell>
          <cell r="T360" t="str">
            <v>-</v>
          </cell>
          <cell r="U360" t="str">
            <v>-</v>
          </cell>
          <cell r="V360" t="str">
            <v>-</v>
          </cell>
          <cell r="W360">
            <v>19</v>
          </cell>
          <cell r="X360">
            <v>25</v>
          </cell>
          <cell r="Y360">
            <v>28</v>
          </cell>
          <cell r="Z360">
            <v>58</v>
          </cell>
          <cell r="AA360">
            <v>59</v>
          </cell>
          <cell r="AB360">
            <v>60</v>
          </cell>
          <cell r="AC360">
            <v>61</v>
          </cell>
          <cell r="AD360">
            <v>63</v>
          </cell>
        </row>
        <row r="361">
          <cell r="A361" t="str">
            <v>VIDRO PUX 2045X877X6MM + COR</v>
          </cell>
          <cell r="B361">
            <v>2100</v>
          </cell>
          <cell r="C361">
            <v>900</v>
          </cell>
          <cell r="D361">
            <v>123355</v>
          </cell>
          <cell r="E361">
            <v>181000355</v>
          </cell>
          <cell r="F361" t="str">
            <v>-</v>
          </cell>
          <cell r="G361" t="str">
            <v>-</v>
          </cell>
          <cell r="H361" t="str">
            <v>-</v>
          </cell>
          <cell r="I361" t="str">
            <v>-</v>
          </cell>
          <cell r="J361" t="str">
            <v>-</v>
          </cell>
          <cell r="K361" t="str">
            <v>-</v>
          </cell>
          <cell r="L361" t="str">
            <v>-</v>
          </cell>
          <cell r="M361" t="str">
            <v>-</v>
          </cell>
          <cell r="N361" t="str">
            <v>-</v>
          </cell>
          <cell r="O361" t="str">
            <v>-</v>
          </cell>
          <cell r="P361" t="str">
            <v>-</v>
          </cell>
          <cell r="Q361" t="str">
            <v>-</v>
          </cell>
          <cell r="R361" t="str">
            <v>-</v>
          </cell>
          <cell r="S361" t="str">
            <v>-</v>
          </cell>
          <cell r="T361" t="str">
            <v>-</v>
          </cell>
          <cell r="U361" t="str">
            <v>-</v>
          </cell>
          <cell r="V361" t="str">
            <v>-</v>
          </cell>
          <cell r="W361">
            <v>19</v>
          </cell>
          <cell r="X361">
            <v>25</v>
          </cell>
          <cell r="Y361">
            <v>28</v>
          </cell>
          <cell r="Z361">
            <v>58</v>
          </cell>
          <cell r="AA361">
            <v>59</v>
          </cell>
          <cell r="AB361">
            <v>60</v>
          </cell>
          <cell r="AC361">
            <v>61</v>
          </cell>
          <cell r="AD361">
            <v>63</v>
          </cell>
        </row>
        <row r="362">
          <cell r="A362" t="str">
            <v>VIDRO PUX 2045X977X6MM + COR</v>
          </cell>
          <cell r="B362">
            <v>2100</v>
          </cell>
          <cell r="C362">
            <v>1000</v>
          </cell>
          <cell r="D362">
            <v>123356</v>
          </cell>
          <cell r="E362">
            <v>181000356</v>
          </cell>
          <cell r="F362" t="str">
            <v>-</v>
          </cell>
          <cell r="G362" t="str">
            <v>-</v>
          </cell>
          <cell r="H362" t="str">
            <v>-</v>
          </cell>
          <cell r="I362" t="str">
            <v>-</v>
          </cell>
          <cell r="J362" t="str">
            <v>-</v>
          </cell>
          <cell r="K362" t="str">
            <v>-</v>
          </cell>
          <cell r="L362" t="str">
            <v>-</v>
          </cell>
          <cell r="M362" t="str">
            <v>-</v>
          </cell>
          <cell r="N362" t="str">
            <v>-</v>
          </cell>
          <cell r="O362" t="str">
            <v>-</v>
          </cell>
          <cell r="P362" t="str">
            <v>-</v>
          </cell>
          <cell r="Q362" t="str">
            <v>-</v>
          </cell>
          <cell r="R362" t="str">
            <v>-</v>
          </cell>
          <cell r="S362" t="str">
            <v>-</v>
          </cell>
          <cell r="T362" t="str">
            <v>-</v>
          </cell>
          <cell r="U362" t="str">
            <v>-</v>
          </cell>
          <cell r="V362" t="str">
            <v>-</v>
          </cell>
          <cell r="W362">
            <v>19</v>
          </cell>
          <cell r="X362">
            <v>25</v>
          </cell>
          <cell r="Y362">
            <v>28</v>
          </cell>
          <cell r="Z362">
            <v>58</v>
          </cell>
          <cell r="AA362">
            <v>59</v>
          </cell>
          <cell r="AB362">
            <v>60</v>
          </cell>
          <cell r="AC362">
            <v>61</v>
          </cell>
          <cell r="AD362">
            <v>63</v>
          </cell>
        </row>
        <row r="363">
          <cell r="A363" t="str">
            <v>VIDRO PUX 2045X1077X6MM + COR</v>
          </cell>
          <cell r="B363">
            <v>2100</v>
          </cell>
          <cell r="C363">
            <v>1100</v>
          </cell>
          <cell r="D363">
            <v>123357</v>
          </cell>
          <cell r="E363">
            <v>181000357</v>
          </cell>
          <cell r="F363" t="str">
            <v>-</v>
          </cell>
          <cell r="G363" t="str">
            <v>-</v>
          </cell>
          <cell r="H363" t="str">
            <v>-</v>
          </cell>
          <cell r="I363" t="str">
            <v>-</v>
          </cell>
          <cell r="J363" t="str">
            <v>-</v>
          </cell>
          <cell r="K363" t="str">
            <v>-</v>
          </cell>
          <cell r="L363" t="str">
            <v>-</v>
          </cell>
          <cell r="M363" t="str">
            <v>-</v>
          </cell>
          <cell r="N363" t="str">
            <v>-</v>
          </cell>
          <cell r="O363" t="str">
            <v>-</v>
          </cell>
          <cell r="P363" t="str">
            <v>-</v>
          </cell>
          <cell r="Q363" t="str">
            <v>-</v>
          </cell>
          <cell r="R363" t="str">
            <v>-</v>
          </cell>
          <cell r="S363" t="str">
            <v>-</v>
          </cell>
          <cell r="T363" t="str">
            <v>-</v>
          </cell>
          <cell r="U363" t="str">
            <v>-</v>
          </cell>
          <cell r="V363" t="str">
            <v>-</v>
          </cell>
          <cell r="W363">
            <v>19</v>
          </cell>
          <cell r="X363">
            <v>25</v>
          </cell>
          <cell r="Y363">
            <v>28</v>
          </cell>
          <cell r="Z363">
            <v>58</v>
          </cell>
          <cell r="AA363">
            <v>59</v>
          </cell>
          <cell r="AB363">
            <v>60</v>
          </cell>
          <cell r="AC363">
            <v>61</v>
          </cell>
          <cell r="AD363">
            <v>63</v>
          </cell>
        </row>
        <row r="364">
          <cell r="A364" t="str">
            <v>VIDRO PUX 2045X1177X6MM + COR</v>
          </cell>
          <cell r="B364">
            <v>2100</v>
          </cell>
          <cell r="C364">
            <v>1200</v>
          </cell>
          <cell r="D364">
            <v>123358</v>
          </cell>
          <cell r="E364">
            <v>181000358</v>
          </cell>
          <cell r="F364" t="str">
            <v>-</v>
          </cell>
          <cell r="G364" t="str">
            <v>-</v>
          </cell>
          <cell r="H364" t="str">
            <v>-</v>
          </cell>
          <cell r="I364" t="str">
            <v>-</v>
          </cell>
          <cell r="J364" t="str">
            <v>-</v>
          </cell>
          <cell r="K364" t="str">
            <v>-</v>
          </cell>
          <cell r="L364" t="str">
            <v>-</v>
          </cell>
          <cell r="M364" t="str">
            <v>-</v>
          </cell>
          <cell r="N364" t="str">
            <v>-</v>
          </cell>
          <cell r="O364" t="str">
            <v>-</v>
          </cell>
          <cell r="P364" t="str">
            <v>-</v>
          </cell>
          <cell r="Q364" t="str">
            <v>-</v>
          </cell>
          <cell r="R364" t="str">
            <v>-</v>
          </cell>
          <cell r="S364" t="str">
            <v>-</v>
          </cell>
          <cell r="T364" t="str">
            <v>-</v>
          </cell>
          <cell r="U364" t="str">
            <v>-</v>
          </cell>
          <cell r="V364" t="str">
            <v>-</v>
          </cell>
          <cell r="W364">
            <v>19</v>
          </cell>
          <cell r="X364">
            <v>25</v>
          </cell>
          <cell r="Y364">
            <v>28</v>
          </cell>
          <cell r="Z364">
            <v>58</v>
          </cell>
          <cell r="AA364">
            <v>59</v>
          </cell>
          <cell r="AB364">
            <v>60</v>
          </cell>
          <cell r="AC364">
            <v>61</v>
          </cell>
          <cell r="AD364">
            <v>63</v>
          </cell>
        </row>
        <row r="365">
          <cell r="A365" t="str">
            <v>VIDRO PUX 2045X1277X6MM + COR</v>
          </cell>
          <cell r="B365">
            <v>2100</v>
          </cell>
          <cell r="C365">
            <v>1300</v>
          </cell>
          <cell r="D365">
            <v>123359</v>
          </cell>
          <cell r="E365">
            <v>181000359</v>
          </cell>
          <cell r="F365" t="str">
            <v>-</v>
          </cell>
          <cell r="G365" t="str">
            <v>-</v>
          </cell>
          <cell r="H365" t="str">
            <v>-</v>
          </cell>
          <cell r="I365" t="str">
            <v>-</v>
          </cell>
          <cell r="J365" t="str">
            <v>-</v>
          </cell>
          <cell r="K365" t="str">
            <v>-</v>
          </cell>
          <cell r="L365" t="str">
            <v>-</v>
          </cell>
          <cell r="M365" t="str">
            <v>-</v>
          </cell>
          <cell r="N365" t="str">
            <v>-</v>
          </cell>
          <cell r="O365" t="str">
            <v>-</v>
          </cell>
          <cell r="P365" t="str">
            <v>-</v>
          </cell>
          <cell r="Q365" t="str">
            <v>-</v>
          </cell>
          <cell r="R365" t="str">
            <v>-</v>
          </cell>
          <cell r="S365" t="str">
            <v>-</v>
          </cell>
          <cell r="T365" t="str">
            <v>-</v>
          </cell>
          <cell r="U365" t="str">
            <v>-</v>
          </cell>
          <cell r="V365" t="str">
            <v>-</v>
          </cell>
          <cell r="W365">
            <v>19</v>
          </cell>
          <cell r="X365">
            <v>25</v>
          </cell>
          <cell r="Y365">
            <v>28</v>
          </cell>
          <cell r="Z365">
            <v>58</v>
          </cell>
          <cell r="AA365">
            <v>59</v>
          </cell>
          <cell r="AB365">
            <v>60</v>
          </cell>
          <cell r="AC365">
            <v>61</v>
          </cell>
          <cell r="AD365">
            <v>63</v>
          </cell>
        </row>
        <row r="366">
          <cell r="A366" t="str">
            <v>VIDRO PUX 2045X1377X6MM + COR</v>
          </cell>
          <cell r="B366">
            <v>2100</v>
          </cell>
          <cell r="C366">
            <v>1400</v>
          </cell>
          <cell r="D366">
            <v>123360</v>
          </cell>
          <cell r="E366">
            <v>181000360</v>
          </cell>
          <cell r="F366" t="str">
            <v>-</v>
          </cell>
          <cell r="G366" t="str">
            <v>-</v>
          </cell>
          <cell r="H366" t="str">
            <v>-</v>
          </cell>
          <cell r="I366" t="str">
            <v>-</v>
          </cell>
          <cell r="J366" t="str">
            <v>-</v>
          </cell>
          <cell r="K366" t="str">
            <v>-</v>
          </cell>
          <cell r="L366" t="str">
            <v>-</v>
          </cell>
          <cell r="M366" t="str">
            <v>-</v>
          </cell>
          <cell r="N366" t="str">
            <v>-</v>
          </cell>
          <cell r="O366" t="str">
            <v>-</v>
          </cell>
          <cell r="P366" t="str">
            <v>-</v>
          </cell>
          <cell r="Q366" t="str">
            <v>-</v>
          </cell>
          <cell r="R366" t="str">
            <v>-</v>
          </cell>
          <cell r="S366" t="str">
            <v>-</v>
          </cell>
          <cell r="T366" t="str">
            <v>-</v>
          </cell>
          <cell r="U366" t="str">
            <v>-</v>
          </cell>
          <cell r="V366" t="str">
            <v>-</v>
          </cell>
          <cell r="W366">
            <v>19</v>
          </cell>
          <cell r="X366">
            <v>25</v>
          </cell>
          <cell r="Y366">
            <v>28</v>
          </cell>
          <cell r="Z366">
            <v>58</v>
          </cell>
          <cell r="AA366">
            <v>59</v>
          </cell>
          <cell r="AB366">
            <v>60</v>
          </cell>
          <cell r="AC366">
            <v>61</v>
          </cell>
          <cell r="AD366">
            <v>63</v>
          </cell>
        </row>
        <row r="367">
          <cell r="A367" t="str">
            <v>VIDRO PUX 2045X1477X6MM + COR</v>
          </cell>
          <cell r="B367">
            <v>2100</v>
          </cell>
          <cell r="C367">
            <v>1500</v>
          </cell>
          <cell r="D367">
            <v>123361</v>
          </cell>
          <cell r="E367">
            <v>181000361</v>
          </cell>
          <cell r="F367" t="str">
            <v>-</v>
          </cell>
          <cell r="G367" t="str">
            <v>-</v>
          </cell>
          <cell r="H367" t="str">
            <v>-</v>
          </cell>
          <cell r="I367" t="str">
            <v>-</v>
          </cell>
          <cell r="J367" t="str">
            <v>-</v>
          </cell>
          <cell r="K367" t="str">
            <v>-</v>
          </cell>
          <cell r="L367" t="str">
            <v>-</v>
          </cell>
          <cell r="M367" t="str">
            <v>-</v>
          </cell>
          <cell r="N367" t="str">
            <v>-</v>
          </cell>
          <cell r="O367" t="str">
            <v>-</v>
          </cell>
          <cell r="P367" t="str">
            <v>-</v>
          </cell>
          <cell r="Q367" t="str">
            <v>-</v>
          </cell>
          <cell r="R367" t="str">
            <v>-</v>
          </cell>
          <cell r="S367" t="str">
            <v>-</v>
          </cell>
          <cell r="T367" t="str">
            <v>-</v>
          </cell>
          <cell r="U367" t="str">
            <v>-</v>
          </cell>
          <cell r="V367" t="str">
            <v>-</v>
          </cell>
          <cell r="W367">
            <v>19</v>
          </cell>
          <cell r="X367">
            <v>25</v>
          </cell>
          <cell r="Y367">
            <v>28</v>
          </cell>
          <cell r="Z367">
            <v>58</v>
          </cell>
          <cell r="AA367">
            <v>59</v>
          </cell>
          <cell r="AB367">
            <v>60</v>
          </cell>
          <cell r="AC367">
            <v>61</v>
          </cell>
          <cell r="AD367">
            <v>63</v>
          </cell>
        </row>
        <row r="368">
          <cell r="A368" t="str">
            <v>VIDRO PUX 2145X777X6MM + COR</v>
          </cell>
          <cell r="B368">
            <v>2200</v>
          </cell>
          <cell r="C368">
            <v>800</v>
          </cell>
          <cell r="D368">
            <v>123362</v>
          </cell>
          <cell r="E368">
            <v>181000362</v>
          </cell>
          <cell r="F368" t="str">
            <v>-</v>
          </cell>
          <cell r="G368" t="str">
            <v>-</v>
          </cell>
          <cell r="H368" t="str">
            <v>-</v>
          </cell>
          <cell r="I368" t="str">
            <v>-</v>
          </cell>
          <cell r="J368" t="str">
            <v>-</v>
          </cell>
          <cell r="K368" t="str">
            <v>-</v>
          </cell>
          <cell r="L368" t="str">
            <v>-</v>
          </cell>
          <cell r="M368" t="str">
            <v>-</v>
          </cell>
          <cell r="N368" t="str">
            <v>-</v>
          </cell>
          <cell r="O368" t="str">
            <v>-</v>
          </cell>
          <cell r="P368" t="str">
            <v>-</v>
          </cell>
          <cell r="Q368" t="str">
            <v>-</v>
          </cell>
          <cell r="R368" t="str">
            <v>-</v>
          </cell>
          <cell r="S368" t="str">
            <v>-</v>
          </cell>
          <cell r="T368" t="str">
            <v>-</v>
          </cell>
          <cell r="U368" t="str">
            <v>-</v>
          </cell>
          <cell r="V368" t="str">
            <v>-</v>
          </cell>
          <cell r="W368">
            <v>19</v>
          </cell>
          <cell r="X368">
            <v>25</v>
          </cell>
          <cell r="Y368">
            <v>28</v>
          </cell>
          <cell r="Z368">
            <v>58</v>
          </cell>
          <cell r="AA368">
            <v>59</v>
          </cell>
          <cell r="AB368">
            <v>60</v>
          </cell>
          <cell r="AC368">
            <v>61</v>
          </cell>
          <cell r="AD368">
            <v>63</v>
          </cell>
        </row>
        <row r="369">
          <cell r="A369" t="str">
            <v>VIDRO PUX 2145X877X6MM + COR</v>
          </cell>
          <cell r="B369">
            <v>2200</v>
          </cell>
          <cell r="C369">
            <v>900</v>
          </cell>
          <cell r="D369">
            <v>123363</v>
          </cell>
          <cell r="E369">
            <v>181000363</v>
          </cell>
          <cell r="F369" t="str">
            <v>-</v>
          </cell>
          <cell r="G369" t="str">
            <v>-</v>
          </cell>
          <cell r="H369" t="str">
            <v>-</v>
          </cell>
          <cell r="I369" t="str">
            <v>-</v>
          </cell>
          <cell r="J369" t="str">
            <v>-</v>
          </cell>
          <cell r="K369" t="str">
            <v>-</v>
          </cell>
          <cell r="L369" t="str">
            <v>-</v>
          </cell>
          <cell r="M369" t="str">
            <v>-</v>
          </cell>
          <cell r="N369" t="str">
            <v>-</v>
          </cell>
          <cell r="O369" t="str">
            <v>-</v>
          </cell>
          <cell r="P369" t="str">
            <v>-</v>
          </cell>
          <cell r="Q369" t="str">
            <v>-</v>
          </cell>
          <cell r="R369" t="str">
            <v>-</v>
          </cell>
          <cell r="S369" t="str">
            <v>-</v>
          </cell>
          <cell r="T369" t="str">
            <v>-</v>
          </cell>
          <cell r="U369" t="str">
            <v>-</v>
          </cell>
          <cell r="V369" t="str">
            <v>-</v>
          </cell>
          <cell r="W369">
            <v>19</v>
          </cell>
          <cell r="X369">
            <v>25</v>
          </cell>
          <cell r="Y369">
            <v>28</v>
          </cell>
          <cell r="Z369">
            <v>58</v>
          </cell>
          <cell r="AA369">
            <v>59</v>
          </cell>
          <cell r="AB369">
            <v>60</v>
          </cell>
          <cell r="AC369">
            <v>61</v>
          </cell>
          <cell r="AD369">
            <v>63</v>
          </cell>
        </row>
        <row r="370">
          <cell r="A370" t="str">
            <v>VIDRO PUX 2145X977X6MM + COR</v>
          </cell>
          <cell r="B370">
            <v>2200</v>
          </cell>
          <cell r="C370">
            <v>1000</v>
          </cell>
          <cell r="D370">
            <v>123364</v>
          </cell>
          <cell r="E370">
            <v>181000364</v>
          </cell>
          <cell r="F370" t="str">
            <v>-</v>
          </cell>
          <cell r="G370" t="str">
            <v>-</v>
          </cell>
          <cell r="H370" t="str">
            <v>-</v>
          </cell>
          <cell r="I370" t="str">
            <v>-</v>
          </cell>
          <cell r="J370" t="str">
            <v>-</v>
          </cell>
          <cell r="K370" t="str">
            <v>-</v>
          </cell>
          <cell r="L370" t="str">
            <v>-</v>
          </cell>
          <cell r="M370" t="str">
            <v>-</v>
          </cell>
          <cell r="N370" t="str">
            <v>-</v>
          </cell>
          <cell r="O370" t="str">
            <v>-</v>
          </cell>
          <cell r="P370" t="str">
            <v>-</v>
          </cell>
          <cell r="Q370" t="str">
            <v>-</v>
          </cell>
          <cell r="R370" t="str">
            <v>-</v>
          </cell>
          <cell r="S370" t="str">
            <v>-</v>
          </cell>
          <cell r="T370" t="str">
            <v>-</v>
          </cell>
          <cell r="U370" t="str">
            <v>-</v>
          </cell>
          <cell r="V370" t="str">
            <v>-</v>
          </cell>
          <cell r="W370">
            <v>19</v>
          </cell>
          <cell r="X370">
            <v>25</v>
          </cell>
          <cell r="Y370">
            <v>28</v>
          </cell>
          <cell r="Z370">
            <v>58</v>
          </cell>
          <cell r="AA370">
            <v>59</v>
          </cell>
          <cell r="AB370">
            <v>60</v>
          </cell>
          <cell r="AC370">
            <v>61</v>
          </cell>
          <cell r="AD370">
            <v>63</v>
          </cell>
        </row>
        <row r="371">
          <cell r="A371" t="str">
            <v>VIDRO PUX 2145X1077X6MM + COR</v>
          </cell>
          <cell r="B371">
            <v>2200</v>
          </cell>
          <cell r="C371">
            <v>1100</v>
          </cell>
          <cell r="D371">
            <v>123365</v>
          </cell>
          <cell r="E371">
            <v>181000365</v>
          </cell>
          <cell r="F371" t="str">
            <v>-</v>
          </cell>
          <cell r="G371" t="str">
            <v>-</v>
          </cell>
          <cell r="H371" t="str">
            <v>-</v>
          </cell>
          <cell r="I371" t="str">
            <v>-</v>
          </cell>
          <cell r="J371" t="str">
            <v>-</v>
          </cell>
          <cell r="K371" t="str">
            <v>-</v>
          </cell>
          <cell r="L371" t="str">
            <v>-</v>
          </cell>
          <cell r="M371" t="str">
            <v>-</v>
          </cell>
          <cell r="N371" t="str">
            <v>-</v>
          </cell>
          <cell r="O371" t="str">
            <v>-</v>
          </cell>
          <cell r="P371" t="str">
            <v>-</v>
          </cell>
          <cell r="Q371" t="str">
            <v>-</v>
          </cell>
          <cell r="R371" t="str">
            <v>-</v>
          </cell>
          <cell r="S371" t="str">
            <v>-</v>
          </cell>
          <cell r="T371" t="str">
            <v>-</v>
          </cell>
          <cell r="U371" t="str">
            <v>-</v>
          </cell>
          <cell r="V371" t="str">
            <v>-</v>
          </cell>
          <cell r="W371">
            <v>19</v>
          </cell>
          <cell r="X371">
            <v>25</v>
          </cell>
          <cell r="Y371">
            <v>28</v>
          </cell>
          <cell r="Z371">
            <v>58</v>
          </cell>
          <cell r="AA371">
            <v>59</v>
          </cell>
          <cell r="AB371">
            <v>60</v>
          </cell>
          <cell r="AC371">
            <v>61</v>
          </cell>
          <cell r="AD371">
            <v>63</v>
          </cell>
        </row>
        <row r="372">
          <cell r="A372" t="str">
            <v>VIDRO PUX 2145X1177X6MM + COR</v>
          </cell>
          <cell r="B372">
            <v>2200</v>
          </cell>
          <cell r="C372">
            <v>1200</v>
          </cell>
          <cell r="D372">
            <v>123366</v>
          </cell>
          <cell r="E372">
            <v>181000366</v>
          </cell>
          <cell r="F372" t="str">
            <v>-</v>
          </cell>
          <cell r="G372" t="str">
            <v>-</v>
          </cell>
          <cell r="H372" t="str">
            <v>-</v>
          </cell>
          <cell r="I372" t="str">
            <v>-</v>
          </cell>
          <cell r="J372" t="str">
            <v>-</v>
          </cell>
          <cell r="K372" t="str">
            <v>-</v>
          </cell>
          <cell r="L372" t="str">
            <v>-</v>
          </cell>
          <cell r="M372" t="str">
            <v>-</v>
          </cell>
          <cell r="N372" t="str">
            <v>-</v>
          </cell>
          <cell r="O372" t="str">
            <v>-</v>
          </cell>
          <cell r="P372" t="str">
            <v>-</v>
          </cell>
          <cell r="Q372" t="str">
            <v>-</v>
          </cell>
          <cell r="R372" t="str">
            <v>-</v>
          </cell>
          <cell r="S372" t="str">
            <v>-</v>
          </cell>
          <cell r="T372" t="str">
            <v>-</v>
          </cell>
          <cell r="U372" t="str">
            <v>-</v>
          </cell>
          <cell r="V372" t="str">
            <v>-</v>
          </cell>
          <cell r="W372">
            <v>19</v>
          </cell>
          <cell r="X372">
            <v>25</v>
          </cell>
          <cell r="Y372">
            <v>28</v>
          </cell>
          <cell r="Z372">
            <v>58</v>
          </cell>
          <cell r="AA372">
            <v>59</v>
          </cell>
          <cell r="AB372">
            <v>60</v>
          </cell>
          <cell r="AC372">
            <v>61</v>
          </cell>
          <cell r="AD372">
            <v>63</v>
          </cell>
        </row>
        <row r="373">
          <cell r="A373" t="str">
            <v>VIDRO PUX 2145X1277X6MM + COR</v>
          </cell>
          <cell r="B373">
            <v>2200</v>
          </cell>
          <cell r="C373">
            <v>1300</v>
          </cell>
          <cell r="D373">
            <v>123367</v>
          </cell>
          <cell r="E373">
            <v>181000367</v>
          </cell>
          <cell r="F373" t="str">
            <v>-</v>
          </cell>
          <cell r="G373" t="str">
            <v>-</v>
          </cell>
          <cell r="H373" t="str">
            <v>-</v>
          </cell>
          <cell r="I373" t="str">
            <v>-</v>
          </cell>
          <cell r="J373" t="str">
            <v>-</v>
          </cell>
          <cell r="K373" t="str">
            <v>-</v>
          </cell>
          <cell r="L373" t="str">
            <v>-</v>
          </cell>
          <cell r="M373" t="str">
            <v>-</v>
          </cell>
          <cell r="N373" t="str">
            <v>-</v>
          </cell>
          <cell r="O373" t="str">
            <v>-</v>
          </cell>
          <cell r="P373" t="str">
            <v>-</v>
          </cell>
          <cell r="Q373" t="str">
            <v>-</v>
          </cell>
          <cell r="R373" t="str">
            <v>-</v>
          </cell>
          <cell r="S373" t="str">
            <v>-</v>
          </cell>
          <cell r="T373" t="str">
            <v>-</v>
          </cell>
          <cell r="U373" t="str">
            <v>-</v>
          </cell>
          <cell r="V373" t="str">
            <v>-</v>
          </cell>
          <cell r="W373">
            <v>19</v>
          </cell>
          <cell r="X373">
            <v>25</v>
          </cell>
          <cell r="Y373">
            <v>28</v>
          </cell>
          <cell r="Z373">
            <v>58</v>
          </cell>
          <cell r="AA373">
            <v>59</v>
          </cell>
          <cell r="AB373">
            <v>60</v>
          </cell>
          <cell r="AC373">
            <v>61</v>
          </cell>
          <cell r="AD373">
            <v>63</v>
          </cell>
        </row>
        <row r="374">
          <cell r="A374" t="str">
            <v>VIDRO PUX 2145X1377X6MM + COR</v>
          </cell>
          <cell r="B374">
            <v>2200</v>
          </cell>
          <cell r="C374">
            <v>1400</v>
          </cell>
          <cell r="D374">
            <v>123368</v>
          </cell>
          <cell r="E374">
            <v>181000368</v>
          </cell>
          <cell r="F374" t="str">
            <v>-</v>
          </cell>
          <cell r="G374" t="str">
            <v>-</v>
          </cell>
          <cell r="H374" t="str">
            <v>-</v>
          </cell>
          <cell r="I374" t="str">
            <v>-</v>
          </cell>
          <cell r="J374" t="str">
            <v>-</v>
          </cell>
          <cell r="K374" t="str">
            <v>-</v>
          </cell>
          <cell r="L374" t="str">
            <v>-</v>
          </cell>
          <cell r="M374" t="str">
            <v>-</v>
          </cell>
          <cell r="N374" t="str">
            <v>-</v>
          </cell>
          <cell r="O374" t="str">
            <v>-</v>
          </cell>
          <cell r="P374" t="str">
            <v>-</v>
          </cell>
          <cell r="Q374" t="str">
            <v>-</v>
          </cell>
          <cell r="R374" t="str">
            <v>-</v>
          </cell>
          <cell r="S374" t="str">
            <v>-</v>
          </cell>
          <cell r="T374" t="str">
            <v>-</v>
          </cell>
          <cell r="U374" t="str">
            <v>-</v>
          </cell>
          <cell r="V374" t="str">
            <v>-</v>
          </cell>
          <cell r="W374">
            <v>19</v>
          </cell>
          <cell r="X374">
            <v>25</v>
          </cell>
          <cell r="Y374">
            <v>28</v>
          </cell>
          <cell r="Z374">
            <v>58</v>
          </cell>
          <cell r="AA374">
            <v>59</v>
          </cell>
          <cell r="AB374">
            <v>60</v>
          </cell>
          <cell r="AC374">
            <v>61</v>
          </cell>
          <cell r="AD374">
            <v>63</v>
          </cell>
        </row>
        <row r="375">
          <cell r="A375" t="str">
            <v>VIDRO PUX 2145X1477X6MM + COR</v>
          </cell>
          <cell r="B375">
            <v>2200</v>
          </cell>
          <cell r="C375">
            <v>1500</v>
          </cell>
          <cell r="D375">
            <v>123369</v>
          </cell>
          <cell r="E375">
            <v>181000369</v>
          </cell>
          <cell r="F375" t="str">
            <v>-</v>
          </cell>
          <cell r="G375" t="str">
            <v>-</v>
          </cell>
          <cell r="H375" t="str">
            <v>-</v>
          </cell>
          <cell r="I375" t="str">
            <v>-</v>
          </cell>
          <cell r="J375" t="str">
            <v>-</v>
          </cell>
          <cell r="K375" t="str">
            <v>-</v>
          </cell>
          <cell r="L375" t="str">
            <v>-</v>
          </cell>
          <cell r="M375" t="str">
            <v>-</v>
          </cell>
          <cell r="N375" t="str">
            <v>-</v>
          </cell>
          <cell r="O375" t="str">
            <v>-</v>
          </cell>
          <cell r="P375" t="str">
            <v>-</v>
          </cell>
          <cell r="Q375" t="str">
            <v>-</v>
          </cell>
          <cell r="R375" t="str">
            <v>-</v>
          </cell>
          <cell r="S375" t="str">
            <v>-</v>
          </cell>
          <cell r="T375" t="str">
            <v>-</v>
          </cell>
          <cell r="U375" t="str">
            <v>-</v>
          </cell>
          <cell r="V375" t="str">
            <v>-</v>
          </cell>
          <cell r="W375">
            <v>19</v>
          </cell>
          <cell r="X375">
            <v>25</v>
          </cell>
          <cell r="Y375">
            <v>28</v>
          </cell>
          <cell r="Z375">
            <v>58</v>
          </cell>
          <cell r="AA375">
            <v>59</v>
          </cell>
          <cell r="AB375">
            <v>60</v>
          </cell>
          <cell r="AC375">
            <v>61</v>
          </cell>
          <cell r="AD375">
            <v>63</v>
          </cell>
        </row>
        <row r="376">
          <cell r="A376" t="str">
            <v>VIDRO PUX 2245X777X6MM + COR</v>
          </cell>
          <cell r="B376">
            <v>2300</v>
          </cell>
          <cell r="C376">
            <v>800</v>
          </cell>
          <cell r="D376">
            <v>123370</v>
          </cell>
          <cell r="E376">
            <v>181000370</v>
          </cell>
          <cell r="F376" t="str">
            <v>-</v>
          </cell>
          <cell r="G376" t="str">
            <v>-</v>
          </cell>
          <cell r="H376" t="str">
            <v>-</v>
          </cell>
          <cell r="I376" t="str">
            <v>-</v>
          </cell>
          <cell r="J376" t="str">
            <v>-</v>
          </cell>
          <cell r="K376" t="str">
            <v>-</v>
          </cell>
          <cell r="L376" t="str">
            <v>-</v>
          </cell>
          <cell r="M376" t="str">
            <v>-</v>
          </cell>
          <cell r="N376" t="str">
            <v>-</v>
          </cell>
          <cell r="O376" t="str">
            <v>-</v>
          </cell>
          <cell r="P376" t="str">
            <v>-</v>
          </cell>
          <cell r="Q376" t="str">
            <v>-</v>
          </cell>
          <cell r="R376" t="str">
            <v>-</v>
          </cell>
          <cell r="S376" t="str">
            <v>-</v>
          </cell>
          <cell r="T376" t="str">
            <v>-</v>
          </cell>
          <cell r="U376" t="str">
            <v>-</v>
          </cell>
          <cell r="V376" t="str">
            <v>-</v>
          </cell>
          <cell r="W376">
            <v>19</v>
          </cell>
          <cell r="X376">
            <v>25</v>
          </cell>
          <cell r="Y376">
            <v>28</v>
          </cell>
          <cell r="Z376">
            <v>58</v>
          </cell>
          <cell r="AA376">
            <v>59</v>
          </cell>
          <cell r="AB376">
            <v>60</v>
          </cell>
          <cell r="AC376">
            <v>61</v>
          </cell>
          <cell r="AD376">
            <v>63</v>
          </cell>
        </row>
        <row r="377">
          <cell r="A377" t="str">
            <v>VIDRO PUX 2245X877X6MM + COR</v>
          </cell>
          <cell r="B377">
            <v>2300</v>
          </cell>
          <cell r="C377">
            <v>900</v>
          </cell>
          <cell r="D377">
            <v>123371</v>
          </cell>
          <cell r="E377">
            <v>181000371</v>
          </cell>
          <cell r="F377" t="str">
            <v>-</v>
          </cell>
          <cell r="G377" t="str">
            <v>-</v>
          </cell>
          <cell r="H377" t="str">
            <v>-</v>
          </cell>
          <cell r="I377" t="str">
            <v>-</v>
          </cell>
          <cell r="J377" t="str">
            <v>-</v>
          </cell>
          <cell r="K377" t="str">
            <v>-</v>
          </cell>
          <cell r="L377" t="str">
            <v>-</v>
          </cell>
          <cell r="M377" t="str">
            <v>-</v>
          </cell>
          <cell r="N377" t="str">
            <v>-</v>
          </cell>
          <cell r="O377" t="str">
            <v>-</v>
          </cell>
          <cell r="P377" t="str">
            <v>-</v>
          </cell>
          <cell r="Q377" t="str">
            <v>-</v>
          </cell>
          <cell r="R377" t="str">
            <v>-</v>
          </cell>
          <cell r="S377" t="str">
            <v>-</v>
          </cell>
          <cell r="T377" t="str">
            <v>-</v>
          </cell>
          <cell r="U377" t="str">
            <v>-</v>
          </cell>
          <cell r="V377" t="str">
            <v>-</v>
          </cell>
          <cell r="W377">
            <v>19</v>
          </cell>
          <cell r="X377">
            <v>25</v>
          </cell>
          <cell r="Y377">
            <v>28</v>
          </cell>
          <cell r="Z377">
            <v>58</v>
          </cell>
          <cell r="AA377">
            <v>59</v>
          </cell>
          <cell r="AB377">
            <v>60</v>
          </cell>
          <cell r="AC377">
            <v>61</v>
          </cell>
          <cell r="AD377">
            <v>63</v>
          </cell>
        </row>
        <row r="378">
          <cell r="A378" t="str">
            <v>VIDRO PUX 2245X977X6MM + COR</v>
          </cell>
          <cell r="B378">
            <v>2300</v>
          </cell>
          <cell r="C378">
            <v>1000</v>
          </cell>
          <cell r="D378">
            <v>123372</v>
          </cell>
          <cell r="E378">
            <v>181000372</v>
          </cell>
          <cell r="F378" t="str">
            <v>-</v>
          </cell>
          <cell r="G378" t="str">
            <v>-</v>
          </cell>
          <cell r="H378" t="str">
            <v>-</v>
          </cell>
          <cell r="I378" t="str">
            <v>-</v>
          </cell>
          <cell r="J378" t="str">
            <v>-</v>
          </cell>
          <cell r="K378" t="str">
            <v>-</v>
          </cell>
          <cell r="L378" t="str">
            <v>-</v>
          </cell>
          <cell r="M378" t="str">
            <v>-</v>
          </cell>
          <cell r="N378" t="str">
            <v>-</v>
          </cell>
          <cell r="O378" t="str">
            <v>-</v>
          </cell>
          <cell r="P378" t="str">
            <v>-</v>
          </cell>
          <cell r="Q378" t="str">
            <v>-</v>
          </cell>
          <cell r="R378" t="str">
            <v>-</v>
          </cell>
          <cell r="S378" t="str">
            <v>-</v>
          </cell>
          <cell r="T378" t="str">
            <v>-</v>
          </cell>
          <cell r="U378" t="str">
            <v>-</v>
          </cell>
          <cell r="V378" t="str">
            <v>-</v>
          </cell>
          <cell r="W378">
            <v>19</v>
          </cell>
          <cell r="X378">
            <v>25</v>
          </cell>
          <cell r="Y378">
            <v>28</v>
          </cell>
          <cell r="Z378">
            <v>58</v>
          </cell>
          <cell r="AA378">
            <v>59</v>
          </cell>
          <cell r="AB378">
            <v>60</v>
          </cell>
          <cell r="AC378">
            <v>61</v>
          </cell>
          <cell r="AD378">
            <v>63</v>
          </cell>
        </row>
        <row r="379">
          <cell r="A379" t="str">
            <v>VIDRO PUX 2245X1077X6MM + COR</v>
          </cell>
          <cell r="B379">
            <v>2300</v>
          </cell>
          <cell r="C379">
            <v>1100</v>
          </cell>
          <cell r="D379">
            <v>123373</v>
          </cell>
          <cell r="E379">
            <v>181000373</v>
          </cell>
          <cell r="F379" t="str">
            <v>-</v>
          </cell>
          <cell r="G379" t="str">
            <v>-</v>
          </cell>
          <cell r="H379" t="str">
            <v>-</v>
          </cell>
          <cell r="I379" t="str">
            <v>-</v>
          </cell>
          <cell r="J379" t="str">
            <v>-</v>
          </cell>
          <cell r="K379" t="str">
            <v>-</v>
          </cell>
          <cell r="L379" t="str">
            <v>-</v>
          </cell>
          <cell r="M379" t="str">
            <v>-</v>
          </cell>
          <cell r="N379" t="str">
            <v>-</v>
          </cell>
          <cell r="O379" t="str">
            <v>-</v>
          </cell>
          <cell r="P379" t="str">
            <v>-</v>
          </cell>
          <cell r="Q379" t="str">
            <v>-</v>
          </cell>
          <cell r="R379" t="str">
            <v>-</v>
          </cell>
          <cell r="S379" t="str">
            <v>-</v>
          </cell>
          <cell r="T379" t="str">
            <v>-</v>
          </cell>
          <cell r="U379" t="str">
            <v>-</v>
          </cell>
          <cell r="V379" t="str">
            <v>-</v>
          </cell>
          <cell r="W379">
            <v>19</v>
          </cell>
          <cell r="X379">
            <v>25</v>
          </cell>
          <cell r="Y379">
            <v>28</v>
          </cell>
          <cell r="Z379">
            <v>58</v>
          </cell>
          <cell r="AA379">
            <v>59</v>
          </cell>
          <cell r="AB379">
            <v>60</v>
          </cell>
          <cell r="AC379">
            <v>61</v>
          </cell>
          <cell r="AD379">
            <v>63</v>
          </cell>
        </row>
        <row r="380">
          <cell r="A380" t="str">
            <v>VIDRO PUX 2245X1177X6MM + COR</v>
          </cell>
          <cell r="B380">
            <v>2300</v>
          </cell>
          <cell r="C380">
            <v>1200</v>
          </cell>
          <cell r="D380">
            <v>123374</v>
          </cell>
          <cell r="E380">
            <v>181000374</v>
          </cell>
          <cell r="F380" t="str">
            <v>-</v>
          </cell>
          <cell r="G380" t="str">
            <v>-</v>
          </cell>
          <cell r="H380" t="str">
            <v>-</v>
          </cell>
          <cell r="I380" t="str">
            <v>-</v>
          </cell>
          <cell r="J380" t="str">
            <v>-</v>
          </cell>
          <cell r="K380" t="str">
            <v>-</v>
          </cell>
          <cell r="L380" t="str">
            <v>-</v>
          </cell>
          <cell r="M380" t="str">
            <v>-</v>
          </cell>
          <cell r="N380" t="str">
            <v>-</v>
          </cell>
          <cell r="O380" t="str">
            <v>-</v>
          </cell>
          <cell r="P380" t="str">
            <v>-</v>
          </cell>
          <cell r="Q380" t="str">
            <v>-</v>
          </cell>
          <cell r="R380" t="str">
            <v>-</v>
          </cell>
          <cell r="S380" t="str">
            <v>-</v>
          </cell>
          <cell r="T380" t="str">
            <v>-</v>
          </cell>
          <cell r="U380" t="str">
            <v>-</v>
          </cell>
          <cell r="V380" t="str">
            <v>-</v>
          </cell>
          <cell r="W380">
            <v>19</v>
          </cell>
          <cell r="X380">
            <v>25</v>
          </cell>
          <cell r="Y380">
            <v>28</v>
          </cell>
          <cell r="Z380">
            <v>58</v>
          </cell>
          <cell r="AA380">
            <v>59</v>
          </cell>
          <cell r="AB380">
            <v>60</v>
          </cell>
          <cell r="AC380">
            <v>61</v>
          </cell>
          <cell r="AD380">
            <v>63</v>
          </cell>
        </row>
        <row r="381">
          <cell r="A381" t="str">
            <v>VIDRO PUX 2245X1277X6MM + COR</v>
          </cell>
          <cell r="B381">
            <v>2300</v>
          </cell>
          <cell r="C381">
            <v>1300</v>
          </cell>
          <cell r="D381">
            <v>123375</v>
          </cell>
          <cell r="E381">
            <v>181000375</v>
          </cell>
          <cell r="F381" t="str">
            <v>-</v>
          </cell>
          <cell r="G381" t="str">
            <v>-</v>
          </cell>
          <cell r="H381" t="str">
            <v>-</v>
          </cell>
          <cell r="I381" t="str">
            <v>-</v>
          </cell>
          <cell r="J381" t="str">
            <v>-</v>
          </cell>
          <cell r="K381" t="str">
            <v>-</v>
          </cell>
          <cell r="L381" t="str">
            <v>-</v>
          </cell>
          <cell r="M381" t="str">
            <v>-</v>
          </cell>
          <cell r="N381" t="str">
            <v>-</v>
          </cell>
          <cell r="O381" t="str">
            <v>-</v>
          </cell>
          <cell r="P381" t="str">
            <v>-</v>
          </cell>
          <cell r="Q381" t="str">
            <v>-</v>
          </cell>
          <cell r="R381" t="str">
            <v>-</v>
          </cell>
          <cell r="S381" t="str">
            <v>-</v>
          </cell>
          <cell r="T381" t="str">
            <v>-</v>
          </cell>
          <cell r="U381" t="str">
            <v>-</v>
          </cell>
          <cell r="V381" t="str">
            <v>-</v>
          </cell>
          <cell r="W381">
            <v>19</v>
          </cell>
          <cell r="X381">
            <v>25</v>
          </cell>
          <cell r="Y381">
            <v>28</v>
          </cell>
          <cell r="Z381">
            <v>58</v>
          </cell>
          <cell r="AA381">
            <v>59</v>
          </cell>
          <cell r="AB381">
            <v>60</v>
          </cell>
          <cell r="AC381">
            <v>61</v>
          </cell>
          <cell r="AD381">
            <v>63</v>
          </cell>
        </row>
        <row r="382">
          <cell r="A382" t="str">
            <v>VIDRO PUX 2245X1377X6MM + COR</v>
          </cell>
          <cell r="B382">
            <v>2300</v>
          </cell>
          <cell r="C382">
            <v>1400</v>
          </cell>
          <cell r="D382">
            <v>123376</v>
          </cell>
          <cell r="E382">
            <v>181000376</v>
          </cell>
          <cell r="F382" t="str">
            <v>-</v>
          </cell>
          <cell r="G382" t="str">
            <v>-</v>
          </cell>
          <cell r="H382" t="str">
            <v>-</v>
          </cell>
          <cell r="I382" t="str">
            <v>-</v>
          </cell>
          <cell r="J382" t="str">
            <v>-</v>
          </cell>
          <cell r="K382" t="str">
            <v>-</v>
          </cell>
          <cell r="L382" t="str">
            <v>-</v>
          </cell>
          <cell r="M382" t="str">
            <v>-</v>
          </cell>
          <cell r="N382" t="str">
            <v>-</v>
          </cell>
          <cell r="O382" t="str">
            <v>-</v>
          </cell>
          <cell r="P382" t="str">
            <v>-</v>
          </cell>
          <cell r="Q382" t="str">
            <v>-</v>
          </cell>
          <cell r="R382" t="str">
            <v>-</v>
          </cell>
          <cell r="S382" t="str">
            <v>-</v>
          </cell>
          <cell r="T382" t="str">
            <v>-</v>
          </cell>
          <cell r="U382" t="str">
            <v>-</v>
          </cell>
          <cell r="V382" t="str">
            <v>-</v>
          </cell>
          <cell r="W382">
            <v>19</v>
          </cell>
          <cell r="X382">
            <v>25</v>
          </cell>
          <cell r="Y382">
            <v>28</v>
          </cell>
          <cell r="Z382">
            <v>58</v>
          </cell>
          <cell r="AA382">
            <v>59</v>
          </cell>
          <cell r="AB382">
            <v>60</v>
          </cell>
          <cell r="AC382">
            <v>61</v>
          </cell>
          <cell r="AD382">
            <v>63</v>
          </cell>
        </row>
        <row r="383">
          <cell r="A383" t="str">
            <v>VIDRO PUX 2245X1477X6MM + COR</v>
          </cell>
          <cell r="B383">
            <v>2300</v>
          </cell>
          <cell r="C383">
            <v>1500</v>
          </cell>
          <cell r="D383">
            <v>123377</v>
          </cell>
          <cell r="E383">
            <v>181000377</v>
          </cell>
          <cell r="F383" t="str">
            <v>-</v>
          </cell>
          <cell r="G383" t="str">
            <v>-</v>
          </cell>
          <cell r="H383" t="str">
            <v>-</v>
          </cell>
          <cell r="I383" t="str">
            <v>-</v>
          </cell>
          <cell r="J383" t="str">
            <v>-</v>
          </cell>
          <cell r="K383" t="str">
            <v>-</v>
          </cell>
          <cell r="L383" t="str">
            <v>-</v>
          </cell>
          <cell r="M383" t="str">
            <v>-</v>
          </cell>
          <cell r="N383" t="str">
            <v>-</v>
          </cell>
          <cell r="O383" t="str">
            <v>-</v>
          </cell>
          <cell r="P383" t="str">
            <v>-</v>
          </cell>
          <cell r="Q383" t="str">
            <v>-</v>
          </cell>
          <cell r="R383" t="str">
            <v>-</v>
          </cell>
          <cell r="S383" t="str">
            <v>-</v>
          </cell>
          <cell r="T383" t="str">
            <v>-</v>
          </cell>
          <cell r="U383" t="str">
            <v>-</v>
          </cell>
          <cell r="V383" t="str">
            <v>-</v>
          </cell>
          <cell r="W383">
            <v>19</v>
          </cell>
          <cell r="X383">
            <v>25</v>
          </cell>
          <cell r="Y383">
            <v>28</v>
          </cell>
          <cell r="Z383">
            <v>58</v>
          </cell>
          <cell r="AA383">
            <v>59</v>
          </cell>
          <cell r="AB383">
            <v>60</v>
          </cell>
          <cell r="AC383">
            <v>61</v>
          </cell>
          <cell r="AD383">
            <v>63</v>
          </cell>
        </row>
        <row r="384">
          <cell r="A384" t="str">
            <v>VIDRO PUX 2345X777X6MM + COR</v>
          </cell>
          <cell r="B384">
            <v>2400</v>
          </cell>
          <cell r="C384">
            <v>800</v>
          </cell>
          <cell r="D384">
            <v>123378</v>
          </cell>
          <cell r="E384">
            <v>181000378</v>
          </cell>
          <cell r="F384" t="str">
            <v>-</v>
          </cell>
          <cell r="G384" t="str">
            <v>-</v>
          </cell>
          <cell r="H384" t="str">
            <v>-</v>
          </cell>
          <cell r="I384" t="str">
            <v>-</v>
          </cell>
          <cell r="J384" t="str">
            <v>-</v>
          </cell>
          <cell r="K384" t="str">
            <v>-</v>
          </cell>
          <cell r="L384" t="str">
            <v>-</v>
          </cell>
          <cell r="M384" t="str">
            <v>-</v>
          </cell>
          <cell r="N384" t="str">
            <v>-</v>
          </cell>
          <cell r="O384" t="str">
            <v>-</v>
          </cell>
          <cell r="P384" t="str">
            <v>-</v>
          </cell>
          <cell r="Q384" t="str">
            <v>-</v>
          </cell>
          <cell r="R384" t="str">
            <v>-</v>
          </cell>
          <cell r="S384" t="str">
            <v>-</v>
          </cell>
          <cell r="T384" t="str">
            <v>-</v>
          </cell>
          <cell r="U384" t="str">
            <v>-</v>
          </cell>
          <cell r="V384" t="str">
            <v>-</v>
          </cell>
          <cell r="W384">
            <v>19</v>
          </cell>
          <cell r="X384">
            <v>25</v>
          </cell>
          <cell r="Y384">
            <v>28</v>
          </cell>
          <cell r="Z384">
            <v>58</v>
          </cell>
          <cell r="AA384">
            <v>59</v>
          </cell>
          <cell r="AB384">
            <v>60</v>
          </cell>
          <cell r="AC384">
            <v>61</v>
          </cell>
          <cell r="AD384">
            <v>63</v>
          </cell>
        </row>
        <row r="385">
          <cell r="A385" t="str">
            <v>VIDRO PUX 2345X877X6MM + COR</v>
          </cell>
          <cell r="B385">
            <v>2400</v>
          </cell>
          <cell r="C385">
            <v>900</v>
          </cell>
          <cell r="D385">
            <v>123379</v>
          </cell>
          <cell r="E385">
            <v>181000379</v>
          </cell>
          <cell r="F385" t="str">
            <v>-</v>
          </cell>
          <cell r="G385" t="str">
            <v>-</v>
          </cell>
          <cell r="H385" t="str">
            <v>-</v>
          </cell>
          <cell r="I385" t="str">
            <v>-</v>
          </cell>
          <cell r="J385" t="str">
            <v>-</v>
          </cell>
          <cell r="K385" t="str">
            <v>-</v>
          </cell>
          <cell r="L385" t="str">
            <v>-</v>
          </cell>
          <cell r="M385" t="str">
            <v>-</v>
          </cell>
          <cell r="N385" t="str">
            <v>-</v>
          </cell>
          <cell r="O385" t="str">
            <v>-</v>
          </cell>
          <cell r="P385" t="str">
            <v>-</v>
          </cell>
          <cell r="Q385" t="str">
            <v>-</v>
          </cell>
          <cell r="R385" t="str">
            <v>-</v>
          </cell>
          <cell r="S385" t="str">
            <v>-</v>
          </cell>
          <cell r="T385" t="str">
            <v>-</v>
          </cell>
          <cell r="U385" t="str">
            <v>-</v>
          </cell>
          <cell r="V385" t="str">
            <v>-</v>
          </cell>
          <cell r="W385">
            <v>19</v>
          </cell>
          <cell r="X385">
            <v>25</v>
          </cell>
          <cell r="Y385">
            <v>28</v>
          </cell>
          <cell r="Z385">
            <v>58</v>
          </cell>
          <cell r="AA385">
            <v>59</v>
          </cell>
          <cell r="AB385">
            <v>60</v>
          </cell>
          <cell r="AC385">
            <v>61</v>
          </cell>
          <cell r="AD385">
            <v>63</v>
          </cell>
        </row>
        <row r="386">
          <cell r="A386" t="str">
            <v>VIDRO PUX 2345X977X6MM + COR</v>
          </cell>
          <cell r="B386">
            <v>2400</v>
          </cell>
          <cell r="C386">
            <v>1000</v>
          </cell>
          <cell r="D386">
            <v>123380</v>
          </cell>
          <cell r="E386">
            <v>181000380</v>
          </cell>
          <cell r="F386" t="str">
            <v>-</v>
          </cell>
          <cell r="G386" t="str">
            <v>-</v>
          </cell>
          <cell r="H386" t="str">
            <v>-</v>
          </cell>
          <cell r="I386" t="str">
            <v>-</v>
          </cell>
          <cell r="J386" t="str">
            <v>-</v>
          </cell>
          <cell r="K386" t="str">
            <v>-</v>
          </cell>
          <cell r="L386" t="str">
            <v>-</v>
          </cell>
          <cell r="M386" t="str">
            <v>-</v>
          </cell>
          <cell r="N386" t="str">
            <v>-</v>
          </cell>
          <cell r="O386" t="str">
            <v>-</v>
          </cell>
          <cell r="P386" t="str">
            <v>-</v>
          </cell>
          <cell r="Q386" t="str">
            <v>-</v>
          </cell>
          <cell r="R386" t="str">
            <v>-</v>
          </cell>
          <cell r="S386" t="str">
            <v>-</v>
          </cell>
          <cell r="T386" t="str">
            <v>-</v>
          </cell>
          <cell r="U386" t="str">
            <v>-</v>
          </cell>
          <cell r="V386" t="str">
            <v>-</v>
          </cell>
          <cell r="W386">
            <v>19</v>
          </cell>
          <cell r="X386">
            <v>25</v>
          </cell>
          <cell r="Y386">
            <v>28</v>
          </cell>
          <cell r="Z386">
            <v>58</v>
          </cell>
          <cell r="AA386">
            <v>59</v>
          </cell>
          <cell r="AB386">
            <v>60</v>
          </cell>
          <cell r="AC386">
            <v>61</v>
          </cell>
          <cell r="AD386">
            <v>63</v>
          </cell>
        </row>
        <row r="387">
          <cell r="A387" t="str">
            <v>VIDRO PUX 2345X1077X6MM + COR</v>
          </cell>
          <cell r="B387">
            <v>2400</v>
          </cell>
          <cell r="C387">
            <v>1100</v>
          </cell>
          <cell r="D387">
            <v>123381</v>
          </cell>
          <cell r="E387">
            <v>181000381</v>
          </cell>
          <cell r="F387" t="str">
            <v>-</v>
          </cell>
          <cell r="G387" t="str">
            <v>-</v>
          </cell>
          <cell r="H387" t="str">
            <v>-</v>
          </cell>
          <cell r="I387" t="str">
            <v>-</v>
          </cell>
          <cell r="J387" t="str">
            <v>-</v>
          </cell>
          <cell r="K387" t="str">
            <v>-</v>
          </cell>
          <cell r="L387" t="str">
            <v>-</v>
          </cell>
          <cell r="M387" t="str">
            <v>-</v>
          </cell>
          <cell r="N387" t="str">
            <v>-</v>
          </cell>
          <cell r="O387" t="str">
            <v>-</v>
          </cell>
          <cell r="P387" t="str">
            <v>-</v>
          </cell>
          <cell r="Q387" t="str">
            <v>-</v>
          </cell>
          <cell r="R387" t="str">
            <v>-</v>
          </cell>
          <cell r="S387" t="str">
            <v>-</v>
          </cell>
          <cell r="T387" t="str">
            <v>-</v>
          </cell>
          <cell r="U387" t="str">
            <v>-</v>
          </cell>
          <cell r="V387" t="str">
            <v>-</v>
          </cell>
          <cell r="W387">
            <v>19</v>
          </cell>
          <cell r="X387">
            <v>25</v>
          </cell>
          <cell r="Y387">
            <v>28</v>
          </cell>
          <cell r="Z387">
            <v>58</v>
          </cell>
          <cell r="AA387">
            <v>59</v>
          </cell>
          <cell r="AB387">
            <v>60</v>
          </cell>
          <cell r="AC387">
            <v>61</v>
          </cell>
          <cell r="AD387">
            <v>63</v>
          </cell>
        </row>
        <row r="388">
          <cell r="A388" t="str">
            <v>VIDRO PUX 2345X1177X6MM + COR</v>
          </cell>
          <cell r="B388">
            <v>2400</v>
          </cell>
          <cell r="C388">
            <v>1200</v>
          </cell>
          <cell r="D388">
            <v>123382</v>
          </cell>
          <cell r="E388">
            <v>181000382</v>
          </cell>
          <cell r="F388" t="str">
            <v>-</v>
          </cell>
          <cell r="G388" t="str">
            <v>-</v>
          </cell>
          <cell r="H388" t="str">
            <v>-</v>
          </cell>
          <cell r="I388" t="str">
            <v>-</v>
          </cell>
          <cell r="J388" t="str">
            <v>-</v>
          </cell>
          <cell r="K388" t="str">
            <v>-</v>
          </cell>
          <cell r="L388" t="str">
            <v>-</v>
          </cell>
          <cell r="M388" t="str">
            <v>-</v>
          </cell>
          <cell r="N388" t="str">
            <v>-</v>
          </cell>
          <cell r="O388" t="str">
            <v>-</v>
          </cell>
          <cell r="P388" t="str">
            <v>-</v>
          </cell>
          <cell r="Q388" t="str">
            <v>-</v>
          </cell>
          <cell r="R388" t="str">
            <v>-</v>
          </cell>
          <cell r="S388" t="str">
            <v>-</v>
          </cell>
          <cell r="T388" t="str">
            <v>-</v>
          </cell>
          <cell r="U388" t="str">
            <v>-</v>
          </cell>
          <cell r="V388" t="str">
            <v>-</v>
          </cell>
          <cell r="W388">
            <v>19</v>
          </cell>
          <cell r="X388">
            <v>25</v>
          </cell>
          <cell r="Y388">
            <v>28</v>
          </cell>
          <cell r="Z388">
            <v>58</v>
          </cell>
          <cell r="AA388">
            <v>59</v>
          </cell>
          <cell r="AB388">
            <v>60</v>
          </cell>
          <cell r="AC388">
            <v>61</v>
          </cell>
          <cell r="AD388">
            <v>63</v>
          </cell>
        </row>
        <row r="389">
          <cell r="A389" t="str">
            <v>VIDRO PUX 2345X1277X6MM + COR</v>
          </cell>
          <cell r="B389">
            <v>2400</v>
          </cell>
          <cell r="C389">
            <v>1300</v>
          </cell>
          <cell r="D389">
            <v>123383</v>
          </cell>
          <cell r="E389">
            <v>181000383</v>
          </cell>
          <cell r="F389" t="str">
            <v>-</v>
          </cell>
          <cell r="G389" t="str">
            <v>-</v>
          </cell>
          <cell r="H389" t="str">
            <v>-</v>
          </cell>
          <cell r="I389" t="str">
            <v>-</v>
          </cell>
          <cell r="J389" t="str">
            <v>-</v>
          </cell>
          <cell r="K389" t="str">
            <v>-</v>
          </cell>
          <cell r="L389" t="str">
            <v>-</v>
          </cell>
          <cell r="M389" t="str">
            <v>-</v>
          </cell>
          <cell r="N389" t="str">
            <v>-</v>
          </cell>
          <cell r="O389" t="str">
            <v>-</v>
          </cell>
          <cell r="P389" t="str">
            <v>-</v>
          </cell>
          <cell r="Q389" t="str">
            <v>-</v>
          </cell>
          <cell r="R389" t="str">
            <v>-</v>
          </cell>
          <cell r="S389" t="str">
            <v>-</v>
          </cell>
          <cell r="T389" t="str">
            <v>-</v>
          </cell>
          <cell r="U389" t="str">
            <v>-</v>
          </cell>
          <cell r="V389" t="str">
            <v>-</v>
          </cell>
          <cell r="W389">
            <v>19</v>
          </cell>
          <cell r="X389">
            <v>25</v>
          </cell>
          <cell r="Y389">
            <v>28</v>
          </cell>
          <cell r="Z389">
            <v>58</v>
          </cell>
          <cell r="AA389">
            <v>59</v>
          </cell>
          <cell r="AB389">
            <v>60</v>
          </cell>
          <cell r="AC389">
            <v>61</v>
          </cell>
          <cell r="AD389">
            <v>63</v>
          </cell>
        </row>
        <row r="390">
          <cell r="A390" t="str">
            <v>VIDRO PUX 2345X1377X6MM + COR</v>
          </cell>
          <cell r="B390">
            <v>2400</v>
          </cell>
          <cell r="C390">
            <v>1400</v>
          </cell>
          <cell r="D390">
            <v>123384</v>
          </cell>
          <cell r="E390">
            <v>181000384</v>
          </cell>
          <cell r="F390" t="str">
            <v>-</v>
          </cell>
          <cell r="G390" t="str">
            <v>-</v>
          </cell>
          <cell r="H390" t="str">
            <v>-</v>
          </cell>
          <cell r="I390" t="str">
            <v>-</v>
          </cell>
          <cell r="J390" t="str">
            <v>-</v>
          </cell>
          <cell r="K390" t="str">
            <v>-</v>
          </cell>
          <cell r="L390" t="str">
            <v>-</v>
          </cell>
          <cell r="M390" t="str">
            <v>-</v>
          </cell>
          <cell r="N390" t="str">
            <v>-</v>
          </cell>
          <cell r="O390" t="str">
            <v>-</v>
          </cell>
          <cell r="P390" t="str">
            <v>-</v>
          </cell>
          <cell r="Q390" t="str">
            <v>-</v>
          </cell>
          <cell r="R390" t="str">
            <v>-</v>
          </cell>
          <cell r="S390" t="str">
            <v>-</v>
          </cell>
          <cell r="T390" t="str">
            <v>-</v>
          </cell>
          <cell r="U390" t="str">
            <v>-</v>
          </cell>
          <cell r="V390" t="str">
            <v>-</v>
          </cell>
          <cell r="W390">
            <v>19</v>
          </cell>
          <cell r="X390">
            <v>25</v>
          </cell>
          <cell r="Y390">
            <v>28</v>
          </cell>
          <cell r="Z390">
            <v>58</v>
          </cell>
          <cell r="AA390">
            <v>59</v>
          </cell>
          <cell r="AB390">
            <v>60</v>
          </cell>
          <cell r="AC390">
            <v>61</v>
          </cell>
          <cell r="AD390">
            <v>63</v>
          </cell>
        </row>
        <row r="391">
          <cell r="A391" t="str">
            <v>VIDRO PUX 2345X1477X6MM + COR</v>
          </cell>
          <cell r="B391">
            <v>2400</v>
          </cell>
          <cell r="C391">
            <v>1500</v>
          </cell>
          <cell r="D391">
            <v>123385</v>
          </cell>
          <cell r="E391">
            <v>181000385</v>
          </cell>
          <cell r="F391" t="str">
            <v>-</v>
          </cell>
          <cell r="G391" t="str">
            <v>-</v>
          </cell>
          <cell r="H391" t="str">
            <v>-</v>
          </cell>
          <cell r="I391" t="str">
            <v>-</v>
          </cell>
          <cell r="J391" t="str">
            <v>-</v>
          </cell>
          <cell r="K391" t="str">
            <v>-</v>
          </cell>
          <cell r="L391" t="str">
            <v>-</v>
          </cell>
          <cell r="M391" t="str">
            <v>-</v>
          </cell>
          <cell r="N391" t="str">
            <v>-</v>
          </cell>
          <cell r="O391" t="str">
            <v>-</v>
          </cell>
          <cell r="P391" t="str">
            <v>-</v>
          </cell>
          <cell r="Q391" t="str">
            <v>-</v>
          </cell>
          <cell r="R391" t="str">
            <v>-</v>
          </cell>
          <cell r="S391" t="str">
            <v>-</v>
          </cell>
          <cell r="T391" t="str">
            <v>-</v>
          </cell>
          <cell r="U391" t="str">
            <v>-</v>
          </cell>
          <cell r="V391" t="str">
            <v>-</v>
          </cell>
          <cell r="W391">
            <v>19</v>
          </cell>
          <cell r="X391">
            <v>25</v>
          </cell>
          <cell r="Y391">
            <v>28</v>
          </cell>
          <cell r="Z391">
            <v>58</v>
          </cell>
          <cell r="AA391">
            <v>59</v>
          </cell>
          <cell r="AB391">
            <v>60</v>
          </cell>
          <cell r="AC391">
            <v>61</v>
          </cell>
          <cell r="AD391">
            <v>63</v>
          </cell>
        </row>
        <row r="392">
          <cell r="A392" t="str">
            <v>VIDRO PUX 2445X777X6MM + COR</v>
          </cell>
          <cell r="B392">
            <v>2500</v>
          </cell>
          <cell r="C392">
            <v>800</v>
          </cell>
          <cell r="D392">
            <v>123386</v>
          </cell>
          <cell r="E392">
            <v>181000386</v>
          </cell>
          <cell r="F392" t="str">
            <v>-</v>
          </cell>
          <cell r="G392" t="str">
            <v>-</v>
          </cell>
          <cell r="H392" t="str">
            <v>-</v>
          </cell>
          <cell r="I392" t="str">
            <v>-</v>
          </cell>
          <cell r="J392" t="str">
            <v>-</v>
          </cell>
          <cell r="K392" t="str">
            <v>-</v>
          </cell>
          <cell r="L392" t="str">
            <v>-</v>
          </cell>
          <cell r="M392" t="str">
            <v>-</v>
          </cell>
          <cell r="N392" t="str">
            <v>-</v>
          </cell>
          <cell r="O392" t="str">
            <v>-</v>
          </cell>
          <cell r="P392" t="str">
            <v>-</v>
          </cell>
          <cell r="Q392" t="str">
            <v>-</v>
          </cell>
          <cell r="R392" t="str">
            <v>-</v>
          </cell>
          <cell r="S392" t="str">
            <v>-</v>
          </cell>
          <cell r="T392" t="str">
            <v>-</v>
          </cell>
          <cell r="U392" t="str">
            <v>-</v>
          </cell>
          <cell r="V392" t="str">
            <v>-</v>
          </cell>
          <cell r="W392">
            <v>19</v>
          </cell>
          <cell r="X392">
            <v>25</v>
          </cell>
          <cell r="Y392">
            <v>28</v>
          </cell>
          <cell r="Z392">
            <v>58</v>
          </cell>
          <cell r="AA392">
            <v>59</v>
          </cell>
          <cell r="AB392">
            <v>60</v>
          </cell>
          <cell r="AC392">
            <v>61</v>
          </cell>
          <cell r="AD392">
            <v>63</v>
          </cell>
        </row>
        <row r="393">
          <cell r="A393" t="str">
            <v>VIDRO PUX 2445X877X6MM + COR</v>
          </cell>
          <cell r="B393">
            <v>2500</v>
          </cell>
          <cell r="C393">
            <v>900</v>
          </cell>
          <cell r="D393">
            <v>123387</v>
          </cell>
          <cell r="E393">
            <v>181000387</v>
          </cell>
          <cell r="F393" t="str">
            <v>-</v>
          </cell>
          <cell r="G393" t="str">
            <v>-</v>
          </cell>
          <cell r="H393" t="str">
            <v>-</v>
          </cell>
          <cell r="I393" t="str">
            <v>-</v>
          </cell>
          <cell r="J393" t="str">
            <v>-</v>
          </cell>
          <cell r="K393" t="str">
            <v>-</v>
          </cell>
          <cell r="L393" t="str">
            <v>-</v>
          </cell>
          <cell r="M393" t="str">
            <v>-</v>
          </cell>
          <cell r="N393" t="str">
            <v>-</v>
          </cell>
          <cell r="O393" t="str">
            <v>-</v>
          </cell>
          <cell r="P393" t="str">
            <v>-</v>
          </cell>
          <cell r="Q393" t="str">
            <v>-</v>
          </cell>
          <cell r="R393" t="str">
            <v>-</v>
          </cell>
          <cell r="S393" t="str">
            <v>-</v>
          </cell>
          <cell r="T393" t="str">
            <v>-</v>
          </cell>
          <cell r="U393" t="str">
            <v>-</v>
          </cell>
          <cell r="V393" t="str">
            <v>-</v>
          </cell>
          <cell r="W393">
            <v>19</v>
          </cell>
          <cell r="X393">
            <v>25</v>
          </cell>
          <cell r="Y393">
            <v>28</v>
          </cell>
          <cell r="Z393">
            <v>58</v>
          </cell>
          <cell r="AA393">
            <v>59</v>
          </cell>
          <cell r="AB393">
            <v>60</v>
          </cell>
          <cell r="AC393">
            <v>61</v>
          </cell>
          <cell r="AD393">
            <v>63</v>
          </cell>
        </row>
        <row r="394">
          <cell r="A394" t="str">
            <v>VIDRO PUX 2445X977X6MM + COR</v>
          </cell>
          <cell r="B394">
            <v>2500</v>
          </cell>
          <cell r="C394">
            <v>1000</v>
          </cell>
          <cell r="D394">
            <v>123388</v>
          </cell>
          <cell r="E394">
            <v>181000388</v>
          </cell>
          <cell r="F394" t="str">
            <v>-</v>
          </cell>
          <cell r="G394" t="str">
            <v>-</v>
          </cell>
          <cell r="H394" t="str">
            <v>-</v>
          </cell>
          <cell r="I394" t="str">
            <v>-</v>
          </cell>
          <cell r="J394" t="str">
            <v>-</v>
          </cell>
          <cell r="K394" t="str">
            <v>-</v>
          </cell>
          <cell r="L394" t="str">
            <v>-</v>
          </cell>
          <cell r="M394" t="str">
            <v>-</v>
          </cell>
          <cell r="N394" t="str">
            <v>-</v>
          </cell>
          <cell r="O394" t="str">
            <v>-</v>
          </cell>
          <cell r="P394" t="str">
            <v>-</v>
          </cell>
          <cell r="Q394" t="str">
            <v>-</v>
          </cell>
          <cell r="R394" t="str">
            <v>-</v>
          </cell>
          <cell r="S394" t="str">
            <v>-</v>
          </cell>
          <cell r="T394" t="str">
            <v>-</v>
          </cell>
          <cell r="U394" t="str">
            <v>-</v>
          </cell>
          <cell r="V394" t="str">
            <v>-</v>
          </cell>
          <cell r="W394">
            <v>19</v>
          </cell>
          <cell r="X394">
            <v>25</v>
          </cell>
          <cell r="Y394">
            <v>28</v>
          </cell>
          <cell r="Z394">
            <v>58</v>
          </cell>
          <cell r="AA394">
            <v>59</v>
          </cell>
          <cell r="AB394">
            <v>60</v>
          </cell>
          <cell r="AC394">
            <v>61</v>
          </cell>
          <cell r="AD394">
            <v>63</v>
          </cell>
        </row>
        <row r="395">
          <cell r="A395" t="str">
            <v>VIDRO PUX 2445X1077X6MM + COR</v>
          </cell>
          <cell r="B395">
            <v>2500</v>
          </cell>
          <cell r="C395">
            <v>1100</v>
          </cell>
          <cell r="D395">
            <v>123389</v>
          </cell>
          <cell r="E395">
            <v>181000389</v>
          </cell>
          <cell r="F395" t="str">
            <v>-</v>
          </cell>
          <cell r="G395" t="str">
            <v>-</v>
          </cell>
          <cell r="H395" t="str">
            <v>-</v>
          </cell>
          <cell r="I395" t="str">
            <v>-</v>
          </cell>
          <cell r="J395" t="str">
            <v>-</v>
          </cell>
          <cell r="K395" t="str">
            <v>-</v>
          </cell>
          <cell r="L395" t="str">
            <v>-</v>
          </cell>
          <cell r="M395" t="str">
            <v>-</v>
          </cell>
          <cell r="N395" t="str">
            <v>-</v>
          </cell>
          <cell r="O395" t="str">
            <v>-</v>
          </cell>
          <cell r="P395" t="str">
            <v>-</v>
          </cell>
          <cell r="Q395" t="str">
            <v>-</v>
          </cell>
          <cell r="R395" t="str">
            <v>-</v>
          </cell>
          <cell r="S395" t="str">
            <v>-</v>
          </cell>
          <cell r="T395" t="str">
            <v>-</v>
          </cell>
          <cell r="U395" t="str">
            <v>-</v>
          </cell>
          <cell r="V395" t="str">
            <v>-</v>
          </cell>
          <cell r="W395">
            <v>19</v>
          </cell>
          <cell r="X395">
            <v>25</v>
          </cell>
          <cell r="Y395">
            <v>28</v>
          </cell>
          <cell r="Z395">
            <v>58</v>
          </cell>
          <cell r="AA395">
            <v>59</v>
          </cell>
          <cell r="AB395">
            <v>60</v>
          </cell>
          <cell r="AC395">
            <v>61</v>
          </cell>
          <cell r="AD395">
            <v>63</v>
          </cell>
        </row>
        <row r="396">
          <cell r="A396" t="str">
            <v>VIDRO PUX 2445X1177X6MM + COR</v>
          </cell>
          <cell r="B396">
            <v>2500</v>
          </cell>
          <cell r="C396">
            <v>1200</v>
          </cell>
          <cell r="D396">
            <v>123390</v>
          </cell>
          <cell r="E396">
            <v>181000390</v>
          </cell>
          <cell r="F396" t="str">
            <v>-</v>
          </cell>
          <cell r="G396" t="str">
            <v>-</v>
          </cell>
          <cell r="H396" t="str">
            <v>-</v>
          </cell>
          <cell r="I396" t="str">
            <v>-</v>
          </cell>
          <cell r="J396" t="str">
            <v>-</v>
          </cell>
          <cell r="K396" t="str">
            <v>-</v>
          </cell>
          <cell r="L396" t="str">
            <v>-</v>
          </cell>
          <cell r="M396" t="str">
            <v>-</v>
          </cell>
          <cell r="N396" t="str">
            <v>-</v>
          </cell>
          <cell r="O396" t="str">
            <v>-</v>
          </cell>
          <cell r="P396" t="str">
            <v>-</v>
          </cell>
          <cell r="Q396" t="str">
            <v>-</v>
          </cell>
          <cell r="R396" t="str">
            <v>-</v>
          </cell>
          <cell r="S396" t="str">
            <v>-</v>
          </cell>
          <cell r="T396" t="str">
            <v>-</v>
          </cell>
          <cell r="U396" t="str">
            <v>-</v>
          </cell>
          <cell r="V396" t="str">
            <v>-</v>
          </cell>
          <cell r="W396">
            <v>19</v>
          </cell>
          <cell r="X396">
            <v>25</v>
          </cell>
          <cell r="Y396">
            <v>28</v>
          </cell>
          <cell r="Z396">
            <v>58</v>
          </cell>
          <cell r="AA396">
            <v>59</v>
          </cell>
          <cell r="AB396">
            <v>60</v>
          </cell>
          <cell r="AC396">
            <v>61</v>
          </cell>
          <cell r="AD396">
            <v>63</v>
          </cell>
        </row>
        <row r="397">
          <cell r="A397" t="str">
            <v>VIDRO PUX 2445X1277X6MM + COR</v>
          </cell>
          <cell r="B397">
            <v>2500</v>
          </cell>
          <cell r="C397">
            <v>1300</v>
          </cell>
          <cell r="D397">
            <v>123391</v>
          </cell>
          <cell r="E397">
            <v>181000391</v>
          </cell>
          <cell r="F397" t="str">
            <v>-</v>
          </cell>
          <cell r="G397" t="str">
            <v>-</v>
          </cell>
          <cell r="H397" t="str">
            <v>-</v>
          </cell>
          <cell r="I397" t="str">
            <v>-</v>
          </cell>
          <cell r="J397" t="str">
            <v>-</v>
          </cell>
          <cell r="K397" t="str">
            <v>-</v>
          </cell>
          <cell r="L397" t="str">
            <v>-</v>
          </cell>
          <cell r="M397" t="str">
            <v>-</v>
          </cell>
          <cell r="N397" t="str">
            <v>-</v>
          </cell>
          <cell r="O397" t="str">
            <v>-</v>
          </cell>
          <cell r="P397" t="str">
            <v>-</v>
          </cell>
          <cell r="Q397" t="str">
            <v>-</v>
          </cell>
          <cell r="R397" t="str">
            <v>-</v>
          </cell>
          <cell r="S397" t="str">
            <v>-</v>
          </cell>
          <cell r="T397" t="str">
            <v>-</v>
          </cell>
          <cell r="U397" t="str">
            <v>-</v>
          </cell>
          <cell r="V397" t="str">
            <v>-</v>
          </cell>
          <cell r="W397">
            <v>19</v>
          </cell>
          <cell r="X397">
            <v>25</v>
          </cell>
          <cell r="Y397">
            <v>28</v>
          </cell>
          <cell r="Z397">
            <v>58</v>
          </cell>
          <cell r="AA397">
            <v>59</v>
          </cell>
          <cell r="AB397">
            <v>60</v>
          </cell>
          <cell r="AC397">
            <v>61</v>
          </cell>
          <cell r="AD397">
            <v>63</v>
          </cell>
        </row>
        <row r="398">
          <cell r="A398" t="str">
            <v>VIDRO PUX 2445X1377X6MM + COR</v>
          </cell>
          <cell r="B398">
            <v>2500</v>
          </cell>
          <cell r="C398">
            <v>1400</v>
          </cell>
          <cell r="D398">
            <v>123392</v>
          </cell>
          <cell r="E398">
            <v>181000392</v>
          </cell>
          <cell r="F398" t="str">
            <v>-</v>
          </cell>
          <cell r="G398" t="str">
            <v>-</v>
          </cell>
          <cell r="H398" t="str">
            <v>-</v>
          </cell>
          <cell r="I398" t="str">
            <v>-</v>
          </cell>
          <cell r="J398" t="str">
            <v>-</v>
          </cell>
          <cell r="K398" t="str">
            <v>-</v>
          </cell>
          <cell r="L398" t="str">
            <v>-</v>
          </cell>
          <cell r="M398" t="str">
            <v>-</v>
          </cell>
          <cell r="N398" t="str">
            <v>-</v>
          </cell>
          <cell r="O398" t="str">
            <v>-</v>
          </cell>
          <cell r="P398" t="str">
            <v>-</v>
          </cell>
          <cell r="Q398" t="str">
            <v>-</v>
          </cell>
          <cell r="R398" t="str">
            <v>-</v>
          </cell>
          <cell r="S398" t="str">
            <v>-</v>
          </cell>
          <cell r="T398" t="str">
            <v>-</v>
          </cell>
          <cell r="U398" t="str">
            <v>-</v>
          </cell>
          <cell r="V398" t="str">
            <v>-</v>
          </cell>
          <cell r="W398">
            <v>19</v>
          </cell>
          <cell r="X398">
            <v>25</v>
          </cell>
          <cell r="Y398">
            <v>28</v>
          </cell>
          <cell r="Z398">
            <v>58</v>
          </cell>
          <cell r="AA398">
            <v>59</v>
          </cell>
          <cell r="AB398">
            <v>60</v>
          </cell>
          <cell r="AC398">
            <v>61</v>
          </cell>
          <cell r="AD398">
            <v>63</v>
          </cell>
        </row>
        <row r="399">
          <cell r="A399" t="str">
            <v>VIDRO PUX 2445X1477X6MM + COR</v>
          </cell>
          <cell r="B399">
            <v>2500</v>
          </cell>
          <cell r="C399">
            <v>1500</v>
          </cell>
          <cell r="D399">
            <v>123393</v>
          </cell>
          <cell r="E399">
            <v>181000393</v>
          </cell>
          <cell r="F399" t="str">
            <v>-</v>
          </cell>
          <cell r="G399" t="str">
            <v>-</v>
          </cell>
          <cell r="H399" t="str">
            <v>-</v>
          </cell>
          <cell r="I399" t="str">
            <v>-</v>
          </cell>
          <cell r="J399" t="str">
            <v>-</v>
          </cell>
          <cell r="K399" t="str">
            <v>-</v>
          </cell>
          <cell r="L399" t="str">
            <v>-</v>
          </cell>
          <cell r="M399" t="str">
            <v>-</v>
          </cell>
          <cell r="N399" t="str">
            <v>-</v>
          </cell>
          <cell r="O399" t="str">
            <v>-</v>
          </cell>
          <cell r="P399" t="str">
            <v>-</v>
          </cell>
          <cell r="Q399" t="str">
            <v>-</v>
          </cell>
          <cell r="R399" t="str">
            <v>-</v>
          </cell>
          <cell r="S399" t="str">
            <v>-</v>
          </cell>
          <cell r="T399" t="str">
            <v>-</v>
          </cell>
          <cell r="U399" t="str">
            <v>-</v>
          </cell>
          <cell r="V399" t="str">
            <v>-</v>
          </cell>
          <cell r="W399">
            <v>19</v>
          </cell>
          <cell r="X399">
            <v>25</v>
          </cell>
          <cell r="Y399">
            <v>28</v>
          </cell>
          <cell r="Z399">
            <v>58</v>
          </cell>
          <cell r="AA399">
            <v>59</v>
          </cell>
          <cell r="AB399">
            <v>60</v>
          </cell>
          <cell r="AC399">
            <v>61</v>
          </cell>
          <cell r="AD399">
            <v>63</v>
          </cell>
        </row>
        <row r="400">
          <cell r="A400" t="str">
            <v>VIDRO PUX 2545X777X6MM + COR</v>
          </cell>
          <cell r="B400">
            <v>2600</v>
          </cell>
          <cell r="C400">
            <v>800</v>
          </cell>
          <cell r="D400">
            <v>123394</v>
          </cell>
          <cell r="E400">
            <v>181000394</v>
          </cell>
          <cell r="F400" t="str">
            <v>-</v>
          </cell>
          <cell r="G400" t="str">
            <v>-</v>
          </cell>
          <cell r="H400" t="str">
            <v>-</v>
          </cell>
          <cell r="I400" t="str">
            <v>-</v>
          </cell>
          <cell r="J400" t="str">
            <v>-</v>
          </cell>
          <cell r="K400" t="str">
            <v>-</v>
          </cell>
          <cell r="L400" t="str">
            <v>-</v>
          </cell>
          <cell r="M400" t="str">
            <v>-</v>
          </cell>
          <cell r="N400" t="str">
            <v>-</v>
          </cell>
          <cell r="O400" t="str">
            <v>-</v>
          </cell>
          <cell r="P400" t="str">
            <v>-</v>
          </cell>
          <cell r="Q400" t="str">
            <v>-</v>
          </cell>
          <cell r="R400" t="str">
            <v>-</v>
          </cell>
          <cell r="S400" t="str">
            <v>-</v>
          </cell>
          <cell r="T400" t="str">
            <v>-</v>
          </cell>
          <cell r="U400" t="str">
            <v>-</v>
          </cell>
          <cell r="V400" t="str">
            <v>-</v>
          </cell>
          <cell r="W400">
            <v>19</v>
          </cell>
          <cell r="X400">
            <v>25</v>
          </cell>
          <cell r="Y400">
            <v>28</v>
          </cell>
          <cell r="Z400">
            <v>58</v>
          </cell>
          <cell r="AA400">
            <v>59</v>
          </cell>
          <cell r="AB400">
            <v>60</v>
          </cell>
          <cell r="AC400">
            <v>61</v>
          </cell>
          <cell r="AD400">
            <v>63</v>
          </cell>
        </row>
        <row r="401">
          <cell r="A401" t="str">
            <v>VIDRO PUX 2545X877X6MM + COR</v>
          </cell>
          <cell r="B401">
            <v>2600</v>
          </cell>
          <cell r="C401">
            <v>900</v>
          </cell>
          <cell r="D401">
            <v>123395</v>
          </cell>
          <cell r="E401">
            <v>181000395</v>
          </cell>
          <cell r="F401" t="str">
            <v>-</v>
          </cell>
          <cell r="G401" t="str">
            <v>-</v>
          </cell>
          <cell r="H401" t="str">
            <v>-</v>
          </cell>
          <cell r="I401" t="str">
            <v>-</v>
          </cell>
          <cell r="J401" t="str">
            <v>-</v>
          </cell>
          <cell r="K401" t="str">
            <v>-</v>
          </cell>
          <cell r="L401" t="str">
            <v>-</v>
          </cell>
          <cell r="M401" t="str">
            <v>-</v>
          </cell>
          <cell r="N401" t="str">
            <v>-</v>
          </cell>
          <cell r="O401" t="str">
            <v>-</v>
          </cell>
          <cell r="P401" t="str">
            <v>-</v>
          </cell>
          <cell r="Q401" t="str">
            <v>-</v>
          </cell>
          <cell r="R401" t="str">
            <v>-</v>
          </cell>
          <cell r="S401" t="str">
            <v>-</v>
          </cell>
          <cell r="T401" t="str">
            <v>-</v>
          </cell>
          <cell r="U401" t="str">
            <v>-</v>
          </cell>
          <cell r="V401" t="str">
            <v>-</v>
          </cell>
          <cell r="W401">
            <v>19</v>
          </cell>
          <cell r="X401">
            <v>25</v>
          </cell>
          <cell r="Y401">
            <v>28</v>
          </cell>
          <cell r="Z401">
            <v>58</v>
          </cell>
          <cell r="AA401">
            <v>59</v>
          </cell>
          <cell r="AB401">
            <v>60</v>
          </cell>
          <cell r="AC401">
            <v>61</v>
          </cell>
          <cell r="AD401">
            <v>63</v>
          </cell>
        </row>
        <row r="402">
          <cell r="A402" t="str">
            <v>VIDRO PUX 2545X977X6MM + COR</v>
          </cell>
          <cell r="B402">
            <v>2600</v>
          </cell>
          <cell r="C402">
            <v>1000</v>
          </cell>
          <cell r="D402">
            <v>123396</v>
          </cell>
          <cell r="E402">
            <v>181000396</v>
          </cell>
          <cell r="F402" t="str">
            <v>-</v>
          </cell>
          <cell r="G402" t="str">
            <v>-</v>
          </cell>
          <cell r="H402" t="str">
            <v>-</v>
          </cell>
          <cell r="I402" t="str">
            <v>-</v>
          </cell>
          <cell r="J402" t="str">
            <v>-</v>
          </cell>
          <cell r="K402" t="str">
            <v>-</v>
          </cell>
          <cell r="L402" t="str">
            <v>-</v>
          </cell>
          <cell r="M402" t="str">
            <v>-</v>
          </cell>
          <cell r="N402" t="str">
            <v>-</v>
          </cell>
          <cell r="O402" t="str">
            <v>-</v>
          </cell>
          <cell r="P402" t="str">
            <v>-</v>
          </cell>
          <cell r="Q402" t="str">
            <v>-</v>
          </cell>
          <cell r="R402" t="str">
            <v>-</v>
          </cell>
          <cell r="S402" t="str">
            <v>-</v>
          </cell>
          <cell r="T402" t="str">
            <v>-</v>
          </cell>
          <cell r="U402" t="str">
            <v>-</v>
          </cell>
          <cell r="V402" t="str">
            <v>-</v>
          </cell>
          <cell r="W402">
            <v>19</v>
          </cell>
          <cell r="X402">
            <v>25</v>
          </cell>
          <cell r="Y402">
            <v>28</v>
          </cell>
          <cell r="Z402">
            <v>58</v>
          </cell>
          <cell r="AA402">
            <v>59</v>
          </cell>
          <cell r="AB402">
            <v>60</v>
          </cell>
          <cell r="AC402">
            <v>61</v>
          </cell>
          <cell r="AD402">
            <v>63</v>
          </cell>
        </row>
        <row r="403">
          <cell r="A403" t="str">
            <v>VIDRO PUX 2545X1077X6MM + COR</v>
          </cell>
          <cell r="B403">
            <v>2600</v>
          </cell>
          <cell r="C403">
            <v>1100</v>
          </cell>
          <cell r="D403">
            <v>123397</v>
          </cell>
          <cell r="E403">
            <v>181000397</v>
          </cell>
          <cell r="F403" t="str">
            <v>-</v>
          </cell>
          <cell r="G403" t="str">
            <v>-</v>
          </cell>
          <cell r="H403" t="str">
            <v>-</v>
          </cell>
          <cell r="I403" t="str">
            <v>-</v>
          </cell>
          <cell r="J403" t="str">
            <v>-</v>
          </cell>
          <cell r="K403" t="str">
            <v>-</v>
          </cell>
          <cell r="L403" t="str">
            <v>-</v>
          </cell>
          <cell r="M403" t="str">
            <v>-</v>
          </cell>
          <cell r="N403" t="str">
            <v>-</v>
          </cell>
          <cell r="O403" t="str">
            <v>-</v>
          </cell>
          <cell r="P403" t="str">
            <v>-</v>
          </cell>
          <cell r="Q403" t="str">
            <v>-</v>
          </cell>
          <cell r="R403" t="str">
            <v>-</v>
          </cell>
          <cell r="S403" t="str">
            <v>-</v>
          </cell>
          <cell r="T403" t="str">
            <v>-</v>
          </cell>
          <cell r="U403" t="str">
            <v>-</v>
          </cell>
          <cell r="V403" t="str">
            <v>-</v>
          </cell>
          <cell r="W403">
            <v>19</v>
          </cell>
          <cell r="X403">
            <v>25</v>
          </cell>
          <cell r="Y403">
            <v>28</v>
          </cell>
          <cell r="Z403">
            <v>58</v>
          </cell>
          <cell r="AA403">
            <v>59</v>
          </cell>
          <cell r="AB403">
            <v>60</v>
          </cell>
          <cell r="AC403">
            <v>61</v>
          </cell>
          <cell r="AD403">
            <v>63</v>
          </cell>
        </row>
        <row r="404">
          <cell r="A404" t="str">
            <v>VIDRO PUX 2545X1177X6MM + COR</v>
          </cell>
          <cell r="B404">
            <v>2600</v>
          </cell>
          <cell r="C404">
            <v>1200</v>
          </cell>
          <cell r="D404">
            <v>123398</v>
          </cell>
          <cell r="E404">
            <v>181000398</v>
          </cell>
          <cell r="F404" t="str">
            <v>-</v>
          </cell>
          <cell r="G404" t="str">
            <v>-</v>
          </cell>
          <cell r="H404" t="str">
            <v>-</v>
          </cell>
          <cell r="I404" t="str">
            <v>-</v>
          </cell>
          <cell r="J404" t="str">
            <v>-</v>
          </cell>
          <cell r="K404" t="str">
            <v>-</v>
          </cell>
          <cell r="L404" t="str">
            <v>-</v>
          </cell>
          <cell r="M404" t="str">
            <v>-</v>
          </cell>
          <cell r="N404" t="str">
            <v>-</v>
          </cell>
          <cell r="O404" t="str">
            <v>-</v>
          </cell>
          <cell r="P404" t="str">
            <v>-</v>
          </cell>
          <cell r="Q404" t="str">
            <v>-</v>
          </cell>
          <cell r="R404" t="str">
            <v>-</v>
          </cell>
          <cell r="S404" t="str">
            <v>-</v>
          </cell>
          <cell r="T404" t="str">
            <v>-</v>
          </cell>
          <cell r="U404" t="str">
            <v>-</v>
          </cell>
          <cell r="V404" t="str">
            <v>-</v>
          </cell>
          <cell r="W404">
            <v>19</v>
          </cell>
          <cell r="X404">
            <v>25</v>
          </cell>
          <cell r="Y404">
            <v>28</v>
          </cell>
          <cell r="Z404">
            <v>58</v>
          </cell>
          <cell r="AA404">
            <v>59</v>
          </cell>
          <cell r="AB404">
            <v>60</v>
          </cell>
          <cell r="AC404">
            <v>61</v>
          </cell>
          <cell r="AD404">
            <v>63</v>
          </cell>
        </row>
        <row r="405">
          <cell r="A405" t="str">
            <v>VIDRO PUX 2545X1277X6MM + COR</v>
          </cell>
          <cell r="B405">
            <v>2600</v>
          </cell>
          <cell r="C405">
            <v>1300</v>
          </cell>
          <cell r="D405">
            <v>123399</v>
          </cell>
          <cell r="E405">
            <v>181000399</v>
          </cell>
          <cell r="F405" t="str">
            <v>-</v>
          </cell>
          <cell r="G405" t="str">
            <v>-</v>
          </cell>
          <cell r="H405" t="str">
            <v>-</v>
          </cell>
          <cell r="I405" t="str">
            <v>-</v>
          </cell>
          <cell r="J405" t="str">
            <v>-</v>
          </cell>
          <cell r="K405" t="str">
            <v>-</v>
          </cell>
          <cell r="L405" t="str">
            <v>-</v>
          </cell>
          <cell r="M405" t="str">
            <v>-</v>
          </cell>
          <cell r="N405" t="str">
            <v>-</v>
          </cell>
          <cell r="O405" t="str">
            <v>-</v>
          </cell>
          <cell r="P405" t="str">
            <v>-</v>
          </cell>
          <cell r="Q405" t="str">
            <v>-</v>
          </cell>
          <cell r="R405" t="str">
            <v>-</v>
          </cell>
          <cell r="S405" t="str">
            <v>-</v>
          </cell>
          <cell r="T405" t="str">
            <v>-</v>
          </cell>
          <cell r="U405" t="str">
            <v>-</v>
          </cell>
          <cell r="V405" t="str">
            <v>-</v>
          </cell>
          <cell r="W405">
            <v>19</v>
          </cell>
          <cell r="X405">
            <v>25</v>
          </cell>
          <cell r="Y405">
            <v>28</v>
          </cell>
          <cell r="Z405">
            <v>58</v>
          </cell>
          <cell r="AA405">
            <v>59</v>
          </cell>
          <cell r="AB405">
            <v>60</v>
          </cell>
          <cell r="AC405">
            <v>61</v>
          </cell>
          <cell r="AD405">
            <v>63</v>
          </cell>
        </row>
        <row r="406">
          <cell r="A406" t="str">
            <v>VIDRO PUX 2545X1377X6MM + COR</v>
          </cell>
          <cell r="B406">
            <v>2600</v>
          </cell>
          <cell r="C406">
            <v>1400</v>
          </cell>
          <cell r="D406">
            <v>123400</v>
          </cell>
          <cell r="E406">
            <v>181000400</v>
          </cell>
          <cell r="F406" t="str">
            <v>-</v>
          </cell>
          <cell r="G406" t="str">
            <v>-</v>
          </cell>
          <cell r="H406" t="str">
            <v>-</v>
          </cell>
          <cell r="I406" t="str">
            <v>-</v>
          </cell>
          <cell r="J406" t="str">
            <v>-</v>
          </cell>
          <cell r="K406" t="str">
            <v>-</v>
          </cell>
          <cell r="L406" t="str">
            <v>-</v>
          </cell>
          <cell r="M406" t="str">
            <v>-</v>
          </cell>
          <cell r="N406" t="str">
            <v>-</v>
          </cell>
          <cell r="O406" t="str">
            <v>-</v>
          </cell>
          <cell r="P406" t="str">
            <v>-</v>
          </cell>
          <cell r="Q406" t="str">
            <v>-</v>
          </cell>
          <cell r="R406" t="str">
            <v>-</v>
          </cell>
          <cell r="S406" t="str">
            <v>-</v>
          </cell>
          <cell r="T406" t="str">
            <v>-</v>
          </cell>
          <cell r="U406" t="str">
            <v>-</v>
          </cell>
          <cell r="V406" t="str">
            <v>-</v>
          </cell>
          <cell r="W406">
            <v>19</v>
          </cell>
          <cell r="X406">
            <v>25</v>
          </cell>
          <cell r="Y406">
            <v>28</v>
          </cell>
          <cell r="Z406">
            <v>58</v>
          </cell>
          <cell r="AA406">
            <v>59</v>
          </cell>
          <cell r="AB406">
            <v>60</v>
          </cell>
          <cell r="AC406">
            <v>61</v>
          </cell>
          <cell r="AD406">
            <v>63</v>
          </cell>
        </row>
        <row r="407">
          <cell r="A407" t="str">
            <v>VIDRO PUX 2545X1477X6MM + COR</v>
          </cell>
          <cell r="B407">
            <v>2600</v>
          </cell>
          <cell r="C407">
            <v>1500</v>
          </cell>
          <cell r="D407">
            <v>123401</v>
          </cell>
          <cell r="E407">
            <v>181000401</v>
          </cell>
          <cell r="F407" t="str">
            <v>-</v>
          </cell>
          <cell r="G407" t="str">
            <v>-</v>
          </cell>
          <cell r="H407" t="str">
            <v>-</v>
          </cell>
          <cell r="I407" t="str">
            <v>-</v>
          </cell>
          <cell r="J407" t="str">
            <v>-</v>
          </cell>
          <cell r="K407" t="str">
            <v>-</v>
          </cell>
          <cell r="L407" t="str">
            <v>-</v>
          </cell>
          <cell r="M407" t="str">
            <v>-</v>
          </cell>
          <cell r="N407" t="str">
            <v>-</v>
          </cell>
          <cell r="O407" t="str">
            <v>-</v>
          </cell>
          <cell r="P407" t="str">
            <v>-</v>
          </cell>
          <cell r="Q407" t="str">
            <v>-</v>
          </cell>
          <cell r="R407" t="str">
            <v>-</v>
          </cell>
          <cell r="S407" t="str">
            <v>-</v>
          </cell>
          <cell r="T407" t="str">
            <v>-</v>
          </cell>
          <cell r="U407" t="str">
            <v>-</v>
          </cell>
          <cell r="V407" t="str">
            <v>-</v>
          </cell>
          <cell r="W407">
            <v>19</v>
          </cell>
          <cell r="X407">
            <v>25</v>
          </cell>
          <cell r="Y407">
            <v>28</v>
          </cell>
          <cell r="Z407">
            <v>58</v>
          </cell>
          <cell r="AA407">
            <v>59</v>
          </cell>
          <cell r="AB407">
            <v>60</v>
          </cell>
          <cell r="AC407">
            <v>61</v>
          </cell>
          <cell r="AD407">
            <v>63</v>
          </cell>
        </row>
        <row r="408">
          <cell r="A408" t="str">
            <v>VIDRO PUX 2645X777X6MM + COR</v>
          </cell>
          <cell r="B408">
            <v>2700</v>
          </cell>
          <cell r="C408">
            <v>800</v>
          </cell>
          <cell r="D408">
            <v>123402</v>
          </cell>
          <cell r="E408">
            <v>181000402</v>
          </cell>
          <cell r="F408" t="str">
            <v>-</v>
          </cell>
          <cell r="G408" t="str">
            <v>-</v>
          </cell>
          <cell r="H408" t="str">
            <v>-</v>
          </cell>
          <cell r="I408" t="str">
            <v>-</v>
          </cell>
          <cell r="J408" t="str">
            <v>-</v>
          </cell>
          <cell r="K408" t="str">
            <v>-</v>
          </cell>
          <cell r="L408" t="str">
            <v>-</v>
          </cell>
          <cell r="M408" t="str">
            <v>-</v>
          </cell>
          <cell r="N408" t="str">
            <v>-</v>
          </cell>
          <cell r="O408" t="str">
            <v>-</v>
          </cell>
          <cell r="P408" t="str">
            <v>-</v>
          </cell>
          <cell r="Q408" t="str">
            <v>-</v>
          </cell>
          <cell r="R408" t="str">
            <v>-</v>
          </cell>
          <cell r="S408" t="str">
            <v>-</v>
          </cell>
          <cell r="T408" t="str">
            <v>-</v>
          </cell>
          <cell r="U408" t="str">
            <v>-</v>
          </cell>
          <cell r="V408" t="str">
            <v>-</v>
          </cell>
          <cell r="W408">
            <v>19</v>
          </cell>
          <cell r="X408">
            <v>25</v>
          </cell>
          <cell r="Y408">
            <v>28</v>
          </cell>
          <cell r="Z408">
            <v>58</v>
          </cell>
          <cell r="AA408">
            <v>59</v>
          </cell>
          <cell r="AB408">
            <v>60</v>
          </cell>
          <cell r="AC408">
            <v>61</v>
          </cell>
          <cell r="AD408">
            <v>63</v>
          </cell>
        </row>
        <row r="409">
          <cell r="A409" t="str">
            <v>VIDRO PUX 2645X877X6MM + COR</v>
          </cell>
          <cell r="B409">
            <v>2700</v>
          </cell>
          <cell r="C409">
            <v>900</v>
          </cell>
          <cell r="D409">
            <v>123403</v>
          </cell>
          <cell r="E409">
            <v>181000403</v>
          </cell>
          <cell r="F409" t="str">
            <v>-</v>
          </cell>
          <cell r="G409" t="str">
            <v>-</v>
          </cell>
          <cell r="H409" t="str">
            <v>-</v>
          </cell>
          <cell r="I409" t="str">
            <v>-</v>
          </cell>
          <cell r="J409" t="str">
            <v>-</v>
          </cell>
          <cell r="K409" t="str">
            <v>-</v>
          </cell>
          <cell r="L409" t="str">
            <v>-</v>
          </cell>
          <cell r="M409" t="str">
            <v>-</v>
          </cell>
          <cell r="N409" t="str">
            <v>-</v>
          </cell>
          <cell r="O409" t="str">
            <v>-</v>
          </cell>
          <cell r="P409" t="str">
            <v>-</v>
          </cell>
          <cell r="Q409" t="str">
            <v>-</v>
          </cell>
          <cell r="R409" t="str">
            <v>-</v>
          </cell>
          <cell r="S409" t="str">
            <v>-</v>
          </cell>
          <cell r="T409" t="str">
            <v>-</v>
          </cell>
          <cell r="U409" t="str">
            <v>-</v>
          </cell>
          <cell r="V409" t="str">
            <v>-</v>
          </cell>
          <cell r="W409">
            <v>19</v>
          </cell>
          <cell r="X409">
            <v>25</v>
          </cell>
          <cell r="Y409">
            <v>28</v>
          </cell>
          <cell r="Z409">
            <v>58</v>
          </cell>
          <cell r="AA409">
            <v>59</v>
          </cell>
          <cell r="AB409">
            <v>60</v>
          </cell>
          <cell r="AC409">
            <v>61</v>
          </cell>
          <cell r="AD409">
            <v>63</v>
          </cell>
        </row>
        <row r="410">
          <cell r="A410" t="str">
            <v>VIDRO PUX 2645X977X6MM + COR</v>
          </cell>
          <cell r="B410">
            <v>2700</v>
          </cell>
          <cell r="C410">
            <v>1000</v>
          </cell>
          <cell r="D410">
            <v>123404</v>
          </cell>
          <cell r="E410">
            <v>181000404</v>
          </cell>
          <cell r="F410" t="str">
            <v>-</v>
          </cell>
          <cell r="G410" t="str">
            <v>-</v>
          </cell>
          <cell r="H410" t="str">
            <v>-</v>
          </cell>
          <cell r="I410" t="str">
            <v>-</v>
          </cell>
          <cell r="J410" t="str">
            <v>-</v>
          </cell>
          <cell r="K410" t="str">
            <v>-</v>
          </cell>
          <cell r="L410" t="str">
            <v>-</v>
          </cell>
          <cell r="M410" t="str">
            <v>-</v>
          </cell>
          <cell r="N410" t="str">
            <v>-</v>
          </cell>
          <cell r="O410" t="str">
            <v>-</v>
          </cell>
          <cell r="P410" t="str">
            <v>-</v>
          </cell>
          <cell r="Q410" t="str">
            <v>-</v>
          </cell>
          <cell r="R410" t="str">
            <v>-</v>
          </cell>
          <cell r="S410" t="str">
            <v>-</v>
          </cell>
          <cell r="T410" t="str">
            <v>-</v>
          </cell>
          <cell r="U410" t="str">
            <v>-</v>
          </cell>
          <cell r="V410" t="str">
            <v>-</v>
          </cell>
          <cell r="W410">
            <v>19</v>
          </cell>
          <cell r="X410">
            <v>25</v>
          </cell>
          <cell r="Y410">
            <v>28</v>
          </cell>
          <cell r="Z410">
            <v>58</v>
          </cell>
          <cell r="AA410">
            <v>59</v>
          </cell>
          <cell r="AB410">
            <v>60</v>
          </cell>
          <cell r="AC410">
            <v>61</v>
          </cell>
          <cell r="AD410">
            <v>63</v>
          </cell>
        </row>
        <row r="411">
          <cell r="A411" t="str">
            <v>VIDRO PUX 2645X1077X6MM + COR</v>
          </cell>
          <cell r="B411">
            <v>2700</v>
          </cell>
          <cell r="C411">
            <v>1100</v>
          </cell>
          <cell r="D411">
            <v>123405</v>
          </cell>
          <cell r="E411">
            <v>181000405</v>
          </cell>
          <cell r="F411" t="str">
            <v>-</v>
          </cell>
          <cell r="G411" t="str">
            <v>-</v>
          </cell>
          <cell r="H411" t="str">
            <v>-</v>
          </cell>
          <cell r="I411" t="str">
            <v>-</v>
          </cell>
          <cell r="J411" t="str">
            <v>-</v>
          </cell>
          <cell r="K411" t="str">
            <v>-</v>
          </cell>
          <cell r="L411" t="str">
            <v>-</v>
          </cell>
          <cell r="M411" t="str">
            <v>-</v>
          </cell>
          <cell r="N411" t="str">
            <v>-</v>
          </cell>
          <cell r="O411" t="str">
            <v>-</v>
          </cell>
          <cell r="P411" t="str">
            <v>-</v>
          </cell>
          <cell r="Q411" t="str">
            <v>-</v>
          </cell>
          <cell r="R411" t="str">
            <v>-</v>
          </cell>
          <cell r="S411" t="str">
            <v>-</v>
          </cell>
          <cell r="T411" t="str">
            <v>-</v>
          </cell>
          <cell r="U411" t="str">
            <v>-</v>
          </cell>
          <cell r="V411" t="str">
            <v>-</v>
          </cell>
          <cell r="W411">
            <v>19</v>
          </cell>
          <cell r="X411">
            <v>25</v>
          </cell>
          <cell r="Y411">
            <v>28</v>
          </cell>
          <cell r="Z411">
            <v>58</v>
          </cell>
          <cell r="AA411">
            <v>59</v>
          </cell>
          <cell r="AB411">
            <v>60</v>
          </cell>
          <cell r="AC411">
            <v>61</v>
          </cell>
          <cell r="AD411">
            <v>63</v>
          </cell>
        </row>
        <row r="412">
          <cell r="A412" t="str">
            <v>VIDRO PUX 2645X1177X6MM + COR</v>
          </cell>
          <cell r="B412">
            <v>2700</v>
          </cell>
          <cell r="C412">
            <v>1200</v>
          </cell>
          <cell r="D412">
            <v>123406</v>
          </cell>
          <cell r="E412">
            <v>181000406</v>
          </cell>
          <cell r="F412" t="str">
            <v>-</v>
          </cell>
          <cell r="G412" t="str">
            <v>-</v>
          </cell>
          <cell r="H412" t="str">
            <v>-</v>
          </cell>
          <cell r="I412" t="str">
            <v>-</v>
          </cell>
          <cell r="J412" t="str">
            <v>-</v>
          </cell>
          <cell r="K412" t="str">
            <v>-</v>
          </cell>
          <cell r="L412" t="str">
            <v>-</v>
          </cell>
          <cell r="M412" t="str">
            <v>-</v>
          </cell>
          <cell r="N412" t="str">
            <v>-</v>
          </cell>
          <cell r="O412" t="str">
            <v>-</v>
          </cell>
          <cell r="P412" t="str">
            <v>-</v>
          </cell>
          <cell r="Q412" t="str">
            <v>-</v>
          </cell>
          <cell r="R412" t="str">
            <v>-</v>
          </cell>
          <cell r="S412" t="str">
            <v>-</v>
          </cell>
          <cell r="T412" t="str">
            <v>-</v>
          </cell>
          <cell r="U412" t="str">
            <v>-</v>
          </cell>
          <cell r="V412" t="str">
            <v>-</v>
          </cell>
          <cell r="W412">
            <v>19</v>
          </cell>
          <cell r="X412">
            <v>25</v>
          </cell>
          <cell r="Y412">
            <v>28</v>
          </cell>
          <cell r="Z412">
            <v>58</v>
          </cell>
          <cell r="AA412">
            <v>59</v>
          </cell>
          <cell r="AB412">
            <v>60</v>
          </cell>
          <cell r="AC412">
            <v>61</v>
          </cell>
          <cell r="AD412">
            <v>63</v>
          </cell>
        </row>
        <row r="413">
          <cell r="A413" t="str">
            <v>VIDRO PUX 2645X1277X6MM + COR</v>
          </cell>
          <cell r="B413">
            <v>2700</v>
          </cell>
          <cell r="C413">
            <v>1300</v>
          </cell>
          <cell r="D413">
            <v>123407</v>
          </cell>
          <cell r="E413">
            <v>181000407</v>
          </cell>
          <cell r="F413" t="str">
            <v>-</v>
          </cell>
          <cell r="G413" t="str">
            <v>-</v>
          </cell>
          <cell r="H413" t="str">
            <v>-</v>
          </cell>
          <cell r="I413" t="str">
            <v>-</v>
          </cell>
          <cell r="J413" t="str">
            <v>-</v>
          </cell>
          <cell r="K413" t="str">
            <v>-</v>
          </cell>
          <cell r="L413" t="str">
            <v>-</v>
          </cell>
          <cell r="M413" t="str">
            <v>-</v>
          </cell>
          <cell r="N413" t="str">
            <v>-</v>
          </cell>
          <cell r="O413" t="str">
            <v>-</v>
          </cell>
          <cell r="P413" t="str">
            <v>-</v>
          </cell>
          <cell r="Q413" t="str">
            <v>-</v>
          </cell>
          <cell r="R413" t="str">
            <v>-</v>
          </cell>
          <cell r="S413" t="str">
            <v>-</v>
          </cell>
          <cell r="T413" t="str">
            <v>-</v>
          </cell>
          <cell r="U413" t="str">
            <v>-</v>
          </cell>
          <cell r="V413" t="str">
            <v>-</v>
          </cell>
          <cell r="W413">
            <v>19</v>
          </cell>
          <cell r="X413">
            <v>25</v>
          </cell>
          <cell r="Y413">
            <v>28</v>
          </cell>
          <cell r="Z413">
            <v>58</v>
          </cell>
          <cell r="AA413">
            <v>59</v>
          </cell>
          <cell r="AB413">
            <v>60</v>
          </cell>
          <cell r="AC413">
            <v>61</v>
          </cell>
          <cell r="AD413">
            <v>63</v>
          </cell>
        </row>
        <row r="414">
          <cell r="A414" t="str">
            <v>VIDRO PUX 2645X1377X6MM + COR</v>
          </cell>
          <cell r="B414">
            <v>2700</v>
          </cell>
          <cell r="C414">
            <v>1400</v>
          </cell>
          <cell r="D414">
            <v>123408</v>
          </cell>
          <cell r="E414">
            <v>181000408</v>
          </cell>
          <cell r="F414" t="str">
            <v>-</v>
          </cell>
          <cell r="G414" t="str">
            <v>-</v>
          </cell>
          <cell r="H414" t="str">
            <v>-</v>
          </cell>
          <cell r="I414" t="str">
            <v>-</v>
          </cell>
          <cell r="J414" t="str">
            <v>-</v>
          </cell>
          <cell r="K414" t="str">
            <v>-</v>
          </cell>
          <cell r="L414" t="str">
            <v>-</v>
          </cell>
          <cell r="M414" t="str">
            <v>-</v>
          </cell>
          <cell r="N414" t="str">
            <v>-</v>
          </cell>
          <cell r="O414" t="str">
            <v>-</v>
          </cell>
          <cell r="P414" t="str">
            <v>-</v>
          </cell>
          <cell r="Q414" t="str">
            <v>-</v>
          </cell>
          <cell r="R414" t="str">
            <v>-</v>
          </cell>
          <cell r="S414" t="str">
            <v>-</v>
          </cell>
          <cell r="T414" t="str">
            <v>-</v>
          </cell>
          <cell r="U414" t="str">
            <v>-</v>
          </cell>
          <cell r="V414" t="str">
            <v>-</v>
          </cell>
          <cell r="W414">
            <v>19</v>
          </cell>
          <cell r="X414">
            <v>25</v>
          </cell>
          <cell r="Y414">
            <v>28</v>
          </cell>
          <cell r="Z414">
            <v>58</v>
          </cell>
          <cell r="AA414">
            <v>59</v>
          </cell>
          <cell r="AB414">
            <v>60</v>
          </cell>
          <cell r="AC414">
            <v>61</v>
          </cell>
          <cell r="AD414">
            <v>63</v>
          </cell>
        </row>
        <row r="415">
          <cell r="A415" t="str">
            <v>VIDRO PUX 2645X1477X6MM + COR</v>
          </cell>
          <cell r="B415">
            <v>2700</v>
          </cell>
          <cell r="C415">
            <v>1500</v>
          </cell>
          <cell r="D415">
            <v>123409</v>
          </cell>
          <cell r="E415">
            <v>181000409</v>
          </cell>
          <cell r="F415" t="str">
            <v>-</v>
          </cell>
          <cell r="G415" t="str">
            <v>-</v>
          </cell>
          <cell r="H415" t="str">
            <v>-</v>
          </cell>
          <cell r="I415" t="str">
            <v>-</v>
          </cell>
          <cell r="J415" t="str">
            <v>-</v>
          </cell>
          <cell r="K415" t="str">
            <v>-</v>
          </cell>
          <cell r="L415" t="str">
            <v>-</v>
          </cell>
          <cell r="M415" t="str">
            <v>-</v>
          </cell>
          <cell r="N415" t="str">
            <v>-</v>
          </cell>
          <cell r="O415" t="str">
            <v>-</v>
          </cell>
          <cell r="P415" t="str">
            <v>-</v>
          </cell>
          <cell r="Q415" t="str">
            <v>-</v>
          </cell>
          <cell r="R415" t="str">
            <v>-</v>
          </cell>
          <cell r="S415" t="str">
            <v>-</v>
          </cell>
          <cell r="T415" t="str">
            <v>-</v>
          </cell>
          <cell r="U415" t="str">
            <v>-</v>
          </cell>
          <cell r="V415" t="str">
            <v>-</v>
          </cell>
          <cell r="W415">
            <v>19</v>
          </cell>
          <cell r="X415">
            <v>25</v>
          </cell>
          <cell r="Y415">
            <v>28</v>
          </cell>
          <cell r="Z415">
            <v>58</v>
          </cell>
          <cell r="AA415">
            <v>59</v>
          </cell>
          <cell r="AB415">
            <v>60</v>
          </cell>
          <cell r="AC415">
            <v>61</v>
          </cell>
          <cell r="AD415">
            <v>63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/>
  <dimension ref="A1:S112"/>
  <sheetViews>
    <sheetView showGridLines="0" view="pageBreakPreview" zoomScale="80" zoomScaleNormal="100" zoomScaleSheetLayoutView="80" workbookViewId="0">
      <selection activeCell="G6" sqref="G6"/>
    </sheetView>
  </sheetViews>
  <sheetFormatPr defaultColWidth="9.140625" defaultRowHeight="12.75" x14ac:dyDescent="0.2"/>
  <cols>
    <col min="1" max="1" width="23.5703125" style="1" bestFit="1" customWidth="1"/>
    <col min="2" max="3" width="14.7109375" style="1" customWidth="1"/>
    <col min="4" max="14" width="14.42578125" style="1" customWidth="1"/>
    <col min="15" max="15" width="76.28515625" style="1" bestFit="1" customWidth="1"/>
    <col min="16" max="16" width="18" style="1" bestFit="1" customWidth="1"/>
    <col min="17" max="19" width="10.7109375" style="1" customWidth="1"/>
    <col min="20" max="16384" width="9.140625" style="1"/>
  </cols>
  <sheetData>
    <row r="1" spans="1:19" s="2" customFormat="1" ht="33.75" customHeight="1" thickBot="1" x14ac:dyDescent="0.35">
      <c r="A1" s="62" t="s">
        <v>77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</row>
    <row r="2" spans="1:19" s="2" customFormat="1" ht="60.75" customHeight="1" x14ac:dyDescent="0.2">
      <c r="A2" s="64" t="s">
        <v>83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</row>
    <row r="3" spans="1:19" s="2" customFormat="1" ht="27.75" customHeight="1" x14ac:dyDescent="0.2">
      <c r="A3" s="66" t="s">
        <v>3</v>
      </c>
      <c r="B3" s="66" t="s">
        <v>4</v>
      </c>
      <c r="C3" s="66" t="s">
        <v>6</v>
      </c>
      <c r="D3" s="52" t="s">
        <v>6</v>
      </c>
      <c r="E3" s="53"/>
      <c r="F3" s="53"/>
      <c r="G3" s="53"/>
      <c r="H3" s="53"/>
      <c r="I3" s="53"/>
      <c r="J3" s="53"/>
      <c r="K3" s="53"/>
      <c r="L3" s="53"/>
      <c r="M3" s="53"/>
      <c r="N3" s="54"/>
      <c r="O3" s="67" t="s">
        <v>5</v>
      </c>
      <c r="P3" s="68" t="s">
        <v>42</v>
      </c>
      <c r="Q3" s="67" t="s">
        <v>7</v>
      </c>
      <c r="R3" s="67"/>
      <c r="S3" s="67"/>
    </row>
    <row r="4" spans="1:19" ht="38.25" customHeight="1" x14ac:dyDescent="0.2">
      <c r="A4" s="66"/>
      <c r="B4" s="66"/>
      <c r="C4" s="66"/>
      <c r="D4" s="7" t="s">
        <v>50</v>
      </c>
      <c r="E4" s="7" t="s">
        <v>43</v>
      </c>
      <c r="F4" s="7" t="s">
        <v>44</v>
      </c>
      <c r="G4" s="7" t="s">
        <v>45</v>
      </c>
      <c r="H4" s="7" t="s">
        <v>46</v>
      </c>
      <c r="I4" s="7" t="s">
        <v>47</v>
      </c>
      <c r="J4" s="7" t="s">
        <v>48</v>
      </c>
      <c r="K4" s="7" t="s">
        <v>49</v>
      </c>
      <c r="L4" s="7" t="s">
        <v>66</v>
      </c>
      <c r="M4" s="7" t="s">
        <v>67</v>
      </c>
      <c r="N4" s="7" t="s">
        <v>68</v>
      </c>
      <c r="O4" s="67"/>
      <c r="P4" s="69"/>
      <c r="Q4" s="18" t="s">
        <v>8</v>
      </c>
      <c r="R4" s="18" t="s">
        <v>9</v>
      </c>
      <c r="S4" s="18" t="s">
        <v>1</v>
      </c>
    </row>
    <row r="5" spans="1:19" ht="38.25" customHeight="1" x14ac:dyDescent="0.2">
      <c r="A5" s="43">
        <v>929140</v>
      </c>
      <c r="B5" s="56">
        <f>VLOOKUP(A5,'[1]PTA DESL ALUM VD'!$B$10:$F$278,2,FALSE)</f>
        <v>570112</v>
      </c>
      <c r="C5" s="57"/>
      <c r="D5" s="33">
        <v>330005</v>
      </c>
      <c r="E5" s="33">
        <v>330105</v>
      </c>
      <c r="F5" s="33">
        <v>330205</v>
      </c>
      <c r="G5" s="33">
        <v>330305</v>
      </c>
      <c r="H5" s="33">
        <v>330405</v>
      </c>
      <c r="I5" s="33">
        <v>330505</v>
      </c>
      <c r="J5" s="33">
        <v>330605</v>
      </c>
      <c r="K5" s="33">
        <v>330705</v>
      </c>
      <c r="L5" s="33">
        <v>330805</v>
      </c>
      <c r="M5" s="33">
        <v>330905</v>
      </c>
      <c r="N5" s="33">
        <v>331005</v>
      </c>
      <c r="O5" s="43" t="str">
        <f>VLOOKUP(A5,'[1]PTA DESL ALUM VD'!$B$10:$F$278,3,FALSE)</f>
        <v>PORTA ESP ATRIA PUX 2200X800X45 + COR</v>
      </c>
      <c r="P5" s="32" t="s">
        <v>60</v>
      </c>
      <c r="Q5" s="43">
        <f>VLOOKUP(A5,'[1]PTA DESL ALUM VD'!$B$10:$F$278,4,FALSE)</f>
        <v>2200</v>
      </c>
      <c r="R5" s="43">
        <f>VLOOKUP(A5,'[1]PTA DESL ALUM VD'!$B$10:$F$278,5,FALSE)</f>
        <v>800</v>
      </c>
      <c r="S5" s="43">
        <v>45</v>
      </c>
    </row>
    <row r="6" spans="1:19" ht="38.25" customHeight="1" x14ac:dyDescent="0.2">
      <c r="A6" s="55"/>
      <c r="B6" s="58"/>
      <c r="C6" s="59"/>
      <c r="D6" s="33">
        <v>330006</v>
      </c>
      <c r="E6" s="33">
        <v>330106</v>
      </c>
      <c r="F6" s="33">
        <v>330206</v>
      </c>
      <c r="G6" s="33">
        <v>330306</v>
      </c>
      <c r="H6" s="33">
        <v>330406</v>
      </c>
      <c r="I6" s="33">
        <v>330506</v>
      </c>
      <c r="J6" s="33">
        <v>330606</v>
      </c>
      <c r="K6" s="33">
        <v>330706</v>
      </c>
      <c r="L6" s="33">
        <v>330806</v>
      </c>
      <c r="M6" s="33">
        <v>330906</v>
      </c>
      <c r="N6" s="33">
        <v>331006</v>
      </c>
      <c r="O6" s="55"/>
      <c r="P6" s="32" t="s">
        <v>26</v>
      </c>
      <c r="Q6" s="55"/>
      <c r="R6" s="55"/>
      <c r="S6" s="55"/>
    </row>
    <row r="7" spans="1:19" ht="38.25" customHeight="1" x14ac:dyDescent="0.2">
      <c r="A7" s="55"/>
      <c r="B7" s="58"/>
      <c r="C7" s="59"/>
      <c r="D7" s="33">
        <v>330008</v>
      </c>
      <c r="E7" s="33">
        <v>330108</v>
      </c>
      <c r="F7" s="33">
        <v>330208</v>
      </c>
      <c r="G7" s="33">
        <v>330308</v>
      </c>
      <c r="H7" s="33">
        <v>330408</v>
      </c>
      <c r="I7" s="33">
        <v>330508</v>
      </c>
      <c r="J7" s="33">
        <v>330608</v>
      </c>
      <c r="K7" s="33">
        <v>330708</v>
      </c>
      <c r="L7" s="33">
        <v>330808</v>
      </c>
      <c r="M7" s="33">
        <v>330908</v>
      </c>
      <c r="N7" s="33">
        <v>331008</v>
      </c>
      <c r="O7" s="55"/>
      <c r="P7" s="32" t="s">
        <v>51</v>
      </c>
      <c r="Q7" s="55"/>
      <c r="R7" s="55"/>
      <c r="S7" s="55"/>
    </row>
    <row r="8" spans="1:19" ht="38.25" customHeight="1" x14ac:dyDescent="0.2">
      <c r="A8" s="55"/>
      <c r="B8" s="58"/>
      <c r="C8" s="59"/>
      <c r="D8" s="33">
        <v>330009</v>
      </c>
      <c r="E8" s="33">
        <v>330109</v>
      </c>
      <c r="F8" s="33">
        <v>330209</v>
      </c>
      <c r="G8" s="33">
        <v>330309</v>
      </c>
      <c r="H8" s="33">
        <v>330409</v>
      </c>
      <c r="I8" s="33">
        <v>330509</v>
      </c>
      <c r="J8" s="33">
        <v>330609</v>
      </c>
      <c r="K8" s="33">
        <v>330709</v>
      </c>
      <c r="L8" s="33">
        <v>330809</v>
      </c>
      <c r="M8" s="33">
        <v>330909</v>
      </c>
      <c r="N8" s="33">
        <v>331009</v>
      </c>
      <c r="O8" s="55"/>
      <c r="P8" s="32" t="s">
        <v>65</v>
      </c>
      <c r="Q8" s="55"/>
      <c r="R8" s="55"/>
      <c r="S8" s="55"/>
    </row>
    <row r="9" spans="1:19" ht="30" customHeight="1" x14ac:dyDescent="0.2">
      <c r="A9" s="55"/>
      <c r="B9" s="58"/>
      <c r="C9" s="59"/>
      <c r="D9" s="33">
        <v>330010</v>
      </c>
      <c r="E9" s="33">
        <v>330110</v>
      </c>
      <c r="F9" s="33">
        <v>330210</v>
      </c>
      <c r="G9" s="33">
        <v>330310</v>
      </c>
      <c r="H9" s="33">
        <v>330410</v>
      </c>
      <c r="I9" s="33">
        <v>330510</v>
      </c>
      <c r="J9" s="33">
        <v>330610</v>
      </c>
      <c r="K9" s="33">
        <v>330710</v>
      </c>
      <c r="L9" s="33">
        <v>330810</v>
      </c>
      <c r="M9" s="33">
        <v>330910</v>
      </c>
      <c r="N9" s="33">
        <v>331010</v>
      </c>
      <c r="O9" s="55"/>
      <c r="P9" s="32" t="s">
        <v>24</v>
      </c>
      <c r="Q9" s="55"/>
      <c r="R9" s="55"/>
      <c r="S9" s="55"/>
    </row>
    <row r="10" spans="1:19" ht="30" customHeight="1" x14ac:dyDescent="0.2">
      <c r="A10" s="55"/>
      <c r="B10" s="58"/>
      <c r="C10" s="59"/>
      <c r="D10" s="33">
        <v>330012</v>
      </c>
      <c r="E10" s="33">
        <v>330112</v>
      </c>
      <c r="F10" s="33">
        <v>330212</v>
      </c>
      <c r="G10" s="33">
        <v>330312</v>
      </c>
      <c r="H10" s="33">
        <v>330412</v>
      </c>
      <c r="I10" s="33">
        <v>330512</v>
      </c>
      <c r="J10" s="33">
        <v>330612</v>
      </c>
      <c r="K10" s="33">
        <v>330712</v>
      </c>
      <c r="L10" s="33">
        <v>330812</v>
      </c>
      <c r="M10" s="33">
        <v>330912</v>
      </c>
      <c r="N10" s="33">
        <v>331012</v>
      </c>
      <c r="O10" s="55"/>
      <c r="P10" s="32" t="s">
        <v>12</v>
      </c>
      <c r="Q10" s="55"/>
      <c r="R10" s="55"/>
      <c r="S10" s="55"/>
    </row>
    <row r="11" spans="1:19" ht="30" customHeight="1" x14ac:dyDescent="0.2">
      <c r="A11" s="55"/>
      <c r="B11" s="58"/>
      <c r="C11" s="59"/>
      <c r="D11" s="33">
        <v>330013</v>
      </c>
      <c r="E11" s="33">
        <v>330113</v>
      </c>
      <c r="F11" s="33">
        <v>330213</v>
      </c>
      <c r="G11" s="33">
        <v>330313</v>
      </c>
      <c r="H11" s="33">
        <v>330413</v>
      </c>
      <c r="I11" s="33">
        <v>330513</v>
      </c>
      <c r="J11" s="33">
        <v>330613</v>
      </c>
      <c r="K11" s="33">
        <v>330713</v>
      </c>
      <c r="L11" s="33">
        <v>330813</v>
      </c>
      <c r="M11" s="33">
        <v>330913</v>
      </c>
      <c r="N11" s="33">
        <v>331013</v>
      </c>
      <c r="O11" s="55"/>
      <c r="P11" s="32" t="s">
        <v>64</v>
      </c>
      <c r="Q11" s="55"/>
      <c r="R11" s="55"/>
      <c r="S11" s="55"/>
    </row>
    <row r="12" spans="1:19" ht="30" customHeight="1" x14ac:dyDescent="0.2">
      <c r="A12" s="55"/>
      <c r="B12" s="58"/>
      <c r="C12" s="59"/>
      <c r="D12" s="33">
        <v>330015</v>
      </c>
      <c r="E12" s="33">
        <v>330115</v>
      </c>
      <c r="F12" s="33">
        <v>330215</v>
      </c>
      <c r="G12" s="33">
        <v>330315</v>
      </c>
      <c r="H12" s="33">
        <v>330415</v>
      </c>
      <c r="I12" s="33">
        <v>330515</v>
      </c>
      <c r="J12" s="33">
        <v>330615</v>
      </c>
      <c r="K12" s="33">
        <v>330715</v>
      </c>
      <c r="L12" s="33">
        <v>330815</v>
      </c>
      <c r="M12" s="33">
        <v>330915</v>
      </c>
      <c r="N12" s="33">
        <v>331015</v>
      </c>
      <c r="O12" s="55"/>
      <c r="P12" s="32" t="s">
        <v>21</v>
      </c>
      <c r="Q12" s="55"/>
      <c r="R12" s="55"/>
      <c r="S12" s="55"/>
    </row>
    <row r="13" spans="1:19" ht="30" customHeight="1" x14ac:dyDescent="0.2">
      <c r="A13" s="55"/>
      <c r="B13" s="58"/>
      <c r="C13" s="59"/>
      <c r="D13" s="33">
        <v>330021</v>
      </c>
      <c r="E13" s="33">
        <v>330121</v>
      </c>
      <c r="F13" s="33">
        <v>330221</v>
      </c>
      <c r="G13" s="33">
        <v>330321</v>
      </c>
      <c r="H13" s="33">
        <v>330421</v>
      </c>
      <c r="I13" s="33">
        <v>330521</v>
      </c>
      <c r="J13" s="33">
        <v>330621</v>
      </c>
      <c r="K13" s="33">
        <v>330721</v>
      </c>
      <c r="L13" s="33">
        <v>330821</v>
      </c>
      <c r="M13" s="33">
        <v>330921</v>
      </c>
      <c r="N13" s="33">
        <v>331021</v>
      </c>
      <c r="O13" s="55"/>
      <c r="P13" s="32" t="s">
        <v>25</v>
      </c>
      <c r="Q13" s="55"/>
      <c r="R13" s="55"/>
      <c r="S13" s="55"/>
    </row>
    <row r="14" spans="1:19" ht="30" customHeight="1" x14ac:dyDescent="0.2">
      <c r="A14" s="55"/>
      <c r="B14" s="58"/>
      <c r="C14" s="59"/>
      <c r="D14" s="33">
        <v>330026</v>
      </c>
      <c r="E14" s="33">
        <v>330126</v>
      </c>
      <c r="F14" s="33">
        <v>330226</v>
      </c>
      <c r="G14" s="33">
        <v>330326</v>
      </c>
      <c r="H14" s="33">
        <v>330426</v>
      </c>
      <c r="I14" s="33">
        <v>330526</v>
      </c>
      <c r="J14" s="33">
        <v>330626</v>
      </c>
      <c r="K14" s="33">
        <v>330726</v>
      </c>
      <c r="L14" s="33">
        <v>330826</v>
      </c>
      <c r="M14" s="33">
        <v>330926</v>
      </c>
      <c r="N14" s="33">
        <v>331026</v>
      </c>
      <c r="O14" s="55"/>
      <c r="P14" s="32" t="s">
        <v>62</v>
      </c>
      <c r="Q14" s="55"/>
      <c r="R14" s="55"/>
      <c r="S14" s="55"/>
    </row>
    <row r="15" spans="1:19" ht="30" customHeight="1" x14ac:dyDescent="0.2">
      <c r="A15" s="55"/>
      <c r="B15" s="58"/>
      <c r="C15" s="59"/>
      <c r="D15" s="33">
        <v>330027</v>
      </c>
      <c r="E15" s="33">
        <v>330127</v>
      </c>
      <c r="F15" s="33">
        <v>330227</v>
      </c>
      <c r="G15" s="33">
        <v>330327</v>
      </c>
      <c r="H15" s="33">
        <v>330427</v>
      </c>
      <c r="I15" s="33">
        <v>330527</v>
      </c>
      <c r="J15" s="33">
        <v>330627</v>
      </c>
      <c r="K15" s="33">
        <v>330727</v>
      </c>
      <c r="L15" s="33">
        <v>330827</v>
      </c>
      <c r="M15" s="33">
        <v>330927</v>
      </c>
      <c r="N15" s="33">
        <v>331027</v>
      </c>
      <c r="O15" s="55"/>
      <c r="P15" s="32" t="s">
        <v>61</v>
      </c>
      <c r="Q15" s="55"/>
      <c r="R15" s="55"/>
      <c r="S15" s="55"/>
    </row>
    <row r="16" spans="1:19" ht="30" customHeight="1" x14ac:dyDescent="0.2">
      <c r="A16" s="55"/>
      <c r="B16" s="58"/>
      <c r="C16" s="59"/>
      <c r="D16" s="33">
        <v>330038</v>
      </c>
      <c r="E16" s="33">
        <v>330138</v>
      </c>
      <c r="F16" s="33">
        <v>330238</v>
      </c>
      <c r="G16" s="33">
        <v>330338</v>
      </c>
      <c r="H16" s="33">
        <v>330438</v>
      </c>
      <c r="I16" s="33">
        <v>330538</v>
      </c>
      <c r="J16" s="33">
        <v>330638</v>
      </c>
      <c r="K16" s="33">
        <v>330738</v>
      </c>
      <c r="L16" s="33">
        <v>330838</v>
      </c>
      <c r="M16" s="33">
        <v>330938</v>
      </c>
      <c r="N16" s="33">
        <v>331038</v>
      </c>
      <c r="O16" s="55"/>
      <c r="P16" s="32" t="s">
        <v>22</v>
      </c>
      <c r="Q16" s="55"/>
      <c r="R16" s="55"/>
      <c r="S16" s="55"/>
    </row>
    <row r="17" spans="1:19" ht="30" customHeight="1" x14ac:dyDescent="0.2">
      <c r="A17" s="55"/>
      <c r="B17" s="58"/>
      <c r="C17" s="59"/>
      <c r="D17" s="33">
        <v>330044</v>
      </c>
      <c r="E17" s="33">
        <v>330144</v>
      </c>
      <c r="F17" s="33">
        <v>330244</v>
      </c>
      <c r="G17" s="33">
        <v>330344</v>
      </c>
      <c r="H17" s="33">
        <v>330444</v>
      </c>
      <c r="I17" s="33">
        <v>330544</v>
      </c>
      <c r="J17" s="33">
        <v>330644</v>
      </c>
      <c r="K17" s="33">
        <v>330744</v>
      </c>
      <c r="L17" s="33">
        <v>330844</v>
      </c>
      <c r="M17" s="33">
        <v>330944</v>
      </c>
      <c r="N17" s="33">
        <v>331044</v>
      </c>
      <c r="O17" s="55"/>
      <c r="P17" s="32" t="s">
        <v>23</v>
      </c>
      <c r="Q17" s="55"/>
      <c r="R17" s="55"/>
      <c r="S17" s="55"/>
    </row>
    <row r="18" spans="1:19" ht="30" customHeight="1" x14ac:dyDescent="0.2">
      <c r="A18" s="55"/>
      <c r="B18" s="58"/>
      <c r="C18" s="59"/>
      <c r="D18" s="33">
        <v>330049</v>
      </c>
      <c r="E18" s="33">
        <v>330149</v>
      </c>
      <c r="F18" s="33">
        <v>330249</v>
      </c>
      <c r="G18" s="33">
        <v>330349</v>
      </c>
      <c r="H18" s="33">
        <v>330449</v>
      </c>
      <c r="I18" s="33">
        <v>330549</v>
      </c>
      <c r="J18" s="33">
        <v>330649</v>
      </c>
      <c r="K18" s="33">
        <v>330749</v>
      </c>
      <c r="L18" s="33">
        <v>330849</v>
      </c>
      <c r="M18" s="33">
        <v>330949</v>
      </c>
      <c r="N18" s="33">
        <v>331049</v>
      </c>
      <c r="O18" s="55"/>
      <c r="P18" s="32" t="s">
        <v>53</v>
      </c>
      <c r="Q18" s="55"/>
      <c r="R18" s="55"/>
      <c r="S18" s="55"/>
    </row>
    <row r="19" spans="1:19" ht="30" customHeight="1" x14ac:dyDescent="0.2">
      <c r="A19" s="55"/>
      <c r="B19" s="58"/>
      <c r="C19" s="59"/>
      <c r="D19" s="33">
        <v>330050</v>
      </c>
      <c r="E19" s="33">
        <v>330150</v>
      </c>
      <c r="F19" s="33">
        <v>330250</v>
      </c>
      <c r="G19" s="33">
        <v>330350</v>
      </c>
      <c r="H19" s="33">
        <v>330450</v>
      </c>
      <c r="I19" s="33">
        <v>330550</v>
      </c>
      <c r="J19" s="33">
        <v>330650</v>
      </c>
      <c r="K19" s="33">
        <v>330750</v>
      </c>
      <c r="L19" s="33">
        <v>330850</v>
      </c>
      <c r="M19" s="33">
        <v>330950</v>
      </c>
      <c r="N19" s="33">
        <v>331050</v>
      </c>
      <c r="O19" s="55"/>
      <c r="P19" s="32" t="s">
        <v>54</v>
      </c>
      <c r="Q19" s="55"/>
      <c r="R19" s="55"/>
      <c r="S19" s="55"/>
    </row>
    <row r="20" spans="1:19" ht="30" customHeight="1" x14ac:dyDescent="0.2">
      <c r="A20" s="55"/>
      <c r="B20" s="58"/>
      <c r="C20" s="59"/>
      <c r="D20" s="33">
        <v>330051</v>
      </c>
      <c r="E20" s="33">
        <v>330151</v>
      </c>
      <c r="F20" s="33">
        <v>330251</v>
      </c>
      <c r="G20" s="33">
        <v>330351</v>
      </c>
      <c r="H20" s="33">
        <v>330451</v>
      </c>
      <c r="I20" s="33">
        <v>330551</v>
      </c>
      <c r="J20" s="33">
        <v>330651</v>
      </c>
      <c r="K20" s="33">
        <v>330751</v>
      </c>
      <c r="L20" s="33">
        <v>330851</v>
      </c>
      <c r="M20" s="33">
        <v>330951</v>
      </c>
      <c r="N20" s="33">
        <v>331051</v>
      </c>
      <c r="O20" s="55"/>
      <c r="P20" s="32" t="s">
        <v>55</v>
      </c>
      <c r="Q20" s="55"/>
      <c r="R20" s="55"/>
      <c r="S20" s="55"/>
    </row>
    <row r="21" spans="1:19" ht="30" customHeight="1" x14ac:dyDescent="0.2">
      <c r="A21" s="55"/>
      <c r="B21" s="58"/>
      <c r="C21" s="59"/>
      <c r="D21" s="33">
        <v>330052</v>
      </c>
      <c r="E21" s="33">
        <v>330152</v>
      </c>
      <c r="F21" s="33">
        <v>330252</v>
      </c>
      <c r="G21" s="33">
        <v>330352</v>
      </c>
      <c r="H21" s="33">
        <v>330452</v>
      </c>
      <c r="I21" s="33">
        <v>330552</v>
      </c>
      <c r="J21" s="33">
        <v>330652</v>
      </c>
      <c r="K21" s="33">
        <v>330752</v>
      </c>
      <c r="L21" s="33">
        <v>330852</v>
      </c>
      <c r="M21" s="33">
        <v>330952</v>
      </c>
      <c r="N21" s="33">
        <v>331052</v>
      </c>
      <c r="O21" s="55"/>
      <c r="P21" s="32" t="s">
        <v>56</v>
      </c>
      <c r="Q21" s="55"/>
      <c r="R21" s="55"/>
      <c r="S21" s="55"/>
    </row>
    <row r="22" spans="1:19" ht="30" customHeight="1" x14ac:dyDescent="0.2">
      <c r="A22" s="55"/>
      <c r="B22" s="58"/>
      <c r="C22" s="59"/>
      <c r="D22" s="39">
        <v>330019</v>
      </c>
      <c r="E22" s="39">
        <v>330119</v>
      </c>
      <c r="F22" s="39">
        <v>330219</v>
      </c>
      <c r="G22" s="39">
        <v>330319</v>
      </c>
      <c r="H22" s="39">
        <v>330419</v>
      </c>
      <c r="I22" s="39">
        <v>330519</v>
      </c>
      <c r="J22" s="39">
        <v>330619</v>
      </c>
      <c r="K22" s="39">
        <v>330719</v>
      </c>
      <c r="L22" s="39">
        <v>330819</v>
      </c>
      <c r="M22" s="39">
        <v>330919</v>
      </c>
      <c r="N22" s="39">
        <v>331019</v>
      </c>
      <c r="O22" s="55"/>
      <c r="P22" s="40" t="s">
        <v>20</v>
      </c>
      <c r="Q22" s="55"/>
      <c r="R22" s="55"/>
      <c r="S22" s="55"/>
    </row>
    <row r="23" spans="1:19" ht="30" customHeight="1" x14ac:dyDescent="0.2">
      <c r="A23" s="55"/>
      <c r="B23" s="58"/>
      <c r="C23" s="59"/>
      <c r="D23" s="39">
        <v>330025</v>
      </c>
      <c r="E23" s="39">
        <v>330125</v>
      </c>
      <c r="F23" s="39">
        <v>330225</v>
      </c>
      <c r="G23" s="39">
        <v>330325</v>
      </c>
      <c r="H23" s="39">
        <v>330425</v>
      </c>
      <c r="I23" s="39">
        <v>330525</v>
      </c>
      <c r="J23" s="39">
        <v>330625</v>
      </c>
      <c r="K23" s="39">
        <v>330725</v>
      </c>
      <c r="L23" s="39">
        <v>330825</v>
      </c>
      <c r="M23" s="39">
        <v>330925</v>
      </c>
      <c r="N23" s="39">
        <v>331025</v>
      </c>
      <c r="O23" s="55"/>
      <c r="P23" s="40" t="s">
        <v>63</v>
      </c>
      <c r="Q23" s="55"/>
      <c r="R23" s="55"/>
      <c r="S23" s="55"/>
    </row>
    <row r="24" spans="1:19" ht="30" customHeight="1" x14ac:dyDescent="0.2">
      <c r="A24" s="55"/>
      <c r="B24" s="58"/>
      <c r="C24" s="59"/>
      <c r="D24" s="39">
        <v>330028</v>
      </c>
      <c r="E24" s="39">
        <v>330128</v>
      </c>
      <c r="F24" s="39">
        <v>330228</v>
      </c>
      <c r="G24" s="39">
        <v>330328</v>
      </c>
      <c r="H24" s="39">
        <v>330428</v>
      </c>
      <c r="I24" s="39">
        <v>330528</v>
      </c>
      <c r="J24" s="39">
        <v>330628</v>
      </c>
      <c r="K24" s="39">
        <v>330728</v>
      </c>
      <c r="L24" s="39">
        <v>330828</v>
      </c>
      <c r="M24" s="39">
        <v>330928</v>
      </c>
      <c r="N24" s="39">
        <v>331028</v>
      </c>
      <c r="O24" s="55"/>
      <c r="P24" s="40" t="s">
        <v>41</v>
      </c>
      <c r="Q24" s="55"/>
      <c r="R24" s="55"/>
      <c r="S24" s="55"/>
    </row>
    <row r="25" spans="1:19" ht="30" customHeight="1" x14ac:dyDescent="0.2">
      <c r="A25" s="55"/>
      <c r="B25" s="58"/>
      <c r="C25" s="59"/>
      <c r="D25" s="39">
        <v>330058</v>
      </c>
      <c r="E25" s="39">
        <v>330158</v>
      </c>
      <c r="F25" s="39">
        <v>330258</v>
      </c>
      <c r="G25" s="39">
        <v>330358</v>
      </c>
      <c r="H25" s="39">
        <v>330458</v>
      </c>
      <c r="I25" s="39">
        <v>330558</v>
      </c>
      <c r="J25" s="39">
        <v>330658</v>
      </c>
      <c r="K25" s="39">
        <v>330758</v>
      </c>
      <c r="L25" s="39">
        <v>330858</v>
      </c>
      <c r="M25" s="39">
        <v>330958</v>
      </c>
      <c r="N25" s="39">
        <v>331058</v>
      </c>
      <c r="O25" s="55"/>
      <c r="P25" s="40" t="s">
        <v>39</v>
      </c>
      <c r="Q25" s="55"/>
      <c r="R25" s="55"/>
      <c r="S25" s="55"/>
    </row>
    <row r="26" spans="1:19" ht="30" customHeight="1" x14ac:dyDescent="0.2">
      <c r="A26" s="55"/>
      <c r="B26" s="58"/>
      <c r="C26" s="59"/>
      <c r="D26" s="39">
        <v>330059</v>
      </c>
      <c r="E26" s="39">
        <v>330159</v>
      </c>
      <c r="F26" s="39">
        <v>330259</v>
      </c>
      <c r="G26" s="39">
        <v>330359</v>
      </c>
      <c r="H26" s="39">
        <v>330459</v>
      </c>
      <c r="I26" s="39">
        <v>330559</v>
      </c>
      <c r="J26" s="39">
        <v>330659</v>
      </c>
      <c r="K26" s="39">
        <v>330759</v>
      </c>
      <c r="L26" s="39">
        <v>330859</v>
      </c>
      <c r="M26" s="39">
        <v>330959</v>
      </c>
      <c r="N26" s="39">
        <v>331059</v>
      </c>
      <c r="O26" s="55"/>
      <c r="P26" s="40" t="s">
        <v>40</v>
      </c>
      <c r="Q26" s="55"/>
      <c r="R26" s="55"/>
      <c r="S26" s="55"/>
    </row>
    <row r="27" spans="1:19" ht="30" customHeight="1" x14ac:dyDescent="0.2">
      <c r="A27" s="55"/>
      <c r="B27" s="58"/>
      <c r="C27" s="59"/>
      <c r="D27" s="39">
        <v>330060</v>
      </c>
      <c r="E27" s="39">
        <v>330160</v>
      </c>
      <c r="F27" s="39">
        <v>330260</v>
      </c>
      <c r="G27" s="39">
        <v>330360</v>
      </c>
      <c r="H27" s="39">
        <v>330460</v>
      </c>
      <c r="I27" s="39">
        <v>330560</v>
      </c>
      <c r="J27" s="39">
        <v>330660</v>
      </c>
      <c r="K27" s="39">
        <v>330760</v>
      </c>
      <c r="L27" s="39">
        <v>330860</v>
      </c>
      <c r="M27" s="39">
        <v>330960</v>
      </c>
      <c r="N27" s="39">
        <v>331060</v>
      </c>
      <c r="O27" s="55"/>
      <c r="P27" s="40" t="s">
        <v>57</v>
      </c>
      <c r="Q27" s="55"/>
      <c r="R27" s="55"/>
      <c r="S27" s="55"/>
    </row>
    <row r="28" spans="1:19" ht="30" customHeight="1" x14ac:dyDescent="0.2">
      <c r="A28" s="55"/>
      <c r="B28" s="58"/>
      <c r="C28" s="59"/>
      <c r="D28" s="39">
        <v>330061</v>
      </c>
      <c r="E28" s="39">
        <v>330161</v>
      </c>
      <c r="F28" s="39">
        <v>330261</v>
      </c>
      <c r="G28" s="39">
        <v>330361</v>
      </c>
      <c r="H28" s="39">
        <v>330461</v>
      </c>
      <c r="I28" s="39">
        <v>330561</v>
      </c>
      <c r="J28" s="39">
        <v>330661</v>
      </c>
      <c r="K28" s="39">
        <v>330761</v>
      </c>
      <c r="L28" s="39">
        <v>330861</v>
      </c>
      <c r="M28" s="39">
        <v>330961</v>
      </c>
      <c r="N28" s="39">
        <v>331061</v>
      </c>
      <c r="O28" s="55"/>
      <c r="P28" s="40" t="s">
        <v>58</v>
      </c>
      <c r="Q28" s="55"/>
      <c r="R28" s="55"/>
      <c r="S28" s="55"/>
    </row>
    <row r="29" spans="1:19" ht="30" customHeight="1" x14ac:dyDescent="0.2">
      <c r="A29" s="44"/>
      <c r="B29" s="60"/>
      <c r="C29" s="61"/>
      <c r="D29" s="39">
        <v>330063</v>
      </c>
      <c r="E29" s="39">
        <v>330163</v>
      </c>
      <c r="F29" s="39">
        <v>330263</v>
      </c>
      <c r="G29" s="39">
        <v>330363</v>
      </c>
      <c r="H29" s="39">
        <v>330463</v>
      </c>
      <c r="I29" s="39">
        <v>330563</v>
      </c>
      <c r="J29" s="39">
        <v>330663</v>
      </c>
      <c r="K29" s="39">
        <v>330763</v>
      </c>
      <c r="L29" s="39">
        <v>330863</v>
      </c>
      <c r="M29" s="39">
        <v>330963</v>
      </c>
      <c r="N29" s="39">
        <v>331063</v>
      </c>
      <c r="O29" s="44"/>
      <c r="P29" s="40" t="s">
        <v>59</v>
      </c>
      <c r="Q29" s="44"/>
      <c r="R29" s="44"/>
      <c r="S29" s="44"/>
    </row>
    <row r="30" spans="1:19" ht="33" customHeight="1" x14ac:dyDescent="0.2">
      <c r="A30" s="45" t="s">
        <v>78</v>
      </c>
      <c r="B30" s="46"/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7"/>
    </row>
    <row r="31" spans="1:19" ht="28.5" customHeight="1" x14ac:dyDescent="0.2">
      <c r="A31" s="48" t="s">
        <v>15</v>
      </c>
      <c r="B31" s="48" t="s">
        <v>4</v>
      </c>
      <c r="C31" s="48" t="s">
        <v>13</v>
      </c>
      <c r="D31" s="52" t="s">
        <v>6</v>
      </c>
      <c r="E31" s="53"/>
      <c r="F31" s="53"/>
      <c r="G31" s="53"/>
      <c r="H31" s="53"/>
      <c r="I31" s="53"/>
      <c r="J31" s="53"/>
      <c r="K31" s="53"/>
      <c r="L31" s="53"/>
      <c r="M31" s="53"/>
      <c r="N31" s="54"/>
      <c r="O31" s="49" t="s">
        <v>5</v>
      </c>
      <c r="P31" s="51" t="s">
        <v>10</v>
      </c>
      <c r="Q31" s="51" t="s">
        <v>11</v>
      </c>
      <c r="R31" s="51"/>
      <c r="S31" s="51"/>
    </row>
    <row r="32" spans="1:19" ht="39" customHeight="1" x14ac:dyDescent="0.2">
      <c r="A32" s="48"/>
      <c r="B32" s="48"/>
      <c r="C32" s="48"/>
      <c r="D32" s="7" t="s">
        <v>50</v>
      </c>
      <c r="E32" s="7" t="s">
        <v>43</v>
      </c>
      <c r="F32" s="7" t="s">
        <v>44</v>
      </c>
      <c r="G32" s="7" t="s">
        <v>45</v>
      </c>
      <c r="H32" s="7" t="s">
        <v>46</v>
      </c>
      <c r="I32" s="7" t="s">
        <v>47</v>
      </c>
      <c r="J32" s="7" t="s">
        <v>48</v>
      </c>
      <c r="K32" s="7" t="s">
        <v>49</v>
      </c>
      <c r="L32" s="7" t="s">
        <v>66</v>
      </c>
      <c r="M32" s="7" t="s">
        <v>67</v>
      </c>
      <c r="N32" s="7" t="s">
        <v>68</v>
      </c>
      <c r="O32" s="50"/>
      <c r="P32" s="51"/>
      <c r="Q32" s="31" t="s">
        <v>0</v>
      </c>
      <c r="R32" s="31" t="s">
        <v>9</v>
      </c>
      <c r="S32" s="31" t="s">
        <v>1</v>
      </c>
    </row>
    <row r="33" spans="1:19" ht="24" customHeight="1" x14ac:dyDescent="0.2">
      <c r="A33" s="27">
        <v>598000</v>
      </c>
      <c r="B33" s="30"/>
      <c r="C33" s="30"/>
      <c r="D33" s="30">
        <v>3399</v>
      </c>
      <c r="E33" s="30">
        <v>3301</v>
      </c>
      <c r="F33" s="30">
        <v>3302</v>
      </c>
      <c r="G33" s="30">
        <v>3303</v>
      </c>
      <c r="H33" s="30">
        <v>3304</v>
      </c>
      <c r="I33" s="30">
        <v>3305</v>
      </c>
      <c r="J33" s="30">
        <v>3306</v>
      </c>
      <c r="K33" s="30">
        <v>3307</v>
      </c>
      <c r="L33" s="30">
        <v>3308</v>
      </c>
      <c r="M33" s="30">
        <v>3309</v>
      </c>
      <c r="N33" s="30">
        <v>3310</v>
      </c>
      <c r="O33" s="29" t="str">
        <f>VLOOKUP(A33,[1]PEÇAS!$A$12:$Q$112,14,FALSE)</f>
        <v>CABECEIRA SUP PTA DESL ATRIA 789X36X45MM + COR</v>
      </c>
      <c r="P33" s="43">
        <v>1</v>
      </c>
      <c r="Q33" s="43">
        <f>VLOOKUP(A33,[1]PEÇAS!$A$12:$Q$112,15,FALSE)</f>
        <v>789</v>
      </c>
      <c r="R33" s="43">
        <f>VLOOKUP(A33,[1]PEÇAS!$A$12:$Q$112,16,FALSE)</f>
        <v>36</v>
      </c>
      <c r="S33" s="43">
        <f>VLOOKUP(A33,[1]PEÇAS!$A$12:$Q$112,17,FALSE)</f>
        <v>45</v>
      </c>
    </row>
    <row r="34" spans="1:19" ht="24" customHeight="1" x14ac:dyDescent="0.2">
      <c r="A34" s="29"/>
      <c r="B34" s="30">
        <f>A33</f>
        <v>598000</v>
      </c>
      <c r="C34" s="29"/>
      <c r="D34" s="30">
        <v>3399</v>
      </c>
      <c r="E34" s="30">
        <v>3300</v>
      </c>
      <c r="F34" s="30">
        <v>3300</v>
      </c>
      <c r="G34" s="30">
        <v>3300</v>
      </c>
      <c r="H34" s="30">
        <v>3300</v>
      </c>
      <c r="I34" s="30">
        <v>3300</v>
      </c>
      <c r="J34" s="30">
        <v>3300</v>
      </c>
      <c r="K34" s="30">
        <v>3300</v>
      </c>
      <c r="L34" s="30">
        <v>3300</v>
      </c>
      <c r="M34" s="30">
        <v>3300</v>
      </c>
      <c r="N34" s="30">
        <v>3300</v>
      </c>
      <c r="O34" s="29" t="str">
        <f>SUBSTITUTE(O33,"+ COR", "- NATURAL")</f>
        <v>CABECEIRA SUP PTA DESL ATRIA 789X36X45MM - NATURAL</v>
      </c>
      <c r="P34" s="44"/>
      <c r="Q34" s="44"/>
      <c r="R34" s="44"/>
      <c r="S34" s="44"/>
    </row>
    <row r="35" spans="1:19" ht="24" customHeight="1" x14ac:dyDescent="0.2">
      <c r="A35" s="10"/>
      <c r="B35" s="8"/>
      <c r="C35" s="8">
        <v>1020183</v>
      </c>
      <c r="D35" s="8" t="s">
        <v>14</v>
      </c>
      <c r="E35" s="8" t="s">
        <v>14</v>
      </c>
      <c r="F35" s="8" t="s">
        <v>14</v>
      </c>
      <c r="G35" s="8" t="s">
        <v>14</v>
      </c>
      <c r="H35" s="8" t="s">
        <v>14</v>
      </c>
      <c r="I35" s="8" t="s">
        <v>14</v>
      </c>
      <c r="J35" s="8" t="s">
        <v>14</v>
      </c>
      <c r="K35" s="8" t="s">
        <v>14</v>
      </c>
      <c r="L35" s="8" t="s">
        <v>14</v>
      </c>
      <c r="M35" s="8" t="s">
        <v>14</v>
      </c>
      <c r="N35" s="8" t="s">
        <v>14</v>
      </c>
      <c r="O35" s="11" t="s">
        <v>74</v>
      </c>
      <c r="P35" s="12"/>
      <c r="Q35" s="12"/>
      <c r="R35" s="12"/>
      <c r="S35" s="13"/>
    </row>
    <row r="36" spans="1:19" ht="24" customHeight="1" x14ac:dyDescent="0.2">
      <c r="A36" s="10"/>
      <c r="B36" s="8">
        <v>598099</v>
      </c>
      <c r="C36" s="8"/>
      <c r="D36" s="9" t="s">
        <v>14</v>
      </c>
      <c r="E36" s="9" t="s">
        <v>16</v>
      </c>
      <c r="F36" s="9" t="s">
        <v>17</v>
      </c>
      <c r="G36" s="9" t="s">
        <v>18</v>
      </c>
      <c r="H36" s="9" t="s">
        <v>27</v>
      </c>
      <c r="I36" s="9" t="s">
        <v>2</v>
      </c>
      <c r="J36" s="9" t="s">
        <v>28</v>
      </c>
      <c r="K36" s="9" t="s">
        <v>29</v>
      </c>
      <c r="L36" s="9" t="s">
        <v>52</v>
      </c>
      <c r="M36" s="9" t="s">
        <v>30</v>
      </c>
      <c r="N36" s="9" t="s">
        <v>69</v>
      </c>
      <c r="O36" s="11" t="str">
        <f>VLOOKUP(B36,[1]PEÇAS!$A$6:$Q$9,14,FALSE)</f>
        <v>PINTURA PL ALUM SUPERIOR ATRIA/ANTARES + COR</v>
      </c>
      <c r="P36" s="8"/>
      <c r="Q36" s="8" t="s">
        <v>19</v>
      </c>
      <c r="R36" s="6"/>
      <c r="S36" s="6"/>
    </row>
    <row r="37" spans="1:19" ht="8.25" customHeight="1" x14ac:dyDescent="0.2">
      <c r="A37" s="11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3"/>
    </row>
    <row r="38" spans="1:19" ht="24" customHeight="1" x14ac:dyDescent="0.2">
      <c r="A38" s="27">
        <v>598008</v>
      </c>
      <c r="B38" s="30"/>
      <c r="C38" s="30"/>
      <c r="D38" s="30">
        <v>3399</v>
      </c>
      <c r="E38" s="30">
        <v>3301</v>
      </c>
      <c r="F38" s="30">
        <v>3302</v>
      </c>
      <c r="G38" s="30">
        <v>3303</v>
      </c>
      <c r="H38" s="30">
        <v>3304</v>
      </c>
      <c r="I38" s="30">
        <v>3305</v>
      </c>
      <c r="J38" s="30">
        <v>3306</v>
      </c>
      <c r="K38" s="30">
        <v>3307</v>
      </c>
      <c r="L38" s="30">
        <v>3308</v>
      </c>
      <c r="M38" s="30">
        <v>3309</v>
      </c>
      <c r="N38" s="30">
        <v>3310</v>
      </c>
      <c r="O38" s="29" t="str">
        <f>VLOOKUP(A38,[1]PEÇAS!$A$12:$Q$112,14,FALSE)</f>
        <v>CABECEIRA INF PTA DESL ATRIA 789X36X45MM + COR</v>
      </c>
      <c r="P38" s="43">
        <v>1</v>
      </c>
      <c r="Q38" s="43">
        <f>VLOOKUP(A38,[1]PEÇAS!$A$12:$Q$112,15,FALSE)</f>
        <v>789</v>
      </c>
      <c r="R38" s="43">
        <f>VLOOKUP(A38,[1]PEÇAS!$A$12:$Q$112,16,FALSE)</f>
        <v>36</v>
      </c>
      <c r="S38" s="43">
        <f>VLOOKUP(A38,[1]PEÇAS!$A$12:$Q$112,17,FALSE)</f>
        <v>45</v>
      </c>
    </row>
    <row r="39" spans="1:19" ht="24" customHeight="1" x14ac:dyDescent="0.2">
      <c r="A39" s="29"/>
      <c r="B39" s="30">
        <f>A38</f>
        <v>598008</v>
      </c>
      <c r="C39" s="29"/>
      <c r="D39" s="30">
        <v>3399</v>
      </c>
      <c r="E39" s="30">
        <v>3300</v>
      </c>
      <c r="F39" s="30">
        <v>3300</v>
      </c>
      <c r="G39" s="30">
        <v>3300</v>
      </c>
      <c r="H39" s="30">
        <v>3300</v>
      </c>
      <c r="I39" s="30">
        <v>3300</v>
      </c>
      <c r="J39" s="30">
        <v>3300</v>
      </c>
      <c r="K39" s="30">
        <v>3300</v>
      </c>
      <c r="L39" s="30">
        <v>3300</v>
      </c>
      <c r="M39" s="30">
        <v>3300</v>
      </c>
      <c r="N39" s="30">
        <v>3300</v>
      </c>
      <c r="O39" s="29" t="str">
        <f>SUBSTITUTE(O38,"+ COR", "- NATURAL")</f>
        <v>CABECEIRA INF PTA DESL ATRIA 789X36X45MM - NATURAL</v>
      </c>
      <c r="P39" s="44"/>
      <c r="Q39" s="44"/>
      <c r="R39" s="44"/>
      <c r="S39" s="44"/>
    </row>
    <row r="40" spans="1:19" ht="24" customHeight="1" x14ac:dyDescent="0.2">
      <c r="A40" s="10"/>
      <c r="B40" s="8"/>
      <c r="C40" s="8">
        <v>1020184</v>
      </c>
      <c r="D40" s="8" t="s">
        <v>14</v>
      </c>
      <c r="E40" s="8" t="s">
        <v>14</v>
      </c>
      <c r="F40" s="8" t="s">
        <v>14</v>
      </c>
      <c r="G40" s="8" t="s">
        <v>14</v>
      </c>
      <c r="H40" s="8" t="s">
        <v>14</v>
      </c>
      <c r="I40" s="8" t="s">
        <v>14</v>
      </c>
      <c r="J40" s="8" t="s">
        <v>14</v>
      </c>
      <c r="K40" s="8" t="s">
        <v>14</v>
      </c>
      <c r="L40" s="8" t="s">
        <v>14</v>
      </c>
      <c r="M40" s="8" t="s">
        <v>14</v>
      </c>
      <c r="N40" s="8" t="s">
        <v>14</v>
      </c>
      <c r="O40" s="11" t="s">
        <v>75</v>
      </c>
      <c r="P40" s="12"/>
      <c r="Q40" s="12"/>
      <c r="R40" s="12"/>
      <c r="S40" s="13"/>
    </row>
    <row r="41" spans="1:19" ht="24" customHeight="1" x14ac:dyDescent="0.2">
      <c r="A41" s="10"/>
      <c r="B41" s="8">
        <v>598098</v>
      </c>
      <c r="C41" s="8"/>
      <c r="D41" s="9" t="s">
        <v>14</v>
      </c>
      <c r="E41" s="9" t="s">
        <v>16</v>
      </c>
      <c r="F41" s="9" t="s">
        <v>17</v>
      </c>
      <c r="G41" s="9" t="s">
        <v>18</v>
      </c>
      <c r="H41" s="9" t="s">
        <v>27</v>
      </c>
      <c r="I41" s="9" t="s">
        <v>2</v>
      </c>
      <c r="J41" s="9" t="s">
        <v>28</v>
      </c>
      <c r="K41" s="9" t="s">
        <v>29</v>
      </c>
      <c r="L41" s="9" t="s">
        <v>52</v>
      </c>
      <c r="M41" s="9" t="s">
        <v>30</v>
      </c>
      <c r="N41" s="9" t="s">
        <v>69</v>
      </c>
      <c r="O41" s="11" t="str">
        <f>VLOOKUP(B41,[1]PEÇAS!$A$6:$Q$9,14,FALSE)</f>
        <v>PINTURA PL ALUM INFERIOR ATRIA/ANTARES + COR</v>
      </c>
      <c r="P41" s="8"/>
      <c r="Q41" s="8" t="s">
        <v>19</v>
      </c>
      <c r="R41" s="6"/>
      <c r="S41" s="6"/>
    </row>
    <row r="42" spans="1:19" ht="8.25" customHeight="1" x14ac:dyDescent="0.2">
      <c r="A42" s="11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3"/>
    </row>
    <row r="43" spans="1:19" ht="24" customHeight="1" x14ac:dyDescent="0.2">
      <c r="A43" s="27">
        <v>598020</v>
      </c>
      <c r="B43" s="30"/>
      <c r="C43" s="30"/>
      <c r="D43" s="30">
        <v>3399</v>
      </c>
      <c r="E43" s="30">
        <v>3301</v>
      </c>
      <c r="F43" s="30">
        <v>3302</v>
      </c>
      <c r="G43" s="30">
        <v>3303</v>
      </c>
      <c r="H43" s="30">
        <v>3304</v>
      </c>
      <c r="I43" s="30">
        <v>3305</v>
      </c>
      <c r="J43" s="30">
        <v>3306</v>
      </c>
      <c r="K43" s="30">
        <v>3307</v>
      </c>
      <c r="L43" s="30">
        <v>3308</v>
      </c>
      <c r="M43" s="30">
        <v>3309</v>
      </c>
      <c r="N43" s="30">
        <v>3310</v>
      </c>
      <c r="O43" s="29" t="str">
        <f>VLOOKUP(A43,[1]PEÇAS!$A$12:$Q$112,14,FALSE)</f>
        <v>LATERAL DIR/ESQ PTA DESL ATRIA 2200X36X45MM + COR</v>
      </c>
      <c r="P43" s="43">
        <v>1</v>
      </c>
      <c r="Q43" s="43">
        <f>VLOOKUP(A43,[1]PEÇAS!$A$12:$Q$112,15,FALSE)</f>
        <v>2200</v>
      </c>
      <c r="R43" s="43">
        <f>VLOOKUP(A43,[1]PEÇAS!$A$12:$Q$112,16,FALSE)</f>
        <v>36</v>
      </c>
      <c r="S43" s="43">
        <f>VLOOKUP(A43,[1]PEÇAS!$A$12:$Q$112,17,FALSE)</f>
        <v>45</v>
      </c>
    </row>
    <row r="44" spans="1:19" ht="24" customHeight="1" x14ac:dyDescent="0.2">
      <c r="A44" s="29"/>
      <c r="B44" s="30">
        <f>A43</f>
        <v>598020</v>
      </c>
      <c r="C44" s="29"/>
      <c r="D44" s="30">
        <v>3399</v>
      </c>
      <c r="E44" s="30">
        <v>3300</v>
      </c>
      <c r="F44" s="30">
        <v>3300</v>
      </c>
      <c r="G44" s="30">
        <v>3300</v>
      </c>
      <c r="H44" s="30">
        <v>3300</v>
      </c>
      <c r="I44" s="30">
        <v>3300</v>
      </c>
      <c r="J44" s="30">
        <v>3300</v>
      </c>
      <c r="K44" s="30">
        <v>3300</v>
      </c>
      <c r="L44" s="30">
        <v>3300</v>
      </c>
      <c r="M44" s="30">
        <v>3300</v>
      </c>
      <c r="N44" s="30">
        <v>3300</v>
      </c>
      <c r="O44" s="29" t="str">
        <f>SUBSTITUTE(O43,"+ COR", "- NATURAL")</f>
        <v>LATERAL DIR/ESQ PTA DESL ATRIA 2200X36X45MM - NATURAL</v>
      </c>
      <c r="P44" s="44"/>
      <c r="Q44" s="44"/>
      <c r="R44" s="44"/>
      <c r="S44" s="44"/>
    </row>
    <row r="45" spans="1:19" ht="24" customHeight="1" x14ac:dyDescent="0.2">
      <c r="A45" s="10"/>
      <c r="B45" s="8"/>
      <c r="C45" s="8">
        <v>1020182</v>
      </c>
      <c r="D45" s="8" t="s">
        <v>14</v>
      </c>
      <c r="E45" s="8" t="s">
        <v>14</v>
      </c>
      <c r="F45" s="8" t="s">
        <v>14</v>
      </c>
      <c r="G45" s="8" t="s">
        <v>14</v>
      </c>
      <c r="H45" s="8" t="s">
        <v>14</v>
      </c>
      <c r="I45" s="8" t="s">
        <v>14</v>
      </c>
      <c r="J45" s="8" t="s">
        <v>14</v>
      </c>
      <c r="K45" s="8" t="s">
        <v>14</v>
      </c>
      <c r="L45" s="8" t="s">
        <v>14</v>
      </c>
      <c r="M45" s="8" t="s">
        <v>14</v>
      </c>
      <c r="N45" s="8" t="s">
        <v>14</v>
      </c>
      <c r="O45" s="11" t="s">
        <v>76</v>
      </c>
      <c r="P45" s="12"/>
      <c r="Q45" s="12"/>
      <c r="R45" s="12"/>
      <c r="S45" s="13"/>
    </row>
    <row r="46" spans="1:19" ht="24" customHeight="1" x14ac:dyDescent="0.2">
      <c r="A46" s="10"/>
      <c r="B46" s="8">
        <v>598097</v>
      </c>
      <c r="C46" s="8"/>
      <c r="D46" s="9" t="s">
        <v>14</v>
      </c>
      <c r="E46" s="9" t="s">
        <v>16</v>
      </c>
      <c r="F46" s="9" t="s">
        <v>17</v>
      </c>
      <c r="G46" s="9" t="s">
        <v>18</v>
      </c>
      <c r="H46" s="9" t="s">
        <v>27</v>
      </c>
      <c r="I46" s="9" t="s">
        <v>2</v>
      </c>
      <c r="J46" s="9" t="s">
        <v>28</v>
      </c>
      <c r="K46" s="9" t="s">
        <v>29</v>
      </c>
      <c r="L46" s="9" t="s">
        <v>52</v>
      </c>
      <c r="M46" s="9" t="s">
        <v>30</v>
      </c>
      <c r="N46" s="9" t="s">
        <v>69</v>
      </c>
      <c r="O46" s="11" t="str">
        <f>VLOOKUP(B46,[1]PEÇAS!$A$6:$Q$9,14,FALSE)</f>
        <v>PINTURA PL ALUM LATERAL ATRIA/ANTARES + COR</v>
      </c>
      <c r="P46" s="8"/>
      <c r="Q46" s="8" t="s">
        <v>19</v>
      </c>
      <c r="R46" s="6"/>
      <c r="S46" s="6"/>
    </row>
    <row r="47" spans="1:19" ht="8.25" customHeight="1" x14ac:dyDescent="0.2">
      <c r="A47" s="11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3"/>
    </row>
    <row r="48" spans="1:19" ht="24" customHeight="1" x14ac:dyDescent="0.2">
      <c r="A48" s="27">
        <v>598030</v>
      </c>
      <c r="B48" s="30"/>
      <c r="C48" s="30"/>
      <c r="D48" s="30">
        <v>3399</v>
      </c>
      <c r="E48" s="30">
        <v>3301</v>
      </c>
      <c r="F48" s="30">
        <v>3302</v>
      </c>
      <c r="G48" s="30">
        <v>3303</v>
      </c>
      <c r="H48" s="30">
        <v>3304</v>
      </c>
      <c r="I48" s="30">
        <v>3305</v>
      </c>
      <c r="J48" s="30">
        <v>3306</v>
      </c>
      <c r="K48" s="30">
        <v>3307</v>
      </c>
      <c r="L48" s="30">
        <v>3308</v>
      </c>
      <c r="M48" s="30">
        <v>3309</v>
      </c>
      <c r="N48" s="30">
        <v>3310</v>
      </c>
      <c r="O48" s="29" t="str">
        <f>VLOOKUP(A48,[1]PEÇAS!$A$12:$Q$112,14,FALSE)</f>
        <v>LATERAL DIR PTA DESL ATRIA PUX 2200X36X45MM + COR</v>
      </c>
      <c r="P48" s="43">
        <v>1</v>
      </c>
      <c r="Q48" s="43">
        <f>VLOOKUP(A48,[1]PEÇAS!$A$12:$Q$112,15,FALSE)</f>
        <v>2200</v>
      </c>
      <c r="R48" s="43">
        <f>VLOOKUP(A48,[1]PEÇAS!$A$12:$Q$112,16,FALSE)</f>
        <v>36</v>
      </c>
      <c r="S48" s="43">
        <f>VLOOKUP(A48,[1]PEÇAS!$A$12:$Q$112,17,FALSE)</f>
        <v>45</v>
      </c>
    </row>
    <row r="49" spans="1:19" ht="24" customHeight="1" x14ac:dyDescent="0.2">
      <c r="A49" s="35"/>
      <c r="B49" s="30">
        <f>A48</f>
        <v>598030</v>
      </c>
      <c r="C49" s="29"/>
      <c r="D49" s="30">
        <v>3399</v>
      </c>
      <c r="E49" s="30">
        <v>3300</v>
      </c>
      <c r="F49" s="30">
        <v>3300</v>
      </c>
      <c r="G49" s="30">
        <v>3300</v>
      </c>
      <c r="H49" s="30">
        <v>3300</v>
      </c>
      <c r="I49" s="30">
        <v>3300</v>
      </c>
      <c r="J49" s="30">
        <v>3300</v>
      </c>
      <c r="K49" s="30">
        <v>3300</v>
      </c>
      <c r="L49" s="30">
        <v>3300</v>
      </c>
      <c r="M49" s="30">
        <v>3300</v>
      </c>
      <c r="N49" s="30">
        <v>3300</v>
      </c>
      <c r="O49" s="29" t="str">
        <f>SUBSTITUTE(O48,"+ COR", "- NATURAL")</f>
        <v>LATERAL DIR PTA DESL ATRIA PUX 2200X36X45MM - NATURAL</v>
      </c>
      <c r="P49" s="44"/>
      <c r="Q49" s="44"/>
      <c r="R49" s="44"/>
      <c r="S49" s="44"/>
    </row>
    <row r="50" spans="1:19" ht="24" customHeight="1" x14ac:dyDescent="0.2">
      <c r="A50" s="10"/>
      <c r="B50" s="8"/>
      <c r="C50" s="8">
        <v>1020182</v>
      </c>
      <c r="D50" s="8" t="s">
        <v>14</v>
      </c>
      <c r="E50" s="8" t="s">
        <v>14</v>
      </c>
      <c r="F50" s="8" t="s">
        <v>14</v>
      </c>
      <c r="G50" s="8" t="s">
        <v>14</v>
      </c>
      <c r="H50" s="8" t="s">
        <v>14</v>
      </c>
      <c r="I50" s="8" t="s">
        <v>14</v>
      </c>
      <c r="J50" s="8" t="s">
        <v>14</v>
      </c>
      <c r="K50" s="8" t="s">
        <v>14</v>
      </c>
      <c r="L50" s="8" t="s">
        <v>14</v>
      </c>
      <c r="M50" s="8" t="s">
        <v>14</v>
      </c>
      <c r="N50" s="8" t="s">
        <v>14</v>
      </c>
      <c r="O50" s="11" t="s">
        <v>76</v>
      </c>
      <c r="P50" s="12"/>
      <c r="Q50" s="12"/>
      <c r="R50" s="12"/>
      <c r="S50" s="13"/>
    </row>
    <row r="51" spans="1:19" ht="24" customHeight="1" x14ac:dyDescent="0.2">
      <c r="A51" s="10"/>
      <c r="B51" s="8">
        <v>598097</v>
      </c>
      <c r="C51" s="8"/>
      <c r="D51" s="9" t="s">
        <v>14</v>
      </c>
      <c r="E51" s="9" t="s">
        <v>16</v>
      </c>
      <c r="F51" s="9" t="s">
        <v>17</v>
      </c>
      <c r="G51" s="9" t="s">
        <v>18</v>
      </c>
      <c r="H51" s="9" t="s">
        <v>27</v>
      </c>
      <c r="I51" s="9" t="s">
        <v>2</v>
      </c>
      <c r="J51" s="9" t="s">
        <v>28</v>
      </c>
      <c r="K51" s="9" t="s">
        <v>29</v>
      </c>
      <c r="L51" s="9" t="s">
        <v>52</v>
      </c>
      <c r="M51" s="9" t="s">
        <v>30</v>
      </c>
      <c r="N51" s="9" t="s">
        <v>69</v>
      </c>
      <c r="O51" s="11" t="str">
        <f>VLOOKUP(B51,[1]PEÇAS!$A$6:$Q$9,14,FALSE)</f>
        <v>PINTURA PL ALUM LATERAL ATRIA/ANTARES + COR</v>
      </c>
      <c r="P51" s="8"/>
      <c r="Q51" s="8" t="s">
        <v>19</v>
      </c>
      <c r="R51" s="6"/>
      <c r="S51" s="6"/>
    </row>
    <row r="52" spans="1:19" ht="8.25" customHeight="1" x14ac:dyDescent="0.2">
      <c r="A52" s="11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3"/>
    </row>
    <row r="53" spans="1:19" ht="30" customHeight="1" x14ac:dyDescent="0.2">
      <c r="A53" s="37">
        <v>598096</v>
      </c>
      <c r="B53" s="30"/>
      <c r="C53" s="30"/>
      <c r="D53" s="34" t="s">
        <v>84</v>
      </c>
      <c r="E53" s="30">
        <v>3301</v>
      </c>
      <c r="F53" s="30">
        <v>3302</v>
      </c>
      <c r="G53" s="30">
        <v>3303</v>
      </c>
      <c r="H53" s="30">
        <v>3304</v>
      </c>
      <c r="I53" s="30">
        <v>3305</v>
      </c>
      <c r="J53" s="30">
        <v>3306</v>
      </c>
      <c r="K53" s="30">
        <v>3307</v>
      </c>
      <c r="L53" s="30">
        <v>3308</v>
      </c>
      <c r="M53" s="30">
        <v>3309</v>
      </c>
      <c r="N53" s="30">
        <v>3310</v>
      </c>
      <c r="O53" s="38" t="str">
        <f>VLOOKUP(A53,[1]PEÇAS!$A$12:$Q$150,14,FALSE)</f>
        <v>PUXADOR INDUS ATRIA S/CILINDRO + COR</v>
      </c>
      <c r="P53" s="36">
        <v>1</v>
      </c>
      <c r="Q53" s="36">
        <f>VLOOKUP(A53,[1]PEÇAS!$A$12:$Q$150,15,FALSE)</f>
        <v>168</v>
      </c>
      <c r="R53" s="36">
        <f>VLOOKUP(A53,[1]PEÇAS!$A$12:$Q$150,16,FALSE)</f>
        <v>86</v>
      </c>
      <c r="S53" s="36">
        <f>VLOOKUP(A53,[1]PEÇAS!$A$12:$Q$150,17,FALSE)</f>
        <v>45</v>
      </c>
    </row>
    <row r="54" spans="1:19" ht="30" customHeight="1" x14ac:dyDescent="0.2">
      <c r="A54" s="42"/>
      <c r="B54" s="8"/>
      <c r="C54" s="8">
        <v>1010270</v>
      </c>
      <c r="D54" s="8" t="s">
        <v>14</v>
      </c>
      <c r="E54" s="8" t="s">
        <v>14</v>
      </c>
      <c r="F54" s="8" t="s">
        <v>14</v>
      </c>
      <c r="G54" s="8" t="s">
        <v>14</v>
      </c>
      <c r="H54" s="8" t="s">
        <v>14</v>
      </c>
      <c r="I54" s="8" t="s">
        <v>14</v>
      </c>
      <c r="J54" s="8" t="s">
        <v>14</v>
      </c>
      <c r="K54" s="8" t="s">
        <v>14</v>
      </c>
      <c r="L54" s="8" t="s">
        <v>14</v>
      </c>
      <c r="M54" s="8" t="s">
        <v>14</v>
      </c>
      <c r="N54" s="8" t="s">
        <v>14</v>
      </c>
      <c r="O54" s="10" t="str">
        <f>SUBSTITUTE(O53,"+ COR", "- NATURAL")</f>
        <v>PUXADOR INDUS ATRIA S/CILINDRO - NATURAL</v>
      </c>
      <c r="P54" s="8">
        <v>1</v>
      </c>
      <c r="Q54" s="10"/>
      <c r="R54" s="10"/>
      <c r="S54" s="10"/>
    </row>
    <row r="55" spans="1:19" ht="24" customHeight="1" x14ac:dyDescent="0.2">
      <c r="A55" s="10"/>
      <c r="B55" s="8">
        <v>598096</v>
      </c>
      <c r="C55" s="8"/>
      <c r="D55" s="9" t="s">
        <v>14</v>
      </c>
      <c r="E55" s="9" t="s">
        <v>16</v>
      </c>
      <c r="F55" s="9" t="s">
        <v>17</v>
      </c>
      <c r="G55" s="9" t="s">
        <v>18</v>
      </c>
      <c r="H55" s="9" t="s">
        <v>27</v>
      </c>
      <c r="I55" s="9" t="s">
        <v>2</v>
      </c>
      <c r="J55" s="9" t="s">
        <v>28</v>
      </c>
      <c r="K55" s="9" t="s">
        <v>29</v>
      </c>
      <c r="L55" s="9" t="s">
        <v>52</v>
      </c>
      <c r="M55" s="9" t="s">
        <v>30</v>
      </c>
      <c r="N55" s="9" t="s">
        <v>69</v>
      </c>
      <c r="O55" s="11" t="str">
        <f>VLOOKUP(B55,[1]PEÇAS!$A$6:$Q$9,14,FALSE)</f>
        <v>PINTURA PUX INDUS + COR</v>
      </c>
      <c r="P55" s="8"/>
      <c r="Q55" s="8" t="s">
        <v>19</v>
      </c>
      <c r="R55" s="6"/>
      <c r="S55" s="6"/>
    </row>
    <row r="56" spans="1:19" ht="8.25" customHeight="1" x14ac:dyDescent="0.2">
      <c r="A56" s="11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3"/>
    </row>
    <row r="57" spans="1:19" ht="18" customHeight="1" x14ac:dyDescent="0.2">
      <c r="A57" s="24"/>
      <c r="B57" s="24"/>
      <c r="C57" s="6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6"/>
      <c r="P57" s="24"/>
      <c r="Q57" s="15"/>
      <c r="R57" s="4"/>
      <c r="S57" s="4"/>
    </row>
    <row r="58" spans="1:19" ht="18" customHeight="1" x14ac:dyDescent="0.2">
      <c r="A58" s="5"/>
      <c r="B58" s="5"/>
      <c r="C58" s="4"/>
      <c r="D58" s="5">
        <v>1010286</v>
      </c>
      <c r="E58" s="5">
        <v>1010286</v>
      </c>
      <c r="F58" s="5">
        <v>1010286</v>
      </c>
      <c r="G58" s="5">
        <v>1010286</v>
      </c>
      <c r="H58" s="5">
        <v>1010286</v>
      </c>
      <c r="I58" s="5">
        <v>1010286</v>
      </c>
      <c r="J58" s="5">
        <v>1010286</v>
      </c>
      <c r="K58" s="5">
        <v>1010286</v>
      </c>
      <c r="L58" s="5">
        <v>1010286</v>
      </c>
      <c r="M58" s="5">
        <v>1010286</v>
      </c>
      <c r="N58" s="5">
        <v>1010286</v>
      </c>
      <c r="O58" s="4" t="s">
        <v>73</v>
      </c>
      <c r="P58" s="5">
        <v>0.08</v>
      </c>
      <c r="Q58" s="5" t="s">
        <v>87</v>
      </c>
      <c r="R58" s="4"/>
      <c r="S58" s="4"/>
    </row>
    <row r="59" spans="1:19" ht="18" customHeight="1" x14ac:dyDescent="0.2">
      <c r="A59" s="5"/>
      <c r="B59" s="5"/>
      <c r="C59" s="5"/>
      <c r="D59" s="5">
        <v>1010287</v>
      </c>
      <c r="E59" s="5">
        <v>1010287</v>
      </c>
      <c r="F59" s="41">
        <v>1010288</v>
      </c>
      <c r="G59" s="5">
        <v>1010287</v>
      </c>
      <c r="H59" s="41">
        <v>1010288</v>
      </c>
      <c r="I59" s="41">
        <v>1010288</v>
      </c>
      <c r="J59" s="5">
        <v>1010287</v>
      </c>
      <c r="K59" s="5">
        <v>1010287</v>
      </c>
      <c r="L59" s="41">
        <v>1010288</v>
      </c>
      <c r="M59" s="5">
        <v>1010287</v>
      </c>
      <c r="N59" s="5">
        <v>1010287</v>
      </c>
      <c r="O59" s="4" t="s">
        <v>81</v>
      </c>
      <c r="P59" s="5">
        <v>0.04</v>
      </c>
      <c r="Q59" s="5" t="s">
        <v>87</v>
      </c>
      <c r="R59" s="4"/>
      <c r="S59" s="4"/>
    </row>
    <row r="60" spans="1:19" ht="18" customHeight="1" x14ac:dyDescent="0.2">
      <c r="A60" s="5"/>
      <c r="B60" s="5"/>
      <c r="C60" s="4"/>
      <c r="D60" s="5">
        <v>1020196</v>
      </c>
      <c r="E60" s="5">
        <v>1020196</v>
      </c>
      <c r="F60" s="5">
        <v>1020196</v>
      </c>
      <c r="G60" s="5">
        <v>1020196</v>
      </c>
      <c r="H60" s="5">
        <v>1020196</v>
      </c>
      <c r="I60" s="5">
        <v>1020196</v>
      </c>
      <c r="J60" s="5">
        <v>1020196</v>
      </c>
      <c r="K60" s="5">
        <v>1020196</v>
      </c>
      <c r="L60" s="5">
        <v>1020196</v>
      </c>
      <c r="M60" s="5">
        <v>1020196</v>
      </c>
      <c r="N60" s="41">
        <v>1020196</v>
      </c>
      <c r="O60" s="4" t="s">
        <v>85</v>
      </c>
      <c r="P60" s="5">
        <v>5.8100000000000005</v>
      </c>
      <c r="Q60" s="5" t="s">
        <v>19</v>
      </c>
      <c r="R60" s="4"/>
      <c r="S60" s="4"/>
    </row>
    <row r="61" spans="1:19" ht="18" customHeight="1" x14ac:dyDescent="0.2">
      <c r="A61" s="5"/>
      <c r="B61" s="5"/>
      <c r="C61" s="4"/>
      <c r="D61" s="5">
        <v>1020197</v>
      </c>
      <c r="E61" s="5">
        <v>1020197</v>
      </c>
      <c r="F61" s="5">
        <v>1020197</v>
      </c>
      <c r="G61" s="5">
        <v>1020197</v>
      </c>
      <c r="H61" s="5">
        <v>1020197</v>
      </c>
      <c r="I61" s="5">
        <v>1020197</v>
      </c>
      <c r="J61" s="5">
        <v>1020197</v>
      </c>
      <c r="K61" s="5">
        <v>1020197</v>
      </c>
      <c r="L61" s="5">
        <v>1020197</v>
      </c>
      <c r="M61" s="5">
        <v>1020197</v>
      </c>
      <c r="N61" s="5">
        <v>1020197</v>
      </c>
      <c r="O61" s="4" t="s">
        <v>86</v>
      </c>
      <c r="P61" s="5">
        <v>5.8100000000000005</v>
      </c>
      <c r="Q61" s="5" t="s">
        <v>19</v>
      </c>
      <c r="R61" s="4"/>
      <c r="S61" s="4"/>
    </row>
    <row r="62" spans="1:19" ht="18" customHeight="1" x14ac:dyDescent="0.2">
      <c r="A62" s="5"/>
      <c r="B62" s="5"/>
      <c r="C62" s="4"/>
      <c r="D62" s="5">
        <v>1020198</v>
      </c>
      <c r="E62" s="5">
        <v>1020198</v>
      </c>
      <c r="F62" s="5">
        <v>1020198</v>
      </c>
      <c r="G62" s="5">
        <v>1020198</v>
      </c>
      <c r="H62" s="5">
        <v>1020198</v>
      </c>
      <c r="I62" s="5">
        <v>1020198</v>
      </c>
      <c r="J62" s="5">
        <v>1020198</v>
      </c>
      <c r="K62" s="5">
        <v>1020198</v>
      </c>
      <c r="L62" s="5">
        <v>1020198</v>
      </c>
      <c r="M62" s="5">
        <v>1020198</v>
      </c>
      <c r="N62" s="5">
        <v>1020198</v>
      </c>
      <c r="O62" s="4" t="s">
        <v>82</v>
      </c>
      <c r="P62" s="5">
        <v>0.33</v>
      </c>
      <c r="Q62" s="5" t="s">
        <v>19</v>
      </c>
      <c r="R62" s="4"/>
      <c r="S62" s="4"/>
    </row>
    <row r="63" spans="1:19" ht="18" customHeight="1" x14ac:dyDescent="0.2">
      <c r="A63" s="24"/>
      <c r="B63" s="24"/>
      <c r="C63" s="6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6"/>
      <c r="P63" s="24"/>
      <c r="Q63" s="15"/>
      <c r="R63" s="4"/>
      <c r="S63" s="4"/>
    </row>
    <row r="64" spans="1:19" ht="18" customHeight="1" x14ac:dyDescent="0.2">
      <c r="A64" s="81" t="s">
        <v>79</v>
      </c>
      <c r="B64" s="82"/>
      <c r="C64" s="82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  <c r="Q64" s="82"/>
      <c r="R64" s="82"/>
      <c r="S64" s="83"/>
    </row>
    <row r="65" spans="1:19" ht="25.5" x14ac:dyDescent="0.2">
      <c r="A65" s="17" t="s">
        <v>35</v>
      </c>
      <c r="B65" s="14" t="s">
        <v>31</v>
      </c>
      <c r="C65" s="14" t="s">
        <v>32</v>
      </c>
      <c r="D65" s="70"/>
      <c r="E65" s="71"/>
      <c r="F65" s="71"/>
      <c r="G65" s="71"/>
      <c r="H65" s="71"/>
      <c r="I65" s="71"/>
      <c r="J65" s="71"/>
      <c r="K65" s="71"/>
      <c r="L65" s="71"/>
      <c r="M65" s="71"/>
      <c r="N65" s="72"/>
      <c r="O65" s="17" t="s">
        <v>5</v>
      </c>
      <c r="P65" s="17" t="s">
        <v>33</v>
      </c>
      <c r="Q65" s="70" t="s">
        <v>34</v>
      </c>
      <c r="R65" s="71"/>
      <c r="S65" s="72"/>
    </row>
    <row r="66" spans="1:19" ht="15" customHeight="1" x14ac:dyDescent="0.2">
      <c r="A66" s="73" t="s">
        <v>71</v>
      </c>
      <c r="B66" s="75">
        <f>VLOOKUP(CONCATENATE("VIDRO PUX DIR ",Q66,"X",R66,"X",S66,"MM + COR"),[1]VIDROS!$A$5:$AD$415,5,FALSE)</f>
        <v>181000112</v>
      </c>
      <c r="C66" s="22" t="s">
        <v>2</v>
      </c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23" t="str">
        <f>CONCATENATE("VIDRO PELIC ESP PRATA DIR ",Q$66,"X",R$66,"X",S$66)</f>
        <v>VIDRO PELIC ESP PRATA DIR 2145X777X4</v>
      </c>
      <c r="P66" s="77">
        <v>1</v>
      </c>
      <c r="Q66" s="77">
        <f>Q5-55</f>
        <v>2145</v>
      </c>
      <c r="R66" s="77">
        <f>R5-23</f>
        <v>777</v>
      </c>
      <c r="S66" s="77">
        <v>4</v>
      </c>
    </row>
    <row r="67" spans="1:19" ht="15" customHeight="1" x14ac:dyDescent="0.2">
      <c r="A67" s="74"/>
      <c r="B67" s="76"/>
      <c r="C67" s="22">
        <v>26</v>
      </c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23" t="str">
        <f>CONCATENATE("VIDRO PELIC ESP FUME DIR ",Q$66,"X",R$66,"X",S$66)</f>
        <v>VIDRO PELIC ESP FUME DIR 2145X777X4</v>
      </c>
      <c r="P67" s="78"/>
      <c r="Q67" s="78"/>
      <c r="R67" s="78"/>
      <c r="S67" s="78"/>
    </row>
    <row r="68" spans="1:19" ht="15" customHeight="1" x14ac:dyDescent="0.2">
      <c r="A68" s="85"/>
      <c r="B68" s="86"/>
      <c r="C68" s="22">
        <v>27</v>
      </c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23" t="str">
        <f>CONCATENATE("VIDRO PELIC ESP CHAMP DIR ",Q$66,"X",R$66,"X",S$66)</f>
        <v>VIDRO PELIC ESP CHAMP DIR 2145X777X4</v>
      </c>
      <c r="P68" s="78"/>
      <c r="Q68" s="78"/>
      <c r="R68" s="78"/>
      <c r="S68" s="78"/>
    </row>
    <row r="69" spans="1:19" ht="15" customHeight="1" x14ac:dyDescent="0.2">
      <c r="A69" s="79" t="s">
        <v>72</v>
      </c>
      <c r="B69" s="75">
        <f>VLOOKUP(CONCATENATE("VIDRO PUX DIR ",Q66,"X",R66,"X",S66,"MM + COR"),[1]VIDROS!$A$5:$AD$415,4,FALSE)</f>
        <v>123112</v>
      </c>
      <c r="C69" s="19">
        <v>49</v>
      </c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21" t="str">
        <f>CONCATENATE("VIDRO PELIC MET GRAFITE DIR ",Q$66,"X",R$66,"X",S$66)</f>
        <v>VIDRO PELIC MET GRAFITE DIR 2145X777X4</v>
      </c>
      <c r="P69" s="78"/>
      <c r="Q69" s="78"/>
      <c r="R69" s="78"/>
      <c r="S69" s="78"/>
    </row>
    <row r="70" spans="1:19" ht="15" customHeight="1" x14ac:dyDescent="0.2">
      <c r="A70" s="80"/>
      <c r="B70" s="76"/>
      <c r="C70" s="19">
        <v>50</v>
      </c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21" t="str">
        <f>CONCATENATE("VIDRO PELIC MET PRATA DIR ",Q$66,"X",R$66,"X",S$66)</f>
        <v>VIDRO PELIC MET PRATA DIR 2145X777X4</v>
      </c>
      <c r="P70" s="78"/>
      <c r="Q70" s="78"/>
      <c r="R70" s="78"/>
      <c r="S70" s="78"/>
    </row>
    <row r="71" spans="1:19" ht="15" customHeight="1" x14ac:dyDescent="0.2">
      <c r="A71" s="80"/>
      <c r="B71" s="76"/>
      <c r="C71" s="19">
        <v>51</v>
      </c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21" t="str">
        <f>CONCATENATE("VIDRO PELIC MET DOURADO DIR ",Q$66,"X",R$66,"X",S$66)</f>
        <v>VIDRO PELIC MET DOURADO DIR 2145X777X4</v>
      </c>
      <c r="P71" s="78"/>
      <c r="Q71" s="78"/>
      <c r="R71" s="78"/>
      <c r="S71" s="78"/>
    </row>
    <row r="72" spans="1:19" ht="15" customHeight="1" x14ac:dyDescent="0.2">
      <c r="A72" s="80"/>
      <c r="B72" s="76"/>
      <c r="C72" s="19">
        <v>52</v>
      </c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21" t="str">
        <f>CONCATENATE("VIDRO PELIC MET PÉROLA DIR ",Q$66,"X",R$66,"X",S$66)</f>
        <v>VIDRO PELIC MET PÉROLA DIR 2145X777X4</v>
      </c>
      <c r="P72" s="78"/>
      <c r="Q72" s="78"/>
      <c r="R72" s="78"/>
      <c r="S72" s="78"/>
    </row>
    <row r="73" spans="1:19" ht="15" customHeight="1" x14ac:dyDescent="0.2">
      <c r="A73" s="80"/>
      <c r="B73" s="76"/>
      <c r="C73" s="19">
        <v>12</v>
      </c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21" t="str">
        <f>CONCATENATE("VIDRO PELIC BIANCO DIR ",Q$66,"X",R$66,"X",S$66)</f>
        <v>VIDRO PELIC BIANCO DIR 2145X777X4</v>
      </c>
      <c r="P73" s="78"/>
      <c r="Q73" s="78"/>
      <c r="R73" s="78"/>
      <c r="S73" s="78"/>
    </row>
    <row r="74" spans="1:19" ht="15" customHeight="1" x14ac:dyDescent="0.2">
      <c r="A74" s="80"/>
      <c r="B74" s="76"/>
      <c r="C74" s="19">
        <v>13</v>
      </c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21" t="str">
        <f>CONCATENATE("VIDRO PELIC ONIX DIR ",Q$66,"X",R$66,"X",S$66)</f>
        <v>VIDRO PELIC ONIX DIR 2145X777X4</v>
      </c>
      <c r="P74" s="78"/>
      <c r="Q74" s="78"/>
      <c r="R74" s="78"/>
      <c r="S74" s="78"/>
    </row>
    <row r="75" spans="1:19" ht="15" customHeight="1" x14ac:dyDescent="0.2">
      <c r="A75" s="80"/>
      <c r="B75" s="76"/>
      <c r="C75" s="19">
        <v>15</v>
      </c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21" t="str">
        <f>CONCATENATE("VIDRO PELIC GELO DIR ",Q$66,"X",R$66,"X",S$66)</f>
        <v>VIDRO PELIC GELO DIR 2145X777X4</v>
      </c>
      <c r="P75" s="78"/>
      <c r="Q75" s="78"/>
      <c r="R75" s="78"/>
      <c r="S75" s="78"/>
    </row>
    <row r="76" spans="1:19" ht="15" customHeight="1" x14ac:dyDescent="0.2">
      <c r="A76" s="80"/>
      <c r="B76" s="76"/>
      <c r="C76" s="19">
        <v>38</v>
      </c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21" t="str">
        <f>CONCATENATE("VIDRO PELIC NATA DIR ",Q$66,"X",R$66,"X",S$66)</f>
        <v>VIDRO PELIC NATA DIR 2145X777X4</v>
      </c>
      <c r="P76" s="78"/>
      <c r="Q76" s="78"/>
      <c r="R76" s="78"/>
      <c r="S76" s="78"/>
    </row>
    <row r="77" spans="1:19" ht="15" customHeight="1" x14ac:dyDescent="0.2">
      <c r="A77" s="80"/>
      <c r="B77" s="76"/>
      <c r="C77" s="19">
        <v>44</v>
      </c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21" t="str">
        <f>CONCATENATE("VIDRO PELIC BASALTO DIR ",Q$66,"X",R$66,"X",S$66)</f>
        <v>VIDRO PELIC BASALTO DIR 2145X777X4</v>
      </c>
      <c r="P77" s="78"/>
      <c r="Q77" s="78"/>
      <c r="R77" s="78"/>
      <c r="S77" s="78"/>
    </row>
    <row r="78" spans="1:19" ht="15" customHeight="1" x14ac:dyDescent="0.2">
      <c r="A78" s="80"/>
      <c r="B78" s="76"/>
      <c r="C78" s="19">
        <v>10</v>
      </c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21" t="str">
        <f>CONCATENATE("VIDRO PELIC SAND DIR ",Q$66,"X",R$66,"X",S$66)</f>
        <v>VIDRO PELIC SAND DIR 2145X777X4</v>
      </c>
      <c r="P78" s="78"/>
      <c r="Q78" s="78"/>
      <c r="R78" s="78"/>
      <c r="S78" s="78"/>
    </row>
    <row r="79" spans="1:19" ht="15" customHeight="1" x14ac:dyDescent="0.2">
      <c r="A79" s="80"/>
      <c r="B79" s="76"/>
      <c r="C79" s="20" t="s">
        <v>52</v>
      </c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21" t="str">
        <f>CONCATENATE("VIDRO PELIC PETRÓLEO DIR ",Q$66,"X",R$66,"X",S$66)</f>
        <v>VIDRO PELIC PETRÓLEO DIR 2145X777X4</v>
      </c>
      <c r="P79" s="78"/>
      <c r="Q79" s="78"/>
      <c r="R79" s="78"/>
      <c r="S79" s="78"/>
    </row>
    <row r="80" spans="1:19" ht="15" customHeight="1" x14ac:dyDescent="0.2">
      <c r="A80" s="80"/>
      <c r="B80" s="76"/>
      <c r="C80" s="19">
        <v>21</v>
      </c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21" t="str">
        <f>CONCATENATE("VIDRO PELIC FENDI DIR ",Q$66,"X",R$66,"X",S$66)</f>
        <v>VIDRO PELIC FENDI DIR 2145X777X4</v>
      </c>
      <c r="P80" s="78"/>
      <c r="Q80" s="78"/>
      <c r="R80" s="78"/>
      <c r="S80" s="78"/>
    </row>
    <row r="81" spans="1:19" ht="15" customHeight="1" x14ac:dyDescent="0.2">
      <c r="A81" s="80"/>
      <c r="B81" s="76"/>
      <c r="C81" s="19" t="s">
        <v>28</v>
      </c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21" t="str">
        <f>CONCATENATE("VIDRO PELIC SISAL DIR ",Q$66,"X",R$66,"X",S$66)</f>
        <v>VIDRO PELIC SISAL DIR 2145X777X4</v>
      </c>
      <c r="P81" s="78"/>
      <c r="Q81" s="78"/>
      <c r="R81" s="78"/>
      <c r="S81" s="78"/>
    </row>
    <row r="82" spans="1:19" ht="15" customHeight="1" x14ac:dyDescent="0.2">
      <c r="A82" s="87"/>
      <c r="B82" s="86"/>
      <c r="C82" s="19" t="s">
        <v>30</v>
      </c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21" t="str">
        <f>CONCATENATE("VIDRO PELIC ARDOSIA DIR ",Q$66,"X",R$66,"X",S$66)</f>
        <v>VIDRO PELIC ARDOSIA DIR 2145X777X4</v>
      </c>
      <c r="P82" s="84"/>
      <c r="Q82" s="84"/>
      <c r="R82" s="84"/>
      <c r="S82" s="84"/>
    </row>
    <row r="83" spans="1:19" ht="18" customHeight="1" x14ac:dyDescent="0.2">
      <c r="A83" s="81" t="s">
        <v>80</v>
      </c>
      <c r="B83" s="82"/>
      <c r="C83" s="82"/>
      <c r="D83" s="82"/>
      <c r="E83" s="82"/>
      <c r="F83" s="82"/>
      <c r="G83" s="82"/>
      <c r="H83" s="82"/>
      <c r="I83" s="82"/>
      <c r="J83" s="82"/>
      <c r="K83" s="82"/>
      <c r="L83" s="82"/>
      <c r="M83" s="82"/>
      <c r="N83" s="82"/>
      <c r="O83" s="82"/>
      <c r="P83" s="82"/>
      <c r="Q83" s="82"/>
      <c r="R83" s="82"/>
      <c r="S83" s="83"/>
    </row>
    <row r="84" spans="1:19" ht="25.5" x14ac:dyDescent="0.2">
      <c r="A84" s="17" t="s">
        <v>35</v>
      </c>
      <c r="B84" s="14" t="s">
        <v>31</v>
      </c>
      <c r="C84" s="14" t="s">
        <v>32</v>
      </c>
      <c r="D84" s="70"/>
      <c r="E84" s="71"/>
      <c r="F84" s="71"/>
      <c r="G84" s="71"/>
      <c r="H84" s="71"/>
      <c r="I84" s="71"/>
      <c r="J84" s="71"/>
      <c r="K84" s="71"/>
      <c r="L84" s="71"/>
      <c r="M84" s="71"/>
      <c r="N84" s="72"/>
      <c r="O84" s="17" t="s">
        <v>5</v>
      </c>
      <c r="P84" s="17" t="s">
        <v>33</v>
      </c>
      <c r="Q84" s="70" t="s">
        <v>34</v>
      </c>
      <c r="R84" s="71"/>
      <c r="S84" s="72"/>
    </row>
    <row r="85" spans="1:19" ht="15" customHeight="1" x14ac:dyDescent="0.2">
      <c r="A85" s="73" t="s">
        <v>71</v>
      </c>
      <c r="B85" s="75">
        <f>VLOOKUP(CONCATENATE("VIDRO PUX ESQ ",Q85,"X",R85,"X",S85,"MM + COR"),[1]VIDROS!$A$5:$AD$415,5,FALSE)</f>
        <v>181000192</v>
      </c>
      <c r="C85" s="22" t="s">
        <v>2</v>
      </c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23" t="str">
        <f>CONCATENATE("VIDRO PELIC ESP PRATA ESQ ",Q$85,"X",R$85,"X",S$85)</f>
        <v>VIDRO PELIC ESP PRATA ESQ 2145X777X4</v>
      </c>
      <c r="P85" s="77">
        <v>1</v>
      </c>
      <c r="Q85" s="77">
        <f>Q66</f>
        <v>2145</v>
      </c>
      <c r="R85" s="77">
        <f>R66</f>
        <v>777</v>
      </c>
      <c r="S85" s="77">
        <v>4</v>
      </c>
    </row>
    <row r="86" spans="1:19" ht="15" customHeight="1" x14ac:dyDescent="0.2">
      <c r="A86" s="74"/>
      <c r="B86" s="76"/>
      <c r="C86" s="22">
        <v>26</v>
      </c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23" t="str">
        <f>CONCATENATE("VIDRO PELIC ESP FUME ESQ ",Q$85,"X",R$85,"X",S$85)</f>
        <v>VIDRO PELIC ESP FUME ESQ 2145X777X4</v>
      </c>
      <c r="P86" s="78"/>
      <c r="Q86" s="78"/>
      <c r="R86" s="78"/>
      <c r="S86" s="78"/>
    </row>
    <row r="87" spans="1:19" ht="15" customHeight="1" x14ac:dyDescent="0.2">
      <c r="A87" s="85"/>
      <c r="B87" s="86"/>
      <c r="C87" s="22">
        <v>27</v>
      </c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23" t="str">
        <f>CONCATENATE("VIDRO PELIC ESP CHAMP ESQ ",Q$85,"X",R$85,"X",S$85)</f>
        <v>VIDRO PELIC ESP CHAMP ESQ 2145X777X4</v>
      </c>
      <c r="P87" s="78"/>
      <c r="Q87" s="78"/>
      <c r="R87" s="78"/>
      <c r="S87" s="78"/>
    </row>
    <row r="88" spans="1:19" ht="15" customHeight="1" x14ac:dyDescent="0.2">
      <c r="A88" s="79" t="s">
        <v>72</v>
      </c>
      <c r="B88" s="75">
        <f>VLOOKUP(CONCATENATE("VIDRO PUX ESQ ",Q85,"X",R85,"X",S85,"MM + COR"),[1]VIDROS!$A$5:$AD$415,4,FALSE)</f>
        <v>123192</v>
      </c>
      <c r="C88" s="19">
        <v>49</v>
      </c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21" t="str">
        <f>CONCATENATE("VIDRO PELIC MET GRAFITE ESQ ",Q$85,"X",R$85,"X",S$85)</f>
        <v>VIDRO PELIC MET GRAFITE ESQ 2145X777X4</v>
      </c>
      <c r="P88" s="78"/>
      <c r="Q88" s="78"/>
      <c r="R88" s="78"/>
      <c r="S88" s="78"/>
    </row>
    <row r="89" spans="1:19" ht="15" customHeight="1" x14ac:dyDescent="0.2">
      <c r="A89" s="80"/>
      <c r="B89" s="76"/>
      <c r="C89" s="19">
        <v>50</v>
      </c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21" t="str">
        <f>CONCATENATE("VIDRO PELIC MET PRATA ESQ ",Q$85,"X",R$85,"X",S$85)</f>
        <v>VIDRO PELIC MET PRATA ESQ 2145X777X4</v>
      </c>
      <c r="P89" s="78"/>
      <c r="Q89" s="78"/>
      <c r="R89" s="78"/>
      <c r="S89" s="78"/>
    </row>
    <row r="90" spans="1:19" ht="15" customHeight="1" x14ac:dyDescent="0.2">
      <c r="A90" s="80"/>
      <c r="B90" s="76"/>
      <c r="C90" s="19">
        <v>51</v>
      </c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21" t="str">
        <f>CONCATENATE("VIDRO PELIC MET DOURADO ESQ ",Q$85,"X",R$85,"X",S$85)</f>
        <v>VIDRO PELIC MET DOURADO ESQ 2145X777X4</v>
      </c>
      <c r="P90" s="78"/>
      <c r="Q90" s="78"/>
      <c r="R90" s="78"/>
      <c r="S90" s="78"/>
    </row>
    <row r="91" spans="1:19" ht="15" customHeight="1" x14ac:dyDescent="0.2">
      <c r="A91" s="80"/>
      <c r="B91" s="76"/>
      <c r="C91" s="19">
        <v>52</v>
      </c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21" t="str">
        <f>CONCATENATE("VIDRO PELIC MET PÉROLA ESQ ",Q$85,"X",R$85,"X",S$85)</f>
        <v>VIDRO PELIC MET PÉROLA ESQ 2145X777X4</v>
      </c>
      <c r="P91" s="78"/>
      <c r="Q91" s="78"/>
      <c r="R91" s="78"/>
      <c r="S91" s="78"/>
    </row>
    <row r="92" spans="1:19" ht="15" customHeight="1" x14ac:dyDescent="0.2">
      <c r="A92" s="80"/>
      <c r="B92" s="76"/>
      <c r="C92" s="19">
        <v>12</v>
      </c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21" t="str">
        <f>CONCATENATE("VIDRO PELIC BIANCO ESQ ",Q$85,"X",R$85,"X",S$85)</f>
        <v>VIDRO PELIC BIANCO ESQ 2145X777X4</v>
      </c>
      <c r="P92" s="78"/>
      <c r="Q92" s="78"/>
      <c r="R92" s="78"/>
      <c r="S92" s="78"/>
    </row>
    <row r="93" spans="1:19" ht="15" customHeight="1" x14ac:dyDescent="0.2">
      <c r="A93" s="80"/>
      <c r="B93" s="76"/>
      <c r="C93" s="19">
        <v>13</v>
      </c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21" t="str">
        <f>CONCATENATE("VIDRO PELIC ONIX ESQ ",Q$85,"X",R$85,"X",S$85)</f>
        <v>VIDRO PELIC ONIX ESQ 2145X777X4</v>
      </c>
      <c r="P93" s="78"/>
      <c r="Q93" s="78"/>
      <c r="R93" s="78"/>
      <c r="S93" s="78"/>
    </row>
    <row r="94" spans="1:19" ht="15" customHeight="1" x14ac:dyDescent="0.2">
      <c r="A94" s="80"/>
      <c r="B94" s="76"/>
      <c r="C94" s="19">
        <v>15</v>
      </c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21" t="str">
        <f>CONCATENATE("VIDRO PELIC GELO ESQ ",Q$85,"X",R$85,"X",S$85)</f>
        <v>VIDRO PELIC GELO ESQ 2145X777X4</v>
      </c>
      <c r="P94" s="78"/>
      <c r="Q94" s="78"/>
      <c r="R94" s="78"/>
      <c r="S94" s="78"/>
    </row>
    <row r="95" spans="1:19" ht="15" customHeight="1" x14ac:dyDescent="0.2">
      <c r="A95" s="80"/>
      <c r="B95" s="76"/>
      <c r="C95" s="19">
        <v>38</v>
      </c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21" t="str">
        <f>CONCATENATE("VIDRO PELIC NATA ESQ ",Q$85,"X",R$85,"X",S$85)</f>
        <v>VIDRO PELIC NATA ESQ 2145X777X4</v>
      </c>
      <c r="P95" s="78"/>
      <c r="Q95" s="78"/>
      <c r="R95" s="78"/>
      <c r="S95" s="78"/>
    </row>
    <row r="96" spans="1:19" ht="15" customHeight="1" x14ac:dyDescent="0.2">
      <c r="A96" s="80"/>
      <c r="B96" s="76"/>
      <c r="C96" s="19">
        <v>44</v>
      </c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21" t="str">
        <f>CONCATENATE("VIDRO PELIC BASALTO ESQ ",Q$85,"X",R$85,"X",S$85)</f>
        <v>VIDRO PELIC BASALTO ESQ 2145X777X4</v>
      </c>
      <c r="P96" s="78"/>
      <c r="Q96" s="78"/>
      <c r="R96" s="78"/>
      <c r="S96" s="78"/>
    </row>
    <row r="97" spans="1:19" ht="15" customHeight="1" x14ac:dyDescent="0.2">
      <c r="A97" s="80"/>
      <c r="B97" s="76"/>
      <c r="C97" s="19">
        <v>10</v>
      </c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21" t="str">
        <f>CONCATENATE("VIDRO PELIC SAND ESQ ",Q$85,"X",R$85,"X",S$85)</f>
        <v>VIDRO PELIC SAND ESQ 2145X777X4</v>
      </c>
      <c r="P97" s="78"/>
      <c r="Q97" s="78"/>
      <c r="R97" s="78"/>
      <c r="S97" s="78"/>
    </row>
    <row r="98" spans="1:19" ht="15" customHeight="1" x14ac:dyDescent="0.2">
      <c r="A98" s="80"/>
      <c r="B98" s="76"/>
      <c r="C98" s="20" t="s">
        <v>52</v>
      </c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21" t="str">
        <f>CONCATENATE("VIDRO PELIC PETRÓLEO ESQ ",Q$85,"X",R$85,"X",S$85)</f>
        <v>VIDRO PELIC PETRÓLEO ESQ 2145X777X4</v>
      </c>
      <c r="P98" s="78"/>
      <c r="Q98" s="78"/>
      <c r="R98" s="78"/>
      <c r="S98" s="78"/>
    </row>
    <row r="99" spans="1:19" ht="15" customHeight="1" x14ac:dyDescent="0.2">
      <c r="A99" s="80"/>
      <c r="B99" s="76"/>
      <c r="C99" s="19">
        <v>21</v>
      </c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21" t="str">
        <f>CONCATENATE("VIDRO PELIC FENDI ESQ ",Q$85,"X",R$85,"X",S$85)</f>
        <v>VIDRO PELIC FENDI ESQ 2145X777X4</v>
      </c>
      <c r="P99" s="78"/>
      <c r="Q99" s="78"/>
      <c r="R99" s="78"/>
      <c r="S99" s="78"/>
    </row>
    <row r="100" spans="1:19" ht="15" customHeight="1" x14ac:dyDescent="0.2">
      <c r="A100" s="80"/>
      <c r="B100" s="76"/>
      <c r="C100" s="19" t="s">
        <v>28</v>
      </c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21" t="str">
        <f>CONCATENATE("VIDRO PELIC SISAL ESQ ",Q$85,"X",R$85,"X",S$85)</f>
        <v>VIDRO PELIC SISAL ESQ 2145X777X4</v>
      </c>
      <c r="P100" s="78"/>
      <c r="Q100" s="78"/>
      <c r="R100" s="78"/>
      <c r="S100" s="78"/>
    </row>
    <row r="101" spans="1:19" ht="15" customHeight="1" x14ac:dyDescent="0.2">
      <c r="A101" s="87"/>
      <c r="B101" s="86"/>
      <c r="C101" s="19" t="s">
        <v>30</v>
      </c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21" t="str">
        <f>CONCATENATE("VIDRO PELIC ARDOSIA ESQ ",Q$85,"X",R$85,"X",S$85)</f>
        <v>VIDRO PELIC ARDOSIA ESQ 2145X777X4</v>
      </c>
      <c r="P101" s="84"/>
      <c r="Q101" s="84"/>
      <c r="R101" s="84"/>
      <c r="S101" s="84"/>
    </row>
    <row r="102" spans="1:19" ht="18" customHeight="1" x14ac:dyDescent="0.2">
      <c r="A102" s="81" t="s">
        <v>70</v>
      </c>
      <c r="B102" s="82"/>
      <c r="C102" s="82"/>
      <c r="D102" s="82"/>
      <c r="E102" s="82"/>
      <c r="F102" s="82"/>
      <c r="G102" s="82"/>
      <c r="H102" s="82"/>
      <c r="I102" s="82"/>
      <c r="J102" s="82"/>
      <c r="K102" s="82"/>
      <c r="L102" s="82"/>
      <c r="M102" s="82"/>
      <c r="N102" s="82"/>
      <c r="O102" s="82"/>
      <c r="P102" s="82"/>
      <c r="Q102" s="82"/>
      <c r="R102" s="82"/>
      <c r="S102" s="83"/>
    </row>
    <row r="103" spans="1:19" ht="25.5" x14ac:dyDescent="0.2">
      <c r="A103" s="17" t="s">
        <v>35</v>
      </c>
      <c r="B103" s="14" t="s">
        <v>31</v>
      </c>
      <c r="C103" s="14" t="s">
        <v>32</v>
      </c>
      <c r="D103" s="70"/>
      <c r="E103" s="71"/>
      <c r="F103" s="71"/>
      <c r="G103" s="71"/>
      <c r="H103" s="71"/>
      <c r="I103" s="71"/>
      <c r="J103" s="71"/>
      <c r="K103" s="71"/>
      <c r="L103" s="71"/>
      <c r="M103" s="71"/>
      <c r="N103" s="72"/>
      <c r="O103" s="17" t="s">
        <v>5</v>
      </c>
      <c r="P103" s="17" t="s">
        <v>33</v>
      </c>
      <c r="Q103" s="70" t="s">
        <v>34</v>
      </c>
      <c r="R103" s="71"/>
      <c r="S103" s="72"/>
    </row>
    <row r="104" spans="1:19" ht="15" customHeight="1" x14ac:dyDescent="0.2">
      <c r="A104" s="73" t="s">
        <v>71</v>
      </c>
      <c r="B104" s="75">
        <f>VLOOKUP(CONCATENATE("VIDRO PUX ",Q104,"X",R104,"X",S104,"MM + COR"),[1]VIDROS!$A$5:$AD$415,5,FALSE)</f>
        <v>181000362</v>
      </c>
      <c r="C104" s="22">
        <v>58</v>
      </c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23" t="str">
        <f>CONCATENATE("VIDRO TEMP LINEE ARGENTO ",Q$104,"X",R$104,"X",S$104)</f>
        <v>VIDRO TEMP LINEE ARGENTO 2145X777X6</v>
      </c>
      <c r="P104" s="77">
        <v>1</v>
      </c>
      <c r="Q104" s="77">
        <f>Q66</f>
        <v>2145</v>
      </c>
      <c r="R104" s="77">
        <f>R66</f>
        <v>777</v>
      </c>
      <c r="S104" s="77">
        <v>6</v>
      </c>
    </row>
    <row r="105" spans="1:19" ht="15" customHeight="1" x14ac:dyDescent="0.2">
      <c r="A105" s="74"/>
      <c r="B105" s="76"/>
      <c r="C105" s="22">
        <v>59</v>
      </c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23" t="str">
        <f>CONCATENATE("VIDRO TEMP LINEE ORO ",Q$104,"X",R$104,"X",S$104)</f>
        <v>VIDRO TEMP LINEE ORO 2145X777X6</v>
      </c>
      <c r="P105" s="78"/>
      <c r="Q105" s="78"/>
      <c r="R105" s="78"/>
      <c r="S105" s="78"/>
    </row>
    <row r="106" spans="1:19" ht="15" customHeight="1" x14ac:dyDescent="0.2">
      <c r="A106" s="79" t="s">
        <v>72</v>
      </c>
      <c r="B106" s="75">
        <f>VLOOKUP(CONCATENATE("VIDRO PUX ",Q104,"X",R104,"X",S104,"MM + COR"),[1]VIDROS!$A$5:$AD$415,4,FALSE)</f>
        <v>123362</v>
      </c>
      <c r="C106" s="19">
        <v>60</v>
      </c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21" t="str">
        <f>CONCATENATE("VIDRO TEMP FUMÊ CHAMP ",Q$104,"X",R$104,"X",S$104)</f>
        <v>VIDRO TEMP FUMÊ CHAMP 2145X777X6</v>
      </c>
      <c r="P106" s="78"/>
      <c r="Q106" s="78"/>
      <c r="R106" s="78"/>
      <c r="S106" s="78"/>
    </row>
    <row r="107" spans="1:19" s="3" customFormat="1" ht="15" customHeight="1" x14ac:dyDescent="0.2">
      <c r="A107" s="80"/>
      <c r="B107" s="76"/>
      <c r="C107" s="19">
        <v>61</v>
      </c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21" t="str">
        <f>CONCATENATE("VIDRO TEMP FUMÊ CZ ",Q$104,"X",R$104,"X",S$104)</f>
        <v>VIDRO TEMP FUMÊ CZ 2145X777X6</v>
      </c>
      <c r="P107" s="78"/>
      <c r="Q107" s="78"/>
      <c r="R107" s="78"/>
      <c r="S107" s="78"/>
    </row>
    <row r="108" spans="1:19" s="3" customFormat="1" ht="15" customHeight="1" x14ac:dyDescent="0.2">
      <c r="A108" s="80"/>
      <c r="B108" s="76"/>
      <c r="C108" s="19">
        <v>63</v>
      </c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21" t="str">
        <f>CONCATENATE("VIDRO TEMP REFL CRISTAL ",Q$104,"X",R$104,"X",S$104)</f>
        <v>VIDRO TEMP REFL CRISTAL 2145X777X6</v>
      </c>
      <c r="P108" s="78"/>
      <c r="Q108" s="78"/>
      <c r="R108" s="78"/>
      <c r="S108" s="78"/>
    </row>
    <row r="109" spans="1:19" ht="15" customHeight="1" x14ac:dyDescent="0.2">
      <c r="A109" s="80"/>
      <c r="B109" s="76"/>
      <c r="C109" s="19">
        <v>12</v>
      </c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21" t="str">
        <f>CONCATENATE("VIDRO PELIC BIANCO ",Q$104,"X",R$104,"X",S$104)</f>
        <v>VIDRO PELIC BIANCO 2145X777X6</v>
      </c>
      <c r="P109" s="78"/>
      <c r="Q109" s="78"/>
      <c r="R109" s="78"/>
      <c r="S109" s="78"/>
    </row>
    <row r="110" spans="1:19" ht="15" customHeight="1" x14ac:dyDescent="0.2">
      <c r="A110" s="80"/>
      <c r="B110" s="76"/>
      <c r="C110" s="19" t="s">
        <v>36</v>
      </c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21" t="str">
        <f>CONCATENATE("VIDRO TEMP REFLETO CHAMP ",Q$104,"X",R$104,"X",S$104)</f>
        <v>VIDRO TEMP REFLETO CHAMP 2145X777X6</v>
      </c>
      <c r="P110" s="78"/>
      <c r="Q110" s="78"/>
      <c r="R110" s="78"/>
      <c r="S110" s="78"/>
    </row>
    <row r="111" spans="1:19" ht="15" customHeight="1" x14ac:dyDescent="0.2">
      <c r="A111" s="80"/>
      <c r="B111" s="76"/>
      <c r="C111" s="19" t="s">
        <v>37</v>
      </c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21" t="str">
        <f>CONCATENATE("VIDRO TEMP REFLETO CINZA ",Q$104,"X",R$104,"X",S$104)</f>
        <v>VIDRO TEMP REFLETO CINZA 2145X777X6</v>
      </c>
      <c r="P111" s="78"/>
      <c r="Q111" s="78"/>
      <c r="R111" s="78"/>
      <c r="S111" s="78"/>
    </row>
    <row r="112" spans="1:19" ht="15" customHeight="1" x14ac:dyDescent="0.2">
      <c r="A112" s="80"/>
      <c r="B112" s="76"/>
      <c r="C112" s="19" t="s">
        <v>38</v>
      </c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21" t="str">
        <f>CONCATENATE("VIDRO TEMP TRANSPARENTE ",Q$104,"X",R$104,"X",S$104)</f>
        <v>VIDRO TEMP TRANSPARENTE 2145X777X6</v>
      </c>
      <c r="P112" s="78"/>
      <c r="Q112" s="78"/>
      <c r="R112" s="78"/>
      <c r="S112" s="78"/>
    </row>
  </sheetData>
  <mergeCells count="71">
    <mergeCell ref="R85:R101"/>
    <mergeCell ref="S85:S101"/>
    <mergeCell ref="A88:A101"/>
    <mergeCell ref="B88:B101"/>
    <mergeCell ref="B85:B87"/>
    <mergeCell ref="P85:P101"/>
    <mergeCell ref="Q85:Q101"/>
    <mergeCell ref="A102:S102"/>
    <mergeCell ref="P66:P82"/>
    <mergeCell ref="Q66:Q82"/>
    <mergeCell ref="A64:S64"/>
    <mergeCell ref="Q65:S65"/>
    <mergeCell ref="D65:N65"/>
    <mergeCell ref="A66:A68"/>
    <mergeCell ref="B66:B68"/>
    <mergeCell ref="A69:A82"/>
    <mergeCell ref="B69:B82"/>
    <mergeCell ref="R66:R82"/>
    <mergeCell ref="S66:S82"/>
    <mergeCell ref="A83:S83"/>
    <mergeCell ref="D84:N84"/>
    <mergeCell ref="Q84:S84"/>
    <mergeCell ref="A85:A87"/>
    <mergeCell ref="D103:N103"/>
    <mergeCell ref="Q103:S103"/>
    <mergeCell ref="A104:A105"/>
    <mergeCell ref="B104:B105"/>
    <mergeCell ref="P104:P112"/>
    <mergeCell ref="Q104:Q112"/>
    <mergeCell ref="R104:R112"/>
    <mergeCell ref="A106:A112"/>
    <mergeCell ref="B106:B112"/>
    <mergeCell ref="S104:S112"/>
    <mergeCell ref="A5:A29"/>
    <mergeCell ref="B5:C29"/>
    <mergeCell ref="A1:S1"/>
    <mergeCell ref="A2:S2"/>
    <mergeCell ref="A3:A4"/>
    <mergeCell ref="B3:C4"/>
    <mergeCell ref="O3:O4"/>
    <mergeCell ref="P3:P4"/>
    <mergeCell ref="Q3:S3"/>
    <mergeCell ref="O5:O29"/>
    <mergeCell ref="Q5:Q29"/>
    <mergeCell ref="R5:R29"/>
    <mergeCell ref="S5:S29"/>
    <mergeCell ref="D3:N3"/>
    <mergeCell ref="A30:S30"/>
    <mergeCell ref="A31:A32"/>
    <mergeCell ref="B31:B32"/>
    <mergeCell ref="C31:C32"/>
    <mergeCell ref="O31:O32"/>
    <mergeCell ref="P31:P32"/>
    <mergeCell ref="Q31:S31"/>
    <mergeCell ref="D31:N31"/>
    <mergeCell ref="P33:P34"/>
    <mergeCell ref="Q33:Q34"/>
    <mergeCell ref="R33:R34"/>
    <mergeCell ref="S33:S34"/>
    <mergeCell ref="P48:P49"/>
    <mergeCell ref="Q48:Q49"/>
    <mergeCell ref="R48:R49"/>
    <mergeCell ref="S48:S49"/>
    <mergeCell ref="P38:P39"/>
    <mergeCell ref="Q38:Q39"/>
    <mergeCell ref="R38:R39"/>
    <mergeCell ref="S38:S39"/>
    <mergeCell ref="P43:P44"/>
    <mergeCell ref="Q43:Q44"/>
    <mergeCell ref="R43:R44"/>
    <mergeCell ref="S43:S44"/>
  </mergeCells>
  <pageMargins left="0.511811024" right="0.511811024" top="0.78740157499999996" bottom="0.78740157499999996" header="0.31496062000000002" footer="0.31496062000000002"/>
  <pageSetup paperSize="9" scale="2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/>
  <dimension ref="A1:S112"/>
  <sheetViews>
    <sheetView showGridLines="0" view="pageBreakPreview" topLeftCell="A34" zoomScale="80" zoomScaleNormal="100" zoomScaleSheetLayoutView="80" workbookViewId="0">
      <selection activeCell="A83" sqref="A83:S83"/>
    </sheetView>
  </sheetViews>
  <sheetFormatPr defaultColWidth="9.140625" defaultRowHeight="12.75" x14ac:dyDescent="0.2"/>
  <cols>
    <col min="1" max="1" width="23.5703125" style="1" bestFit="1" customWidth="1"/>
    <col min="2" max="3" width="14.7109375" style="1" customWidth="1"/>
    <col min="4" max="14" width="14.42578125" style="1" customWidth="1"/>
    <col min="15" max="15" width="76.28515625" style="1" bestFit="1" customWidth="1"/>
    <col min="16" max="16" width="18" style="1" bestFit="1" customWidth="1"/>
    <col min="17" max="19" width="10.7109375" style="1" customWidth="1"/>
    <col min="20" max="16384" width="9.140625" style="1"/>
  </cols>
  <sheetData>
    <row r="1" spans="1:19" s="2" customFormat="1" ht="33.75" customHeight="1" thickBot="1" x14ac:dyDescent="0.35">
      <c r="A1" s="62" t="s">
        <v>77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</row>
    <row r="2" spans="1:19" s="2" customFormat="1" ht="60.75" customHeight="1" x14ac:dyDescent="0.2">
      <c r="A2" s="64" t="s">
        <v>83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</row>
    <row r="3" spans="1:19" s="2" customFormat="1" ht="27.75" customHeight="1" x14ac:dyDescent="0.2">
      <c r="A3" s="66" t="s">
        <v>3</v>
      </c>
      <c r="B3" s="66" t="s">
        <v>4</v>
      </c>
      <c r="C3" s="66" t="s">
        <v>6</v>
      </c>
      <c r="D3" s="52" t="s">
        <v>6</v>
      </c>
      <c r="E3" s="53"/>
      <c r="F3" s="53"/>
      <c r="G3" s="53"/>
      <c r="H3" s="53"/>
      <c r="I3" s="53"/>
      <c r="J3" s="53"/>
      <c r="K3" s="53"/>
      <c r="L3" s="53"/>
      <c r="M3" s="53"/>
      <c r="N3" s="54"/>
      <c r="O3" s="67" t="s">
        <v>5</v>
      </c>
      <c r="P3" s="68" t="s">
        <v>42</v>
      </c>
      <c r="Q3" s="67" t="s">
        <v>7</v>
      </c>
      <c r="R3" s="67"/>
      <c r="S3" s="67"/>
    </row>
    <row r="4" spans="1:19" ht="38.25" customHeight="1" x14ac:dyDescent="0.2">
      <c r="A4" s="66"/>
      <c r="B4" s="66"/>
      <c r="C4" s="66"/>
      <c r="D4" s="7" t="s">
        <v>50</v>
      </c>
      <c r="E4" s="7" t="s">
        <v>43</v>
      </c>
      <c r="F4" s="7" t="s">
        <v>44</v>
      </c>
      <c r="G4" s="7" t="s">
        <v>45</v>
      </c>
      <c r="H4" s="7" t="s">
        <v>46</v>
      </c>
      <c r="I4" s="7" t="s">
        <v>47</v>
      </c>
      <c r="J4" s="7" t="s">
        <v>48</v>
      </c>
      <c r="K4" s="7" t="s">
        <v>49</v>
      </c>
      <c r="L4" s="7" t="s">
        <v>66</v>
      </c>
      <c r="M4" s="7" t="s">
        <v>67</v>
      </c>
      <c r="N4" s="7" t="s">
        <v>68</v>
      </c>
      <c r="O4" s="67"/>
      <c r="P4" s="69"/>
      <c r="Q4" s="26" t="s">
        <v>8</v>
      </c>
      <c r="R4" s="26" t="s">
        <v>9</v>
      </c>
      <c r="S4" s="26" t="s">
        <v>1</v>
      </c>
    </row>
    <row r="5" spans="1:19" ht="38.25" customHeight="1" x14ac:dyDescent="0.2">
      <c r="A5" s="43">
        <v>929141</v>
      </c>
      <c r="B5" s="56">
        <f>VLOOKUP(A5,'[1]PTA DESL ALUM VD'!$B$10:$F$278,2,FALSE)</f>
        <v>570113</v>
      </c>
      <c r="C5" s="57"/>
      <c r="D5" s="33">
        <v>330005</v>
      </c>
      <c r="E5" s="33">
        <v>330105</v>
      </c>
      <c r="F5" s="33">
        <v>330205</v>
      </c>
      <c r="G5" s="33">
        <v>330305</v>
      </c>
      <c r="H5" s="33">
        <v>330405</v>
      </c>
      <c r="I5" s="33">
        <v>330505</v>
      </c>
      <c r="J5" s="33">
        <v>330605</v>
      </c>
      <c r="K5" s="33">
        <v>330705</v>
      </c>
      <c r="L5" s="33">
        <v>330805</v>
      </c>
      <c r="M5" s="33">
        <v>330905</v>
      </c>
      <c r="N5" s="33">
        <v>331005</v>
      </c>
      <c r="O5" s="43" t="str">
        <f>VLOOKUP(A5,'[1]PTA DESL ALUM VD'!$B$10:$F$278,3,FALSE)</f>
        <v>PORTA ESP ATRIA PUX 2200X900X45 + COR</v>
      </c>
      <c r="P5" s="32" t="s">
        <v>60</v>
      </c>
      <c r="Q5" s="43">
        <f>VLOOKUP(A5,'[1]PTA DESL ALUM VD'!$B$10:$F$278,4,FALSE)</f>
        <v>2200</v>
      </c>
      <c r="R5" s="43">
        <f>VLOOKUP(A5,'[1]PTA DESL ALUM VD'!$B$10:$F$278,5,FALSE)</f>
        <v>900</v>
      </c>
      <c r="S5" s="43">
        <v>45</v>
      </c>
    </row>
    <row r="6" spans="1:19" ht="38.25" customHeight="1" x14ac:dyDescent="0.2">
      <c r="A6" s="55"/>
      <c r="B6" s="58"/>
      <c r="C6" s="59"/>
      <c r="D6" s="33">
        <v>330006</v>
      </c>
      <c r="E6" s="33">
        <v>330106</v>
      </c>
      <c r="F6" s="33">
        <v>330206</v>
      </c>
      <c r="G6" s="33">
        <v>330306</v>
      </c>
      <c r="H6" s="33">
        <v>330406</v>
      </c>
      <c r="I6" s="33">
        <v>330506</v>
      </c>
      <c r="J6" s="33">
        <v>330606</v>
      </c>
      <c r="K6" s="33">
        <v>330706</v>
      </c>
      <c r="L6" s="33">
        <v>330806</v>
      </c>
      <c r="M6" s="33">
        <v>330906</v>
      </c>
      <c r="N6" s="33">
        <v>331006</v>
      </c>
      <c r="O6" s="55"/>
      <c r="P6" s="32" t="s">
        <v>26</v>
      </c>
      <c r="Q6" s="55"/>
      <c r="R6" s="55"/>
      <c r="S6" s="55"/>
    </row>
    <row r="7" spans="1:19" ht="38.25" customHeight="1" x14ac:dyDescent="0.2">
      <c r="A7" s="55"/>
      <c r="B7" s="58"/>
      <c r="C7" s="59"/>
      <c r="D7" s="33">
        <v>330008</v>
      </c>
      <c r="E7" s="33">
        <v>330108</v>
      </c>
      <c r="F7" s="33">
        <v>330208</v>
      </c>
      <c r="G7" s="33">
        <v>330308</v>
      </c>
      <c r="H7" s="33">
        <v>330408</v>
      </c>
      <c r="I7" s="33">
        <v>330508</v>
      </c>
      <c r="J7" s="33">
        <v>330608</v>
      </c>
      <c r="K7" s="33">
        <v>330708</v>
      </c>
      <c r="L7" s="33">
        <v>330808</v>
      </c>
      <c r="M7" s="33">
        <v>330908</v>
      </c>
      <c r="N7" s="33">
        <v>331008</v>
      </c>
      <c r="O7" s="55"/>
      <c r="P7" s="32" t="s">
        <v>51</v>
      </c>
      <c r="Q7" s="55"/>
      <c r="R7" s="55"/>
      <c r="S7" s="55"/>
    </row>
    <row r="8" spans="1:19" ht="38.25" customHeight="1" x14ac:dyDescent="0.2">
      <c r="A8" s="55"/>
      <c r="B8" s="58"/>
      <c r="C8" s="59"/>
      <c r="D8" s="33">
        <v>330009</v>
      </c>
      <c r="E8" s="33">
        <v>330109</v>
      </c>
      <c r="F8" s="33">
        <v>330209</v>
      </c>
      <c r="G8" s="33">
        <v>330309</v>
      </c>
      <c r="H8" s="33">
        <v>330409</v>
      </c>
      <c r="I8" s="33">
        <v>330509</v>
      </c>
      <c r="J8" s="33">
        <v>330609</v>
      </c>
      <c r="K8" s="33">
        <v>330709</v>
      </c>
      <c r="L8" s="33">
        <v>330809</v>
      </c>
      <c r="M8" s="33">
        <v>330909</v>
      </c>
      <c r="N8" s="33">
        <v>331009</v>
      </c>
      <c r="O8" s="55"/>
      <c r="P8" s="32" t="s">
        <v>65</v>
      </c>
      <c r="Q8" s="55"/>
      <c r="R8" s="55"/>
      <c r="S8" s="55"/>
    </row>
    <row r="9" spans="1:19" ht="30" customHeight="1" x14ac:dyDescent="0.2">
      <c r="A9" s="55"/>
      <c r="B9" s="58"/>
      <c r="C9" s="59"/>
      <c r="D9" s="33">
        <v>330010</v>
      </c>
      <c r="E9" s="33">
        <v>330110</v>
      </c>
      <c r="F9" s="33">
        <v>330210</v>
      </c>
      <c r="G9" s="33">
        <v>330310</v>
      </c>
      <c r="H9" s="33">
        <v>330410</v>
      </c>
      <c r="I9" s="33">
        <v>330510</v>
      </c>
      <c r="J9" s="33">
        <v>330610</v>
      </c>
      <c r="K9" s="33">
        <v>330710</v>
      </c>
      <c r="L9" s="33">
        <v>330810</v>
      </c>
      <c r="M9" s="33">
        <v>330910</v>
      </c>
      <c r="N9" s="33">
        <v>331010</v>
      </c>
      <c r="O9" s="55"/>
      <c r="P9" s="32" t="s">
        <v>24</v>
      </c>
      <c r="Q9" s="55"/>
      <c r="R9" s="55"/>
      <c r="S9" s="55"/>
    </row>
    <row r="10" spans="1:19" ht="30" customHeight="1" x14ac:dyDescent="0.2">
      <c r="A10" s="55"/>
      <c r="B10" s="58"/>
      <c r="C10" s="59"/>
      <c r="D10" s="33">
        <v>330012</v>
      </c>
      <c r="E10" s="33">
        <v>330112</v>
      </c>
      <c r="F10" s="33">
        <v>330212</v>
      </c>
      <c r="G10" s="33">
        <v>330312</v>
      </c>
      <c r="H10" s="33">
        <v>330412</v>
      </c>
      <c r="I10" s="33">
        <v>330512</v>
      </c>
      <c r="J10" s="33">
        <v>330612</v>
      </c>
      <c r="K10" s="33">
        <v>330712</v>
      </c>
      <c r="L10" s="33">
        <v>330812</v>
      </c>
      <c r="M10" s="33">
        <v>330912</v>
      </c>
      <c r="N10" s="33">
        <v>331012</v>
      </c>
      <c r="O10" s="55"/>
      <c r="P10" s="32" t="s">
        <v>12</v>
      </c>
      <c r="Q10" s="55"/>
      <c r="R10" s="55"/>
      <c r="S10" s="55"/>
    </row>
    <row r="11" spans="1:19" ht="30" customHeight="1" x14ac:dyDescent="0.2">
      <c r="A11" s="55"/>
      <c r="B11" s="58"/>
      <c r="C11" s="59"/>
      <c r="D11" s="33">
        <v>330013</v>
      </c>
      <c r="E11" s="33">
        <v>330113</v>
      </c>
      <c r="F11" s="33">
        <v>330213</v>
      </c>
      <c r="G11" s="33">
        <v>330313</v>
      </c>
      <c r="H11" s="33">
        <v>330413</v>
      </c>
      <c r="I11" s="33">
        <v>330513</v>
      </c>
      <c r="J11" s="33">
        <v>330613</v>
      </c>
      <c r="K11" s="33">
        <v>330713</v>
      </c>
      <c r="L11" s="33">
        <v>330813</v>
      </c>
      <c r="M11" s="33">
        <v>330913</v>
      </c>
      <c r="N11" s="33">
        <v>331013</v>
      </c>
      <c r="O11" s="55"/>
      <c r="P11" s="32" t="s">
        <v>64</v>
      </c>
      <c r="Q11" s="55"/>
      <c r="R11" s="55"/>
      <c r="S11" s="55"/>
    </row>
    <row r="12" spans="1:19" ht="30" customHeight="1" x14ac:dyDescent="0.2">
      <c r="A12" s="55"/>
      <c r="B12" s="58"/>
      <c r="C12" s="59"/>
      <c r="D12" s="33">
        <v>330015</v>
      </c>
      <c r="E12" s="33">
        <v>330115</v>
      </c>
      <c r="F12" s="33">
        <v>330215</v>
      </c>
      <c r="G12" s="33">
        <v>330315</v>
      </c>
      <c r="H12" s="33">
        <v>330415</v>
      </c>
      <c r="I12" s="33">
        <v>330515</v>
      </c>
      <c r="J12" s="33">
        <v>330615</v>
      </c>
      <c r="K12" s="33">
        <v>330715</v>
      </c>
      <c r="L12" s="33">
        <v>330815</v>
      </c>
      <c r="M12" s="33">
        <v>330915</v>
      </c>
      <c r="N12" s="33">
        <v>331015</v>
      </c>
      <c r="O12" s="55"/>
      <c r="P12" s="32" t="s">
        <v>21</v>
      </c>
      <c r="Q12" s="55"/>
      <c r="R12" s="55"/>
      <c r="S12" s="55"/>
    </row>
    <row r="13" spans="1:19" ht="30" customHeight="1" x14ac:dyDescent="0.2">
      <c r="A13" s="55"/>
      <c r="B13" s="58"/>
      <c r="C13" s="59"/>
      <c r="D13" s="33">
        <v>330021</v>
      </c>
      <c r="E13" s="33">
        <v>330121</v>
      </c>
      <c r="F13" s="33">
        <v>330221</v>
      </c>
      <c r="G13" s="33">
        <v>330321</v>
      </c>
      <c r="H13" s="33">
        <v>330421</v>
      </c>
      <c r="I13" s="33">
        <v>330521</v>
      </c>
      <c r="J13" s="33">
        <v>330621</v>
      </c>
      <c r="K13" s="33">
        <v>330721</v>
      </c>
      <c r="L13" s="33">
        <v>330821</v>
      </c>
      <c r="M13" s="33">
        <v>330921</v>
      </c>
      <c r="N13" s="33">
        <v>331021</v>
      </c>
      <c r="O13" s="55"/>
      <c r="P13" s="32" t="s">
        <v>25</v>
      </c>
      <c r="Q13" s="55"/>
      <c r="R13" s="55"/>
      <c r="S13" s="55"/>
    </row>
    <row r="14" spans="1:19" ht="30" customHeight="1" x14ac:dyDescent="0.2">
      <c r="A14" s="55"/>
      <c r="B14" s="58"/>
      <c r="C14" s="59"/>
      <c r="D14" s="33">
        <v>330026</v>
      </c>
      <c r="E14" s="33">
        <v>330126</v>
      </c>
      <c r="F14" s="33">
        <v>330226</v>
      </c>
      <c r="G14" s="33">
        <v>330326</v>
      </c>
      <c r="H14" s="33">
        <v>330426</v>
      </c>
      <c r="I14" s="33">
        <v>330526</v>
      </c>
      <c r="J14" s="33">
        <v>330626</v>
      </c>
      <c r="K14" s="33">
        <v>330726</v>
      </c>
      <c r="L14" s="33">
        <v>330826</v>
      </c>
      <c r="M14" s="33">
        <v>330926</v>
      </c>
      <c r="N14" s="33">
        <v>331026</v>
      </c>
      <c r="O14" s="55"/>
      <c r="P14" s="32" t="s">
        <v>62</v>
      </c>
      <c r="Q14" s="55"/>
      <c r="R14" s="55"/>
      <c r="S14" s="55"/>
    </row>
    <row r="15" spans="1:19" ht="30" customHeight="1" x14ac:dyDescent="0.2">
      <c r="A15" s="55"/>
      <c r="B15" s="58"/>
      <c r="C15" s="59"/>
      <c r="D15" s="33">
        <v>330027</v>
      </c>
      <c r="E15" s="33">
        <v>330127</v>
      </c>
      <c r="F15" s="33">
        <v>330227</v>
      </c>
      <c r="G15" s="33">
        <v>330327</v>
      </c>
      <c r="H15" s="33">
        <v>330427</v>
      </c>
      <c r="I15" s="33">
        <v>330527</v>
      </c>
      <c r="J15" s="33">
        <v>330627</v>
      </c>
      <c r="K15" s="33">
        <v>330727</v>
      </c>
      <c r="L15" s="33">
        <v>330827</v>
      </c>
      <c r="M15" s="33">
        <v>330927</v>
      </c>
      <c r="N15" s="33">
        <v>331027</v>
      </c>
      <c r="O15" s="55"/>
      <c r="P15" s="32" t="s">
        <v>61</v>
      </c>
      <c r="Q15" s="55"/>
      <c r="R15" s="55"/>
      <c r="S15" s="55"/>
    </row>
    <row r="16" spans="1:19" ht="30" customHeight="1" x14ac:dyDescent="0.2">
      <c r="A16" s="55"/>
      <c r="B16" s="58"/>
      <c r="C16" s="59"/>
      <c r="D16" s="33">
        <v>330038</v>
      </c>
      <c r="E16" s="33">
        <v>330138</v>
      </c>
      <c r="F16" s="33">
        <v>330238</v>
      </c>
      <c r="G16" s="33">
        <v>330338</v>
      </c>
      <c r="H16" s="33">
        <v>330438</v>
      </c>
      <c r="I16" s="33">
        <v>330538</v>
      </c>
      <c r="J16" s="33">
        <v>330638</v>
      </c>
      <c r="K16" s="33">
        <v>330738</v>
      </c>
      <c r="L16" s="33">
        <v>330838</v>
      </c>
      <c r="M16" s="33">
        <v>330938</v>
      </c>
      <c r="N16" s="33">
        <v>331038</v>
      </c>
      <c r="O16" s="55"/>
      <c r="P16" s="32" t="s">
        <v>22</v>
      </c>
      <c r="Q16" s="55"/>
      <c r="R16" s="55"/>
      <c r="S16" s="55"/>
    </row>
    <row r="17" spans="1:19" ht="30" customHeight="1" x14ac:dyDescent="0.2">
      <c r="A17" s="55"/>
      <c r="B17" s="58"/>
      <c r="C17" s="59"/>
      <c r="D17" s="33">
        <v>330044</v>
      </c>
      <c r="E17" s="33">
        <v>330144</v>
      </c>
      <c r="F17" s="33">
        <v>330244</v>
      </c>
      <c r="G17" s="33">
        <v>330344</v>
      </c>
      <c r="H17" s="33">
        <v>330444</v>
      </c>
      <c r="I17" s="33">
        <v>330544</v>
      </c>
      <c r="J17" s="33">
        <v>330644</v>
      </c>
      <c r="K17" s="33">
        <v>330744</v>
      </c>
      <c r="L17" s="33">
        <v>330844</v>
      </c>
      <c r="M17" s="33">
        <v>330944</v>
      </c>
      <c r="N17" s="33">
        <v>331044</v>
      </c>
      <c r="O17" s="55"/>
      <c r="P17" s="32" t="s">
        <v>23</v>
      </c>
      <c r="Q17" s="55"/>
      <c r="R17" s="55"/>
      <c r="S17" s="55"/>
    </row>
    <row r="18" spans="1:19" ht="30" customHeight="1" x14ac:dyDescent="0.2">
      <c r="A18" s="55"/>
      <c r="B18" s="58"/>
      <c r="C18" s="59"/>
      <c r="D18" s="33">
        <v>330049</v>
      </c>
      <c r="E18" s="33">
        <v>330149</v>
      </c>
      <c r="F18" s="33">
        <v>330249</v>
      </c>
      <c r="G18" s="33">
        <v>330349</v>
      </c>
      <c r="H18" s="33">
        <v>330449</v>
      </c>
      <c r="I18" s="33">
        <v>330549</v>
      </c>
      <c r="J18" s="33">
        <v>330649</v>
      </c>
      <c r="K18" s="33">
        <v>330749</v>
      </c>
      <c r="L18" s="33">
        <v>330849</v>
      </c>
      <c r="M18" s="33">
        <v>330949</v>
      </c>
      <c r="N18" s="33">
        <v>331049</v>
      </c>
      <c r="O18" s="55"/>
      <c r="P18" s="32" t="s">
        <v>53</v>
      </c>
      <c r="Q18" s="55"/>
      <c r="R18" s="55"/>
      <c r="S18" s="55"/>
    </row>
    <row r="19" spans="1:19" ht="30" customHeight="1" x14ac:dyDescent="0.2">
      <c r="A19" s="55"/>
      <c r="B19" s="58"/>
      <c r="C19" s="59"/>
      <c r="D19" s="33">
        <v>330050</v>
      </c>
      <c r="E19" s="33">
        <v>330150</v>
      </c>
      <c r="F19" s="33">
        <v>330250</v>
      </c>
      <c r="G19" s="33">
        <v>330350</v>
      </c>
      <c r="H19" s="33">
        <v>330450</v>
      </c>
      <c r="I19" s="33">
        <v>330550</v>
      </c>
      <c r="J19" s="33">
        <v>330650</v>
      </c>
      <c r="K19" s="33">
        <v>330750</v>
      </c>
      <c r="L19" s="33">
        <v>330850</v>
      </c>
      <c r="M19" s="33">
        <v>330950</v>
      </c>
      <c r="N19" s="33">
        <v>331050</v>
      </c>
      <c r="O19" s="55"/>
      <c r="P19" s="32" t="s">
        <v>54</v>
      </c>
      <c r="Q19" s="55"/>
      <c r="R19" s="55"/>
      <c r="S19" s="55"/>
    </row>
    <row r="20" spans="1:19" ht="30" customHeight="1" x14ac:dyDescent="0.2">
      <c r="A20" s="55"/>
      <c r="B20" s="58"/>
      <c r="C20" s="59"/>
      <c r="D20" s="33">
        <v>330051</v>
      </c>
      <c r="E20" s="33">
        <v>330151</v>
      </c>
      <c r="F20" s="33">
        <v>330251</v>
      </c>
      <c r="G20" s="33">
        <v>330351</v>
      </c>
      <c r="H20" s="33">
        <v>330451</v>
      </c>
      <c r="I20" s="33">
        <v>330551</v>
      </c>
      <c r="J20" s="33">
        <v>330651</v>
      </c>
      <c r="K20" s="33">
        <v>330751</v>
      </c>
      <c r="L20" s="33">
        <v>330851</v>
      </c>
      <c r="M20" s="33">
        <v>330951</v>
      </c>
      <c r="N20" s="33">
        <v>331051</v>
      </c>
      <c r="O20" s="55"/>
      <c r="P20" s="32" t="s">
        <v>55</v>
      </c>
      <c r="Q20" s="55"/>
      <c r="R20" s="55"/>
      <c r="S20" s="55"/>
    </row>
    <row r="21" spans="1:19" ht="30" customHeight="1" x14ac:dyDescent="0.2">
      <c r="A21" s="55"/>
      <c r="B21" s="58"/>
      <c r="C21" s="59"/>
      <c r="D21" s="33">
        <v>330052</v>
      </c>
      <c r="E21" s="33">
        <v>330152</v>
      </c>
      <c r="F21" s="33">
        <v>330252</v>
      </c>
      <c r="G21" s="33">
        <v>330352</v>
      </c>
      <c r="H21" s="33">
        <v>330452</v>
      </c>
      <c r="I21" s="33">
        <v>330552</v>
      </c>
      <c r="J21" s="33">
        <v>330652</v>
      </c>
      <c r="K21" s="33">
        <v>330752</v>
      </c>
      <c r="L21" s="33">
        <v>330852</v>
      </c>
      <c r="M21" s="33">
        <v>330952</v>
      </c>
      <c r="N21" s="33">
        <v>331052</v>
      </c>
      <c r="O21" s="55"/>
      <c r="P21" s="32" t="s">
        <v>56</v>
      </c>
      <c r="Q21" s="55"/>
      <c r="R21" s="55"/>
      <c r="S21" s="55"/>
    </row>
    <row r="22" spans="1:19" ht="30" customHeight="1" x14ac:dyDescent="0.2">
      <c r="A22" s="55"/>
      <c r="B22" s="58"/>
      <c r="C22" s="59"/>
      <c r="D22" s="39">
        <v>330019</v>
      </c>
      <c r="E22" s="39">
        <v>330119</v>
      </c>
      <c r="F22" s="39">
        <v>330219</v>
      </c>
      <c r="G22" s="39">
        <v>330319</v>
      </c>
      <c r="H22" s="39">
        <v>330419</v>
      </c>
      <c r="I22" s="39">
        <v>330519</v>
      </c>
      <c r="J22" s="39">
        <v>330619</v>
      </c>
      <c r="K22" s="39">
        <v>330719</v>
      </c>
      <c r="L22" s="39">
        <v>330819</v>
      </c>
      <c r="M22" s="39">
        <v>330919</v>
      </c>
      <c r="N22" s="39">
        <v>331019</v>
      </c>
      <c r="O22" s="55"/>
      <c r="P22" s="40" t="s">
        <v>20</v>
      </c>
      <c r="Q22" s="55"/>
      <c r="R22" s="55"/>
      <c r="S22" s="55"/>
    </row>
    <row r="23" spans="1:19" ht="30" customHeight="1" x14ac:dyDescent="0.2">
      <c r="A23" s="55"/>
      <c r="B23" s="58"/>
      <c r="C23" s="59"/>
      <c r="D23" s="39">
        <v>330025</v>
      </c>
      <c r="E23" s="39">
        <v>330125</v>
      </c>
      <c r="F23" s="39">
        <v>330225</v>
      </c>
      <c r="G23" s="39">
        <v>330325</v>
      </c>
      <c r="H23" s="39">
        <v>330425</v>
      </c>
      <c r="I23" s="39">
        <v>330525</v>
      </c>
      <c r="J23" s="39">
        <v>330625</v>
      </c>
      <c r="K23" s="39">
        <v>330725</v>
      </c>
      <c r="L23" s="39">
        <v>330825</v>
      </c>
      <c r="M23" s="39">
        <v>330925</v>
      </c>
      <c r="N23" s="39">
        <v>331025</v>
      </c>
      <c r="O23" s="55"/>
      <c r="P23" s="40" t="s">
        <v>63</v>
      </c>
      <c r="Q23" s="55"/>
      <c r="R23" s="55"/>
      <c r="S23" s="55"/>
    </row>
    <row r="24" spans="1:19" ht="30" customHeight="1" x14ac:dyDescent="0.2">
      <c r="A24" s="55"/>
      <c r="B24" s="58"/>
      <c r="C24" s="59"/>
      <c r="D24" s="39">
        <v>330028</v>
      </c>
      <c r="E24" s="39">
        <v>330128</v>
      </c>
      <c r="F24" s="39">
        <v>330228</v>
      </c>
      <c r="G24" s="39">
        <v>330328</v>
      </c>
      <c r="H24" s="39">
        <v>330428</v>
      </c>
      <c r="I24" s="39">
        <v>330528</v>
      </c>
      <c r="J24" s="39">
        <v>330628</v>
      </c>
      <c r="K24" s="39">
        <v>330728</v>
      </c>
      <c r="L24" s="39">
        <v>330828</v>
      </c>
      <c r="M24" s="39">
        <v>330928</v>
      </c>
      <c r="N24" s="39">
        <v>331028</v>
      </c>
      <c r="O24" s="55"/>
      <c r="P24" s="40" t="s">
        <v>41</v>
      </c>
      <c r="Q24" s="55"/>
      <c r="R24" s="55"/>
      <c r="S24" s="55"/>
    </row>
    <row r="25" spans="1:19" ht="30" customHeight="1" x14ac:dyDescent="0.2">
      <c r="A25" s="55"/>
      <c r="B25" s="58"/>
      <c r="C25" s="59"/>
      <c r="D25" s="39">
        <v>330058</v>
      </c>
      <c r="E25" s="39">
        <v>330158</v>
      </c>
      <c r="F25" s="39">
        <v>330258</v>
      </c>
      <c r="G25" s="39">
        <v>330358</v>
      </c>
      <c r="H25" s="39">
        <v>330458</v>
      </c>
      <c r="I25" s="39">
        <v>330558</v>
      </c>
      <c r="J25" s="39">
        <v>330658</v>
      </c>
      <c r="K25" s="39">
        <v>330758</v>
      </c>
      <c r="L25" s="39">
        <v>330858</v>
      </c>
      <c r="M25" s="39">
        <v>330958</v>
      </c>
      <c r="N25" s="39">
        <v>331058</v>
      </c>
      <c r="O25" s="55"/>
      <c r="P25" s="40" t="s">
        <v>39</v>
      </c>
      <c r="Q25" s="55"/>
      <c r="R25" s="55"/>
      <c r="S25" s="55"/>
    </row>
    <row r="26" spans="1:19" ht="30" customHeight="1" x14ac:dyDescent="0.2">
      <c r="A26" s="55"/>
      <c r="B26" s="58"/>
      <c r="C26" s="59"/>
      <c r="D26" s="39">
        <v>330059</v>
      </c>
      <c r="E26" s="39">
        <v>330159</v>
      </c>
      <c r="F26" s="39">
        <v>330259</v>
      </c>
      <c r="G26" s="39">
        <v>330359</v>
      </c>
      <c r="H26" s="39">
        <v>330459</v>
      </c>
      <c r="I26" s="39">
        <v>330559</v>
      </c>
      <c r="J26" s="39">
        <v>330659</v>
      </c>
      <c r="K26" s="39">
        <v>330759</v>
      </c>
      <c r="L26" s="39">
        <v>330859</v>
      </c>
      <c r="M26" s="39">
        <v>330959</v>
      </c>
      <c r="N26" s="39">
        <v>331059</v>
      </c>
      <c r="O26" s="55"/>
      <c r="P26" s="40" t="s">
        <v>40</v>
      </c>
      <c r="Q26" s="55"/>
      <c r="R26" s="55"/>
      <c r="S26" s="55"/>
    </row>
    <row r="27" spans="1:19" ht="30" customHeight="1" x14ac:dyDescent="0.2">
      <c r="A27" s="55"/>
      <c r="B27" s="58"/>
      <c r="C27" s="59"/>
      <c r="D27" s="39">
        <v>330060</v>
      </c>
      <c r="E27" s="39">
        <v>330160</v>
      </c>
      <c r="F27" s="39">
        <v>330260</v>
      </c>
      <c r="G27" s="39">
        <v>330360</v>
      </c>
      <c r="H27" s="39">
        <v>330460</v>
      </c>
      <c r="I27" s="39">
        <v>330560</v>
      </c>
      <c r="J27" s="39">
        <v>330660</v>
      </c>
      <c r="K27" s="39">
        <v>330760</v>
      </c>
      <c r="L27" s="39">
        <v>330860</v>
      </c>
      <c r="M27" s="39">
        <v>330960</v>
      </c>
      <c r="N27" s="39">
        <v>331060</v>
      </c>
      <c r="O27" s="55"/>
      <c r="P27" s="40" t="s">
        <v>57</v>
      </c>
      <c r="Q27" s="55"/>
      <c r="R27" s="55"/>
      <c r="S27" s="55"/>
    </row>
    <row r="28" spans="1:19" ht="30" customHeight="1" x14ac:dyDescent="0.2">
      <c r="A28" s="55"/>
      <c r="B28" s="58"/>
      <c r="C28" s="59"/>
      <c r="D28" s="39">
        <v>330061</v>
      </c>
      <c r="E28" s="39">
        <v>330161</v>
      </c>
      <c r="F28" s="39">
        <v>330261</v>
      </c>
      <c r="G28" s="39">
        <v>330361</v>
      </c>
      <c r="H28" s="39">
        <v>330461</v>
      </c>
      <c r="I28" s="39">
        <v>330561</v>
      </c>
      <c r="J28" s="39">
        <v>330661</v>
      </c>
      <c r="K28" s="39">
        <v>330761</v>
      </c>
      <c r="L28" s="39">
        <v>330861</v>
      </c>
      <c r="M28" s="39">
        <v>330961</v>
      </c>
      <c r="N28" s="39">
        <v>331061</v>
      </c>
      <c r="O28" s="55"/>
      <c r="P28" s="40" t="s">
        <v>58</v>
      </c>
      <c r="Q28" s="55"/>
      <c r="R28" s="55"/>
      <c r="S28" s="55"/>
    </row>
    <row r="29" spans="1:19" ht="30" customHeight="1" x14ac:dyDescent="0.2">
      <c r="A29" s="44"/>
      <c r="B29" s="60"/>
      <c r="C29" s="61"/>
      <c r="D29" s="39">
        <v>330063</v>
      </c>
      <c r="E29" s="39">
        <v>330163</v>
      </c>
      <c r="F29" s="39">
        <v>330263</v>
      </c>
      <c r="G29" s="39">
        <v>330363</v>
      </c>
      <c r="H29" s="39">
        <v>330463</v>
      </c>
      <c r="I29" s="39">
        <v>330563</v>
      </c>
      <c r="J29" s="39">
        <v>330663</v>
      </c>
      <c r="K29" s="39">
        <v>330763</v>
      </c>
      <c r="L29" s="39">
        <v>330863</v>
      </c>
      <c r="M29" s="39">
        <v>330963</v>
      </c>
      <c r="N29" s="39">
        <v>331063</v>
      </c>
      <c r="O29" s="44"/>
      <c r="P29" s="40" t="s">
        <v>59</v>
      </c>
      <c r="Q29" s="44"/>
      <c r="R29" s="44"/>
      <c r="S29" s="44"/>
    </row>
    <row r="30" spans="1:19" ht="33" customHeight="1" x14ac:dyDescent="0.2">
      <c r="A30" s="45" t="s">
        <v>78</v>
      </c>
      <c r="B30" s="46"/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7"/>
    </row>
    <row r="31" spans="1:19" ht="28.5" customHeight="1" x14ac:dyDescent="0.2">
      <c r="A31" s="48" t="s">
        <v>15</v>
      </c>
      <c r="B31" s="48" t="s">
        <v>4</v>
      </c>
      <c r="C31" s="48" t="s">
        <v>13</v>
      </c>
      <c r="D31" s="52" t="s">
        <v>6</v>
      </c>
      <c r="E31" s="53"/>
      <c r="F31" s="53"/>
      <c r="G31" s="53"/>
      <c r="H31" s="53"/>
      <c r="I31" s="53"/>
      <c r="J31" s="53"/>
      <c r="K31" s="53"/>
      <c r="L31" s="53"/>
      <c r="M31" s="53"/>
      <c r="N31" s="54"/>
      <c r="O31" s="49" t="s">
        <v>5</v>
      </c>
      <c r="P31" s="51" t="s">
        <v>10</v>
      </c>
      <c r="Q31" s="51" t="s">
        <v>11</v>
      </c>
      <c r="R31" s="51"/>
      <c r="S31" s="51"/>
    </row>
    <row r="32" spans="1:19" ht="39" customHeight="1" x14ac:dyDescent="0.2">
      <c r="A32" s="48"/>
      <c r="B32" s="48"/>
      <c r="C32" s="48"/>
      <c r="D32" s="7" t="s">
        <v>50</v>
      </c>
      <c r="E32" s="7" t="s">
        <v>43</v>
      </c>
      <c r="F32" s="7" t="s">
        <v>44</v>
      </c>
      <c r="G32" s="7" t="s">
        <v>45</v>
      </c>
      <c r="H32" s="7" t="s">
        <v>46</v>
      </c>
      <c r="I32" s="7" t="s">
        <v>47</v>
      </c>
      <c r="J32" s="7" t="s">
        <v>48</v>
      </c>
      <c r="K32" s="7" t="s">
        <v>49</v>
      </c>
      <c r="L32" s="7" t="s">
        <v>66</v>
      </c>
      <c r="M32" s="7" t="s">
        <v>67</v>
      </c>
      <c r="N32" s="7" t="s">
        <v>68</v>
      </c>
      <c r="O32" s="50"/>
      <c r="P32" s="51"/>
      <c r="Q32" s="31" t="s">
        <v>0</v>
      </c>
      <c r="R32" s="31" t="s">
        <v>9</v>
      </c>
      <c r="S32" s="31" t="s">
        <v>1</v>
      </c>
    </row>
    <row r="33" spans="1:19" ht="24" customHeight="1" x14ac:dyDescent="0.2">
      <c r="A33" s="27">
        <v>598001</v>
      </c>
      <c r="B33" s="30"/>
      <c r="C33" s="30"/>
      <c r="D33" s="30">
        <v>3399</v>
      </c>
      <c r="E33" s="30">
        <v>3301</v>
      </c>
      <c r="F33" s="30">
        <v>3302</v>
      </c>
      <c r="G33" s="30">
        <v>3303</v>
      </c>
      <c r="H33" s="30">
        <v>3304</v>
      </c>
      <c r="I33" s="30">
        <v>3305</v>
      </c>
      <c r="J33" s="30">
        <v>3306</v>
      </c>
      <c r="K33" s="30">
        <v>3307</v>
      </c>
      <c r="L33" s="30">
        <v>3308</v>
      </c>
      <c r="M33" s="30">
        <v>3309</v>
      </c>
      <c r="N33" s="30">
        <v>3310</v>
      </c>
      <c r="O33" s="29" t="str">
        <f>VLOOKUP(A33,[1]PEÇAS!$A$12:$Q$112,14,FALSE)</f>
        <v>CABECEIRA SUP PTA DESL ATRIA 889X36X45MM + COR</v>
      </c>
      <c r="P33" s="43">
        <v>1</v>
      </c>
      <c r="Q33" s="43">
        <f>VLOOKUP(A33,[1]PEÇAS!$A$12:$Q$112,15,FALSE)</f>
        <v>889</v>
      </c>
      <c r="R33" s="43">
        <f>VLOOKUP(A33,[1]PEÇAS!$A$12:$Q$112,16,FALSE)</f>
        <v>36</v>
      </c>
      <c r="S33" s="43">
        <f>VLOOKUP(A33,[1]PEÇAS!$A$12:$Q$112,17,FALSE)</f>
        <v>45</v>
      </c>
    </row>
    <row r="34" spans="1:19" ht="24" customHeight="1" x14ac:dyDescent="0.2">
      <c r="A34" s="29"/>
      <c r="B34" s="30">
        <f>A33</f>
        <v>598001</v>
      </c>
      <c r="C34" s="29"/>
      <c r="D34" s="30">
        <v>3399</v>
      </c>
      <c r="E34" s="30">
        <v>3300</v>
      </c>
      <c r="F34" s="30">
        <v>3300</v>
      </c>
      <c r="G34" s="30">
        <v>3300</v>
      </c>
      <c r="H34" s="30">
        <v>3300</v>
      </c>
      <c r="I34" s="30">
        <v>3300</v>
      </c>
      <c r="J34" s="30">
        <v>3300</v>
      </c>
      <c r="K34" s="30">
        <v>3300</v>
      </c>
      <c r="L34" s="30">
        <v>3300</v>
      </c>
      <c r="M34" s="30">
        <v>3300</v>
      </c>
      <c r="N34" s="30">
        <v>3300</v>
      </c>
      <c r="O34" s="29" t="str">
        <f>SUBSTITUTE(O33,"+ COR", "- NATURAL")</f>
        <v>CABECEIRA SUP PTA DESL ATRIA 889X36X45MM - NATURAL</v>
      </c>
      <c r="P34" s="44"/>
      <c r="Q34" s="44"/>
      <c r="R34" s="44"/>
      <c r="S34" s="44"/>
    </row>
    <row r="35" spans="1:19" ht="24" customHeight="1" x14ac:dyDescent="0.2">
      <c r="A35" s="10"/>
      <c r="B35" s="8"/>
      <c r="C35" s="8">
        <v>1020183</v>
      </c>
      <c r="D35" s="8" t="s">
        <v>14</v>
      </c>
      <c r="E35" s="8" t="s">
        <v>14</v>
      </c>
      <c r="F35" s="8" t="s">
        <v>14</v>
      </c>
      <c r="G35" s="8" t="s">
        <v>14</v>
      </c>
      <c r="H35" s="8" t="s">
        <v>14</v>
      </c>
      <c r="I35" s="8" t="s">
        <v>14</v>
      </c>
      <c r="J35" s="8" t="s">
        <v>14</v>
      </c>
      <c r="K35" s="8" t="s">
        <v>14</v>
      </c>
      <c r="L35" s="8" t="s">
        <v>14</v>
      </c>
      <c r="M35" s="8" t="s">
        <v>14</v>
      </c>
      <c r="N35" s="8" t="s">
        <v>14</v>
      </c>
      <c r="O35" s="11" t="s">
        <v>74</v>
      </c>
      <c r="P35" s="12"/>
      <c r="Q35" s="12"/>
      <c r="R35" s="12"/>
      <c r="S35" s="13"/>
    </row>
    <row r="36" spans="1:19" ht="24" customHeight="1" x14ac:dyDescent="0.2">
      <c r="A36" s="10"/>
      <c r="B36" s="8">
        <v>598099</v>
      </c>
      <c r="C36" s="8"/>
      <c r="D36" s="9" t="s">
        <v>14</v>
      </c>
      <c r="E36" s="9" t="s">
        <v>16</v>
      </c>
      <c r="F36" s="9" t="s">
        <v>17</v>
      </c>
      <c r="G36" s="9" t="s">
        <v>18</v>
      </c>
      <c r="H36" s="9" t="s">
        <v>27</v>
      </c>
      <c r="I36" s="9" t="s">
        <v>2</v>
      </c>
      <c r="J36" s="9" t="s">
        <v>28</v>
      </c>
      <c r="K36" s="9" t="s">
        <v>29</v>
      </c>
      <c r="L36" s="9" t="s">
        <v>52</v>
      </c>
      <c r="M36" s="9" t="s">
        <v>30</v>
      </c>
      <c r="N36" s="9" t="s">
        <v>69</v>
      </c>
      <c r="O36" s="11" t="str">
        <f>VLOOKUP(B36,[1]PEÇAS!$A$6:$Q$9,14,FALSE)</f>
        <v>PINTURA PL ALUM SUPERIOR ATRIA/ANTARES + COR</v>
      </c>
      <c r="P36" s="8"/>
      <c r="Q36" s="8" t="s">
        <v>19</v>
      </c>
      <c r="R36" s="6"/>
      <c r="S36" s="6"/>
    </row>
    <row r="37" spans="1:19" ht="8.25" customHeight="1" x14ac:dyDescent="0.2">
      <c r="A37" s="11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3"/>
    </row>
    <row r="38" spans="1:19" ht="24" customHeight="1" x14ac:dyDescent="0.2">
      <c r="A38" s="27">
        <v>598009</v>
      </c>
      <c r="B38" s="30"/>
      <c r="C38" s="30"/>
      <c r="D38" s="30">
        <v>3399</v>
      </c>
      <c r="E38" s="30">
        <v>3301</v>
      </c>
      <c r="F38" s="30">
        <v>3302</v>
      </c>
      <c r="G38" s="30">
        <v>3303</v>
      </c>
      <c r="H38" s="30">
        <v>3304</v>
      </c>
      <c r="I38" s="30">
        <v>3305</v>
      </c>
      <c r="J38" s="30">
        <v>3306</v>
      </c>
      <c r="K38" s="30">
        <v>3307</v>
      </c>
      <c r="L38" s="30">
        <v>3308</v>
      </c>
      <c r="M38" s="30">
        <v>3309</v>
      </c>
      <c r="N38" s="30">
        <v>3310</v>
      </c>
      <c r="O38" s="29" t="str">
        <f>VLOOKUP(A38,[1]PEÇAS!$A$12:$Q$112,14,FALSE)</f>
        <v>CABECEIRA INF PTA DESL ATRIA 889X36X45MM + COR</v>
      </c>
      <c r="P38" s="43">
        <v>1</v>
      </c>
      <c r="Q38" s="43">
        <f>VLOOKUP(A38,[1]PEÇAS!$A$12:$Q$112,15,FALSE)</f>
        <v>889</v>
      </c>
      <c r="R38" s="43">
        <f>VLOOKUP(A38,[1]PEÇAS!$A$12:$Q$112,16,FALSE)</f>
        <v>36</v>
      </c>
      <c r="S38" s="43">
        <f>VLOOKUP(A38,[1]PEÇAS!$A$12:$Q$112,17,FALSE)</f>
        <v>45</v>
      </c>
    </row>
    <row r="39" spans="1:19" ht="24" customHeight="1" x14ac:dyDescent="0.2">
      <c r="A39" s="29"/>
      <c r="B39" s="30">
        <f>A38</f>
        <v>598009</v>
      </c>
      <c r="C39" s="29"/>
      <c r="D39" s="30">
        <v>3399</v>
      </c>
      <c r="E39" s="30">
        <v>3300</v>
      </c>
      <c r="F39" s="30">
        <v>3300</v>
      </c>
      <c r="G39" s="30">
        <v>3300</v>
      </c>
      <c r="H39" s="30">
        <v>3300</v>
      </c>
      <c r="I39" s="30">
        <v>3300</v>
      </c>
      <c r="J39" s="30">
        <v>3300</v>
      </c>
      <c r="K39" s="30">
        <v>3300</v>
      </c>
      <c r="L39" s="30">
        <v>3300</v>
      </c>
      <c r="M39" s="30">
        <v>3300</v>
      </c>
      <c r="N39" s="30">
        <v>3300</v>
      </c>
      <c r="O39" s="29" t="str">
        <f>SUBSTITUTE(O38,"+ COR", "- NATURAL")</f>
        <v>CABECEIRA INF PTA DESL ATRIA 889X36X45MM - NATURAL</v>
      </c>
      <c r="P39" s="44"/>
      <c r="Q39" s="44"/>
      <c r="R39" s="44"/>
      <c r="S39" s="44"/>
    </row>
    <row r="40" spans="1:19" ht="24" customHeight="1" x14ac:dyDescent="0.2">
      <c r="A40" s="10"/>
      <c r="B40" s="8"/>
      <c r="C40" s="8">
        <v>1020184</v>
      </c>
      <c r="D40" s="8" t="s">
        <v>14</v>
      </c>
      <c r="E40" s="8" t="s">
        <v>14</v>
      </c>
      <c r="F40" s="8" t="s">
        <v>14</v>
      </c>
      <c r="G40" s="8" t="s">
        <v>14</v>
      </c>
      <c r="H40" s="8" t="s">
        <v>14</v>
      </c>
      <c r="I40" s="8" t="s">
        <v>14</v>
      </c>
      <c r="J40" s="8" t="s">
        <v>14</v>
      </c>
      <c r="K40" s="8" t="s">
        <v>14</v>
      </c>
      <c r="L40" s="8" t="s">
        <v>14</v>
      </c>
      <c r="M40" s="8" t="s">
        <v>14</v>
      </c>
      <c r="N40" s="8" t="s">
        <v>14</v>
      </c>
      <c r="O40" s="11" t="s">
        <v>75</v>
      </c>
      <c r="P40" s="12"/>
      <c r="Q40" s="12"/>
      <c r="R40" s="12"/>
      <c r="S40" s="13"/>
    </row>
    <row r="41" spans="1:19" ht="24" customHeight="1" x14ac:dyDescent="0.2">
      <c r="A41" s="10"/>
      <c r="B41" s="8">
        <v>598098</v>
      </c>
      <c r="C41" s="8"/>
      <c r="D41" s="9" t="s">
        <v>14</v>
      </c>
      <c r="E41" s="9" t="s">
        <v>16</v>
      </c>
      <c r="F41" s="9" t="s">
        <v>17</v>
      </c>
      <c r="G41" s="9" t="s">
        <v>18</v>
      </c>
      <c r="H41" s="9" t="s">
        <v>27</v>
      </c>
      <c r="I41" s="9" t="s">
        <v>2</v>
      </c>
      <c r="J41" s="9" t="s">
        <v>28</v>
      </c>
      <c r="K41" s="9" t="s">
        <v>29</v>
      </c>
      <c r="L41" s="9" t="s">
        <v>52</v>
      </c>
      <c r="M41" s="9" t="s">
        <v>30</v>
      </c>
      <c r="N41" s="9" t="s">
        <v>69</v>
      </c>
      <c r="O41" s="11" t="str">
        <f>VLOOKUP(B41,[1]PEÇAS!$A$6:$Q$9,14,FALSE)</f>
        <v>PINTURA PL ALUM INFERIOR ATRIA/ANTARES + COR</v>
      </c>
      <c r="P41" s="8"/>
      <c r="Q41" s="8" t="s">
        <v>19</v>
      </c>
      <c r="R41" s="6"/>
      <c r="S41" s="6"/>
    </row>
    <row r="42" spans="1:19" ht="8.25" customHeight="1" x14ac:dyDescent="0.2">
      <c r="A42" s="11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3"/>
    </row>
    <row r="43" spans="1:19" ht="24" customHeight="1" x14ac:dyDescent="0.2">
      <c r="A43" s="27">
        <v>598020</v>
      </c>
      <c r="B43" s="30"/>
      <c r="C43" s="30"/>
      <c r="D43" s="30">
        <v>3399</v>
      </c>
      <c r="E43" s="30">
        <v>3301</v>
      </c>
      <c r="F43" s="30">
        <v>3302</v>
      </c>
      <c r="G43" s="30">
        <v>3303</v>
      </c>
      <c r="H43" s="30">
        <v>3304</v>
      </c>
      <c r="I43" s="30">
        <v>3305</v>
      </c>
      <c r="J43" s="30">
        <v>3306</v>
      </c>
      <c r="K43" s="30">
        <v>3307</v>
      </c>
      <c r="L43" s="30">
        <v>3308</v>
      </c>
      <c r="M43" s="30">
        <v>3309</v>
      </c>
      <c r="N43" s="30">
        <v>3310</v>
      </c>
      <c r="O43" s="29" t="str">
        <f>VLOOKUP(A43,[1]PEÇAS!$A$12:$Q$112,14,FALSE)</f>
        <v>LATERAL DIR/ESQ PTA DESL ATRIA 2200X36X45MM + COR</v>
      </c>
      <c r="P43" s="43">
        <v>1</v>
      </c>
      <c r="Q43" s="43">
        <f>VLOOKUP(A43,[1]PEÇAS!$A$12:$Q$112,15,FALSE)</f>
        <v>2200</v>
      </c>
      <c r="R43" s="43">
        <f>VLOOKUP(A43,[1]PEÇAS!$A$12:$Q$112,16,FALSE)</f>
        <v>36</v>
      </c>
      <c r="S43" s="43">
        <f>VLOOKUP(A43,[1]PEÇAS!$A$12:$Q$112,17,FALSE)</f>
        <v>45</v>
      </c>
    </row>
    <row r="44" spans="1:19" ht="24" customHeight="1" x14ac:dyDescent="0.2">
      <c r="A44" s="29"/>
      <c r="B44" s="30">
        <f>A43</f>
        <v>598020</v>
      </c>
      <c r="C44" s="29"/>
      <c r="D44" s="30">
        <v>3399</v>
      </c>
      <c r="E44" s="30">
        <v>3300</v>
      </c>
      <c r="F44" s="30">
        <v>3300</v>
      </c>
      <c r="G44" s="30">
        <v>3300</v>
      </c>
      <c r="H44" s="30">
        <v>3300</v>
      </c>
      <c r="I44" s="30">
        <v>3300</v>
      </c>
      <c r="J44" s="30">
        <v>3300</v>
      </c>
      <c r="K44" s="30">
        <v>3300</v>
      </c>
      <c r="L44" s="30">
        <v>3300</v>
      </c>
      <c r="M44" s="30">
        <v>3300</v>
      </c>
      <c r="N44" s="30">
        <v>3300</v>
      </c>
      <c r="O44" s="29" t="str">
        <f>SUBSTITUTE(O43,"+ COR", "- NATURAL")</f>
        <v>LATERAL DIR/ESQ PTA DESL ATRIA 2200X36X45MM - NATURAL</v>
      </c>
      <c r="P44" s="44"/>
      <c r="Q44" s="44"/>
      <c r="R44" s="44"/>
      <c r="S44" s="44"/>
    </row>
    <row r="45" spans="1:19" ht="24" customHeight="1" x14ac:dyDescent="0.2">
      <c r="A45" s="10"/>
      <c r="B45" s="8"/>
      <c r="C45" s="8">
        <v>1020182</v>
      </c>
      <c r="D45" s="8" t="s">
        <v>14</v>
      </c>
      <c r="E45" s="8" t="s">
        <v>14</v>
      </c>
      <c r="F45" s="8" t="s">
        <v>14</v>
      </c>
      <c r="G45" s="8" t="s">
        <v>14</v>
      </c>
      <c r="H45" s="8" t="s">
        <v>14</v>
      </c>
      <c r="I45" s="8" t="s">
        <v>14</v>
      </c>
      <c r="J45" s="8" t="s">
        <v>14</v>
      </c>
      <c r="K45" s="8" t="s">
        <v>14</v>
      </c>
      <c r="L45" s="8" t="s">
        <v>14</v>
      </c>
      <c r="M45" s="8" t="s">
        <v>14</v>
      </c>
      <c r="N45" s="8" t="s">
        <v>14</v>
      </c>
      <c r="O45" s="11" t="s">
        <v>76</v>
      </c>
      <c r="P45" s="12"/>
      <c r="Q45" s="12"/>
      <c r="R45" s="12"/>
      <c r="S45" s="13"/>
    </row>
    <row r="46" spans="1:19" ht="24" customHeight="1" x14ac:dyDescent="0.2">
      <c r="A46" s="10"/>
      <c r="B46" s="8">
        <v>598097</v>
      </c>
      <c r="C46" s="8"/>
      <c r="D46" s="9" t="s">
        <v>14</v>
      </c>
      <c r="E46" s="9" t="s">
        <v>16</v>
      </c>
      <c r="F46" s="9" t="s">
        <v>17</v>
      </c>
      <c r="G46" s="9" t="s">
        <v>18</v>
      </c>
      <c r="H46" s="9" t="s">
        <v>27</v>
      </c>
      <c r="I46" s="9" t="s">
        <v>2</v>
      </c>
      <c r="J46" s="9" t="s">
        <v>28</v>
      </c>
      <c r="K46" s="9" t="s">
        <v>29</v>
      </c>
      <c r="L46" s="9" t="s">
        <v>52</v>
      </c>
      <c r="M46" s="9" t="s">
        <v>30</v>
      </c>
      <c r="N46" s="9" t="s">
        <v>69</v>
      </c>
      <c r="O46" s="11" t="str">
        <f>VLOOKUP(B46,[1]PEÇAS!$A$6:$Q$9,14,FALSE)</f>
        <v>PINTURA PL ALUM LATERAL ATRIA/ANTARES + COR</v>
      </c>
      <c r="P46" s="8"/>
      <c r="Q46" s="8" t="s">
        <v>19</v>
      </c>
      <c r="R46" s="6"/>
      <c r="S46" s="6"/>
    </row>
    <row r="47" spans="1:19" ht="8.25" customHeight="1" x14ac:dyDescent="0.2">
      <c r="A47" s="11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3"/>
    </row>
    <row r="48" spans="1:19" ht="24" customHeight="1" x14ac:dyDescent="0.2">
      <c r="A48" s="27">
        <v>598030</v>
      </c>
      <c r="B48" s="30"/>
      <c r="C48" s="30"/>
      <c r="D48" s="30">
        <v>3399</v>
      </c>
      <c r="E48" s="30">
        <v>3301</v>
      </c>
      <c r="F48" s="30">
        <v>3302</v>
      </c>
      <c r="G48" s="30">
        <v>3303</v>
      </c>
      <c r="H48" s="30">
        <v>3304</v>
      </c>
      <c r="I48" s="30">
        <v>3305</v>
      </c>
      <c r="J48" s="30">
        <v>3306</v>
      </c>
      <c r="K48" s="30">
        <v>3307</v>
      </c>
      <c r="L48" s="30">
        <v>3308</v>
      </c>
      <c r="M48" s="30">
        <v>3309</v>
      </c>
      <c r="N48" s="30">
        <v>3310</v>
      </c>
      <c r="O48" s="29" t="str">
        <f>VLOOKUP(A48,[1]PEÇAS!$A$12:$Q$112,14,FALSE)</f>
        <v>LATERAL DIR PTA DESL ATRIA PUX 2200X36X45MM + COR</v>
      </c>
      <c r="P48" s="43">
        <v>1</v>
      </c>
      <c r="Q48" s="43">
        <f>VLOOKUP(A48,[1]PEÇAS!$A$12:$Q$112,15,FALSE)</f>
        <v>2200</v>
      </c>
      <c r="R48" s="43">
        <f>VLOOKUP(A48,[1]PEÇAS!$A$12:$Q$112,16,FALSE)</f>
        <v>36</v>
      </c>
      <c r="S48" s="43">
        <f>VLOOKUP(A48,[1]PEÇAS!$A$12:$Q$112,17,FALSE)</f>
        <v>45</v>
      </c>
    </row>
    <row r="49" spans="1:19" ht="24" customHeight="1" x14ac:dyDescent="0.2">
      <c r="A49" s="29"/>
      <c r="B49" s="30">
        <f>A48</f>
        <v>598030</v>
      </c>
      <c r="C49" s="29"/>
      <c r="D49" s="30">
        <v>3399</v>
      </c>
      <c r="E49" s="30">
        <v>3300</v>
      </c>
      <c r="F49" s="30">
        <v>3300</v>
      </c>
      <c r="G49" s="30">
        <v>3300</v>
      </c>
      <c r="H49" s="30">
        <v>3300</v>
      </c>
      <c r="I49" s="30">
        <v>3300</v>
      </c>
      <c r="J49" s="30">
        <v>3300</v>
      </c>
      <c r="K49" s="30">
        <v>3300</v>
      </c>
      <c r="L49" s="30">
        <v>3300</v>
      </c>
      <c r="M49" s="30">
        <v>3300</v>
      </c>
      <c r="N49" s="30">
        <v>3300</v>
      </c>
      <c r="O49" s="29" t="str">
        <f>SUBSTITUTE(O48,"+ COR", "- NATURAL")</f>
        <v>LATERAL DIR PTA DESL ATRIA PUX 2200X36X45MM - NATURAL</v>
      </c>
      <c r="P49" s="44"/>
      <c r="Q49" s="44"/>
      <c r="R49" s="44"/>
      <c r="S49" s="44"/>
    </row>
    <row r="50" spans="1:19" ht="24" customHeight="1" x14ac:dyDescent="0.2">
      <c r="A50" s="10"/>
      <c r="B50" s="8"/>
      <c r="C50" s="8">
        <v>1020182</v>
      </c>
      <c r="D50" s="8" t="s">
        <v>14</v>
      </c>
      <c r="E50" s="8" t="s">
        <v>14</v>
      </c>
      <c r="F50" s="8" t="s">
        <v>14</v>
      </c>
      <c r="G50" s="8" t="s">
        <v>14</v>
      </c>
      <c r="H50" s="8" t="s">
        <v>14</v>
      </c>
      <c r="I50" s="8" t="s">
        <v>14</v>
      </c>
      <c r="J50" s="8" t="s">
        <v>14</v>
      </c>
      <c r="K50" s="8" t="s">
        <v>14</v>
      </c>
      <c r="L50" s="8" t="s">
        <v>14</v>
      </c>
      <c r="M50" s="8" t="s">
        <v>14</v>
      </c>
      <c r="N50" s="8" t="s">
        <v>14</v>
      </c>
      <c r="O50" s="11" t="s">
        <v>76</v>
      </c>
      <c r="P50" s="12"/>
      <c r="Q50" s="12"/>
      <c r="R50" s="12"/>
      <c r="S50" s="13"/>
    </row>
    <row r="51" spans="1:19" ht="24" customHeight="1" x14ac:dyDescent="0.2">
      <c r="A51" s="10"/>
      <c r="B51" s="8">
        <v>598097</v>
      </c>
      <c r="C51" s="8"/>
      <c r="D51" s="9" t="s">
        <v>14</v>
      </c>
      <c r="E51" s="9" t="s">
        <v>16</v>
      </c>
      <c r="F51" s="9" t="s">
        <v>17</v>
      </c>
      <c r="G51" s="9" t="s">
        <v>18</v>
      </c>
      <c r="H51" s="9" t="s">
        <v>27</v>
      </c>
      <c r="I51" s="9" t="s">
        <v>2</v>
      </c>
      <c r="J51" s="9" t="s">
        <v>28</v>
      </c>
      <c r="K51" s="9" t="s">
        <v>29</v>
      </c>
      <c r="L51" s="9" t="s">
        <v>52</v>
      </c>
      <c r="M51" s="9" t="s">
        <v>30</v>
      </c>
      <c r="N51" s="9" t="s">
        <v>69</v>
      </c>
      <c r="O51" s="11" t="str">
        <f>VLOOKUP(B51,[1]PEÇAS!$A$6:$Q$9,14,FALSE)</f>
        <v>PINTURA PL ALUM LATERAL ATRIA/ANTARES + COR</v>
      </c>
      <c r="P51" s="8"/>
      <c r="Q51" s="8" t="s">
        <v>19</v>
      </c>
      <c r="R51" s="6"/>
      <c r="S51" s="6"/>
    </row>
    <row r="52" spans="1:19" ht="8.25" customHeight="1" x14ac:dyDescent="0.2">
      <c r="A52" s="11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3"/>
    </row>
    <row r="53" spans="1:19" ht="30" customHeight="1" x14ac:dyDescent="0.2">
      <c r="A53" s="37">
        <v>598096</v>
      </c>
      <c r="B53" s="30"/>
      <c r="C53" s="30"/>
      <c r="D53" s="34" t="s">
        <v>84</v>
      </c>
      <c r="E53" s="30">
        <v>3301</v>
      </c>
      <c r="F53" s="30">
        <v>3302</v>
      </c>
      <c r="G53" s="30">
        <v>3303</v>
      </c>
      <c r="H53" s="30">
        <v>3304</v>
      </c>
      <c r="I53" s="30">
        <v>3305</v>
      </c>
      <c r="J53" s="30">
        <v>3306</v>
      </c>
      <c r="K53" s="30">
        <v>3307</v>
      </c>
      <c r="L53" s="30">
        <v>3308</v>
      </c>
      <c r="M53" s="30">
        <v>3309</v>
      </c>
      <c r="N53" s="30">
        <v>3310</v>
      </c>
      <c r="O53" s="38" t="str">
        <f>VLOOKUP(A53,[1]PEÇAS!$A$12:$Q$150,14,FALSE)</f>
        <v>PUXADOR INDUS ATRIA S/CILINDRO + COR</v>
      </c>
      <c r="P53" s="36">
        <v>1</v>
      </c>
      <c r="Q53" s="36">
        <f>VLOOKUP(A53,[1]PEÇAS!$A$12:$Q$150,15,FALSE)</f>
        <v>168</v>
      </c>
      <c r="R53" s="36">
        <f>VLOOKUP(A53,[1]PEÇAS!$A$12:$Q$150,16,FALSE)</f>
        <v>86</v>
      </c>
      <c r="S53" s="36">
        <f>VLOOKUP(A53,[1]PEÇAS!$A$12:$Q$150,17,FALSE)</f>
        <v>45</v>
      </c>
    </row>
    <row r="54" spans="1:19" ht="30" customHeight="1" x14ac:dyDescent="0.2">
      <c r="A54" s="42"/>
      <c r="B54" s="8"/>
      <c r="C54" s="8">
        <v>1010270</v>
      </c>
      <c r="D54" s="8" t="s">
        <v>14</v>
      </c>
      <c r="E54" s="8" t="s">
        <v>14</v>
      </c>
      <c r="F54" s="8" t="s">
        <v>14</v>
      </c>
      <c r="G54" s="8" t="s">
        <v>14</v>
      </c>
      <c r="H54" s="8" t="s">
        <v>14</v>
      </c>
      <c r="I54" s="8" t="s">
        <v>14</v>
      </c>
      <c r="J54" s="8" t="s">
        <v>14</v>
      </c>
      <c r="K54" s="8" t="s">
        <v>14</v>
      </c>
      <c r="L54" s="8" t="s">
        <v>14</v>
      </c>
      <c r="M54" s="8" t="s">
        <v>14</v>
      </c>
      <c r="N54" s="8" t="s">
        <v>14</v>
      </c>
      <c r="O54" s="10" t="str">
        <f>SUBSTITUTE(O53,"+ COR", "- NATURAL")</f>
        <v>PUXADOR INDUS ATRIA S/CILINDRO - NATURAL</v>
      </c>
      <c r="P54" s="8">
        <v>1</v>
      </c>
      <c r="Q54" s="10"/>
      <c r="R54" s="10"/>
      <c r="S54" s="10"/>
    </row>
    <row r="55" spans="1:19" ht="24" customHeight="1" x14ac:dyDescent="0.2">
      <c r="A55" s="10"/>
      <c r="B55" s="8">
        <v>598096</v>
      </c>
      <c r="C55" s="8"/>
      <c r="D55" s="9" t="s">
        <v>14</v>
      </c>
      <c r="E55" s="9" t="s">
        <v>16</v>
      </c>
      <c r="F55" s="9" t="s">
        <v>17</v>
      </c>
      <c r="G55" s="9" t="s">
        <v>18</v>
      </c>
      <c r="H55" s="9" t="s">
        <v>27</v>
      </c>
      <c r="I55" s="9" t="s">
        <v>2</v>
      </c>
      <c r="J55" s="9" t="s">
        <v>28</v>
      </c>
      <c r="K55" s="9" t="s">
        <v>29</v>
      </c>
      <c r="L55" s="9" t="s">
        <v>52</v>
      </c>
      <c r="M55" s="9" t="s">
        <v>30</v>
      </c>
      <c r="N55" s="9" t="s">
        <v>69</v>
      </c>
      <c r="O55" s="11" t="str">
        <f>VLOOKUP(B55,[1]PEÇAS!$A$6:$Q$9,14,FALSE)</f>
        <v>PINTURA PUX INDUS + COR</v>
      </c>
      <c r="P55" s="8"/>
      <c r="Q55" s="8" t="s">
        <v>19</v>
      </c>
      <c r="R55" s="6"/>
      <c r="S55" s="6"/>
    </row>
    <row r="56" spans="1:19" ht="8.25" customHeight="1" x14ac:dyDescent="0.2">
      <c r="A56" s="11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3"/>
    </row>
    <row r="57" spans="1:19" ht="18" customHeight="1" x14ac:dyDescent="0.2">
      <c r="A57" s="24"/>
      <c r="B57" s="24"/>
      <c r="C57" s="6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6"/>
      <c r="P57" s="24"/>
      <c r="Q57" s="15"/>
      <c r="R57" s="4"/>
      <c r="S57" s="4"/>
    </row>
    <row r="58" spans="1:19" ht="18" customHeight="1" x14ac:dyDescent="0.2">
      <c r="A58" s="5"/>
      <c r="B58" s="5"/>
      <c r="C58" s="4"/>
      <c r="D58" s="5">
        <v>1010286</v>
      </c>
      <c r="E58" s="5">
        <v>1010286</v>
      </c>
      <c r="F58" s="5">
        <v>1010286</v>
      </c>
      <c r="G58" s="5">
        <v>1010286</v>
      </c>
      <c r="H58" s="5">
        <v>1010286</v>
      </c>
      <c r="I58" s="5">
        <v>1010286</v>
      </c>
      <c r="J58" s="5">
        <v>1010286</v>
      </c>
      <c r="K58" s="5">
        <v>1010286</v>
      </c>
      <c r="L58" s="5">
        <v>1010286</v>
      </c>
      <c r="M58" s="5">
        <v>1010286</v>
      </c>
      <c r="N58" s="5">
        <v>1010286</v>
      </c>
      <c r="O58" s="4" t="s">
        <v>73</v>
      </c>
      <c r="P58" s="5">
        <v>0.08</v>
      </c>
      <c r="Q58" s="5" t="s">
        <v>87</v>
      </c>
      <c r="R58" s="4"/>
      <c r="S58" s="4"/>
    </row>
    <row r="59" spans="1:19" ht="18" customHeight="1" x14ac:dyDescent="0.2">
      <c r="A59" s="5"/>
      <c r="B59" s="5"/>
      <c r="C59" s="5"/>
      <c r="D59" s="5">
        <v>1010287</v>
      </c>
      <c r="E59" s="5">
        <v>1010287</v>
      </c>
      <c r="F59" s="41">
        <v>1010288</v>
      </c>
      <c r="G59" s="5">
        <v>1010287</v>
      </c>
      <c r="H59" s="41">
        <v>1010288</v>
      </c>
      <c r="I59" s="41">
        <v>1010288</v>
      </c>
      <c r="J59" s="5">
        <v>1010287</v>
      </c>
      <c r="K59" s="5">
        <v>1010287</v>
      </c>
      <c r="L59" s="41">
        <v>1010288</v>
      </c>
      <c r="M59" s="5">
        <v>1010287</v>
      </c>
      <c r="N59" s="5">
        <v>1010287</v>
      </c>
      <c r="O59" s="4" t="s">
        <v>81</v>
      </c>
      <c r="P59" s="5">
        <v>0.04</v>
      </c>
      <c r="Q59" s="5" t="s">
        <v>87</v>
      </c>
      <c r="R59" s="4"/>
      <c r="S59" s="4"/>
    </row>
    <row r="60" spans="1:19" ht="18" customHeight="1" x14ac:dyDescent="0.2">
      <c r="A60" s="5"/>
      <c r="B60" s="5"/>
      <c r="C60" s="4"/>
      <c r="D60" s="5">
        <v>1020196</v>
      </c>
      <c r="E60" s="5">
        <v>1020196</v>
      </c>
      <c r="F60" s="5">
        <v>1020196</v>
      </c>
      <c r="G60" s="5">
        <v>1020196</v>
      </c>
      <c r="H60" s="5">
        <v>1020196</v>
      </c>
      <c r="I60" s="5">
        <v>1020196</v>
      </c>
      <c r="J60" s="5">
        <v>1020196</v>
      </c>
      <c r="K60" s="5">
        <v>1020196</v>
      </c>
      <c r="L60" s="5">
        <v>1020196</v>
      </c>
      <c r="M60" s="5">
        <v>1020196</v>
      </c>
      <c r="N60" s="41">
        <v>1020196</v>
      </c>
      <c r="O60" s="4" t="s">
        <v>85</v>
      </c>
      <c r="P60" s="5">
        <v>6.0100000000000007</v>
      </c>
      <c r="Q60" s="5" t="s">
        <v>19</v>
      </c>
      <c r="R60" s="4"/>
      <c r="S60" s="4"/>
    </row>
    <row r="61" spans="1:19" ht="18" customHeight="1" x14ac:dyDescent="0.2">
      <c r="A61" s="5"/>
      <c r="B61" s="5"/>
      <c r="C61" s="4"/>
      <c r="D61" s="5">
        <v>1020197</v>
      </c>
      <c r="E61" s="5">
        <v>1020197</v>
      </c>
      <c r="F61" s="5">
        <v>1020197</v>
      </c>
      <c r="G61" s="5">
        <v>1020197</v>
      </c>
      <c r="H61" s="5">
        <v>1020197</v>
      </c>
      <c r="I61" s="5">
        <v>1020197</v>
      </c>
      <c r="J61" s="5">
        <v>1020197</v>
      </c>
      <c r="K61" s="5">
        <v>1020197</v>
      </c>
      <c r="L61" s="5">
        <v>1020197</v>
      </c>
      <c r="M61" s="5">
        <v>1020197</v>
      </c>
      <c r="N61" s="5">
        <v>1020197</v>
      </c>
      <c r="O61" s="4" t="s">
        <v>86</v>
      </c>
      <c r="P61" s="5">
        <v>6.0100000000000007</v>
      </c>
      <c r="Q61" s="5" t="s">
        <v>19</v>
      </c>
      <c r="R61" s="4"/>
      <c r="S61" s="4"/>
    </row>
    <row r="62" spans="1:19" ht="18" customHeight="1" x14ac:dyDescent="0.2">
      <c r="A62" s="5"/>
      <c r="B62" s="5"/>
      <c r="C62" s="4"/>
      <c r="D62" s="5">
        <v>1020198</v>
      </c>
      <c r="E62" s="5">
        <v>1020198</v>
      </c>
      <c r="F62" s="5">
        <v>1020198</v>
      </c>
      <c r="G62" s="5">
        <v>1020198</v>
      </c>
      <c r="H62" s="5">
        <v>1020198</v>
      </c>
      <c r="I62" s="5">
        <v>1020198</v>
      </c>
      <c r="J62" s="5">
        <v>1020198</v>
      </c>
      <c r="K62" s="5">
        <v>1020198</v>
      </c>
      <c r="L62" s="5">
        <v>1020198</v>
      </c>
      <c r="M62" s="5">
        <v>1020198</v>
      </c>
      <c r="N62" s="5">
        <v>1020198</v>
      </c>
      <c r="O62" s="4" t="s">
        <v>82</v>
      </c>
      <c r="P62" s="5">
        <v>0.33</v>
      </c>
      <c r="Q62" s="5" t="s">
        <v>19</v>
      </c>
      <c r="R62" s="4"/>
      <c r="S62" s="4"/>
    </row>
    <row r="63" spans="1:19" ht="18" customHeight="1" x14ac:dyDescent="0.2">
      <c r="A63" s="24"/>
      <c r="B63" s="24"/>
      <c r="C63" s="6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6"/>
      <c r="P63" s="24"/>
      <c r="Q63" s="15"/>
      <c r="R63" s="4"/>
      <c r="S63" s="4"/>
    </row>
    <row r="64" spans="1:19" ht="18" customHeight="1" x14ac:dyDescent="0.2">
      <c r="A64" s="81" t="s">
        <v>79</v>
      </c>
      <c r="B64" s="82"/>
      <c r="C64" s="82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  <c r="Q64" s="82"/>
      <c r="R64" s="82"/>
      <c r="S64" s="83"/>
    </row>
    <row r="65" spans="1:19" ht="25.5" x14ac:dyDescent="0.2">
      <c r="A65" s="17" t="s">
        <v>35</v>
      </c>
      <c r="B65" s="14" t="s">
        <v>31</v>
      </c>
      <c r="C65" s="14" t="s">
        <v>32</v>
      </c>
      <c r="D65" s="70"/>
      <c r="E65" s="71"/>
      <c r="F65" s="71"/>
      <c r="G65" s="71"/>
      <c r="H65" s="71"/>
      <c r="I65" s="71"/>
      <c r="J65" s="71"/>
      <c r="K65" s="71"/>
      <c r="L65" s="71"/>
      <c r="M65" s="71"/>
      <c r="N65" s="72"/>
      <c r="O65" s="17" t="s">
        <v>5</v>
      </c>
      <c r="P65" s="17" t="s">
        <v>33</v>
      </c>
      <c r="Q65" s="70" t="s">
        <v>34</v>
      </c>
      <c r="R65" s="71"/>
      <c r="S65" s="72"/>
    </row>
    <row r="66" spans="1:19" ht="15" customHeight="1" x14ac:dyDescent="0.2">
      <c r="A66" s="73" t="s">
        <v>71</v>
      </c>
      <c r="B66" s="75">
        <f>VLOOKUP(CONCATENATE("VIDRO PUX DIR ",Q66,"X",R66,"X",S66,"MM + COR"),[1]VIDROS!$A$5:$AD$415,5,FALSE)</f>
        <v>181000113</v>
      </c>
      <c r="C66" s="22" t="s">
        <v>2</v>
      </c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23" t="str">
        <f>CONCATENATE("VIDRO PELIC ESP PRATA DIR ",Q$66,"X",R$66,"X",S$66)</f>
        <v>VIDRO PELIC ESP PRATA DIR 2145X877X4</v>
      </c>
      <c r="P66" s="77">
        <v>1</v>
      </c>
      <c r="Q66" s="77">
        <f>Q5-55</f>
        <v>2145</v>
      </c>
      <c r="R66" s="77">
        <f>R5-23</f>
        <v>877</v>
      </c>
      <c r="S66" s="77">
        <v>4</v>
      </c>
    </row>
    <row r="67" spans="1:19" ht="15" customHeight="1" x14ac:dyDescent="0.2">
      <c r="A67" s="74"/>
      <c r="B67" s="76"/>
      <c r="C67" s="22">
        <v>26</v>
      </c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23" t="str">
        <f>CONCATENATE("VIDRO PELIC ESP FUME DIR ",Q$66,"X",R$66,"X",S$66)</f>
        <v>VIDRO PELIC ESP FUME DIR 2145X877X4</v>
      </c>
      <c r="P67" s="78"/>
      <c r="Q67" s="78"/>
      <c r="R67" s="78"/>
      <c r="S67" s="78"/>
    </row>
    <row r="68" spans="1:19" ht="15" customHeight="1" x14ac:dyDescent="0.2">
      <c r="A68" s="85"/>
      <c r="B68" s="86"/>
      <c r="C68" s="22">
        <v>27</v>
      </c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23" t="str">
        <f>CONCATENATE("VIDRO PELIC ESP CHAMP DIR ",Q$66,"X",R$66,"X",S$66)</f>
        <v>VIDRO PELIC ESP CHAMP DIR 2145X877X4</v>
      </c>
      <c r="P68" s="78"/>
      <c r="Q68" s="78"/>
      <c r="R68" s="78"/>
      <c r="S68" s="78"/>
    </row>
    <row r="69" spans="1:19" ht="15" customHeight="1" x14ac:dyDescent="0.2">
      <c r="A69" s="79" t="s">
        <v>72</v>
      </c>
      <c r="B69" s="75">
        <f>VLOOKUP(CONCATENATE("VIDRO PUX DIR ",Q66,"X",R66,"X",S66,"MM + COR"),[1]VIDROS!$A$5:$AD$415,4,FALSE)</f>
        <v>123113</v>
      </c>
      <c r="C69" s="19">
        <v>49</v>
      </c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21" t="str">
        <f>CONCATENATE("VIDRO PELIC MET GRAFITE DIR ",Q$66,"X",R$66,"X",S$66)</f>
        <v>VIDRO PELIC MET GRAFITE DIR 2145X877X4</v>
      </c>
      <c r="P69" s="78"/>
      <c r="Q69" s="78"/>
      <c r="R69" s="78"/>
      <c r="S69" s="78"/>
    </row>
    <row r="70" spans="1:19" ht="15" customHeight="1" x14ac:dyDescent="0.2">
      <c r="A70" s="80"/>
      <c r="B70" s="76"/>
      <c r="C70" s="19">
        <v>50</v>
      </c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21" t="str">
        <f>CONCATENATE("VIDRO PELIC MET PRATA DIR ",Q$66,"X",R$66,"X",S$66)</f>
        <v>VIDRO PELIC MET PRATA DIR 2145X877X4</v>
      </c>
      <c r="P70" s="78"/>
      <c r="Q70" s="78"/>
      <c r="R70" s="78"/>
      <c r="S70" s="78"/>
    </row>
    <row r="71" spans="1:19" ht="15" customHeight="1" x14ac:dyDescent="0.2">
      <c r="A71" s="80"/>
      <c r="B71" s="76"/>
      <c r="C71" s="19">
        <v>51</v>
      </c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21" t="str">
        <f>CONCATENATE("VIDRO PELIC MET DOURADO DIR ",Q$66,"X",R$66,"X",S$66)</f>
        <v>VIDRO PELIC MET DOURADO DIR 2145X877X4</v>
      </c>
      <c r="P71" s="78"/>
      <c r="Q71" s="78"/>
      <c r="R71" s="78"/>
      <c r="S71" s="78"/>
    </row>
    <row r="72" spans="1:19" ht="15" customHeight="1" x14ac:dyDescent="0.2">
      <c r="A72" s="80"/>
      <c r="B72" s="76"/>
      <c r="C72" s="19">
        <v>52</v>
      </c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21" t="str">
        <f>CONCATENATE("VIDRO PELIC MET PÉROLA DIR ",Q$66,"X",R$66,"X",S$66)</f>
        <v>VIDRO PELIC MET PÉROLA DIR 2145X877X4</v>
      </c>
      <c r="P72" s="78"/>
      <c r="Q72" s="78"/>
      <c r="R72" s="78"/>
      <c r="S72" s="78"/>
    </row>
    <row r="73" spans="1:19" ht="15" customHeight="1" x14ac:dyDescent="0.2">
      <c r="A73" s="80"/>
      <c r="B73" s="76"/>
      <c r="C73" s="19">
        <v>12</v>
      </c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21" t="str">
        <f>CONCATENATE("VIDRO PELIC BIANCO DIR ",Q$66,"X",R$66,"X",S$66)</f>
        <v>VIDRO PELIC BIANCO DIR 2145X877X4</v>
      </c>
      <c r="P73" s="78"/>
      <c r="Q73" s="78"/>
      <c r="R73" s="78"/>
      <c r="S73" s="78"/>
    </row>
    <row r="74" spans="1:19" ht="15" customHeight="1" x14ac:dyDescent="0.2">
      <c r="A74" s="80"/>
      <c r="B74" s="76"/>
      <c r="C74" s="19">
        <v>13</v>
      </c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21" t="str">
        <f>CONCATENATE("VIDRO PELIC ONIX DIR ",Q$66,"X",R$66,"X",S$66)</f>
        <v>VIDRO PELIC ONIX DIR 2145X877X4</v>
      </c>
      <c r="P74" s="78"/>
      <c r="Q74" s="78"/>
      <c r="R74" s="78"/>
      <c r="S74" s="78"/>
    </row>
    <row r="75" spans="1:19" ht="15" customHeight="1" x14ac:dyDescent="0.2">
      <c r="A75" s="80"/>
      <c r="B75" s="76"/>
      <c r="C75" s="19">
        <v>15</v>
      </c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21" t="str">
        <f>CONCATENATE("VIDRO PELIC GELO DIR ",Q$66,"X",R$66,"X",S$66)</f>
        <v>VIDRO PELIC GELO DIR 2145X877X4</v>
      </c>
      <c r="P75" s="78"/>
      <c r="Q75" s="78"/>
      <c r="R75" s="78"/>
      <c r="S75" s="78"/>
    </row>
    <row r="76" spans="1:19" ht="15" customHeight="1" x14ac:dyDescent="0.2">
      <c r="A76" s="80"/>
      <c r="B76" s="76"/>
      <c r="C76" s="19">
        <v>38</v>
      </c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21" t="str">
        <f>CONCATENATE("VIDRO PELIC NATA DIR ",Q$66,"X",R$66,"X",S$66)</f>
        <v>VIDRO PELIC NATA DIR 2145X877X4</v>
      </c>
      <c r="P76" s="78"/>
      <c r="Q76" s="78"/>
      <c r="R76" s="78"/>
      <c r="S76" s="78"/>
    </row>
    <row r="77" spans="1:19" ht="15" customHeight="1" x14ac:dyDescent="0.2">
      <c r="A77" s="80"/>
      <c r="B77" s="76"/>
      <c r="C77" s="19">
        <v>44</v>
      </c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21" t="str">
        <f>CONCATENATE("VIDRO PELIC BASALTO DIR ",Q$66,"X",R$66,"X",S$66)</f>
        <v>VIDRO PELIC BASALTO DIR 2145X877X4</v>
      </c>
      <c r="P77" s="78"/>
      <c r="Q77" s="78"/>
      <c r="R77" s="78"/>
      <c r="S77" s="78"/>
    </row>
    <row r="78" spans="1:19" ht="15" customHeight="1" x14ac:dyDescent="0.2">
      <c r="A78" s="80"/>
      <c r="B78" s="76"/>
      <c r="C78" s="19">
        <v>10</v>
      </c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21" t="str">
        <f>CONCATENATE("VIDRO PELIC SAND DIR ",Q$66,"X",R$66,"X",S$66)</f>
        <v>VIDRO PELIC SAND DIR 2145X877X4</v>
      </c>
      <c r="P78" s="78"/>
      <c r="Q78" s="78"/>
      <c r="R78" s="78"/>
      <c r="S78" s="78"/>
    </row>
    <row r="79" spans="1:19" ht="15" customHeight="1" x14ac:dyDescent="0.2">
      <c r="A79" s="80"/>
      <c r="B79" s="76"/>
      <c r="C79" s="20" t="s">
        <v>52</v>
      </c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21" t="str">
        <f>CONCATENATE("VIDRO PELIC PETRÓLEO DIR ",Q$66,"X",R$66,"X",S$66)</f>
        <v>VIDRO PELIC PETRÓLEO DIR 2145X877X4</v>
      </c>
      <c r="P79" s="78"/>
      <c r="Q79" s="78"/>
      <c r="R79" s="78"/>
      <c r="S79" s="78"/>
    </row>
    <row r="80" spans="1:19" ht="15" customHeight="1" x14ac:dyDescent="0.2">
      <c r="A80" s="80"/>
      <c r="B80" s="76"/>
      <c r="C80" s="19">
        <v>21</v>
      </c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21" t="str">
        <f>CONCATENATE("VIDRO PELIC FENDI DIR ",Q$66,"X",R$66,"X",S$66)</f>
        <v>VIDRO PELIC FENDI DIR 2145X877X4</v>
      </c>
      <c r="P80" s="78"/>
      <c r="Q80" s="78"/>
      <c r="R80" s="78"/>
      <c r="S80" s="78"/>
    </row>
    <row r="81" spans="1:19" ht="15" customHeight="1" x14ac:dyDescent="0.2">
      <c r="A81" s="80"/>
      <c r="B81" s="76"/>
      <c r="C81" s="19" t="s">
        <v>28</v>
      </c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21" t="str">
        <f>CONCATENATE("VIDRO PELIC SISAL DIR ",Q$66,"X",R$66,"X",S$66)</f>
        <v>VIDRO PELIC SISAL DIR 2145X877X4</v>
      </c>
      <c r="P81" s="78"/>
      <c r="Q81" s="78"/>
      <c r="R81" s="78"/>
      <c r="S81" s="78"/>
    </row>
    <row r="82" spans="1:19" ht="15" customHeight="1" x14ac:dyDescent="0.2">
      <c r="A82" s="87"/>
      <c r="B82" s="86"/>
      <c r="C82" s="19" t="s">
        <v>30</v>
      </c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21" t="str">
        <f>CONCATENATE("VIDRO PELIC ARDOSIA DIR ",Q$66,"X",R$66,"X",S$66)</f>
        <v>VIDRO PELIC ARDOSIA DIR 2145X877X4</v>
      </c>
      <c r="P82" s="84"/>
      <c r="Q82" s="84"/>
      <c r="R82" s="84"/>
      <c r="S82" s="84"/>
    </row>
    <row r="83" spans="1:19" ht="18" customHeight="1" x14ac:dyDescent="0.2">
      <c r="A83" s="81" t="s">
        <v>80</v>
      </c>
      <c r="B83" s="82"/>
      <c r="C83" s="82"/>
      <c r="D83" s="82"/>
      <c r="E83" s="82"/>
      <c r="F83" s="82"/>
      <c r="G83" s="82"/>
      <c r="H83" s="82"/>
      <c r="I83" s="82"/>
      <c r="J83" s="82"/>
      <c r="K83" s="82"/>
      <c r="L83" s="82"/>
      <c r="M83" s="82"/>
      <c r="N83" s="82"/>
      <c r="O83" s="82"/>
      <c r="P83" s="82"/>
      <c r="Q83" s="82"/>
      <c r="R83" s="82"/>
      <c r="S83" s="83"/>
    </row>
    <row r="84" spans="1:19" ht="25.5" x14ac:dyDescent="0.2">
      <c r="A84" s="17" t="s">
        <v>35</v>
      </c>
      <c r="B84" s="14" t="s">
        <v>31</v>
      </c>
      <c r="C84" s="14" t="s">
        <v>32</v>
      </c>
      <c r="D84" s="70"/>
      <c r="E84" s="71"/>
      <c r="F84" s="71"/>
      <c r="G84" s="71"/>
      <c r="H84" s="71"/>
      <c r="I84" s="71"/>
      <c r="J84" s="71"/>
      <c r="K84" s="71"/>
      <c r="L84" s="71"/>
      <c r="M84" s="71"/>
      <c r="N84" s="72"/>
      <c r="O84" s="17" t="s">
        <v>5</v>
      </c>
      <c r="P84" s="17" t="s">
        <v>33</v>
      </c>
      <c r="Q84" s="70" t="s">
        <v>34</v>
      </c>
      <c r="R84" s="71"/>
      <c r="S84" s="72"/>
    </row>
    <row r="85" spans="1:19" ht="15" customHeight="1" x14ac:dyDescent="0.2">
      <c r="A85" s="73" t="s">
        <v>71</v>
      </c>
      <c r="B85" s="75">
        <f>VLOOKUP(CONCATENATE("VIDRO PUX ESQ ",Q85,"X",R85,"X",S85,"MM + COR"),[1]VIDROS!$A$5:$AD$415,5,FALSE)</f>
        <v>181000193</v>
      </c>
      <c r="C85" s="22" t="s">
        <v>2</v>
      </c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23" t="str">
        <f>CONCATENATE("VIDRO PELIC ESP PRATA ESQ ",Q$85,"X",R$85,"X",S$85)</f>
        <v>VIDRO PELIC ESP PRATA ESQ 2145X877X4</v>
      </c>
      <c r="P85" s="77">
        <v>1</v>
      </c>
      <c r="Q85" s="77">
        <f>Q66</f>
        <v>2145</v>
      </c>
      <c r="R85" s="77">
        <f>R66</f>
        <v>877</v>
      </c>
      <c r="S85" s="77">
        <v>4</v>
      </c>
    </row>
    <row r="86" spans="1:19" ht="15" customHeight="1" x14ac:dyDescent="0.2">
      <c r="A86" s="74"/>
      <c r="B86" s="76"/>
      <c r="C86" s="22">
        <v>26</v>
      </c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23" t="str">
        <f>CONCATENATE("VIDRO PELIC ESP FUME ESQ ",Q$85,"X",R$85,"X",S$85)</f>
        <v>VIDRO PELIC ESP FUME ESQ 2145X877X4</v>
      </c>
      <c r="P86" s="78"/>
      <c r="Q86" s="78"/>
      <c r="R86" s="78"/>
      <c r="S86" s="78"/>
    </row>
    <row r="87" spans="1:19" ht="15" customHeight="1" x14ac:dyDescent="0.2">
      <c r="A87" s="85"/>
      <c r="B87" s="86"/>
      <c r="C87" s="22">
        <v>27</v>
      </c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23" t="str">
        <f>CONCATENATE("VIDRO PELIC ESP CHAMP ESQ ",Q$85,"X",R$85,"X",S$85)</f>
        <v>VIDRO PELIC ESP CHAMP ESQ 2145X877X4</v>
      </c>
      <c r="P87" s="78"/>
      <c r="Q87" s="78"/>
      <c r="R87" s="78"/>
      <c r="S87" s="78"/>
    </row>
    <row r="88" spans="1:19" ht="15" customHeight="1" x14ac:dyDescent="0.2">
      <c r="A88" s="79" t="s">
        <v>72</v>
      </c>
      <c r="B88" s="75">
        <f>VLOOKUP(CONCATENATE("VIDRO PUX ESQ ",Q85,"X",R85,"X",S85,"MM + COR"),[1]VIDROS!$A$5:$AD$415,4,FALSE)</f>
        <v>123193</v>
      </c>
      <c r="C88" s="19">
        <v>49</v>
      </c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21" t="str">
        <f>CONCATENATE("VIDRO PELIC MET GRAFITE ESQ ",Q$85,"X",R$85,"X",S$85)</f>
        <v>VIDRO PELIC MET GRAFITE ESQ 2145X877X4</v>
      </c>
      <c r="P88" s="78"/>
      <c r="Q88" s="78"/>
      <c r="R88" s="78"/>
      <c r="S88" s="78"/>
    </row>
    <row r="89" spans="1:19" ht="15" customHeight="1" x14ac:dyDescent="0.2">
      <c r="A89" s="80"/>
      <c r="B89" s="76"/>
      <c r="C89" s="19">
        <v>50</v>
      </c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21" t="str">
        <f>CONCATENATE("VIDRO PELIC MET PRATA ESQ ",Q$85,"X",R$85,"X",S$85)</f>
        <v>VIDRO PELIC MET PRATA ESQ 2145X877X4</v>
      </c>
      <c r="P89" s="78"/>
      <c r="Q89" s="78"/>
      <c r="R89" s="78"/>
      <c r="S89" s="78"/>
    </row>
    <row r="90" spans="1:19" ht="15" customHeight="1" x14ac:dyDescent="0.2">
      <c r="A90" s="80"/>
      <c r="B90" s="76"/>
      <c r="C90" s="19">
        <v>51</v>
      </c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21" t="str">
        <f>CONCATENATE("VIDRO PELIC MET DOURADO ESQ ",Q$85,"X",R$85,"X",S$85)</f>
        <v>VIDRO PELIC MET DOURADO ESQ 2145X877X4</v>
      </c>
      <c r="P90" s="78"/>
      <c r="Q90" s="78"/>
      <c r="R90" s="78"/>
      <c r="S90" s="78"/>
    </row>
    <row r="91" spans="1:19" ht="15" customHeight="1" x14ac:dyDescent="0.2">
      <c r="A91" s="80"/>
      <c r="B91" s="76"/>
      <c r="C91" s="19">
        <v>52</v>
      </c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21" t="str">
        <f>CONCATENATE("VIDRO PELIC MET PÉROLA ESQ ",Q$85,"X",R$85,"X",S$85)</f>
        <v>VIDRO PELIC MET PÉROLA ESQ 2145X877X4</v>
      </c>
      <c r="P91" s="78"/>
      <c r="Q91" s="78"/>
      <c r="R91" s="78"/>
      <c r="S91" s="78"/>
    </row>
    <row r="92" spans="1:19" ht="15" customHeight="1" x14ac:dyDescent="0.2">
      <c r="A92" s="80"/>
      <c r="B92" s="76"/>
      <c r="C92" s="19">
        <v>12</v>
      </c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21" t="str">
        <f>CONCATENATE("VIDRO PELIC BIANCO ESQ ",Q$85,"X",R$85,"X",S$85)</f>
        <v>VIDRO PELIC BIANCO ESQ 2145X877X4</v>
      </c>
      <c r="P92" s="78"/>
      <c r="Q92" s="78"/>
      <c r="R92" s="78"/>
      <c r="S92" s="78"/>
    </row>
    <row r="93" spans="1:19" ht="15" customHeight="1" x14ac:dyDescent="0.2">
      <c r="A93" s="80"/>
      <c r="B93" s="76"/>
      <c r="C93" s="19">
        <v>13</v>
      </c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21" t="str">
        <f>CONCATENATE("VIDRO PELIC ONIX ESQ ",Q$85,"X",R$85,"X",S$85)</f>
        <v>VIDRO PELIC ONIX ESQ 2145X877X4</v>
      </c>
      <c r="P93" s="78"/>
      <c r="Q93" s="78"/>
      <c r="R93" s="78"/>
      <c r="S93" s="78"/>
    </row>
    <row r="94" spans="1:19" ht="15" customHeight="1" x14ac:dyDescent="0.2">
      <c r="A94" s="80"/>
      <c r="B94" s="76"/>
      <c r="C94" s="19">
        <v>15</v>
      </c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21" t="str">
        <f>CONCATENATE("VIDRO PELIC GELO ESQ ",Q$85,"X",R$85,"X",S$85)</f>
        <v>VIDRO PELIC GELO ESQ 2145X877X4</v>
      </c>
      <c r="P94" s="78"/>
      <c r="Q94" s="78"/>
      <c r="R94" s="78"/>
      <c r="S94" s="78"/>
    </row>
    <row r="95" spans="1:19" ht="15" customHeight="1" x14ac:dyDescent="0.2">
      <c r="A95" s="80"/>
      <c r="B95" s="76"/>
      <c r="C95" s="19">
        <v>38</v>
      </c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21" t="str">
        <f>CONCATENATE("VIDRO PELIC NATA ESQ ",Q$85,"X",R$85,"X",S$85)</f>
        <v>VIDRO PELIC NATA ESQ 2145X877X4</v>
      </c>
      <c r="P95" s="78"/>
      <c r="Q95" s="78"/>
      <c r="R95" s="78"/>
      <c r="S95" s="78"/>
    </row>
    <row r="96" spans="1:19" ht="15" customHeight="1" x14ac:dyDescent="0.2">
      <c r="A96" s="80"/>
      <c r="B96" s="76"/>
      <c r="C96" s="19">
        <v>44</v>
      </c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21" t="str">
        <f>CONCATENATE("VIDRO PELIC BASALTO ESQ ",Q$85,"X",R$85,"X",S$85)</f>
        <v>VIDRO PELIC BASALTO ESQ 2145X877X4</v>
      </c>
      <c r="P96" s="78"/>
      <c r="Q96" s="78"/>
      <c r="R96" s="78"/>
      <c r="S96" s="78"/>
    </row>
    <row r="97" spans="1:19" ht="15" customHeight="1" x14ac:dyDescent="0.2">
      <c r="A97" s="80"/>
      <c r="B97" s="76"/>
      <c r="C97" s="19">
        <v>10</v>
      </c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21" t="str">
        <f>CONCATENATE("VIDRO PELIC SAND ESQ ",Q$85,"X",R$85,"X",S$85)</f>
        <v>VIDRO PELIC SAND ESQ 2145X877X4</v>
      </c>
      <c r="P97" s="78"/>
      <c r="Q97" s="78"/>
      <c r="R97" s="78"/>
      <c r="S97" s="78"/>
    </row>
    <row r="98" spans="1:19" ht="15" customHeight="1" x14ac:dyDescent="0.2">
      <c r="A98" s="80"/>
      <c r="B98" s="76"/>
      <c r="C98" s="20" t="s">
        <v>52</v>
      </c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21" t="str">
        <f>CONCATENATE("VIDRO PELIC PETRÓLEO ESQ ",Q$85,"X",R$85,"X",S$85)</f>
        <v>VIDRO PELIC PETRÓLEO ESQ 2145X877X4</v>
      </c>
      <c r="P98" s="78"/>
      <c r="Q98" s="78"/>
      <c r="R98" s="78"/>
      <c r="S98" s="78"/>
    </row>
    <row r="99" spans="1:19" ht="15" customHeight="1" x14ac:dyDescent="0.2">
      <c r="A99" s="80"/>
      <c r="B99" s="76"/>
      <c r="C99" s="19">
        <v>21</v>
      </c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21" t="str">
        <f>CONCATENATE("VIDRO PELIC FENDI ESQ ",Q$85,"X",R$85,"X",S$85)</f>
        <v>VIDRO PELIC FENDI ESQ 2145X877X4</v>
      </c>
      <c r="P99" s="78"/>
      <c r="Q99" s="78"/>
      <c r="R99" s="78"/>
      <c r="S99" s="78"/>
    </row>
    <row r="100" spans="1:19" ht="15" customHeight="1" x14ac:dyDescent="0.2">
      <c r="A100" s="80"/>
      <c r="B100" s="76"/>
      <c r="C100" s="19" t="s">
        <v>28</v>
      </c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21" t="str">
        <f>CONCATENATE("VIDRO PELIC SISAL ESQ ",Q$85,"X",R$85,"X",S$85)</f>
        <v>VIDRO PELIC SISAL ESQ 2145X877X4</v>
      </c>
      <c r="P100" s="78"/>
      <c r="Q100" s="78"/>
      <c r="R100" s="78"/>
      <c r="S100" s="78"/>
    </row>
    <row r="101" spans="1:19" ht="15" customHeight="1" x14ac:dyDescent="0.2">
      <c r="A101" s="87"/>
      <c r="B101" s="86"/>
      <c r="C101" s="19" t="s">
        <v>30</v>
      </c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21" t="str">
        <f>CONCATENATE("VIDRO PELIC ARDOSIA ESQ ",Q$85,"X",R$85,"X",S$85)</f>
        <v>VIDRO PELIC ARDOSIA ESQ 2145X877X4</v>
      </c>
      <c r="P101" s="84"/>
      <c r="Q101" s="84"/>
      <c r="R101" s="84"/>
      <c r="S101" s="84"/>
    </row>
    <row r="102" spans="1:19" ht="18" customHeight="1" x14ac:dyDescent="0.2">
      <c r="A102" s="81" t="s">
        <v>70</v>
      </c>
      <c r="B102" s="82"/>
      <c r="C102" s="82"/>
      <c r="D102" s="82"/>
      <c r="E102" s="82"/>
      <c r="F102" s="82"/>
      <c r="G102" s="82"/>
      <c r="H102" s="82"/>
      <c r="I102" s="82"/>
      <c r="J102" s="82"/>
      <c r="K102" s="82"/>
      <c r="L102" s="82"/>
      <c r="M102" s="82"/>
      <c r="N102" s="82"/>
      <c r="O102" s="82"/>
      <c r="P102" s="82"/>
      <c r="Q102" s="82"/>
      <c r="R102" s="82"/>
      <c r="S102" s="83"/>
    </row>
    <row r="103" spans="1:19" ht="25.5" x14ac:dyDescent="0.2">
      <c r="A103" s="17" t="s">
        <v>35</v>
      </c>
      <c r="B103" s="14" t="s">
        <v>31</v>
      </c>
      <c r="C103" s="14" t="s">
        <v>32</v>
      </c>
      <c r="D103" s="70"/>
      <c r="E103" s="71"/>
      <c r="F103" s="71"/>
      <c r="G103" s="71"/>
      <c r="H103" s="71"/>
      <c r="I103" s="71"/>
      <c r="J103" s="71"/>
      <c r="K103" s="71"/>
      <c r="L103" s="71"/>
      <c r="M103" s="71"/>
      <c r="N103" s="72"/>
      <c r="O103" s="17" t="s">
        <v>5</v>
      </c>
      <c r="P103" s="17" t="s">
        <v>33</v>
      </c>
      <c r="Q103" s="70" t="s">
        <v>34</v>
      </c>
      <c r="R103" s="71"/>
      <c r="S103" s="72"/>
    </row>
    <row r="104" spans="1:19" ht="15" customHeight="1" x14ac:dyDescent="0.2">
      <c r="A104" s="73" t="s">
        <v>71</v>
      </c>
      <c r="B104" s="75">
        <f>VLOOKUP(CONCATENATE("VIDRO PUX ",Q104,"X",R104,"X",S104,"MM + COR"),[1]VIDROS!$A$5:$AD$415,5,FALSE)</f>
        <v>181000363</v>
      </c>
      <c r="C104" s="22">
        <v>58</v>
      </c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23" t="str">
        <f>CONCATENATE("VIDRO TEMP LINEE ARGENTO ",Q$104,"X",R$104,"X",S$104)</f>
        <v>VIDRO TEMP LINEE ARGENTO 2145X877X6</v>
      </c>
      <c r="P104" s="77">
        <v>1</v>
      </c>
      <c r="Q104" s="77">
        <f>Q66</f>
        <v>2145</v>
      </c>
      <c r="R104" s="77">
        <f>R66</f>
        <v>877</v>
      </c>
      <c r="S104" s="77">
        <v>6</v>
      </c>
    </row>
    <row r="105" spans="1:19" ht="15" customHeight="1" x14ac:dyDescent="0.2">
      <c r="A105" s="74"/>
      <c r="B105" s="76"/>
      <c r="C105" s="22">
        <v>59</v>
      </c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23" t="str">
        <f>CONCATENATE("VIDRO TEMP LINEE ORO ",Q$104,"X",R$104,"X",S$104)</f>
        <v>VIDRO TEMP LINEE ORO 2145X877X6</v>
      </c>
      <c r="P105" s="78"/>
      <c r="Q105" s="78"/>
      <c r="R105" s="78"/>
      <c r="S105" s="78"/>
    </row>
    <row r="106" spans="1:19" ht="15" customHeight="1" x14ac:dyDescent="0.2">
      <c r="A106" s="79" t="s">
        <v>72</v>
      </c>
      <c r="B106" s="75">
        <f>VLOOKUP(CONCATENATE("VIDRO PUX ",Q104,"X",R104,"X",S104,"MM + COR"),[1]VIDROS!$A$5:$AD$415,4,FALSE)</f>
        <v>123363</v>
      </c>
      <c r="C106" s="19">
        <v>60</v>
      </c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21" t="str">
        <f>CONCATENATE("VIDRO TEMP FUMÊ CHAMP ",Q$104,"X",R$104,"X",S$104)</f>
        <v>VIDRO TEMP FUMÊ CHAMP 2145X877X6</v>
      </c>
      <c r="P106" s="78"/>
      <c r="Q106" s="78"/>
      <c r="R106" s="78"/>
      <c r="S106" s="78"/>
    </row>
    <row r="107" spans="1:19" s="3" customFormat="1" ht="15" customHeight="1" x14ac:dyDescent="0.2">
      <c r="A107" s="80"/>
      <c r="B107" s="76"/>
      <c r="C107" s="19">
        <v>61</v>
      </c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21" t="str">
        <f>CONCATENATE("VIDRO TEMP FUMÊ CZ ",Q$104,"X",R$104,"X",S$104)</f>
        <v>VIDRO TEMP FUMÊ CZ 2145X877X6</v>
      </c>
      <c r="P107" s="78"/>
      <c r="Q107" s="78"/>
      <c r="R107" s="78"/>
      <c r="S107" s="78"/>
    </row>
    <row r="108" spans="1:19" s="3" customFormat="1" ht="15" customHeight="1" x14ac:dyDescent="0.2">
      <c r="A108" s="80"/>
      <c r="B108" s="76"/>
      <c r="C108" s="19">
        <v>63</v>
      </c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21" t="str">
        <f>CONCATENATE("VIDRO TEMP REFL CRISTAL ",Q$104,"X",R$104,"X",S$104)</f>
        <v>VIDRO TEMP REFL CRISTAL 2145X877X6</v>
      </c>
      <c r="P108" s="78"/>
      <c r="Q108" s="78"/>
      <c r="R108" s="78"/>
      <c r="S108" s="78"/>
    </row>
    <row r="109" spans="1:19" ht="15" customHeight="1" x14ac:dyDescent="0.2">
      <c r="A109" s="80"/>
      <c r="B109" s="76"/>
      <c r="C109" s="19">
        <v>12</v>
      </c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21" t="str">
        <f>CONCATENATE("VIDRO PELIC BIANCO ",Q$104,"X",R$104,"X",S$104)</f>
        <v>VIDRO PELIC BIANCO 2145X877X6</v>
      </c>
      <c r="P109" s="78"/>
      <c r="Q109" s="78"/>
      <c r="R109" s="78"/>
      <c r="S109" s="78"/>
    </row>
    <row r="110" spans="1:19" ht="15" customHeight="1" x14ac:dyDescent="0.2">
      <c r="A110" s="80"/>
      <c r="B110" s="76"/>
      <c r="C110" s="19" t="s">
        <v>36</v>
      </c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21" t="str">
        <f>CONCATENATE("VIDRO TEMP REFLETO CHAMP ",Q$104,"X",R$104,"X",S$104)</f>
        <v>VIDRO TEMP REFLETO CHAMP 2145X877X6</v>
      </c>
      <c r="P110" s="78"/>
      <c r="Q110" s="78"/>
      <c r="R110" s="78"/>
      <c r="S110" s="78"/>
    </row>
    <row r="111" spans="1:19" ht="15" customHeight="1" x14ac:dyDescent="0.2">
      <c r="A111" s="80"/>
      <c r="B111" s="76"/>
      <c r="C111" s="19" t="s">
        <v>37</v>
      </c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21" t="str">
        <f>CONCATENATE("VIDRO TEMP REFLETO CINZA ",Q$104,"X",R$104,"X",S$104)</f>
        <v>VIDRO TEMP REFLETO CINZA 2145X877X6</v>
      </c>
      <c r="P111" s="78"/>
      <c r="Q111" s="78"/>
      <c r="R111" s="78"/>
      <c r="S111" s="78"/>
    </row>
    <row r="112" spans="1:19" ht="15" customHeight="1" x14ac:dyDescent="0.2">
      <c r="A112" s="80"/>
      <c r="B112" s="76"/>
      <c r="C112" s="19" t="s">
        <v>38</v>
      </c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21" t="str">
        <f>CONCATENATE("VIDRO TEMP TRANSPARENTE ",Q$104,"X",R$104,"X",S$104)</f>
        <v>VIDRO TEMP TRANSPARENTE 2145X877X6</v>
      </c>
      <c r="P112" s="78"/>
      <c r="Q112" s="78"/>
      <c r="R112" s="78"/>
      <c r="S112" s="78"/>
    </row>
  </sheetData>
  <mergeCells count="71">
    <mergeCell ref="P43:P44"/>
    <mergeCell ref="Q43:Q44"/>
    <mergeCell ref="R43:R44"/>
    <mergeCell ref="S43:S44"/>
    <mergeCell ref="A83:S83"/>
    <mergeCell ref="S66:S82"/>
    <mergeCell ref="A69:A82"/>
    <mergeCell ref="B69:B82"/>
    <mergeCell ref="P48:P49"/>
    <mergeCell ref="Q48:Q49"/>
    <mergeCell ref="R48:R49"/>
    <mergeCell ref="S48:S49"/>
    <mergeCell ref="A64:S64"/>
    <mergeCell ref="D65:N65"/>
    <mergeCell ref="Q65:S65"/>
    <mergeCell ref="A66:A68"/>
    <mergeCell ref="Q84:S84"/>
    <mergeCell ref="A85:A87"/>
    <mergeCell ref="B85:B87"/>
    <mergeCell ref="P85:P101"/>
    <mergeCell ref="Q85:Q101"/>
    <mergeCell ref="R85:R101"/>
    <mergeCell ref="S85:S101"/>
    <mergeCell ref="A88:A101"/>
    <mergeCell ref="B88:B101"/>
    <mergeCell ref="S5:S29"/>
    <mergeCell ref="A1:S1"/>
    <mergeCell ref="A2:S2"/>
    <mergeCell ref="A3:A4"/>
    <mergeCell ref="B3:C4"/>
    <mergeCell ref="D3:N3"/>
    <mergeCell ref="O3:O4"/>
    <mergeCell ref="P3:P4"/>
    <mergeCell ref="Q3:S3"/>
    <mergeCell ref="A5:A29"/>
    <mergeCell ref="B5:C29"/>
    <mergeCell ref="O5:O29"/>
    <mergeCell ref="Q5:Q29"/>
    <mergeCell ref="R5:R29"/>
    <mergeCell ref="A30:S30"/>
    <mergeCell ref="A31:A32"/>
    <mergeCell ref="B31:B32"/>
    <mergeCell ref="C31:C32"/>
    <mergeCell ref="D31:N31"/>
    <mergeCell ref="O31:O32"/>
    <mergeCell ref="P31:P32"/>
    <mergeCell ref="Q31:S31"/>
    <mergeCell ref="P33:P34"/>
    <mergeCell ref="Q33:Q34"/>
    <mergeCell ref="R33:R34"/>
    <mergeCell ref="S33:S34"/>
    <mergeCell ref="P38:P39"/>
    <mergeCell ref="Q38:Q39"/>
    <mergeCell ref="R38:R39"/>
    <mergeCell ref="S38:S39"/>
    <mergeCell ref="B66:B68"/>
    <mergeCell ref="P66:P82"/>
    <mergeCell ref="Q66:Q82"/>
    <mergeCell ref="R66:R82"/>
    <mergeCell ref="B106:B112"/>
    <mergeCell ref="A102:S102"/>
    <mergeCell ref="D103:N103"/>
    <mergeCell ref="Q103:S103"/>
    <mergeCell ref="A104:A105"/>
    <mergeCell ref="B104:B105"/>
    <mergeCell ref="P104:P112"/>
    <mergeCell ref="Q104:Q112"/>
    <mergeCell ref="R104:R112"/>
    <mergeCell ref="S104:S112"/>
    <mergeCell ref="A106:A112"/>
    <mergeCell ref="D84:N84"/>
  </mergeCells>
  <pageMargins left="0.511811024" right="0.511811024" top="0.78740157499999996" bottom="0.78740157499999996" header="0.31496062000000002" footer="0.31496062000000002"/>
  <pageSetup paperSize="9" scale="27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3"/>
  <dimension ref="A1:S112"/>
  <sheetViews>
    <sheetView showGridLines="0" view="pageBreakPreview" zoomScale="80" zoomScaleNormal="100" zoomScaleSheetLayoutView="80" workbookViewId="0">
      <selection activeCell="A83" sqref="A83:S83"/>
    </sheetView>
  </sheetViews>
  <sheetFormatPr defaultColWidth="9.140625" defaultRowHeight="12.75" x14ac:dyDescent="0.2"/>
  <cols>
    <col min="1" max="1" width="23.5703125" style="1" bestFit="1" customWidth="1"/>
    <col min="2" max="3" width="14.7109375" style="1" customWidth="1"/>
    <col min="4" max="14" width="14.42578125" style="1" customWidth="1"/>
    <col min="15" max="15" width="76.28515625" style="1" bestFit="1" customWidth="1"/>
    <col min="16" max="16" width="18" style="1" bestFit="1" customWidth="1"/>
    <col min="17" max="19" width="10.7109375" style="1" customWidth="1"/>
    <col min="20" max="16384" width="9.140625" style="1"/>
  </cols>
  <sheetData>
    <row r="1" spans="1:19" s="2" customFormat="1" ht="33.75" customHeight="1" thickBot="1" x14ac:dyDescent="0.35">
      <c r="A1" s="62" t="s">
        <v>77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</row>
    <row r="2" spans="1:19" s="2" customFormat="1" ht="60.75" customHeight="1" x14ac:dyDescent="0.2">
      <c r="A2" s="64" t="s">
        <v>83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</row>
    <row r="3" spans="1:19" s="2" customFormat="1" ht="27.75" customHeight="1" x14ac:dyDescent="0.2">
      <c r="A3" s="66" t="s">
        <v>3</v>
      </c>
      <c r="B3" s="66" t="s">
        <v>4</v>
      </c>
      <c r="C3" s="66" t="s">
        <v>6</v>
      </c>
      <c r="D3" s="52" t="s">
        <v>6</v>
      </c>
      <c r="E3" s="53"/>
      <c r="F3" s="53"/>
      <c r="G3" s="53"/>
      <c r="H3" s="53"/>
      <c r="I3" s="53"/>
      <c r="J3" s="53"/>
      <c r="K3" s="53"/>
      <c r="L3" s="53"/>
      <c r="M3" s="53"/>
      <c r="N3" s="54"/>
      <c r="O3" s="67" t="s">
        <v>5</v>
      </c>
      <c r="P3" s="68" t="s">
        <v>42</v>
      </c>
      <c r="Q3" s="67" t="s">
        <v>7</v>
      </c>
      <c r="R3" s="67"/>
      <c r="S3" s="67"/>
    </row>
    <row r="4" spans="1:19" ht="38.25" customHeight="1" x14ac:dyDescent="0.2">
      <c r="A4" s="66"/>
      <c r="B4" s="66"/>
      <c r="C4" s="66"/>
      <c r="D4" s="7" t="s">
        <v>50</v>
      </c>
      <c r="E4" s="7" t="s">
        <v>43</v>
      </c>
      <c r="F4" s="7" t="s">
        <v>44</v>
      </c>
      <c r="G4" s="7" t="s">
        <v>45</v>
      </c>
      <c r="H4" s="7" t="s">
        <v>46</v>
      </c>
      <c r="I4" s="7" t="s">
        <v>47</v>
      </c>
      <c r="J4" s="7" t="s">
        <v>48</v>
      </c>
      <c r="K4" s="7" t="s">
        <v>49</v>
      </c>
      <c r="L4" s="7" t="s">
        <v>66</v>
      </c>
      <c r="M4" s="7" t="s">
        <v>67</v>
      </c>
      <c r="N4" s="7" t="s">
        <v>68</v>
      </c>
      <c r="O4" s="67"/>
      <c r="P4" s="69"/>
      <c r="Q4" s="26" t="s">
        <v>8</v>
      </c>
      <c r="R4" s="26" t="s">
        <v>9</v>
      </c>
      <c r="S4" s="26" t="s">
        <v>1</v>
      </c>
    </row>
    <row r="5" spans="1:19" ht="38.25" customHeight="1" x14ac:dyDescent="0.2">
      <c r="A5" s="43">
        <v>929142</v>
      </c>
      <c r="B5" s="56">
        <f>VLOOKUP(A5,'[1]PTA DESL ALUM VD'!$B$10:$F$278,2,FALSE)</f>
        <v>570114</v>
      </c>
      <c r="C5" s="57"/>
      <c r="D5" s="33">
        <v>330005</v>
      </c>
      <c r="E5" s="33">
        <v>330105</v>
      </c>
      <c r="F5" s="33">
        <v>330205</v>
      </c>
      <c r="G5" s="33">
        <v>330305</v>
      </c>
      <c r="H5" s="33">
        <v>330405</v>
      </c>
      <c r="I5" s="33">
        <v>330505</v>
      </c>
      <c r="J5" s="33">
        <v>330605</v>
      </c>
      <c r="K5" s="33">
        <v>330705</v>
      </c>
      <c r="L5" s="33">
        <v>330805</v>
      </c>
      <c r="M5" s="33">
        <v>330905</v>
      </c>
      <c r="N5" s="33">
        <v>331005</v>
      </c>
      <c r="O5" s="43" t="str">
        <f>VLOOKUP(A5,'[1]PTA DESL ALUM VD'!$B$10:$F$278,3,FALSE)</f>
        <v>PORTA ESP ATRIA PUX 2200X1000X45 + COR</v>
      </c>
      <c r="P5" s="32" t="s">
        <v>60</v>
      </c>
      <c r="Q5" s="43">
        <f>VLOOKUP(A5,'[1]PTA DESL ALUM VD'!$B$10:$F$278,4,FALSE)</f>
        <v>2200</v>
      </c>
      <c r="R5" s="43">
        <f>VLOOKUP(A5,'[1]PTA DESL ALUM VD'!$B$10:$F$278,5,FALSE)</f>
        <v>1000</v>
      </c>
      <c r="S5" s="43">
        <v>45</v>
      </c>
    </row>
    <row r="6" spans="1:19" ht="38.25" customHeight="1" x14ac:dyDescent="0.2">
      <c r="A6" s="55"/>
      <c r="B6" s="58"/>
      <c r="C6" s="59"/>
      <c r="D6" s="33">
        <v>330006</v>
      </c>
      <c r="E6" s="33">
        <v>330106</v>
      </c>
      <c r="F6" s="33">
        <v>330206</v>
      </c>
      <c r="G6" s="33">
        <v>330306</v>
      </c>
      <c r="H6" s="33">
        <v>330406</v>
      </c>
      <c r="I6" s="33">
        <v>330506</v>
      </c>
      <c r="J6" s="33">
        <v>330606</v>
      </c>
      <c r="K6" s="33">
        <v>330706</v>
      </c>
      <c r="L6" s="33">
        <v>330806</v>
      </c>
      <c r="M6" s="33">
        <v>330906</v>
      </c>
      <c r="N6" s="33">
        <v>331006</v>
      </c>
      <c r="O6" s="55"/>
      <c r="P6" s="32" t="s">
        <v>26</v>
      </c>
      <c r="Q6" s="55"/>
      <c r="R6" s="55"/>
      <c r="S6" s="55"/>
    </row>
    <row r="7" spans="1:19" ht="38.25" customHeight="1" x14ac:dyDescent="0.2">
      <c r="A7" s="55"/>
      <c r="B7" s="58"/>
      <c r="C7" s="59"/>
      <c r="D7" s="33">
        <v>330008</v>
      </c>
      <c r="E7" s="33">
        <v>330108</v>
      </c>
      <c r="F7" s="33">
        <v>330208</v>
      </c>
      <c r="G7" s="33">
        <v>330308</v>
      </c>
      <c r="H7" s="33">
        <v>330408</v>
      </c>
      <c r="I7" s="33">
        <v>330508</v>
      </c>
      <c r="J7" s="33">
        <v>330608</v>
      </c>
      <c r="K7" s="33">
        <v>330708</v>
      </c>
      <c r="L7" s="33">
        <v>330808</v>
      </c>
      <c r="M7" s="33">
        <v>330908</v>
      </c>
      <c r="N7" s="33">
        <v>331008</v>
      </c>
      <c r="O7" s="55"/>
      <c r="P7" s="32" t="s">
        <v>51</v>
      </c>
      <c r="Q7" s="55"/>
      <c r="R7" s="55"/>
      <c r="S7" s="55"/>
    </row>
    <row r="8" spans="1:19" ht="38.25" customHeight="1" x14ac:dyDescent="0.2">
      <c r="A8" s="55"/>
      <c r="B8" s="58"/>
      <c r="C8" s="59"/>
      <c r="D8" s="33">
        <v>330009</v>
      </c>
      <c r="E8" s="33">
        <v>330109</v>
      </c>
      <c r="F8" s="33">
        <v>330209</v>
      </c>
      <c r="G8" s="33">
        <v>330309</v>
      </c>
      <c r="H8" s="33">
        <v>330409</v>
      </c>
      <c r="I8" s="33">
        <v>330509</v>
      </c>
      <c r="J8" s="33">
        <v>330609</v>
      </c>
      <c r="K8" s="33">
        <v>330709</v>
      </c>
      <c r="L8" s="33">
        <v>330809</v>
      </c>
      <c r="M8" s="33">
        <v>330909</v>
      </c>
      <c r="N8" s="33">
        <v>331009</v>
      </c>
      <c r="O8" s="55"/>
      <c r="P8" s="32" t="s">
        <v>65</v>
      </c>
      <c r="Q8" s="55"/>
      <c r="R8" s="55"/>
      <c r="S8" s="55"/>
    </row>
    <row r="9" spans="1:19" ht="30" customHeight="1" x14ac:dyDescent="0.2">
      <c r="A9" s="55"/>
      <c r="B9" s="58"/>
      <c r="C9" s="59"/>
      <c r="D9" s="33">
        <v>330010</v>
      </c>
      <c r="E9" s="33">
        <v>330110</v>
      </c>
      <c r="F9" s="33">
        <v>330210</v>
      </c>
      <c r="G9" s="33">
        <v>330310</v>
      </c>
      <c r="H9" s="33">
        <v>330410</v>
      </c>
      <c r="I9" s="33">
        <v>330510</v>
      </c>
      <c r="J9" s="33">
        <v>330610</v>
      </c>
      <c r="K9" s="33">
        <v>330710</v>
      </c>
      <c r="L9" s="33">
        <v>330810</v>
      </c>
      <c r="M9" s="33">
        <v>330910</v>
      </c>
      <c r="N9" s="33">
        <v>331010</v>
      </c>
      <c r="O9" s="55"/>
      <c r="P9" s="32" t="s">
        <v>24</v>
      </c>
      <c r="Q9" s="55"/>
      <c r="R9" s="55"/>
      <c r="S9" s="55"/>
    </row>
    <row r="10" spans="1:19" ht="30" customHeight="1" x14ac:dyDescent="0.2">
      <c r="A10" s="55"/>
      <c r="B10" s="58"/>
      <c r="C10" s="59"/>
      <c r="D10" s="33">
        <v>330012</v>
      </c>
      <c r="E10" s="33">
        <v>330112</v>
      </c>
      <c r="F10" s="33">
        <v>330212</v>
      </c>
      <c r="G10" s="33">
        <v>330312</v>
      </c>
      <c r="H10" s="33">
        <v>330412</v>
      </c>
      <c r="I10" s="33">
        <v>330512</v>
      </c>
      <c r="J10" s="33">
        <v>330612</v>
      </c>
      <c r="K10" s="33">
        <v>330712</v>
      </c>
      <c r="L10" s="33">
        <v>330812</v>
      </c>
      <c r="M10" s="33">
        <v>330912</v>
      </c>
      <c r="N10" s="33">
        <v>331012</v>
      </c>
      <c r="O10" s="55"/>
      <c r="P10" s="32" t="s">
        <v>12</v>
      </c>
      <c r="Q10" s="55"/>
      <c r="R10" s="55"/>
      <c r="S10" s="55"/>
    </row>
    <row r="11" spans="1:19" ht="30" customHeight="1" x14ac:dyDescent="0.2">
      <c r="A11" s="55"/>
      <c r="B11" s="58"/>
      <c r="C11" s="59"/>
      <c r="D11" s="33">
        <v>330013</v>
      </c>
      <c r="E11" s="33">
        <v>330113</v>
      </c>
      <c r="F11" s="33">
        <v>330213</v>
      </c>
      <c r="G11" s="33">
        <v>330313</v>
      </c>
      <c r="H11" s="33">
        <v>330413</v>
      </c>
      <c r="I11" s="33">
        <v>330513</v>
      </c>
      <c r="J11" s="33">
        <v>330613</v>
      </c>
      <c r="K11" s="33">
        <v>330713</v>
      </c>
      <c r="L11" s="33">
        <v>330813</v>
      </c>
      <c r="M11" s="33">
        <v>330913</v>
      </c>
      <c r="N11" s="33">
        <v>331013</v>
      </c>
      <c r="O11" s="55"/>
      <c r="P11" s="32" t="s">
        <v>64</v>
      </c>
      <c r="Q11" s="55"/>
      <c r="R11" s="55"/>
      <c r="S11" s="55"/>
    </row>
    <row r="12" spans="1:19" ht="30" customHeight="1" x14ac:dyDescent="0.2">
      <c r="A12" s="55"/>
      <c r="B12" s="58"/>
      <c r="C12" s="59"/>
      <c r="D12" s="33">
        <v>330015</v>
      </c>
      <c r="E12" s="33">
        <v>330115</v>
      </c>
      <c r="F12" s="33">
        <v>330215</v>
      </c>
      <c r="G12" s="33">
        <v>330315</v>
      </c>
      <c r="H12" s="33">
        <v>330415</v>
      </c>
      <c r="I12" s="33">
        <v>330515</v>
      </c>
      <c r="J12" s="33">
        <v>330615</v>
      </c>
      <c r="K12" s="33">
        <v>330715</v>
      </c>
      <c r="L12" s="33">
        <v>330815</v>
      </c>
      <c r="M12" s="33">
        <v>330915</v>
      </c>
      <c r="N12" s="33">
        <v>331015</v>
      </c>
      <c r="O12" s="55"/>
      <c r="P12" s="32" t="s">
        <v>21</v>
      </c>
      <c r="Q12" s="55"/>
      <c r="R12" s="55"/>
      <c r="S12" s="55"/>
    </row>
    <row r="13" spans="1:19" ht="30" customHeight="1" x14ac:dyDescent="0.2">
      <c r="A13" s="55"/>
      <c r="B13" s="58"/>
      <c r="C13" s="59"/>
      <c r="D13" s="33">
        <v>330021</v>
      </c>
      <c r="E13" s="33">
        <v>330121</v>
      </c>
      <c r="F13" s="33">
        <v>330221</v>
      </c>
      <c r="G13" s="33">
        <v>330321</v>
      </c>
      <c r="H13" s="33">
        <v>330421</v>
      </c>
      <c r="I13" s="33">
        <v>330521</v>
      </c>
      <c r="J13" s="33">
        <v>330621</v>
      </c>
      <c r="K13" s="33">
        <v>330721</v>
      </c>
      <c r="L13" s="33">
        <v>330821</v>
      </c>
      <c r="M13" s="33">
        <v>330921</v>
      </c>
      <c r="N13" s="33">
        <v>331021</v>
      </c>
      <c r="O13" s="55"/>
      <c r="P13" s="32" t="s">
        <v>25</v>
      </c>
      <c r="Q13" s="55"/>
      <c r="R13" s="55"/>
      <c r="S13" s="55"/>
    </row>
    <row r="14" spans="1:19" ht="30" customHeight="1" x14ac:dyDescent="0.2">
      <c r="A14" s="55"/>
      <c r="B14" s="58"/>
      <c r="C14" s="59"/>
      <c r="D14" s="33">
        <v>330026</v>
      </c>
      <c r="E14" s="33">
        <v>330126</v>
      </c>
      <c r="F14" s="33">
        <v>330226</v>
      </c>
      <c r="G14" s="33">
        <v>330326</v>
      </c>
      <c r="H14" s="33">
        <v>330426</v>
      </c>
      <c r="I14" s="33">
        <v>330526</v>
      </c>
      <c r="J14" s="33">
        <v>330626</v>
      </c>
      <c r="K14" s="33">
        <v>330726</v>
      </c>
      <c r="L14" s="33">
        <v>330826</v>
      </c>
      <c r="M14" s="33">
        <v>330926</v>
      </c>
      <c r="N14" s="33">
        <v>331026</v>
      </c>
      <c r="O14" s="55"/>
      <c r="P14" s="32" t="s">
        <v>62</v>
      </c>
      <c r="Q14" s="55"/>
      <c r="R14" s="55"/>
      <c r="S14" s="55"/>
    </row>
    <row r="15" spans="1:19" ht="30" customHeight="1" x14ac:dyDescent="0.2">
      <c r="A15" s="55"/>
      <c r="B15" s="58"/>
      <c r="C15" s="59"/>
      <c r="D15" s="33">
        <v>330027</v>
      </c>
      <c r="E15" s="33">
        <v>330127</v>
      </c>
      <c r="F15" s="33">
        <v>330227</v>
      </c>
      <c r="G15" s="33">
        <v>330327</v>
      </c>
      <c r="H15" s="33">
        <v>330427</v>
      </c>
      <c r="I15" s="33">
        <v>330527</v>
      </c>
      <c r="J15" s="33">
        <v>330627</v>
      </c>
      <c r="K15" s="33">
        <v>330727</v>
      </c>
      <c r="L15" s="33">
        <v>330827</v>
      </c>
      <c r="M15" s="33">
        <v>330927</v>
      </c>
      <c r="N15" s="33">
        <v>331027</v>
      </c>
      <c r="O15" s="55"/>
      <c r="P15" s="32" t="s">
        <v>61</v>
      </c>
      <c r="Q15" s="55"/>
      <c r="R15" s="55"/>
      <c r="S15" s="55"/>
    </row>
    <row r="16" spans="1:19" ht="30" customHeight="1" x14ac:dyDescent="0.2">
      <c r="A16" s="55"/>
      <c r="B16" s="58"/>
      <c r="C16" s="59"/>
      <c r="D16" s="33">
        <v>330038</v>
      </c>
      <c r="E16" s="33">
        <v>330138</v>
      </c>
      <c r="F16" s="33">
        <v>330238</v>
      </c>
      <c r="G16" s="33">
        <v>330338</v>
      </c>
      <c r="H16" s="33">
        <v>330438</v>
      </c>
      <c r="I16" s="33">
        <v>330538</v>
      </c>
      <c r="J16" s="33">
        <v>330638</v>
      </c>
      <c r="K16" s="33">
        <v>330738</v>
      </c>
      <c r="L16" s="33">
        <v>330838</v>
      </c>
      <c r="M16" s="33">
        <v>330938</v>
      </c>
      <c r="N16" s="33">
        <v>331038</v>
      </c>
      <c r="O16" s="55"/>
      <c r="P16" s="32" t="s">
        <v>22</v>
      </c>
      <c r="Q16" s="55"/>
      <c r="R16" s="55"/>
      <c r="S16" s="55"/>
    </row>
    <row r="17" spans="1:19" ht="30" customHeight="1" x14ac:dyDescent="0.2">
      <c r="A17" s="55"/>
      <c r="B17" s="58"/>
      <c r="C17" s="59"/>
      <c r="D17" s="33">
        <v>330044</v>
      </c>
      <c r="E17" s="33">
        <v>330144</v>
      </c>
      <c r="F17" s="33">
        <v>330244</v>
      </c>
      <c r="G17" s="33">
        <v>330344</v>
      </c>
      <c r="H17" s="33">
        <v>330444</v>
      </c>
      <c r="I17" s="33">
        <v>330544</v>
      </c>
      <c r="J17" s="33">
        <v>330644</v>
      </c>
      <c r="K17" s="33">
        <v>330744</v>
      </c>
      <c r="L17" s="33">
        <v>330844</v>
      </c>
      <c r="M17" s="33">
        <v>330944</v>
      </c>
      <c r="N17" s="33">
        <v>331044</v>
      </c>
      <c r="O17" s="55"/>
      <c r="P17" s="32" t="s">
        <v>23</v>
      </c>
      <c r="Q17" s="55"/>
      <c r="R17" s="55"/>
      <c r="S17" s="55"/>
    </row>
    <row r="18" spans="1:19" ht="30" customHeight="1" x14ac:dyDescent="0.2">
      <c r="A18" s="55"/>
      <c r="B18" s="58"/>
      <c r="C18" s="59"/>
      <c r="D18" s="33">
        <v>330049</v>
      </c>
      <c r="E18" s="33">
        <v>330149</v>
      </c>
      <c r="F18" s="33">
        <v>330249</v>
      </c>
      <c r="G18" s="33">
        <v>330349</v>
      </c>
      <c r="H18" s="33">
        <v>330449</v>
      </c>
      <c r="I18" s="33">
        <v>330549</v>
      </c>
      <c r="J18" s="33">
        <v>330649</v>
      </c>
      <c r="K18" s="33">
        <v>330749</v>
      </c>
      <c r="L18" s="33">
        <v>330849</v>
      </c>
      <c r="M18" s="33">
        <v>330949</v>
      </c>
      <c r="N18" s="33">
        <v>331049</v>
      </c>
      <c r="O18" s="55"/>
      <c r="P18" s="32" t="s">
        <v>53</v>
      </c>
      <c r="Q18" s="55"/>
      <c r="R18" s="55"/>
      <c r="S18" s="55"/>
    </row>
    <row r="19" spans="1:19" ht="30" customHeight="1" x14ac:dyDescent="0.2">
      <c r="A19" s="55"/>
      <c r="B19" s="58"/>
      <c r="C19" s="59"/>
      <c r="D19" s="33">
        <v>330050</v>
      </c>
      <c r="E19" s="33">
        <v>330150</v>
      </c>
      <c r="F19" s="33">
        <v>330250</v>
      </c>
      <c r="G19" s="33">
        <v>330350</v>
      </c>
      <c r="H19" s="33">
        <v>330450</v>
      </c>
      <c r="I19" s="33">
        <v>330550</v>
      </c>
      <c r="J19" s="33">
        <v>330650</v>
      </c>
      <c r="K19" s="33">
        <v>330750</v>
      </c>
      <c r="L19" s="33">
        <v>330850</v>
      </c>
      <c r="M19" s="33">
        <v>330950</v>
      </c>
      <c r="N19" s="33">
        <v>331050</v>
      </c>
      <c r="O19" s="55"/>
      <c r="P19" s="32" t="s">
        <v>54</v>
      </c>
      <c r="Q19" s="55"/>
      <c r="R19" s="55"/>
      <c r="S19" s="55"/>
    </row>
    <row r="20" spans="1:19" ht="30" customHeight="1" x14ac:dyDescent="0.2">
      <c r="A20" s="55"/>
      <c r="B20" s="58"/>
      <c r="C20" s="59"/>
      <c r="D20" s="33">
        <v>330051</v>
      </c>
      <c r="E20" s="33">
        <v>330151</v>
      </c>
      <c r="F20" s="33">
        <v>330251</v>
      </c>
      <c r="G20" s="33">
        <v>330351</v>
      </c>
      <c r="H20" s="33">
        <v>330451</v>
      </c>
      <c r="I20" s="33">
        <v>330551</v>
      </c>
      <c r="J20" s="33">
        <v>330651</v>
      </c>
      <c r="K20" s="33">
        <v>330751</v>
      </c>
      <c r="L20" s="33">
        <v>330851</v>
      </c>
      <c r="M20" s="33">
        <v>330951</v>
      </c>
      <c r="N20" s="33">
        <v>331051</v>
      </c>
      <c r="O20" s="55"/>
      <c r="P20" s="32" t="s">
        <v>55</v>
      </c>
      <c r="Q20" s="55"/>
      <c r="R20" s="55"/>
      <c r="S20" s="55"/>
    </row>
    <row r="21" spans="1:19" ht="30" customHeight="1" x14ac:dyDescent="0.2">
      <c r="A21" s="55"/>
      <c r="B21" s="58"/>
      <c r="C21" s="59"/>
      <c r="D21" s="33">
        <v>330052</v>
      </c>
      <c r="E21" s="33">
        <v>330152</v>
      </c>
      <c r="F21" s="33">
        <v>330252</v>
      </c>
      <c r="G21" s="33">
        <v>330352</v>
      </c>
      <c r="H21" s="33">
        <v>330452</v>
      </c>
      <c r="I21" s="33">
        <v>330552</v>
      </c>
      <c r="J21" s="33">
        <v>330652</v>
      </c>
      <c r="K21" s="33">
        <v>330752</v>
      </c>
      <c r="L21" s="33">
        <v>330852</v>
      </c>
      <c r="M21" s="33">
        <v>330952</v>
      </c>
      <c r="N21" s="33">
        <v>331052</v>
      </c>
      <c r="O21" s="55"/>
      <c r="P21" s="32" t="s">
        <v>56</v>
      </c>
      <c r="Q21" s="55"/>
      <c r="R21" s="55"/>
      <c r="S21" s="55"/>
    </row>
    <row r="22" spans="1:19" ht="30" customHeight="1" x14ac:dyDescent="0.2">
      <c r="A22" s="55"/>
      <c r="B22" s="58"/>
      <c r="C22" s="59"/>
      <c r="D22" s="39">
        <v>330019</v>
      </c>
      <c r="E22" s="39">
        <v>330119</v>
      </c>
      <c r="F22" s="39">
        <v>330219</v>
      </c>
      <c r="G22" s="39">
        <v>330319</v>
      </c>
      <c r="H22" s="39">
        <v>330419</v>
      </c>
      <c r="I22" s="39">
        <v>330519</v>
      </c>
      <c r="J22" s="39">
        <v>330619</v>
      </c>
      <c r="K22" s="39">
        <v>330719</v>
      </c>
      <c r="L22" s="39">
        <v>330819</v>
      </c>
      <c r="M22" s="39">
        <v>330919</v>
      </c>
      <c r="N22" s="39">
        <v>331019</v>
      </c>
      <c r="O22" s="55"/>
      <c r="P22" s="40" t="s">
        <v>20</v>
      </c>
      <c r="Q22" s="55"/>
      <c r="R22" s="55"/>
      <c r="S22" s="55"/>
    </row>
    <row r="23" spans="1:19" ht="30" customHeight="1" x14ac:dyDescent="0.2">
      <c r="A23" s="55"/>
      <c r="B23" s="58"/>
      <c r="C23" s="59"/>
      <c r="D23" s="39">
        <v>330025</v>
      </c>
      <c r="E23" s="39">
        <v>330125</v>
      </c>
      <c r="F23" s="39">
        <v>330225</v>
      </c>
      <c r="G23" s="39">
        <v>330325</v>
      </c>
      <c r="H23" s="39">
        <v>330425</v>
      </c>
      <c r="I23" s="39">
        <v>330525</v>
      </c>
      <c r="J23" s="39">
        <v>330625</v>
      </c>
      <c r="K23" s="39">
        <v>330725</v>
      </c>
      <c r="L23" s="39">
        <v>330825</v>
      </c>
      <c r="M23" s="39">
        <v>330925</v>
      </c>
      <c r="N23" s="39">
        <v>331025</v>
      </c>
      <c r="O23" s="55"/>
      <c r="P23" s="40" t="s">
        <v>63</v>
      </c>
      <c r="Q23" s="55"/>
      <c r="R23" s="55"/>
      <c r="S23" s="55"/>
    </row>
    <row r="24" spans="1:19" ht="30" customHeight="1" x14ac:dyDescent="0.2">
      <c r="A24" s="55"/>
      <c r="B24" s="58"/>
      <c r="C24" s="59"/>
      <c r="D24" s="39">
        <v>330028</v>
      </c>
      <c r="E24" s="39">
        <v>330128</v>
      </c>
      <c r="F24" s="39">
        <v>330228</v>
      </c>
      <c r="G24" s="39">
        <v>330328</v>
      </c>
      <c r="H24" s="39">
        <v>330428</v>
      </c>
      <c r="I24" s="39">
        <v>330528</v>
      </c>
      <c r="J24" s="39">
        <v>330628</v>
      </c>
      <c r="K24" s="39">
        <v>330728</v>
      </c>
      <c r="L24" s="39">
        <v>330828</v>
      </c>
      <c r="M24" s="39">
        <v>330928</v>
      </c>
      <c r="N24" s="39">
        <v>331028</v>
      </c>
      <c r="O24" s="55"/>
      <c r="P24" s="40" t="s">
        <v>41</v>
      </c>
      <c r="Q24" s="55"/>
      <c r="R24" s="55"/>
      <c r="S24" s="55"/>
    </row>
    <row r="25" spans="1:19" ht="30" customHeight="1" x14ac:dyDescent="0.2">
      <c r="A25" s="55"/>
      <c r="B25" s="58"/>
      <c r="C25" s="59"/>
      <c r="D25" s="39">
        <v>330058</v>
      </c>
      <c r="E25" s="39">
        <v>330158</v>
      </c>
      <c r="F25" s="39">
        <v>330258</v>
      </c>
      <c r="G25" s="39">
        <v>330358</v>
      </c>
      <c r="H25" s="39">
        <v>330458</v>
      </c>
      <c r="I25" s="39">
        <v>330558</v>
      </c>
      <c r="J25" s="39">
        <v>330658</v>
      </c>
      <c r="K25" s="39">
        <v>330758</v>
      </c>
      <c r="L25" s="39">
        <v>330858</v>
      </c>
      <c r="M25" s="39">
        <v>330958</v>
      </c>
      <c r="N25" s="39">
        <v>331058</v>
      </c>
      <c r="O25" s="55"/>
      <c r="P25" s="40" t="s">
        <v>39</v>
      </c>
      <c r="Q25" s="55"/>
      <c r="R25" s="55"/>
      <c r="S25" s="55"/>
    </row>
    <row r="26" spans="1:19" ht="30" customHeight="1" x14ac:dyDescent="0.2">
      <c r="A26" s="55"/>
      <c r="B26" s="58"/>
      <c r="C26" s="59"/>
      <c r="D26" s="39">
        <v>330059</v>
      </c>
      <c r="E26" s="39">
        <v>330159</v>
      </c>
      <c r="F26" s="39">
        <v>330259</v>
      </c>
      <c r="G26" s="39">
        <v>330359</v>
      </c>
      <c r="H26" s="39">
        <v>330459</v>
      </c>
      <c r="I26" s="39">
        <v>330559</v>
      </c>
      <c r="J26" s="39">
        <v>330659</v>
      </c>
      <c r="K26" s="39">
        <v>330759</v>
      </c>
      <c r="L26" s="39">
        <v>330859</v>
      </c>
      <c r="M26" s="39">
        <v>330959</v>
      </c>
      <c r="N26" s="39">
        <v>331059</v>
      </c>
      <c r="O26" s="55"/>
      <c r="P26" s="40" t="s">
        <v>40</v>
      </c>
      <c r="Q26" s="55"/>
      <c r="R26" s="55"/>
      <c r="S26" s="55"/>
    </row>
    <row r="27" spans="1:19" ht="30" customHeight="1" x14ac:dyDescent="0.2">
      <c r="A27" s="55"/>
      <c r="B27" s="58"/>
      <c r="C27" s="59"/>
      <c r="D27" s="39">
        <v>330060</v>
      </c>
      <c r="E27" s="39">
        <v>330160</v>
      </c>
      <c r="F27" s="39">
        <v>330260</v>
      </c>
      <c r="G27" s="39">
        <v>330360</v>
      </c>
      <c r="H27" s="39">
        <v>330460</v>
      </c>
      <c r="I27" s="39">
        <v>330560</v>
      </c>
      <c r="J27" s="39">
        <v>330660</v>
      </c>
      <c r="K27" s="39">
        <v>330760</v>
      </c>
      <c r="L27" s="39">
        <v>330860</v>
      </c>
      <c r="M27" s="39">
        <v>330960</v>
      </c>
      <c r="N27" s="39">
        <v>331060</v>
      </c>
      <c r="O27" s="55"/>
      <c r="P27" s="40" t="s">
        <v>57</v>
      </c>
      <c r="Q27" s="55"/>
      <c r="R27" s="55"/>
      <c r="S27" s="55"/>
    </row>
    <row r="28" spans="1:19" ht="30" customHeight="1" x14ac:dyDescent="0.2">
      <c r="A28" s="55"/>
      <c r="B28" s="58"/>
      <c r="C28" s="59"/>
      <c r="D28" s="39">
        <v>330061</v>
      </c>
      <c r="E28" s="39">
        <v>330161</v>
      </c>
      <c r="F28" s="39">
        <v>330261</v>
      </c>
      <c r="G28" s="39">
        <v>330361</v>
      </c>
      <c r="H28" s="39">
        <v>330461</v>
      </c>
      <c r="I28" s="39">
        <v>330561</v>
      </c>
      <c r="J28" s="39">
        <v>330661</v>
      </c>
      <c r="K28" s="39">
        <v>330761</v>
      </c>
      <c r="L28" s="39">
        <v>330861</v>
      </c>
      <c r="M28" s="39">
        <v>330961</v>
      </c>
      <c r="N28" s="39">
        <v>331061</v>
      </c>
      <c r="O28" s="55"/>
      <c r="P28" s="40" t="s">
        <v>58</v>
      </c>
      <c r="Q28" s="55"/>
      <c r="R28" s="55"/>
      <c r="S28" s="55"/>
    </row>
    <row r="29" spans="1:19" ht="30" customHeight="1" x14ac:dyDescent="0.2">
      <c r="A29" s="44"/>
      <c r="B29" s="60"/>
      <c r="C29" s="61"/>
      <c r="D29" s="39">
        <v>330063</v>
      </c>
      <c r="E29" s="39">
        <v>330163</v>
      </c>
      <c r="F29" s="39">
        <v>330263</v>
      </c>
      <c r="G29" s="39">
        <v>330363</v>
      </c>
      <c r="H29" s="39">
        <v>330463</v>
      </c>
      <c r="I29" s="39">
        <v>330563</v>
      </c>
      <c r="J29" s="39">
        <v>330663</v>
      </c>
      <c r="K29" s="39">
        <v>330763</v>
      </c>
      <c r="L29" s="39">
        <v>330863</v>
      </c>
      <c r="M29" s="39">
        <v>330963</v>
      </c>
      <c r="N29" s="39">
        <v>331063</v>
      </c>
      <c r="O29" s="44"/>
      <c r="P29" s="40" t="s">
        <v>59</v>
      </c>
      <c r="Q29" s="44"/>
      <c r="R29" s="44"/>
      <c r="S29" s="44"/>
    </row>
    <row r="30" spans="1:19" ht="33" customHeight="1" x14ac:dyDescent="0.2">
      <c r="A30" s="45" t="s">
        <v>78</v>
      </c>
      <c r="B30" s="46"/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7"/>
    </row>
    <row r="31" spans="1:19" ht="28.5" customHeight="1" x14ac:dyDescent="0.2">
      <c r="A31" s="48" t="s">
        <v>15</v>
      </c>
      <c r="B31" s="48" t="s">
        <v>4</v>
      </c>
      <c r="C31" s="48" t="s">
        <v>13</v>
      </c>
      <c r="D31" s="52" t="s">
        <v>6</v>
      </c>
      <c r="E31" s="53"/>
      <c r="F31" s="53"/>
      <c r="G31" s="53"/>
      <c r="H31" s="53"/>
      <c r="I31" s="53"/>
      <c r="J31" s="53"/>
      <c r="K31" s="53"/>
      <c r="L31" s="53"/>
      <c r="M31" s="53"/>
      <c r="N31" s="54"/>
      <c r="O31" s="49" t="s">
        <v>5</v>
      </c>
      <c r="P31" s="51" t="s">
        <v>10</v>
      </c>
      <c r="Q31" s="51" t="s">
        <v>11</v>
      </c>
      <c r="R31" s="51"/>
      <c r="S31" s="51"/>
    </row>
    <row r="32" spans="1:19" ht="39" customHeight="1" x14ac:dyDescent="0.2">
      <c r="A32" s="48"/>
      <c r="B32" s="48"/>
      <c r="C32" s="48"/>
      <c r="D32" s="7" t="s">
        <v>50</v>
      </c>
      <c r="E32" s="7" t="s">
        <v>43</v>
      </c>
      <c r="F32" s="7" t="s">
        <v>44</v>
      </c>
      <c r="G32" s="7" t="s">
        <v>45</v>
      </c>
      <c r="H32" s="7" t="s">
        <v>46</v>
      </c>
      <c r="I32" s="7" t="s">
        <v>47</v>
      </c>
      <c r="J32" s="7" t="s">
        <v>48</v>
      </c>
      <c r="K32" s="7" t="s">
        <v>49</v>
      </c>
      <c r="L32" s="7" t="s">
        <v>66</v>
      </c>
      <c r="M32" s="7" t="s">
        <v>67</v>
      </c>
      <c r="N32" s="7" t="s">
        <v>68</v>
      </c>
      <c r="O32" s="50"/>
      <c r="P32" s="51"/>
      <c r="Q32" s="31" t="s">
        <v>0</v>
      </c>
      <c r="R32" s="31" t="s">
        <v>9</v>
      </c>
      <c r="S32" s="31" t="s">
        <v>1</v>
      </c>
    </row>
    <row r="33" spans="1:19" ht="24" customHeight="1" x14ac:dyDescent="0.2">
      <c r="A33" s="27">
        <v>598002</v>
      </c>
      <c r="B33" s="30"/>
      <c r="C33" s="30"/>
      <c r="D33" s="30">
        <v>3399</v>
      </c>
      <c r="E33" s="30">
        <v>3301</v>
      </c>
      <c r="F33" s="30">
        <v>3302</v>
      </c>
      <c r="G33" s="30">
        <v>3303</v>
      </c>
      <c r="H33" s="30">
        <v>3304</v>
      </c>
      <c r="I33" s="30">
        <v>3305</v>
      </c>
      <c r="J33" s="30">
        <v>3306</v>
      </c>
      <c r="K33" s="30">
        <v>3307</v>
      </c>
      <c r="L33" s="30">
        <v>3308</v>
      </c>
      <c r="M33" s="30">
        <v>3309</v>
      </c>
      <c r="N33" s="30">
        <v>3310</v>
      </c>
      <c r="O33" s="29" t="str">
        <f>VLOOKUP(A33,[1]PEÇAS!$A$12:$Q$112,14,FALSE)</f>
        <v>CABECEIRA SUP PTA DESL ATRIA 989X36X45MM + COR</v>
      </c>
      <c r="P33" s="43">
        <v>1</v>
      </c>
      <c r="Q33" s="43">
        <f>VLOOKUP(A33,[1]PEÇAS!$A$12:$Q$112,15,FALSE)</f>
        <v>989</v>
      </c>
      <c r="R33" s="43">
        <f>VLOOKUP(A33,[1]PEÇAS!$A$12:$Q$112,16,FALSE)</f>
        <v>36</v>
      </c>
      <c r="S33" s="43">
        <f>VLOOKUP(A33,[1]PEÇAS!$A$12:$Q$112,17,FALSE)</f>
        <v>45</v>
      </c>
    </row>
    <row r="34" spans="1:19" ht="24" customHeight="1" x14ac:dyDescent="0.2">
      <c r="A34" s="29"/>
      <c r="B34" s="30">
        <f>A33</f>
        <v>598002</v>
      </c>
      <c r="C34" s="29"/>
      <c r="D34" s="30">
        <v>3399</v>
      </c>
      <c r="E34" s="30">
        <v>3300</v>
      </c>
      <c r="F34" s="30">
        <v>3300</v>
      </c>
      <c r="G34" s="30">
        <v>3300</v>
      </c>
      <c r="H34" s="30">
        <v>3300</v>
      </c>
      <c r="I34" s="30">
        <v>3300</v>
      </c>
      <c r="J34" s="30">
        <v>3300</v>
      </c>
      <c r="K34" s="30">
        <v>3300</v>
      </c>
      <c r="L34" s="30">
        <v>3300</v>
      </c>
      <c r="M34" s="30">
        <v>3300</v>
      </c>
      <c r="N34" s="30">
        <v>3300</v>
      </c>
      <c r="O34" s="29" t="str">
        <f>SUBSTITUTE(O33,"+ COR", "- NATURAL")</f>
        <v>CABECEIRA SUP PTA DESL ATRIA 989X36X45MM - NATURAL</v>
      </c>
      <c r="P34" s="44"/>
      <c r="Q34" s="44"/>
      <c r="R34" s="44"/>
      <c r="S34" s="44"/>
    </row>
    <row r="35" spans="1:19" ht="24" customHeight="1" x14ac:dyDescent="0.2">
      <c r="A35" s="10"/>
      <c r="B35" s="8"/>
      <c r="C35" s="8">
        <v>1020183</v>
      </c>
      <c r="D35" s="8" t="s">
        <v>14</v>
      </c>
      <c r="E35" s="8" t="s">
        <v>14</v>
      </c>
      <c r="F35" s="8" t="s">
        <v>14</v>
      </c>
      <c r="G35" s="8" t="s">
        <v>14</v>
      </c>
      <c r="H35" s="8" t="s">
        <v>14</v>
      </c>
      <c r="I35" s="8" t="s">
        <v>14</v>
      </c>
      <c r="J35" s="8" t="s">
        <v>14</v>
      </c>
      <c r="K35" s="8" t="s">
        <v>14</v>
      </c>
      <c r="L35" s="8" t="s">
        <v>14</v>
      </c>
      <c r="M35" s="8" t="s">
        <v>14</v>
      </c>
      <c r="N35" s="8" t="s">
        <v>14</v>
      </c>
      <c r="O35" s="11" t="s">
        <v>74</v>
      </c>
      <c r="P35" s="12"/>
      <c r="Q35" s="12"/>
      <c r="R35" s="12"/>
      <c r="S35" s="13"/>
    </row>
    <row r="36" spans="1:19" ht="24" customHeight="1" x14ac:dyDescent="0.2">
      <c r="A36" s="10"/>
      <c r="B36" s="8">
        <v>598099</v>
      </c>
      <c r="C36" s="8"/>
      <c r="D36" s="9" t="s">
        <v>14</v>
      </c>
      <c r="E36" s="9" t="s">
        <v>16</v>
      </c>
      <c r="F36" s="9" t="s">
        <v>17</v>
      </c>
      <c r="G36" s="9" t="s">
        <v>18</v>
      </c>
      <c r="H36" s="9" t="s">
        <v>27</v>
      </c>
      <c r="I36" s="9" t="s">
        <v>2</v>
      </c>
      <c r="J36" s="9" t="s">
        <v>28</v>
      </c>
      <c r="K36" s="9" t="s">
        <v>29</v>
      </c>
      <c r="L36" s="9" t="s">
        <v>52</v>
      </c>
      <c r="M36" s="9" t="s">
        <v>30</v>
      </c>
      <c r="N36" s="9" t="s">
        <v>69</v>
      </c>
      <c r="O36" s="11" t="str">
        <f>VLOOKUP(B36,[1]PEÇAS!$A$6:$Q$9,14,FALSE)</f>
        <v>PINTURA PL ALUM SUPERIOR ATRIA/ANTARES + COR</v>
      </c>
      <c r="P36" s="8"/>
      <c r="Q36" s="8" t="s">
        <v>19</v>
      </c>
      <c r="R36" s="6"/>
      <c r="S36" s="6"/>
    </row>
    <row r="37" spans="1:19" ht="8.25" customHeight="1" x14ac:dyDescent="0.2">
      <c r="A37" s="11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3"/>
    </row>
    <row r="38" spans="1:19" ht="24" customHeight="1" x14ac:dyDescent="0.2">
      <c r="A38" s="27">
        <v>598010</v>
      </c>
      <c r="B38" s="30"/>
      <c r="C38" s="30"/>
      <c r="D38" s="30">
        <v>3399</v>
      </c>
      <c r="E38" s="30">
        <v>3301</v>
      </c>
      <c r="F38" s="30">
        <v>3302</v>
      </c>
      <c r="G38" s="30">
        <v>3303</v>
      </c>
      <c r="H38" s="30">
        <v>3304</v>
      </c>
      <c r="I38" s="30">
        <v>3305</v>
      </c>
      <c r="J38" s="30">
        <v>3306</v>
      </c>
      <c r="K38" s="30">
        <v>3307</v>
      </c>
      <c r="L38" s="30">
        <v>3308</v>
      </c>
      <c r="M38" s="30">
        <v>3309</v>
      </c>
      <c r="N38" s="30">
        <v>3310</v>
      </c>
      <c r="O38" s="29" t="str">
        <f>VLOOKUP(A38,[1]PEÇAS!$A$12:$Q$112,14,FALSE)</f>
        <v>CABECEIRA INF PTA DESL ATRIA 989X36X45MM + COR</v>
      </c>
      <c r="P38" s="43">
        <v>1</v>
      </c>
      <c r="Q38" s="43">
        <f>VLOOKUP(A38,[1]PEÇAS!$A$12:$Q$112,15,FALSE)</f>
        <v>989</v>
      </c>
      <c r="R38" s="43">
        <f>VLOOKUP(A38,[1]PEÇAS!$A$12:$Q$112,16,FALSE)</f>
        <v>36</v>
      </c>
      <c r="S38" s="43">
        <f>VLOOKUP(A38,[1]PEÇAS!$A$12:$Q$112,17,FALSE)</f>
        <v>45</v>
      </c>
    </row>
    <row r="39" spans="1:19" ht="24" customHeight="1" x14ac:dyDescent="0.2">
      <c r="A39" s="29"/>
      <c r="B39" s="30">
        <f>A38</f>
        <v>598010</v>
      </c>
      <c r="C39" s="29"/>
      <c r="D39" s="30">
        <v>3399</v>
      </c>
      <c r="E39" s="30">
        <v>3300</v>
      </c>
      <c r="F39" s="30">
        <v>3300</v>
      </c>
      <c r="G39" s="30">
        <v>3300</v>
      </c>
      <c r="H39" s="30">
        <v>3300</v>
      </c>
      <c r="I39" s="30">
        <v>3300</v>
      </c>
      <c r="J39" s="30">
        <v>3300</v>
      </c>
      <c r="K39" s="30">
        <v>3300</v>
      </c>
      <c r="L39" s="30">
        <v>3300</v>
      </c>
      <c r="M39" s="30">
        <v>3300</v>
      </c>
      <c r="N39" s="30">
        <v>3300</v>
      </c>
      <c r="O39" s="29" t="str">
        <f>SUBSTITUTE(O38,"+ COR", "- NATURAL")</f>
        <v>CABECEIRA INF PTA DESL ATRIA 989X36X45MM - NATURAL</v>
      </c>
      <c r="P39" s="44"/>
      <c r="Q39" s="44"/>
      <c r="R39" s="44"/>
      <c r="S39" s="44"/>
    </row>
    <row r="40" spans="1:19" ht="24" customHeight="1" x14ac:dyDescent="0.2">
      <c r="A40" s="10"/>
      <c r="B40" s="8"/>
      <c r="C40" s="8">
        <v>1020184</v>
      </c>
      <c r="D40" s="8" t="s">
        <v>14</v>
      </c>
      <c r="E40" s="8" t="s">
        <v>14</v>
      </c>
      <c r="F40" s="8" t="s">
        <v>14</v>
      </c>
      <c r="G40" s="8" t="s">
        <v>14</v>
      </c>
      <c r="H40" s="8" t="s">
        <v>14</v>
      </c>
      <c r="I40" s="8" t="s">
        <v>14</v>
      </c>
      <c r="J40" s="8" t="s">
        <v>14</v>
      </c>
      <c r="K40" s="8" t="s">
        <v>14</v>
      </c>
      <c r="L40" s="8" t="s">
        <v>14</v>
      </c>
      <c r="M40" s="8" t="s">
        <v>14</v>
      </c>
      <c r="N40" s="8" t="s">
        <v>14</v>
      </c>
      <c r="O40" s="11" t="s">
        <v>75</v>
      </c>
      <c r="P40" s="12"/>
      <c r="Q40" s="12"/>
      <c r="R40" s="12"/>
      <c r="S40" s="13"/>
    </row>
    <row r="41" spans="1:19" ht="24" customHeight="1" x14ac:dyDescent="0.2">
      <c r="A41" s="10"/>
      <c r="B41" s="8">
        <v>598098</v>
      </c>
      <c r="C41" s="8"/>
      <c r="D41" s="9" t="s">
        <v>14</v>
      </c>
      <c r="E41" s="9" t="s">
        <v>16</v>
      </c>
      <c r="F41" s="9" t="s">
        <v>17</v>
      </c>
      <c r="G41" s="9" t="s">
        <v>18</v>
      </c>
      <c r="H41" s="9" t="s">
        <v>27</v>
      </c>
      <c r="I41" s="9" t="s">
        <v>2</v>
      </c>
      <c r="J41" s="9" t="s">
        <v>28</v>
      </c>
      <c r="K41" s="9" t="s">
        <v>29</v>
      </c>
      <c r="L41" s="9" t="s">
        <v>52</v>
      </c>
      <c r="M41" s="9" t="s">
        <v>30</v>
      </c>
      <c r="N41" s="9" t="s">
        <v>69</v>
      </c>
      <c r="O41" s="11" t="str">
        <f>VLOOKUP(B41,[1]PEÇAS!$A$6:$Q$9,14,FALSE)</f>
        <v>PINTURA PL ALUM INFERIOR ATRIA/ANTARES + COR</v>
      </c>
      <c r="P41" s="8"/>
      <c r="Q41" s="8" t="s">
        <v>19</v>
      </c>
      <c r="R41" s="6"/>
      <c r="S41" s="6"/>
    </row>
    <row r="42" spans="1:19" ht="8.25" customHeight="1" x14ac:dyDescent="0.2">
      <c r="A42" s="11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3"/>
    </row>
    <row r="43" spans="1:19" ht="24" customHeight="1" x14ac:dyDescent="0.2">
      <c r="A43" s="27">
        <v>598020</v>
      </c>
      <c r="B43" s="30"/>
      <c r="C43" s="30"/>
      <c r="D43" s="30">
        <v>3399</v>
      </c>
      <c r="E43" s="30">
        <v>3301</v>
      </c>
      <c r="F43" s="30">
        <v>3302</v>
      </c>
      <c r="G43" s="30">
        <v>3303</v>
      </c>
      <c r="H43" s="30">
        <v>3304</v>
      </c>
      <c r="I43" s="30">
        <v>3305</v>
      </c>
      <c r="J43" s="30">
        <v>3306</v>
      </c>
      <c r="K43" s="30">
        <v>3307</v>
      </c>
      <c r="L43" s="30">
        <v>3308</v>
      </c>
      <c r="M43" s="30">
        <v>3309</v>
      </c>
      <c r="N43" s="30">
        <v>3310</v>
      </c>
      <c r="O43" s="29" t="str">
        <f>VLOOKUP(A43,[1]PEÇAS!$A$12:$Q$112,14,FALSE)</f>
        <v>LATERAL DIR/ESQ PTA DESL ATRIA 2200X36X45MM + COR</v>
      </c>
      <c r="P43" s="43">
        <v>1</v>
      </c>
      <c r="Q43" s="43">
        <f>VLOOKUP(A43,[1]PEÇAS!$A$12:$Q$112,15,FALSE)</f>
        <v>2200</v>
      </c>
      <c r="R43" s="43">
        <f>VLOOKUP(A43,[1]PEÇAS!$A$12:$Q$112,16,FALSE)</f>
        <v>36</v>
      </c>
      <c r="S43" s="43">
        <f>VLOOKUP(A43,[1]PEÇAS!$A$12:$Q$112,17,FALSE)</f>
        <v>45</v>
      </c>
    </row>
    <row r="44" spans="1:19" ht="24" customHeight="1" x14ac:dyDescent="0.2">
      <c r="A44" s="29"/>
      <c r="B44" s="30">
        <f>A43</f>
        <v>598020</v>
      </c>
      <c r="C44" s="29"/>
      <c r="D44" s="30">
        <v>3399</v>
      </c>
      <c r="E44" s="30">
        <v>3300</v>
      </c>
      <c r="F44" s="30">
        <v>3300</v>
      </c>
      <c r="G44" s="30">
        <v>3300</v>
      </c>
      <c r="H44" s="30">
        <v>3300</v>
      </c>
      <c r="I44" s="30">
        <v>3300</v>
      </c>
      <c r="J44" s="30">
        <v>3300</v>
      </c>
      <c r="K44" s="30">
        <v>3300</v>
      </c>
      <c r="L44" s="30">
        <v>3300</v>
      </c>
      <c r="M44" s="30">
        <v>3300</v>
      </c>
      <c r="N44" s="30">
        <v>3300</v>
      </c>
      <c r="O44" s="29" t="str">
        <f>SUBSTITUTE(O43,"+ COR", "- NATURAL")</f>
        <v>LATERAL DIR/ESQ PTA DESL ATRIA 2200X36X45MM - NATURAL</v>
      </c>
      <c r="P44" s="44"/>
      <c r="Q44" s="44"/>
      <c r="R44" s="44"/>
      <c r="S44" s="44"/>
    </row>
    <row r="45" spans="1:19" ht="24" customHeight="1" x14ac:dyDescent="0.2">
      <c r="A45" s="10"/>
      <c r="B45" s="8"/>
      <c r="C45" s="8">
        <v>1020182</v>
      </c>
      <c r="D45" s="8" t="s">
        <v>14</v>
      </c>
      <c r="E45" s="8" t="s">
        <v>14</v>
      </c>
      <c r="F45" s="8" t="s">
        <v>14</v>
      </c>
      <c r="G45" s="8" t="s">
        <v>14</v>
      </c>
      <c r="H45" s="8" t="s">
        <v>14</v>
      </c>
      <c r="I45" s="8" t="s">
        <v>14</v>
      </c>
      <c r="J45" s="8" t="s">
        <v>14</v>
      </c>
      <c r="K45" s="8" t="s">
        <v>14</v>
      </c>
      <c r="L45" s="8" t="s">
        <v>14</v>
      </c>
      <c r="M45" s="8" t="s">
        <v>14</v>
      </c>
      <c r="N45" s="8" t="s">
        <v>14</v>
      </c>
      <c r="O45" s="11" t="s">
        <v>76</v>
      </c>
      <c r="P45" s="12"/>
      <c r="Q45" s="12"/>
      <c r="R45" s="12"/>
      <c r="S45" s="13"/>
    </row>
    <row r="46" spans="1:19" ht="24" customHeight="1" x14ac:dyDescent="0.2">
      <c r="A46" s="10"/>
      <c r="B46" s="8">
        <v>598097</v>
      </c>
      <c r="C46" s="8"/>
      <c r="D46" s="9" t="s">
        <v>14</v>
      </c>
      <c r="E46" s="9" t="s">
        <v>16</v>
      </c>
      <c r="F46" s="9" t="s">
        <v>17</v>
      </c>
      <c r="G46" s="9" t="s">
        <v>18</v>
      </c>
      <c r="H46" s="9" t="s">
        <v>27</v>
      </c>
      <c r="I46" s="9" t="s">
        <v>2</v>
      </c>
      <c r="J46" s="9" t="s">
        <v>28</v>
      </c>
      <c r="K46" s="9" t="s">
        <v>29</v>
      </c>
      <c r="L46" s="9" t="s">
        <v>52</v>
      </c>
      <c r="M46" s="9" t="s">
        <v>30</v>
      </c>
      <c r="N46" s="9" t="s">
        <v>69</v>
      </c>
      <c r="O46" s="11" t="str">
        <f>VLOOKUP(B46,[1]PEÇAS!$A$6:$Q$9,14,FALSE)</f>
        <v>PINTURA PL ALUM LATERAL ATRIA/ANTARES + COR</v>
      </c>
      <c r="P46" s="8"/>
      <c r="Q46" s="8" t="s">
        <v>19</v>
      </c>
      <c r="R46" s="6"/>
      <c r="S46" s="6"/>
    </row>
    <row r="47" spans="1:19" ht="8.25" customHeight="1" x14ac:dyDescent="0.2">
      <c r="A47" s="11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3"/>
    </row>
    <row r="48" spans="1:19" ht="24" customHeight="1" x14ac:dyDescent="0.2">
      <c r="A48" s="27">
        <v>598030</v>
      </c>
      <c r="B48" s="30"/>
      <c r="C48" s="30"/>
      <c r="D48" s="30">
        <v>3399</v>
      </c>
      <c r="E48" s="30">
        <v>3301</v>
      </c>
      <c r="F48" s="30">
        <v>3302</v>
      </c>
      <c r="G48" s="30">
        <v>3303</v>
      </c>
      <c r="H48" s="30">
        <v>3304</v>
      </c>
      <c r="I48" s="30">
        <v>3305</v>
      </c>
      <c r="J48" s="30">
        <v>3306</v>
      </c>
      <c r="K48" s="30">
        <v>3307</v>
      </c>
      <c r="L48" s="30">
        <v>3308</v>
      </c>
      <c r="M48" s="30">
        <v>3309</v>
      </c>
      <c r="N48" s="30">
        <v>3310</v>
      </c>
      <c r="O48" s="29" t="str">
        <f>VLOOKUP(A48,[1]PEÇAS!$A$12:$Q$112,14,FALSE)</f>
        <v>LATERAL DIR PTA DESL ATRIA PUX 2200X36X45MM + COR</v>
      </c>
      <c r="P48" s="43">
        <v>1</v>
      </c>
      <c r="Q48" s="43">
        <f>VLOOKUP(A48,[1]PEÇAS!$A$12:$Q$112,15,FALSE)</f>
        <v>2200</v>
      </c>
      <c r="R48" s="43">
        <f>VLOOKUP(A48,[1]PEÇAS!$A$12:$Q$112,16,FALSE)</f>
        <v>36</v>
      </c>
      <c r="S48" s="43">
        <f>VLOOKUP(A48,[1]PEÇAS!$A$12:$Q$112,17,FALSE)</f>
        <v>45</v>
      </c>
    </row>
    <row r="49" spans="1:19" ht="24" customHeight="1" x14ac:dyDescent="0.2">
      <c r="A49" s="29"/>
      <c r="B49" s="30">
        <f>A48</f>
        <v>598030</v>
      </c>
      <c r="C49" s="29"/>
      <c r="D49" s="30">
        <v>3399</v>
      </c>
      <c r="E49" s="30">
        <v>3300</v>
      </c>
      <c r="F49" s="30">
        <v>3300</v>
      </c>
      <c r="G49" s="30">
        <v>3300</v>
      </c>
      <c r="H49" s="30">
        <v>3300</v>
      </c>
      <c r="I49" s="30">
        <v>3300</v>
      </c>
      <c r="J49" s="30">
        <v>3300</v>
      </c>
      <c r="K49" s="30">
        <v>3300</v>
      </c>
      <c r="L49" s="30">
        <v>3300</v>
      </c>
      <c r="M49" s="30">
        <v>3300</v>
      </c>
      <c r="N49" s="30">
        <v>3300</v>
      </c>
      <c r="O49" s="29" t="str">
        <f>SUBSTITUTE(O48,"+ COR", "- NATURAL")</f>
        <v>LATERAL DIR PTA DESL ATRIA PUX 2200X36X45MM - NATURAL</v>
      </c>
      <c r="P49" s="44"/>
      <c r="Q49" s="44"/>
      <c r="R49" s="44"/>
      <c r="S49" s="44"/>
    </row>
    <row r="50" spans="1:19" ht="24" customHeight="1" x14ac:dyDescent="0.2">
      <c r="A50" s="10"/>
      <c r="B50" s="8"/>
      <c r="C50" s="8">
        <v>1020182</v>
      </c>
      <c r="D50" s="8" t="s">
        <v>14</v>
      </c>
      <c r="E50" s="8" t="s">
        <v>14</v>
      </c>
      <c r="F50" s="8" t="s">
        <v>14</v>
      </c>
      <c r="G50" s="8" t="s">
        <v>14</v>
      </c>
      <c r="H50" s="8" t="s">
        <v>14</v>
      </c>
      <c r="I50" s="8" t="s">
        <v>14</v>
      </c>
      <c r="J50" s="8" t="s">
        <v>14</v>
      </c>
      <c r="K50" s="8" t="s">
        <v>14</v>
      </c>
      <c r="L50" s="8" t="s">
        <v>14</v>
      </c>
      <c r="M50" s="8" t="s">
        <v>14</v>
      </c>
      <c r="N50" s="8" t="s">
        <v>14</v>
      </c>
      <c r="O50" s="11" t="s">
        <v>76</v>
      </c>
      <c r="P50" s="12"/>
      <c r="Q50" s="12"/>
      <c r="R50" s="12"/>
      <c r="S50" s="13"/>
    </row>
    <row r="51" spans="1:19" ht="24" customHeight="1" x14ac:dyDescent="0.2">
      <c r="A51" s="10"/>
      <c r="B51" s="8">
        <v>598097</v>
      </c>
      <c r="C51" s="8"/>
      <c r="D51" s="9" t="s">
        <v>14</v>
      </c>
      <c r="E51" s="9" t="s">
        <v>16</v>
      </c>
      <c r="F51" s="9" t="s">
        <v>17</v>
      </c>
      <c r="G51" s="9" t="s">
        <v>18</v>
      </c>
      <c r="H51" s="9" t="s">
        <v>27</v>
      </c>
      <c r="I51" s="9" t="s">
        <v>2</v>
      </c>
      <c r="J51" s="9" t="s">
        <v>28</v>
      </c>
      <c r="K51" s="9" t="s">
        <v>29</v>
      </c>
      <c r="L51" s="9" t="s">
        <v>52</v>
      </c>
      <c r="M51" s="9" t="s">
        <v>30</v>
      </c>
      <c r="N51" s="9" t="s">
        <v>69</v>
      </c>
      <c r="O51" s="11" t="str">
        <f>VLOOKUP(B51,[1]PEÇAS!$A$6:$Q$9,14,FALSE)</f>
        <v>PINTURA PL ALUM LATERAL ATRIA/ANTARES + COR</v>
      </c>
      <c r="P51" s="8"/>
      <c r="Q51" s="8" t="s">
        <v>19</v>
      </c>
      <c r="R51" s="6"/>
      <c r="S51" s="6"/>
    </row>
    <row r="52" spans="1:19" ht="8.25" customHeight="1" x14ac:dyDescent="0.2">
      <c r="A52" s="11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3"/>
    </row>
    <row r="53" spans="1:19" ht="30" customHeight="1" x14ac:dyDescent="0.2">
      <c r="A53" s="37">
        <v>598096</v>
      </c>
      <c r="B53" s="30"/>
      <c r="C53" s="30"/>
      <c r="D53" s="34" t="s">
        <v>84</v>
      </c>
      <c r="E53" s="30">
        <v>3301</v>
      </c>
      <c r="F53" s="30">
        <v>3302</v>
      </c>
      <c r="G53" s="30">
        <v>3303</v>
      </c>
      <c r="H53" s="30">
        <v>3304</v>
      </c>
      <c r="I53" s="30">
        <v>3305</v>
      </c>
      <c r="J53" s="30">
        <v>3306</v>
      </c>
      <c r="K53" s="30">
        <v>3307</v>
      </c>
      <c r="L53" s="30">
        <v>3308</v>
      </c>
      <c r="M53" s="30">
        <v>3309</v>
      </c>
      <c r="N53" s="30">
        <v>3310</v>
      </c>
      <c r="O53" s="38" t="str">
        <f>VLOOKUP(A53,[1]PEÇAS!$A$12:$Q$150,14,FALSE)</f>
        <v>PUXADOR INDUS ATRIA S/CILINDRO + COR</v>
      </c>
      <c r="P53" s="36">
        <v>1</v>
      </c>
      <c r="Q53" s="36">
        <f>VLOOKUP(A53,[1]PEÇAS!$A$12:$Q$150,15,FALSE)</f>
        <v>168</v>
      </c>
      <c r="R53" s="36">
        <f>VLOOKUP(A53,[1]PEÇAS!$A$12:$Q$150,16,FALSE)</f>
        <v>86</v>
      </c>
      <c r="S53" s="36">
        <f>VLOOKUP(A53,[1]PEÇAS!$A$12:$Q$150,17,FALSE)</f>
        <v>45</v>
      </c>
    </row>
    <row r="54" spans="1:19" ht="30" customHeight="1" x14ac:dyDescent="0.2">
      <c r="A54" s="42"/>
      <c r="B54" s="8"/>
      <c r="C54" s="8">
        <v>1010270</v>
      </c>
      <c r="D54" s="8" t="s">
        <v>14</v>
      </c>
      <c r="E54" s="8" t="s">
        <v>14</v>
      </c>
      <c r="F54" s="8" t="s">
        <v>14</v>
      </c>
      <c r="G54" s="8" t="s">
        <v>14</v>
      </c>
      <c r="H54" s="8" t="s">
        <v>14</v>
      </c>
      <c r="I54" s="8" t="s">
        <v>14</v>
      </c>
      <c r="J54" s="8" t="s">
        <v>14</v>
      </c>
      <c r="K54" s="8" t="s">
        <v>14</v>
      </c>
      <c r="L54" s="8" t="s">
        <v>14</v>
      </c>
      <c r="M54" s="8" t="s">
        <v>14</v>
      </c>
      <c r="N54" s="8" t="s">
        <v>14</v>
      </c>
      <c r="O54" s="10" t="str">
        <f>SUBSTITUTE(O53,"+ COR", "- NATURAL")</f>
        <v>PUXADOR INDUS ATRIA S/CILINDRO - NATURAL</v>
      </c>
      <c r="P54" s="8">
        <v>1</v>
      </c>
      <c r="Q54" s="10"/>
      <c r="R54" s="10"/>
      <c r="S54" s="10"/>
    </row>
    <row r="55" spans="1:19" ht="24" customHeight="1" x14ac:dyDescent="0.2">
      <c r="A55" s="10"/>
      <c r="B55" s="8">
        <v>598096</v>
      </c>
      <c r="C55" s="8"/>
      <c r="D55" s="9" t="s">
        <v>14</v>
      </c>
      <c r="E55" s="9" t="s">
        <v>16</v>
      </c>
      <c r="F55" s="9" t="s">
        <v>17</v>
      </c>
      <c r="G55" s="9" t="s">
        <v>18</v>
      </c>
      <c r="H55" s="9" t="s">
        <v>27</v>
      </c>
      <c r="I55" s="9" t="s">
        <v>2</v>
      </c>
      <c r="J55" s="9" t="s">
        <v>28</v>
      </c>
      <c r="K55" s="9" t="s">
        <v>29</v>
      </c>
      <c r="L55" s="9" t="s">
        <v>52</v>
      </c>
      <c r="M55" s="9" t="s">
        <v>30</v>
      </c>
      <c r="N55" s="9" t="s">
        <v>69</v>
      </c>
      <c r="O55" s="11" t="str">
        <f>VLOOKUP(B55,[1]PEÇAS!$A$6:$Q$9,14,FALSE)</f>
        <v>PINTURA PUX INDUS + COR</v>
      </c>
      <c r="P55" s="8"/>
      <c r="Q55" s="8" t="s">
        <v>19</v>
      </c>
      <c r="R55" s="6"/>
      <c r="S55" s="6"/>
    </row>
    <row r="56" spans="1:19" ht="8.25" customHeight="1" x14ac:dyDescent="0.2">
      <c r="A56" s="11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3"/>
    </row>
    <row r="57" spans="1:19" ht="18" customHeight="1" x14ac:dyDescent="0.2">
      <c r="A57" s="24"/>
      <c r="B57" s="24"/>
      <c r="C57" s="6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6"/>
      <c r="P57" s="24"/>
      <c r="Q57" s="15"/>
      <c r="R57" s="4"/>
      <c r="S57" s="4"/>
    </row>
    <row r="58" spans="1:19" ht="18" customHeight="1" x14ac:dyDescent="0.2">
      <c r="A58" s="5"/>
      <c r="B58" s="5"/>
      <c r="C58" s="4"/>
      <c r="D58" s="5">
        <v>1010286</v>
      </c>
      <c r="E58" s="5">
        <v>1010286</v>
      </c>
      <c r="F58" s="5">
        <v>1010286</v>
      </c>
      <c r="G58" s="5">
        <v>1010286</v>
      </c>
      <c r="H58" s="5">
        <v>1010286</v>
      </c>
      <c r="I58" s="5">
        <v>1010286</v>
      </c>
      <c r="J58" s="5">
        <v>1010286</v>
      </c>
      <c r="K58" s="5">
        <v>1010286</v>
      </c>
      <c r="L58" s="5">
        <v>1010286</v>
      </c>
      <c r="M58" s="5">
        <v>1010286</v>
      </c>
      <c r="N58" s="5">
        <v>1010286</v>
      </c>
      <c r="O58" s="4" t="s">
        <v>73</v>
      </c>
      <c r="P58" s="5">
        <v>0.08</v>
      </c>
      <c r="Q58" s="5" t="s">
        <v>87</v>
      </c>
      <c r="R58" s="4"/>
      <c r="S58" s="4"/>
    </row>
    <row r="59" spans="1:19" ht="18" customHeight="1" x14ac:dyDescent="0.2">
      <c r="A59" s="5"/>
      <c r="B59" s="5"/>
      <c r="C59" s="5"/>
      <c r="D59" s="5">
        <v>1010287</v>
      </c>
      <c r="E59" s="5">
        <v>1010287</v>
      </c>
      <c r="F59" s="41">
        <v>1010288</v>
      </c>
      <c r="G59" s="5">
        <v>1010287</v>
      </c>
      <c r="H59" s="41">
        <v>1010288</v>
      </c>
      <c r="I59" s="41">
        <v>1010288</v>
      </c>
      <c r="J59" s="5">
        <v>1010287</v>
      </c>
      <c r="K59" s="5">
        <v>1010287</v>
      </c>
      <c r="L59" s="41">
        <v>1010288</v>
      </c>
      <c r="M59" s="5">
        <v>1010287</v>
      </c>
      <c r="N59" s="5">
        <v>1010287</v>
      </c>
      <c r="O59" s="4" t="s">
        <v>81</v>
      </c>
      <c r="P59" s="5">
        <v>0.04</v>
      </c>
      <c r="Q59" s="5" t="s">
        <v>87</v>
      </c>
      <c r="R59" s="4"/>
      <c r="S59" s="4"/>
    </row>
    <row r="60" spans="1:19" ht="18" customHeight="1" x14ac:dyDescent="0.2">
      <c r="A60" s="5"/>
      <c r="B60" s="5"/>
      <c r="C60" s="4"/>
      <c r="D60" s="5">
        <v>1020196</v>
      </c>
      <c r="E60" s="5">
        <v>1020196</v>
      </c>
      <c r="F60" s="5">
        <v>1020196</v>
      </c>
      <c r="G60" s="5">
        <v>1020196</v>
      </c>
      <c r="H60" s="5">
        <v>1020196</v>
      </c>
      <c r="I60" s="5">
        <v>1020196</v>
      </c>
      <c r="J60" s="5">
        <v>1020196</v>
      </c>
      <c r="K60" s="5">
        <v>1020196</v>
      </c>
      <c r="L60" s="5">
        <v>1020196</v>
      </c>
      <c r="M60" s="5">
        <v>1020196</v>
      </c>
      <c r="N60" s="41">
        <v>1020196</v>
      </c>
      <c r="O60" s="4" t="s">
        <v>85</v>
      </c>
      <c r="P60" s="5">
        <v>6.21</v>
      </c>
      <c r="Q60" s="5" t="s">
        <v>19</v>
      </c>
      <c r="R60" s="4"/>
      <c r="S60" s="4"/>
    </row>
    <row r="61" spans="1:19" ht="18" customHeight="1" x14ac:dyDescent="0.2">
      <c r="A61" s="5"/>
      <c r="B61" s="5"/>
      <c r="C61" s="4"/>
      <c r="D61" s="5">
        <v>1020197</v>
      </c>
      <c r="E61" s="5">
        <v>1020197</v>
      </c>
      <c r="F61" s="5">
        <v>1020197</v>
      </c>
      <c r="G61" s="5">
        <v>1020197</v>
      </c>
      <c r="H61" s="5">
        <v>1020197</v>
      </c>
      <c r="I61" s="5">
        <v>1020197</v>
      </c>
      <c r="J61" s="5">
        <v>1020197</v>
      </c>
      <c r="K61" s="5">
        <v>1020197</v>
      </c>
      <c r="L61" s="5">
        <v>1020197</v>
      </c>
      <c r="M61" s="5">
        <v>1020197</v>
      </c>
      <c r="N61" s="5">
        <v>1020197</v>
      </c>
      <c r="O61" s="4" t="s">
        <v>86</v>
      </c>
      <c r="P61" s="5">
        <v>6.21</v>
      </c>
      <c r="Q61" s="5" t="s">
        <v>19</v>
      </c>
      <c r="R61" s="4"/>
      <c r="S61" s="4"/>
    </row>
    <row r="62" spans="1:19" ht="18" customHeight="1" x14ac:dyDescent="0.2">
      <c r="A62" s="5"/>
      <c r="B62" s="5"/>
      <c r="C62" s="4"/>
      <c r="D62" s="5">
        <v>1020198</v>
      </c>
      <c r="E62" s="5">
        <v>1020198</v>
      </c>
      <c r="F62" s="5">
        <v>1020198</v>
      </c>
      <c r="G62" s="5">
        <v>1020198</v>
      </c>
      <c r="H62" s="5">
        <v>1020198</v>
      </c>
      <c r="I62" s="5">
        <v>1020198</v>
      </c>
      <c r="J62" s="5">
        <v>1020198</v>
      </c>
      <c r="K62" s="5">
        <v>1020198</v>
      </c>
      <c r="L62" s="5">
        <v>1020198</v>
      </c>
      <c r="M62" s="5">
        <v>1020198</v>
      </c>
      <c r="N62" s="5">
        <v>1020198</v>
      </c>
      <c r="O62" s="4" t="s">
        <v>82</v>
      </c>
      <c r="P62" s="5">
        <v>0.33</v>
      </c>
      <c r="Q62" s="5" t="s">
        <v>19</v>
      </c>
      <c r="R62" s="4"/>
      <c r="S62" s="4"/>
    </row>
    <row r="63" spans="1:19" ht="18" customHeight="1" x14ac:dyDescent="0.2">
      <c r="A63" s="24"/>
      <c r="B63" s="24"/>
      <c r="C63" s="6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6"/>
      <c r="P63" s="24"/>
      <c r="Q63" s="15"/>
      <c r="R63" s="4"/>
      <c r="S63" s="4"/>
    </row>
    <row r="64" spans="1:19" ht="18" customHeight="1" x14ac:dyDescent="0.2">
      <c r="A64" s="81" t="s">
        <v>79</v>
      </c>
      <c r="B64" s="82"/>
      <c r="C64" s="82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  <c r="Q64" s="82"/>
      <c r="R64" s="82"/>
      <c r="S64" s="83"/>
    </row>
    <row r="65" spans="1:19" ht="25.5" x14ac:dyDescent="0.2">
      <c r="A65" s="17" t="s">
        <v>35</v>
      </c>
      <c r="B65" s="14" t="s">
        <v>31</v>
      </c>
      <c r="C65" s="14" t="s">
        <v>32</v>
      </c>
      <c r="D65" s="70"/>
      <c r="E65" s="71"/>
      <c r="F65" s="71"/>
      <c r="G65" s="71"/>
      <c r="H65" s="71"/>
      <c r="I65" s="71"/>
      <c r="J65" s="71"/>
      <c r="K65" s="71"/>
      <c r="L65" s="71"/>
      <c r="M65" s="71"/>
      <c r="N65" s="72"/>
      <c r="O65" s="17" t="s">
        <v>5</v>
      </c>
      <c r="P65" s="17" t="s">
        <v>33</v>
      </c>
      <c r="Q65" s="70" t="s">
        <v>34</v>
      </c>
      <c r="R65" s="71"/>
      <c r="S65" s="72"/>
    </row>
    <row r="66" spans="1:19" ht="15" customHeight="1" x14ac:dyDescent="0.2">
      <c r="A66" s="73" t="s">
        <v>71</v>
      </c>
      <c r="B66" s="75">
        <f>VLOOKUP(CONCATENATE("VIDRO PUX DIR ",Q66,"X",R66,"X",S66,"MM + COR"),[1]VIDROS!$A$5:$AD$415,5,FALSE)</f>
        <v>181000114</v>
      </c>
      <c r="C66" s="22" t="s">
        <v>2</v>
      </c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23" t="str">
        <f>CONCATENATE("VIDRO PELIC ESP PRATA DIR ",Q$66,"X",R$66,"X",S$66)</f>
        <v>VIDRO PELIC ESP PRATA DIR 2145X977X4</v>
      </c>
      <c r="P66" s="77">
        <v>1</v>
      </c>
      <c r="Q66" s="77">
        <f>Q5-55</f>
        <v>2145</v>
      </c>
      <c r="R66" s="77">
        <f>R5-23</f>
        <v>977</v>
      </c>
      <c r="S66" s="77">
        <v>4</v>
      </c>
    </row>
    <row r="67" spans="1:19" ht="15" customHeight="1" x14ac:dyDescent="0.2">
      <c r="A67" s="74"/>
      <c r="B67" s="76"/>
      <c r="C67" s="22">
        <v>26</v>
      </c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23" t="str">
        <f>CONCATENATE("VIDRO PELIC ESP FUME DIR ",Q$66,"X",R$66,"X",S$66)</f>
        <v>VIDRO PELIC ESP FUME DIR 2145X977X4</v>
      </c>
      <c r="P67" s="78"/>
      <c r="Q67" s="78"/>
      <c r="R67" s="78"/>
      <c r="S67" s="78"/>
    </row>
    <row r="68" spans="1:19" ht="15" customHeight="1" x14ac:dyDescent="0.2">
      <c r="A68" s="85"/>
      <c r="B68" s="86"/>
      <c r="C68" s="22">
        <v>27</v>
      </c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23" t="str">
        <f>CONCATENATE("VIDRO PELIC ESP CHAMP DIR ",Q$66,"X",R$66,"X",S$66)</f>
        <v>VIDRO PELIC ESP CHAMP DIR 2145X977X4</v>
      </c>
      <c r="P68" s="78"/>
      <c r="Q68" s="78"/>
      <c r="R68" s="78"/>
      <c r="S68" s="78"/>
    </row>
    <row r="69" spans="1:19" ht="15" customHeight="1" x14ac:dyDescent="0.2">
      <c r="A69" s="79" t="s">
        <v>72</v>
      </c>
      <c r="B69" s="75">
        <f>VLOOKUP(CONCATENATE("VIDRO PUX DIR ",Q66,"X",R66,"X",S66,"MM + COR"),[1]VIDROS!$A$5:$AD$415,4,FALSE)</f>
        <v>123114</v>
      </c>
      <c r="C69" s="19">
        <v>49</v>
      </c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21" t="str">
        <f>CONCATENATE("VIDRO PELIC MET GRAFITE DIR ",Q$66,"X",R$66,"X",S$66)</f>
        <v>VIDRO PELIC MET GRAFITE DIR 2145X977X4</v>
      </c>
      <c r="P69" s="78"/>
      <c r="Q69" s="78"/>
      <c r="R69" s="78"/>
      <c r="S69" s="78"/>
    </row>
    <row r="70" spans="1:19" ht="15" customHeight="1" x14ac:dyDescent="0.2">
      <c r="A70" s="80"/>
      <c r="B70" s="76"/>
      <c r="C70" s="19">
        <v>50</v>
      </c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21" t="str">
        <f>CONCATENATE("VIDRO PELIC MET PRATA DIR ",Q$66,"X",R$66,"X",S$66)</f>
        <v>VIDRO PELIC MET PRATA DIR 2145X977X4</v>
      </c>
      <c r="P70" s="78"/>
      <c r="Q70" s="78"/>
      <c r="R70" s="78"/>
      <c r="S70" s="78"/>
    </row>
    <row r="71" spans="1:19" ht="15" customHeight="1" x14ac:dyDescent="0.2">
      <c r="A71" s="80"/>
      <c r="B71" s="76"/>
      <c r="C71" s="19">
        <v>51</v>
      </c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21" t="str">
        <f>CONCATENATE("VIDRO PELIC MET DOURADO DIR ",Q$66,"X",R$66,"X",S$66)</f>
        <v>VIDRO PELIC MET DOURADO DIR 2145X977X4</v>
      </c>
      <c r="P71" s="78"/>
      <c r="Q71" s="78"/>
      <c r="R71" s="78"/>
      <c r="S71" s="78"/>
    </row>
    <row r="72" spans="1:19" ht="15" customHeight="1" x14ac:dyDescent="0.2">
      <c r="A72" s="80"/>
      <c r="B72" s="76"/>
      <c r="C72" s="19">
        <v>52</v>
      </c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21" t="str">
        <f>CONCATENATE("VIDRO PELIC MET PÉROLA DIR ",Q$66,"X",R$66,"X",S$66)</f>
        <v>VIDRO PELIC MET PÉROLA DIR 2145X977X4</v>
      </c>
      <c r="P72" s="78"/>
      <c r="Q72" s="78"/>
      <c r="R72" s="78"/>
      <c r="S72" s="78"/>
    </row>
    <row r="73" spans="1:19" ht="15" customHeight="1" x14ac:dyDescent="0.2">
      <c r="A73" s="80"/>
      <c r="B73" s="76"/>
      <c r="C73" s="19">
        <v>12</v>
      </c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21" t="str">
        <f>CONCATENATE("VIDRO PELIC BIANCO DIR ",Q$66,"X",R$66,"X",S$66)</f>
        <v>VIDRO PELIC BIANCO DIR 2145X977X4</v>
      </c>
      <c r="P73" s="78"/>
      <c r="Q73" s="78"/>
      <c r="R73" s="78"/>
      <c r="S73" s="78"/>
    </row>
    <row r="74" spans="1:19" ht="15" customHeight="1" x14ac:dyDescent="0.2">
      <c r="A74" s="80"/>
      <c r="B74" s="76"/>
      <c r="C74" s="19">
        <v>13</v>
      </c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21" t="str">
        <f>CONCATENATE("VIDRO PELIC ONIX DIR ",Q$66,"X",R$66,"X",S$66)</f>
        <v>VIDRO PELIC ONIX DIR 2145X977X4</v>
      </c>
      <c r="P74" s="78"/>
      <c r="Q74" s="78"/>
      <c r="R74" s="78"/>
      <c r="S74" s="78"/>
    </row>
    <row r="75" spans="1:19" ht="15" customHeight="1" x14ac:dyDescent="0.2">
      <c r="A75" s="80"/>
      <c r="B75" s="76"/>
      <c r="C75" s="19">
        <v>15</v>
      </c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21" t="str">
        <f>CONCATENATE("VIDRO PELIC GELO DIR ",Q$66,"X",R$66,"X",S$66)</f>
        <v>VIDRO PELIC GELO DIR 2145X977X4</v>
      </c>
      <c r="P75" s="78"/>
      <c r="Q75" s="78"/>
      <c r="R75" s="78"/>
      <c r="S75" s="78"/>
    </row>
    <row r="76" spans="1:19" ht="15" customHeight="1" x14ac:dyDescent="0.2">
      <c r="A76" s="80"/>
      <c r="B76" s="76"/>
      <c r="C76" s="19">
        <v>38</v>
      </c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21" t="str">
        <f>CONCATENATE("VIDRO PELIC NATA DIR ",Q$66,"X",R$66,"X",S$66)</f>
        <v>VIDRO PELIC NATA DIR 2145X977X4</v>
      </c>
      <c r="P76" s="78"/>
      <c r="Q76" s="78"/>
      <c r="R76" s="78"/>
      <c r="S76" s="78"/>
    </row>
    <row r="77" spans="1:19" ht="15" customHeight="1" x14ac:dyDescent="0.2">
      <c r="A77" s="80"/>
      <c r="B77" s="76"/>
      <c r="C77" s="19">
        <v>44</v>
      </c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21" t="str">
        <f>CONCATENATE("VIDRO PELIC BASALTO DIR ",Q$66,"X",R$66,"X",S$66)</f>
        <v>VIDRO PELIC BASALTO DIR 2145X977X4</v>
      </c>
      <c r="P77" s="78"/>
      <c r="Q77" s="78"/>
      <c r="R77" s="78"/>
      <c r="S77" s="78"/>
    </row>
    <row r="78" spans="1:19" ht="15" customHeight="1" x14ac:dyDescent="0.2">
      <c r="A78" s="80"/>
      <c r="B78" s="76"/>
      <c r="C78" s="19">
        <v>10</v>
      </c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21" t="str">
        <f>CONCATENATE("VIDRO PELIC SAND DIR ",Q$66,"X",R$66,"X",S$66)</f>
        <v>VIDRO PELIC SAND DIR 2145X977X4</v>
      </c>
      <c r="P78" s="78"/>
      <c r="Q78" s="78"/>
      <c r="R78" s="78"/>
      <c r="S78" s="78"/>
    </row>
    <row r="79" spans="1:19" ht="15" customHeight="1" x14ac:dyDescent="0.2">
      <c r="A79" s="80"/>
      <c r="B79" s="76"/>
      <c r="C79" s="20" t="s">
        <v>52</v>
      </c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21" t="str">
        <f>CONCATENATE("VIDRO PELIC PETRÓLEO DIR ",Q$66,"X",R$66,"X",S$66)</f>
        <v>VIDRO PELIC PETRÓLEO DIR 2145X977X4</v>
      </c>
      <c r="P79" s="78"/>
      <c r="Q79" s="78"/>
      <c r="R79" s="78"/>
      <c r="S79" s="78"/>
    </row>
    <row r="80" spans="1:19" ht="15" customHeight="1" x14ac:dyDescent="0.2">
      <c r="A80" s="80"/>
      <c r="B80" s="76"/>
      <c r="C80" s="19">
        <v>21</v>
      </c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21" t="str">
        <f>CONCATENATE("VIDRO PELIC FENDI DIR ",Q$66,"X",R$66,"X",S$66)</f>
        <v>VIDRO PELIC FENDI DIR 2145X977X4</v>
      </c>
      <c r="P80" s="78"/>
      <c r="Q80" s="78"/>
      <c r="R80" s="78"/>
      <c r="S80" s="78"/>
    </row>
    <row r="81" spans="1:19" ht="15" customHeight="1" x14ac:dyDescent="0.2">
      <c r="A81" s="80"/>
      <c r="B81" s="76"/>
      <c r="C81" s="19" t="s">
        <v>28</v>
      </c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21" t="str">
        <f>CONCATENATE("VIDRO PELIC SISAL DIR ",Q$66,"X",R$66,"X",S$66)</f>
        <v>VIDRO PELIC SISAL DIR 2145X977X4</v>
      </c>
      <c r="P81" s="78"/>
      <c r="Q81" s="78"/>
      <c r="R81" s="78"/>
      <c r="S81" s="78"/>
    </row>
    <row r="82" spans="1:19" ht="15" customHeight="1" x14ac:dyDescent="0.2">
      <c r="A82" s="87"/>
      <c r="B82" s="86"/>
      <c r="C82" s="19" t="s">
        <v>30</v>
      </c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21" t="str">
        <f>CONCATENATE("VIDRO PELIC ARDOSIA DIR ",Q$66,"X",R$66,"X",S$66)</f>
        <v>VIDRO PELIC ARDOSIA DIR 2145X977X4</v>
      </c>
      <c r="P82" s="84"/>
      <c r="Q82" s="84"/>
      <c r="R82" s="84"/>
      <c r="S82" s="84"/>
    </row>
    <row r="83" spans="1:19" ht="18" customHeight="1" x14ac:dyDescent="0.2">
      <c r="A83" s="81" t="s">
        <v>80</v>
      </c>
      <c r="B83" s="82"/>
      <c r="C83" s="82"/>
      <c r="D83" s="82"/>
      <c r="E83" s="82"/>
      <c r="F83" s="82"/>
      <c r="G83" s="82"/>
      <c r="H83" s="82"/>
      <c r="I83" s="82"/>
      <c r="J83" s="82"/>
      <c r="K83" s="82"/>
      <c r="L83" s="82"/>
      <c r="M83" s="82"/>
      <c r="N83" s="82"/>
      <c r="O83" s="82"/>
      <c r="P83" s="82"/>
      <c r="Q83" s="82"/>
      <c r="R83" s="82"/>
      <c r="S83" s="83"/>
    </row>
    <row r="84" spans="1:19" ht="25.5" x14ac:dyDescent="0.2">
      <c r="A84" s="17" t="s">
        <v>35</v>
      </c>
      <c r="B84" s="14" t="s">
        <v>31</v>
      </c>
      <c r="C84" s="14" t="s">
        <v>32</v>
      </c>
      <c r="D84" s="70"/>
      <c r="E84" s="71"/>
      <c r="F84" s="71"/>
      <c r="G84" s="71"/>
      <c r="H84" s="71"/>
      <c r="I84" s="71"/>
      <c r="J84" s="71"/>
      <c r="K84" s="71"/>
      <c r="L84" s="71"/>
      <c r="M84" s="71"/>
      <c r="N84" s="72"/>
      <c r="O84" s="17" t="s">
        <v>5</v>
      </c>
      <c r="P84" s="17" t="s">
        <v>33</v>
      </c>
      <c r="Q84" s="70" t="s">
        <v>34</v>
      </c>
      <c r="R84" s="71"/>
      <c r="S84" s="72"/>
    </row>
    <row r="85" spans="1:19" ht="15" customHeight="1" x14ac:dyDescent="0.2">
      <c r="A85" s="73" t="s">
        <v>71</v>
      </c>
      <c r="B85" s="75">
        <f>VLOOKUP(CONCATENATE("VIDRO PUX ESQ ",Q85,"X",R85,"X",S85,"MM + COR"),[1]VIDROS!$A$5:$AD$415,5,FALSE)</f>
        <v>181000194</v>
      </c>
      <c r="C85" s="22" t="s">
        <v>2</v>
      </c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23" t="str">
        <f>CONCATENATE("VIDRO PELIC ESP PRATA ESQ ",Q$85,"X",R$85,"X",S$85)</f>
        <v>VIDRO PELIC ESP PRATA ESQ 2145X977X4</v>
      </c>
      <c r="P85" s="77">
        <v>1</v>
      </c>
      <c r="Q85" s="77">
        <f>Q66</f>
        <v>2145</v>
      </c>
      <c r="R85" s="77">
        <f>R66</f>
        <v>977</v>
      </c>
      <c r="S85" s="77">
        <v>4</v>
      </c>
    </row>
    <row r="86" spans="1:19" ht="15" customHeight="1" x14ac:dyDescent="0.2">
      <c r="A86" s="74"/>
      <c r="B86" s="76"/>
      <c r="C86" s="22">
        <v>26</v>
      </c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23" t="str">
        <f>CONCATENATE("VIDRO PELIC ESP FUME ESQ ",Q$85,"X",R$85,"X",S$85)</f>
        <v>VIDRO PELIC ESP FUME ESQ 2145X977X4</v>
      </c>
      <c r="P86" s="78"/>
      <c r="Q86" s="78"/>
      <c r="R86" s="78"/>
      <c r="S86" s="78"/>
    </row>
    <row r="87" spans="1:19" ht="15" customHeight="1" x14ac:dyDescent="0.2">
      <c r="A87" s="85"/>
      <c r="B87" s="86"/>
      <c r="C87" s="22">
        <v>27</v>
      </c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23" t="str">
        <f>CONCATENATE("VIDRO PELIC ESP CHAMP ESQ ",Q$85,"X",R$85,"X",S$85)</f>
        <v>VIDRO PELIC ESP CHAMP ESQ 2145X977X4</v>
      </c>
      <c r="P87" s="78"/>
      <c r="Q87" s="78"/>
      <c r="R87" s="78"/>
      <c r="S87" s="78"/>
    </row>
    <row r="88" spans="1:19" ht="15" customHeight="1" x14ac:dyDescent="0.2">
      <c r="A88" s="79" t="s">
        <v>72</v>
      </c>
      <c r="B88" s="75">
        <f>VLOOKUP(CONCATENATE("VIDRO PUX ESQ ",Q85,"X",R85,"X",S85,"MM + COR"),[1]VIDROS!$A$5:$AD$415,4,FALSE)</f>
        <v>123194</v>
      </c>
      <c r="C88" s="19">
        <v>49</v>
      </c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21" t="str">
        <f>CONCATENATE("VIDRO PELIC MET GRAFITE ESQ ",Q$85,"X",R$85,"X",S$85)</f>
        <v>VIDRO PELIC MET GRAFITE ESQ 2145X977X4</v>
      </c>
      <c r="P88" s="78"/>
      <c r="Q88" s="78"/>
      <c r="R88" s="78"/>
      <c r="S88" s="78"/>
    </row>
    <row r="89" spans="1:19" ht="15" customHeight="1" x14ac:dyDescent="0.2">
      <c r="A89" s="80"/>
      <c r="B89" s="76"/>
      <c r="C89" s="19">
        <v>50</v>
      </c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21" t="str">
        <f>CONCATENATE("VIDRO PELIC MET PRATA ESQ ",Q$85,"X",R$85,"X",S$85)</f>
        <v>VIDRO PELIC MET PRATA ESQ 2145X977X4</v>
      </c>
      <c r="P89" s="78"/>
      <c r="Q89" s="78"/>
      <c r="R89" s="78"/>
      <c r="S89" s="78"/>
    </row>
    <row r="90" spans="1:19" ht="15" customHeight="1" x14ac:dyDescent="0.2">
      <c r="A90" s="80"/>
      <c r="B90" s="76"/>
      <c r="C90" s="19">
        <v>51</v>
      </c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21" t="str">
        <f>CONCATENATE("VIDRO PELIC MET DOURADO ESQ ",Q$85,"X",R$85,"X",S$85)</f>
        <v>VIDRO PELIC MET DOURADO ESQ 2145X977X4</v>
      </c>
      <c r="P90" s="78"/>
      <c r="Q90" s="78"/>
      <c r="R90" s="78"/>
      <c r="S90" s="78"/>
    </row>
    <row r="91" spans="1:19" ht="15" customHeight="1" x14ac:dyDescent="0.2">
      <c r="A91" s="80"/>
      <c r="B91" s="76"/>
      <c r="C91" s="19">
        <v>52</v>
      </c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21" t="str">
        <f>CONCATENATE("VIDRO PELIC MET PÉROLA ESQ ",Q$85,"X",R$85,"X",S$85)</f>
        <v>VIDRO PELIC MET PÉROLA ESQ 2145X977X4</v>
      </c>
      <c r="P91" s="78"/>
      <c r="Q91" s="78"/>
      <c r="R91" s="78"/>
      <c r="S91" s="78"/>
    </row>
    <row r="92" spans="1:19" ht="15" customHeight="1" x14ac:dyDescent="0.2">
      <c r="A92" s="80"/>
      <c r="B92" s="76"/>
      <c r="C92" s="19">
        <v>12</v>
      </c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21" t="str">
        <f>CONCATENATE("VIDRO PELIC BIANCO ESQ ",Q$85,"X",R$85,"X",S$85)</f>
        <v>VIDRO PELIC BIANCO ESQ 2145X977X4</v>
      </c>
      <c r="P92" s="78"/>
      <c r="Q92" s="78"/>
      <c r="R92" s="78"/>
      <c r="S92" s="78"/>
    </row>
    <row r="93" spans="1:19" ht="15" customHeight="1" x14ac:dyDescent="0.2">
      <c r="A93" s="80"/>
      <c r="B93" s="76"/>
      <c r="C93" s="19">
        <v>13</v>
      </c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21" t="str">
        <f>CONCATENATE("VIDRO PELIC ONIX ESQ ",Q$85,"X",R$85,"X",S$85)</f>
        <v>VIDRO PELIC ONIX ESQ 2145X977X4</v>
      </c>
      <c r="P93" s="78"/>
      <c r="Q93" s="78"/>
      <c r="R93" s="78"/>
      <c r="S93" s="78"/>
    </row>
    <row r="94" spans="1:19" ht="15" customHeight="1" x14ac:dyDescent="0.2">
      <c r="A94" s="80"/>
      <c r="B94" s="76"/>
      <c r="C94" s="19">
        <v>15</v>
      </c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21" t="str">
        <f>CONCATENATE("VIDRO PELIC GELO ESQ ",Q$85,"X",R$85,"X",S$85)</f>
        <v>VIDRO PELIC GELO ESQ 2145X977X4</v>
      </c>
      <c r="P94" s="78"/>
      <c r="Q94" s="78"/>
      <c r="R94" s="78"/>
      <c r="S94" s="78"/>
    </row>
    <row r="95" spans="1:19" ht="15" customHeight="1" x14ac:dyDescent="0.2">
      <c r="A95" s="80"/>
      <c r="B95" s="76"/>
      <c r="C95" s="19">
        <v>38</v>
      </c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21" t="str">
        <f>CONCATENATE("VIDRO PELIC NATA ESQ ",Q$85,"X",R$85,"X",S$85)</f>
        <v>VIDRO PELIC NATA ESQ 2145X977X4</v>
      </c>
      <c r="P95" s="78"/>
      <c r="Q95" s="78"/>
      <c r="R95" s="78"/>
      <c r="S95" s="78"/>
    </row>
    <row r="96" spans="1:19" ht="15" customHeight="1" x14ac:dyDescent="0.2">
      <c r="A96" s="80"/>
      <c r="B96" s="76"/>
      <c r="C96" s="19">
        <v>44</v>
      </c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21" t="str">
        <f>CONCATENATE("VIDRO PELIC BASALTO ESQ ",Q$85,"X",R$85,"X",S$85)</f>
        <v>VIDRO PELIC BASALTO ESQ 2145X977X4</v>
      </c>
      <c r="P96" s="78"/>
      <c r="Q96" s="78"/>
      <c r="R96" s="78"/>
      <c r="S96" s="78"/>
    </row>
    <row r="97" spans="1:19" ht="15" customHeight="1" x14ac:dyDescent="0.2">
      <c r="A97" s="80"/>
      <c r="B97" s="76"/>
      <c r="C97" s="19">
        <v>10</v>
      </c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21" t="str">
        <f>CONCATENATE("VIDRO PELIC SAND ESQ ",Q$85,"X",R$85,"X",S$85)</f>
        <v>VIDRO PELIC SAND ESQ 2145X977X4</v>
      </c>
      <c r="P97" s="78"/>
      <c r="Q97" s="78"/>
      <c r="R97" s="78"/>
      <c r="S97" s="78"/>
    </row>
    <row r="98" spans="1:19" ht="15" customHeight="1" x14ac:dyDescent="0.2">
      <c r="A98" s="80"/>
      <c r="B98" s="76"/>
      <c r="C98" s="20" t="s">
        <v>52</v>
      </c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21" t="str">
        <f>CONCATENATE("VIDRO PELIC PETRÓLEO ESQ ",Q$85,"X",R$85,"X",S$85)</f>
        <v>VIDRO PELIC PETRÓLEO ESQ 2145X977X4</v>
      </c>
      <c r="P98" s="78"/>
      <c r="Q98" s="78"/>
      <c r="R98" s="78"/>
      <c r="S98" s="78"/>
    </row>
    <row r="99" spans="1:19" ht="15" customHeight="1" x14ac:dyDescent="0.2">
      <c r="A99" s="80"/>
      <c r="B99" s="76"/>
      <c r="C99" s="19">
        <v>21</v>
      </c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21" t="str">
        <f>CONCATENATE("VIDRO PELIC FENDI ESQ ",Q$85,"X",R$85,"X",S$85)</f>
        <v>VIDRO PELIC FENDI ESQ 2145X977X4</v>
      </c>
      <c r="P99" s="78"/>
      <c r="Q99" s="78"/>
      <c r="R99" s="78"/>
      <c r="S99" s="78"/>
    </row>
    <row r="100" spans="1:19" ht="15" customHeight="1" x14ac:dyDescent="0.2">
      <c r="A100" s="80"/>
      <c r="B100" s="76"/>
      <c r="C100" s="19" t="s">
        <v>28</v>
      </c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21" t="str">
        <f>CONCATENATE("VIDRO PELIC SISAL ESQ ",Q$85,"X",R$85,"X",S$85)</f>
        <v>VIDRO PELIC SISAL ESQ 2145X977X4</v>
      </c>
      <c r="P100" s="78"/>
      <c r="Q100" s="78"/>
      <c r="R100" s="78"/>
      <c r="S100" s="78"/>
    </row>
    <row r="101" spans="1:19" ht="15" customHeight="1" x14ac:dyDescent="0.2">
      <c r="A101" s="87"/>
      <c r="B101" s="86"/>
      <c r="C101" s="19" t="s">
        <v>30</v>
      </c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21" t="str">
        <f>CONCATENATE("VIDRO PELIC ARDOSIA ESQ ",Q$85,"X",R$85,"X",S$85)</f>
        <v>VIDRO PELIC ARDOSIA ESQ 2145X977X4</v>
      </c>
      <c r="P101" s="84"/>
      <c r="Q101" s="84"/>
      <c r="R101" s="84"/>
      <c r="S101" s="84"/>
    </row>
    <row r="102" spans="1:19" ht="18" customHeight="1" x14ac:dyDescent="0.2">
      <c r="A102" s="81" t="s">
        <v>70</v>
      </c>
      <c r="B102" s="82"/>
      <c r="C102" s="82"/>
      <c r="D102" s="82"/>
      <c r="E102" s="82"/>
      <c r="F102" s="82"/>
      <c r="G102" s="82"/>
      <c r="H102" s="82"/>
      <c r="I102" s="82"/>
      <c r="J102" s="82"/>
      <c r="K102" s="82"/>
      <c r="L102" s="82"/>
      <c r="M102" s="82"/>
      <c r="N102" s="82"/>
      <c r="O102" s="82"/>
      <c r="P102" s="82"/>
      <c r="Q102" s="82"/>
      <c r="R102" s="82"/>
      <c r="S102" s="83"/>
    </row>
    <row r="103" spans="1:19" ht="25.5" x14ac:dyDescent="0.2">
      <c r="A103" s="17" t="s">
        <v>35</v>
      </c>
      <c r="B103" s="14" t="s">
        <v>31</v>
      </c>
      <c r="C103" s="14" t="s">
        <v>32</v>
      </c>
      <c r="D103" s="70"/>
      <c r="E103" s="71"/>
      <c r="F103" s="71"/>
      <c r="G103" s="71"/>
      <c r="H103" s="71"/>
      <c r="I103" s="71"/>
      <c r="J103" s="71"/>
      <c r="K103" s="71"/>
      <c r="L103" s="71"/>
      <c r="M103" s="71"/>
      <c r="N103" s="72"/>
      <c r="O103" s="17" t="s">
        <v>5</v>
      </c>
      <c r="P103" s="17" t="s">
        <v>33</v>
      </c>
      <c r="Q103" s="70" t="s">
        <v>34</v>
      </c>
      <c r="R103" s="71"/>
      <c r="S103" s="72"/>
    </row>
    <row r="104" spans="1:19" ht="15" customHeight="1" x14ac:dyDescent="0.2">
      <c r="A104" s="73" t="s">
        <v>71</v>
      </c>
      <c r="B104" s="75">
        <f>VLOOKUP(CONCATENATE("VIDRO PUX ",Q104,"X",R104,"X",S104,"MM + COR"),[1]VIDROS!$A$5:$AD$415,5,FALSE)</f>
        <v>181000364</v>
      </c>
      <c r="C104" s="22">
        <v>58</v>
      </c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23" t="str">
        <f>CONCATENATE("VIDRO TEMP LINEE ARGENTO ",Q$104,"X",R$104,"X",S$104)</f>
        <v>VIDRO TEMP LINEE ARGENTO 2145X977X6</v>
      </c>
      <c r="P104" s="77">
        <v>1</v>
      </c>
      <c r="Q104" s="77">
        <f>Q66</f>
        <v>2145</v>
      </c>
      <c r="R104" s="77">
        <f>R66</f>
        <v>977</v>
      </c>
      <c r="S104" s="77">
        <v>6</v>
      </c>
    </row>
    <row r="105" spans="1:19" ht="15" customHeight="1" x14ac:dyDescent="0.2">
      <c r="A105" s="74"/>
      <c r="B105" s="76"/>
      <c r="C105" s="22">
        <v>59</v>
      </c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23" t="str">
        <f>CONCATENATE("VIDRO TEMP LINEE ORO ",Q$104,"X",R$104,"X",S$104)</f>
        <v>VIDRO TEMP LINEE ORO 2145X977X6</v>
      </c>
      <c r="P105" s="78"/>
      <c r="Q105" s="78"/>
      <c r="R105" s="78"/>
      <c r="S105" s="78"/>
    </row>
    <row r="106" spans="1:19" ht="15" customHeight="1" x14ac:dyDescent="0.2">
      <c r="A106" s="79" t="s">
        <v>72</v>
      </c>
      <c r="B106" s="75">
        <f>VLOOKUP(CONCATENATE("VIDRO PUX ",Q104,"X",R104,"X",S104,"MM + COR"),[1]VIDROS!$A$5:$AD$415,4,FALSE)</f>
        <v>123364</v>
      </c>
      <c r="C106" s="19">
        <v>60</v>
      </c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21" t="str">
        <f>CONCATENATE("VIDRO TEMP FUMÊ CHAMP ",Q$104,"X",R$104,"X",S$104)</f>
        <v>VIDRO TEMP FUMÊ CHAMP 2145X977X6</v>
      </c>
      <c r="P106" s="78"/>
      <c r="Q106" s="78"/>
      <c r="R106" s="78"/>
      <c r="S106" s="78"/>
    </row>
    <row r="107" spans="1:19" s="3" customFormat="1" ht="15" customHeight="1" x14ac:dyDescent="0.2">
      <c r="A107" s="80"/>
      <c r="B107" s="76"/>
      <c r="C107" s="19">
        <v>61</v>
      </c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21" t="str">
        <f>CONCATENATE("VIDRO TEMP FUMÊ CZ ",Q$104,"X",R$104,"X",S$104)</f>
        <v>VIDRO TEMP FUMÊ CZ 2145X977X6</v>
      </c>
      <c r="P107" s="78"/>
      <c r="Q107" s="78"/>
      <c r="R107" s="78"/>
      <c r="S107" s="78"/>
    </row>
    <row r="108" spans="1:19" s="3" customFormat="1" ht="15" customHeight="1" x14ac:dyDescent="0.2">
      <c r="A108" s="80"/>
      <c r="B108" s="76"/>
      <c r="C108" s="19">
        <v>63</v>
      </c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21" t="str">
        <f>CONCATENATE("VIDRO TEMP REFL CRISTAL ",Q$104,"X",R$104,"X",S$104)</f>
        <v>VIDRO TEMP REFL CRISTAL 2145X977X6</v>
      </c>
      <c r="P108" s="78"/>
      <c r="Q108" s="78"/>
      <c r="R108" s="78"/>
      <c r="S108" s="78"/>
    </row>
    <row r="109" spans="1:19" ht="15" customHeight="1" x14ac:dyDescent="0.2">
      <c r="A109" s="80"/>
      <c r="B109" s="76"/>
      <c r="C109" s="19">
        <v>12</v>
      </c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21" t="str">
        <f>CONCATENATE("VIDRO PELIC BIANCO ",Q$104,"X",R$104,"X",S$104)</f>
        <v>VIDRO PELIC BIANCO 2145X977X6</v>
      </c>
      <c r="P109" s="78"/>
      <c r="Q109" s="78"/>
      <c r="R109" s="78"/>
      <c r="S109" s="78"/>
    </row>
    <row r="110" spans="1:19" ht="15" customHeight="1" x14ac:dyDescent="0.2">
      <c r="A110" s="80"/>
      <c r="B110" s="76"/>
      <c r="C110" s="19" t="s">
        <v>36</v>
      </c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21" t="str">
        <f>CONCATENATE("VIDRO TEMP REFLETO CHAMP ",Q$104,"X",R$104,"X",S$104)</f>
        <v>VIDRO TEMP REFLETO CHAMP 2145X977X6</v>
      </c>
      <c r="P110" s="78"/>
      <c r="Q110" s="78"/>
      <c r="R110" s="78"/>
      <c r="S110" s="78"/>
    </row>
    <row r="111" spans="1:19" ht="15" customHeight="1" x14ac:dyDescent="0.2">
      <c r="A111" s="80"/>
      <c r="B111" s="76"/>
      <c r="C111" s="19" t="s">
        <v>37</v>
      </c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21" t="str">
        <f>CONCATENATE("VIDRO TEMP REFLETO CINZA ",Q$104,"X",R$104,"X",S$104)</f>
        <v>VIDRO TEMP REFLETO CINZA 2145X977X6</v>
      </c>
      <c r="P111" s="78"/>
      <c r="Q111" s="78"/>
      <c r="R111" s="78"/>
      <c r="S111" s="78"/>
    </row>
    <row r="112" spans="1:19" ht="15" customHeight="1" x14ac:dyDescent="0.2">
      <c r="A112" s="80"/>
      <c r="B112" s="76"/>
      <c r="C112" s="19" t="s">
        <v>38</v>
      </c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21" t="str">
        <f>CONCATENATE("VIDRO TEMP TRANSPARENTE ",Q$104,"X",R$104,"X",S$104)</f>
        <v>VIDRO TEMP TRANSPARENTE 2145X977X6</v>
      </c>
      <c r="P112" s="78"/>
      <c r="Q112" s="78"/>
      <c r="R112" s="78"/>
      <c r="S112" s="78"/>
    </row>
  </sheetData>
  <mergeCells count="71">
    <mergeCell ref="P43:P44"/>
    <mergeCell ref="Q43:Q44"/>
    <mergeCell ref="R43:R44"/>
    <mergeCell ref="S43:S44"/>
    <mergeCell ref="A83:S83"/>
    <mergeCell ref="S66:S82"/>
    <mergeCell ref="A69:A82"/>
    <mergeCell ref="B69:B82"/>
    <mergeCell ref="P48:P49"/>
    <mergeCell ref="Q48:Q49"/>
    <mergeCell ref="R48:R49"/>
    <mergeCell ref="S48:S49"/>
    <mergeCell ref="A64:S64"/>
    <mergeCell ref="D65:N65"/>
    <mergeCell ref="Q65:S65"/>
    <mergeCell ref="A66:A68"/>
    <mergeCell ref="Q84:S84"/>
    <mergeCell ref="A85:A87"/>
    <mergeCell ref="B85:B87"/>
    <mergeCell ref="P85:P101"/>
    <mergeCell ref="Q85:Q101"/>
    <mergeCell ref="R85:R101"/>
    <mergeCell ref="S85:S101"/>
    <mergeCell ref="A88:A101"/>
    <mergeCell ref="B88:B101"/>
    <mergeCell ref="S5:S29"/>
    <mergeCell ref="A1:S1"/>
    <mergeCell ref="A2:S2"/>
    <mergeCell ref="A3:A4"/>
    <mergeCell ref="B3:C4"/>
    <mergeCell ref="D3:N3"/>
    <mergeCell ref="O3:O4"/>
    <mergeCell ref="P3:P4"/>
    <mergeCell ref="Q3:S3"/>
    <mergeCell ref="A5:A29"/>
    <mergeCell ref="B5:C29"/>
    <mergeCell ref="O5:O29"/>
    <mergeCell ref="Q5:Q29"/>
    <mergeCell ref="R5:R29"/>
    <mergeCell ref="A30:S30"/>
    <mergeCell ref="A31:A32"/>
    <mergeCell ref="B31:B32"/>
    <mergeCell ref="C31:C32"/>
    <mergeCell ref="D31:N31"/>
    <mergeCell ref="O31:O32"/>
    <mergeCell ref="P31:P32"/>
    <mergeCell ref="Q31:S31"/>
    <mergeCell ref="P33:P34"/>
    <mergeCell ref="Q33:Q34"/>
    <mergeCell ref="R33:R34"/>
    <mergeCell ref="S33:S34"/>
    <mergeCell ref="P38:P39"/>
    <mergeCell ref="Q38:Q39"/>
    <mergeCell ref="R38:R39"/>
    <mergeCell ref="S38:S39"/>
    <mergeCell ref="B66:B68"/>
    <mergeCell ref="P66:P82"/>
    <mergeCell ref="Q66:Q82"/>
    <mergeCell ref="R66:R82"/>
    <mergeCell ref="B106:B112"/>
    <mergeCell ref="A102:S102"/>
    <mergeCell ref="D103:N103"/>
    <mergeCell ref="Q103:S103"/>
    <mergeCell ref="A104:A105"/>
    <mergeCell ref="B104:B105"/>
    <mergeCell ref="P104:P112"/>
    <mergeCell ref="Q104:Q112"/>
    <mergeCell ref="R104:R112"/>
    <mergeCell ref="S104:S112"/>
    <mergeCell ref="A106:A112"/>
    <mergeCell ref="D84:N84"/>
  </mergeCells>
  <pageMargins left="0.511811024" right="0.511811024" top="0.78740157499999996" bottom="0.78740157499999996" header="0.31496062000000002" footer="0.31496062000000002"/>
  <pageSetup paperSize="9" scale="27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4"/>
  <dimension ref="A1:S112"/>
  <sheetViews>
    <sheetView showGridLines="0" view="pageBreakPreview" zoomScale="80" zoomScaleNormal="100" zoomScaleSheetLayoutView="80" workbookViewId="0">
      <selection activeCell="A83" sqref="A83:S83"/>
    </sheetView>
  </sheetViews>
  <sheetFormatPr defaultColWidth="9.140625" defaultRowHeight="12.75" x14ac:dyDescent="0.2"/>
  <cols>
    <col min="1" max="1" width="23.5703125" style="1" bestFit="1" customWidth="1"/>
    <col min="2" max="3" width="14.7109375" style="1" customWidth="1"/>
    <col min="4" max="14" width="14.42578125" style="1" customWidth="1"/>
    <col min="15" max="15" width="76.28515625" style="1" bestFit="1" customWidth="1"/>
    <col min="16" max="16" width="18" style="1" bestFit="1" customWidth="1"/>
    <col min="17" max="19" width="10.7109375" style="1" customWidth="1"/>
    <col min="20" max="16384" width="9.140625" style="1"/>
  </cols>
  <sheetData>
    <row r="1" spans="1:19" s="2" customFormat="1" ht="33.75" customHeight="1" thickBot="1" x14ac:dyDescent="0.35">
      <c r="A1" s="62" t="s">
        <v>77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</row>
    <row r="2" spans="1:19" s="2" customFormat="1" ht="60.75" customHeight="1" x14ac:dyDescent="0.2">
      <c r="A2" s="64" t="s">
        <v>83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</row>
    <row r="3" spans="1:19" s="2" customFormat="1" ht="27.75" customHeight="1" x14ac:dyDescent="0.2">
      <c r="A3" s="66" t="s">
        <v>3</v>
      </c>
      <c r="B3" s="66" t="s">
        <v>4</v>
      </c>
      <c r="C3" s="66" t="s">
        <v>6</v>
      </c>
      <c r="D3" s="52" t="s">
        <v>6</v>
      </c>
      <c r="E3" s="53"/>
      <c r="F3" s="53"/>
      <c r="G3" s="53"/>
      <c r="H3" s="53"/>
      <c r="I3" s="53"/>
      <c r="J3" s="53"/>
      <c r="K3" s="53"/>
      <c r="L3" s="53"/>
      <c r="M3" s="53"/>
      <c r="N3" s="54"/>
      <c r="O3" s="67" t="s">
        <v>5</v>
      </c>
      <c r="P3" s="68" t="s">
        <v>42</v>
      </c>
      <c r="Q3" s="67" t="s">
        <v>7</v>
      </c>
      <c r="R3" s="67"/>
      <c r="S3" s="67"/>
    </row>
    <row r="4" spans="1:19" ht="38.25" customHeight="1" x14ac:dyDescent="0.2">
      <c r="A4" s="66"/>
      <c r="B4" s="66"/>
      <c r="C4" s="66"/>
      <c r="D4" s="7" t="s">
        <v>50</v>
      </c>
      <c r="E4" s="7" t="s">
        <v>43</v>
      </c>
      <c r="F4" s="7" t="s">
        <v>44</v>
      </c>
      <c r="G4" s="7" t="s">
        <v>45</v>
      </c>
      <c r="H4" s="7" t="s">
        <v>46</v>
      </c>
      <c r="I4" s="7" t="s">
        <v>47</v>
      </c>
      <c r="J4" s="7" t="s">
        <v>48</v>
      </c>
      <c r="K4" s="7" t="s">
        <v>49</v>
      </c>
      <c r="L4" s="7" t="s">
        <v>66</v>
      </c>
      <c r="M4" s="7" t="s">
        <v>67</v>
      </c>
      <c r="N4" s="7" t="s">
        <v>68</v>
      </c>
      <c r="O4" s="67"/>
      <c r="P4" s="69"/>
      <c r="Q4" s="26" t="s">
        <v>8</v>
      </c>
      <c r="R4" s="26" t="s">
        <v>9</v>
      </c>
      <c r="S4" s="26" t="s">
        <v>1</v>
      </c>
    </row>
    <row r="5" spans="1:19" ht="38.25" customHeight="1" x14ac:dyDescent="0.2">
      <c r="A5" s="43">
        <v>929143</v>
      </c>
      <c r="B5" s="56">
        <f>VLOOKUP(A5,'[1]PTA DESL ALUM VD'!$B$10:$F$278,2,FALSE)</f>
        <v>570115</v>
      </c>
      <c r="C5" s="57"/>
      <c r="D5" s="33">
        <v>330005</v>
      </c>
      <c r="E5" s="33">
        <v>330105</v>
      </c>
      <c r="F5" s="33">
        <v>330205</v>
      </c>
      <c r="G5" s="33">
        <v>330305</v>
      </c>
      <c r="H5" s="33">
        <v>330405</v>
      </c>
      <c r="I5" s="33">
        <v>330505</v>
      </c>
      <c r="J5" s="33">
        <v>330605</v>
      </c>
      <c r="K5" s="33">
        <v>330705</v>
      </c>
      <c r="L5" s="33">
        <v>330805</v>
      </c>
      <c r="M5" s="33">
        <v>330905</v>
      </c>
      <c r="N5" s="33">
        <v>331005</v>
      </c>
      <c r="O5" s="43" t="str">
        <f>VLOOKUP(A5,'[1]PTA DESL ALUM VD'!$B$10:$F$278,3,FALSE)</f>
        <v>PORTA ESP ATRIA PUX 2200X1100X45 + COR</v>
      </c>
      <c r="P5" s="32" t="s">
        <v>60</v>
      </c>
      <c r="Q5" s="43">
        <f>VLOOKUP(A5,'[1]PTA DESL ALUM VD'!$B$10:$F$278,4,FALSE)</f>
        <v>2200</v>
      </c>
      <c r="R5" s="43">
        <f>VLOOKUP(A5,'[1]PTA DESL ALUM VD'!$B$10:$F$278,5,FALSE)</f>
        <v>1100</v>
      </c>
      <c r="S5" s="43">
        <v>45</v>
      </c>
    </row>
    <row r="6" spans="1:19" ht="38.25" customHeight="1" x14ac:dyDescent="0.2">
      <c r="A6" s="55"/>
      <c r="B6" s="58"/>
      <c r="C6" s="59"/>
      <c r="D6" s="33">
        <v>330006</v>
      </c>
      <c r="E6" s="33">
        <v>330106</v>
      </c>
      <c r="F6" s="33">
        <v>330206</v>
      </c>
      <c r="G6" s="33">
        <v>330306</v>
      </c>
      <c r="H6" s="33">
        <v>330406</v>
      </c>
      <c r="I6" s="33">
        <v>330506</v>
      </c>
      <c r="J6" s="33">
        <v>330606</v>
      </c>
      <c r="K6" s="33">
        <v>330706</v>
      </c>
      <c r="L6" s="33">
        <v>330806</v>
      </c>
      <c r="M6" s="33">
        <v>330906</v>
      </c>
      <c r="N6" s="33">
        <v>331006</v>
      </c>
      <c r="O6" s="55"/>
      <c r="P6" s="32" t="s">
        <v>26</v>
      </c>
      <c r="Q6" s="55"/>
      <c r="R6" s="55"/>
      <c r="S6" s="55"/>
    </row>
    <row r="7" spans="1:19" ht="38.25" customHeight="1" x14ac:dyDescent="0.2">
      <c r="A7" s="55"/>
      <c r="B7" s="58"/>
      <c r="C7" s="59"/>
      <c r="D7" s="33">
        <v>330008</v>
      </c>
      <c r="E7" s="33">
        <v>330108</v>
      </c>
      <c r="F7" s="33">
        <v>330208</v>
      </c>
      <c r="G7" s="33">
        <v>330308</v>
      </c>
      <c r="H7" s="33">
        <v>330408</v>
      </c>
      <c r="I7" s="33">
        <v>330508</v>
      </c>
      <c r="J7" s="33">
        <v>330608</v>
      </c>
      <c r="K7" s="33">
        <v>330708</v>
      </c>
      <c r="L7" s="33">
        <v>330808</v>
      </c>
      <c r="M7" s="33">
        <v>330908</v>
      </c>
      <c r="N7" s="33">
        <v>331008</v>
      </c>
      <c r="O7" s="55"/>
      <c r="P7" s="32" t="s">
        <v>51</v>
      </c>
      <c r="Q7" s="55"/>
      <c r="R7" s="55"/>
      <c r="S7" s="55"/>
    </row>
    <row r="8" spans="1:19" ht="38.25" customHeight="1" x14ac:dyDescent="0.2">
      <c r="A8" s="55"/>
      <c r="B8" s="58"/>
      <c r="C8" s="59"/>
      <c r="D8" s="33">
        <v>330009</v>
      </c>
      <c r="E8" s="33">
        <v>330109</v>
      </c>
      <c r="F8" s="33">
        <v>330209</v>
      </c>
      <c r="G8" s="33">
        <v>330309</v>
      </c>
      <c r="H8" s="33">
        <v>330409</v>
      </c>
      <c r="I8" s="33">
        <v>330509</v>
      </c>
      <c r="J8" s="33">
        <v>330609</v>
      </c>
      <c r="K8" s="33">
        <v>330709</v>
      </c>
      <c r="L8" s="33">
        <v>330809</v>
      </c>
      <c r="M8" s="33">
        <v>330909</v>
      </c>
      <c r="N8" s="33">
        <v>331009</v>
      </c>
      <c r="O8" s="55"/>
      <c r="P8" s="32" t="s">
        <v>65</v>
      </c>
      <c r="Q8" s="55"/>
      <c r="R8" s="55"/>
      <c r="S8" s="55"/>
    </row>
    <row r="9" spans="1:19" ht="30" customHeight="1" x14ac:dyDescent="0.2">
      <c r="A9" s="55"/>
      <c r="B9" s="58"/>
      <c r="C9" s="59"/>
      <c r="D9" s="33">
        <v>330010</v>
      </c>
      <c r="E9" s="33">
        <v>330110</v>
      </c>
      <c r="F9" s="33">
        <v>330210</v>
      </c>
      <c r="G9" s="33">
        <v>330310</v>
      </c>
      <c r="H9" s="33">
        <v>330410</v>
      </c>
      <c r="I9" s="33">
        <v>330510</v>
      </c>
      <c r="J9" s="33">
        <v>330610</v>
      </c>
      <c r="K9" s="33">
        <v>330710</v>
      </c>
      <c r="L9" s="33">
        <v>330810</v>
      </c>
      <c r="M9" s="33">
        <v>330910</v>
      </c>
      <c r="N9" s="33">
        <v>331010</v>
      </c>
      <c r="O9" s="55"/>
      <c r="P9" s="32" t="s">
        <v>24</v>
      </c>
      <c r="Q9" s="55"/>
      <c r="R9" s="55"/>
      <c r="S9" s="55"/>
    </row>
    <row r="10" spans="1:19" ht="30" customHeight="1" x14ac:dyDescent="0.2">
      <c r="A10" s="55"/>
      <c r="B10" s="58"/>
      <c r="C10" s="59"/>
      <c r="D10" s="33">
        <v>330012</v>
      </c>
      <c r="E10" s="33">
        <v>330112</v>
      </c>
      <c r="F10" s="33">
        <v>330212</v>
      </c>
      <c r="G10" s="33">
        <v>330312</v>
      </c>
      <c r="H10" s="33">
        <v>330412</v>
      </c>
      <c r="I10" s="33">
        <v>330512</v>
      </c>
      <c r="J10" s="33">
        <v>330612</v>
      </c>
      <c r="K10" s="33">
        <v>330712</v>
      </c>
      <c r="L10" s="33">
        <v>330812</v>
      </c>
      <c r="M10" s="33">
        <v>330912</v>
      </c>
      <c r="N10" s="33">
        <v>331012</v>
      </c>
      <c r="O10" s="55"/>
      <c r="P10" s="32" t="s">
        <v>12</v>
      </c>
      <c r="Q10" s="55"/>
      <c r="R10" s="55"/>
      <c r="S10" s="55"/>
    </row>
    <row r="11" spans="1:19" ht="30" customHeight="1" x14ac:dyDescent="0.2">
      <c r="A11" s="55"/>
      <c r="B11" s="58"/>
      <c r="C11" s="59"/>
      <c r="D11" s="33">
        <v>330013</v>
      </c>
      <c r="E11" s="33">
        <v>330113</v>
      </c>
      <c r="F11" s="33">
        <v>330213</v>
      </c>
      <c r="G11" s="33">
        <v>330313</v>
      </c>
      <c r="H11" s="33">
        <v>330413</v>
      </c>
      <c r="I11" s="33">
        <v>330513</v>
      </c>
      <c r="J11" s="33">
        <v>330613</v>
      </c>
      <c r="K11" s="33">
        <v>330713</v>
      </c>
      <c r="L11" s="33">
        <v>330813</v>
      </c>
      <c r="M11" s="33">
        <v>330913</v>
      </c>
      <c r="N11" s="33">
        <v>331013</v>
      </c>
      <c r="O11" s="55"/>
      <c r="P11" s="32" t="s">
        <v>64</v>
      </c>
      <c r="Q11" s="55"/>
      <c r="R11" s="55"/>
      <c r="S11" s="55"/>
    </row>
    <row r="12" spans="1:19" ht="30" customHeight="1" x14ac:dyDescent="0.2">
      <c r="A12" s="55"/>
      <c r="B12" s="58"/>
      <c r="C12" s="59"/>
      <c r="D12" s="33">
        <v>330015</v>
      </c>
      <c r="E12" s="33">
        <v>330115</v>
      </c>
      <c r="F12" s="33">
        <v>330215</v>
      </c>
      <c r="G12" s="33">
        <v>330315</v>
      </c>
      <c r="H12" s="33">
        <v>330415</v>
      </c>
      <c r="I12" s="33">
        <v>330515</v>
      </c>
      <c r="J12" s="33">
        <v>330615</v>
      </c>
      <c r="K12" s="33">
        <v>330715</v>
      </c>
      <c r="L12" s="33">
        <v>330815</v>
      </c>
      <c r="M12" s="33">
        <v>330915</v>
      </c>
      <c r="N12" s="33">
        <v>331015</v>
      </c>
      <c r="O12" s="55"/>
      <c r="P12" s="32" t="s">
        <v>21</v>
      </c>
      <c r="Q12" s="55"/>
      <c r="R12" s="55"/>
      <c r="S12" s="55"/>
    </row>
    <row r="13" spans="1:19" ht="30" customHeight="1" x14ac:dyDescent="0.2">
      <c r="A13" s="55"/>
      <c r="B13" s="58"/>
      <c r="C13" s="59"/>
      <c r="D13" s="33">
        <v>330021</v>
      </c>
      <c r="E13" s="33">
        <v>330121</v>
      </c>
      <c r="F13" s="33">
        <v>330221</v>
      </c>
      <c r="G13" s="33">
        <v>330321</v>
      </c>
      <c r="H13" s="33">
        <v>330421</v>
      </c>
      <c r="I13" s="33">
        <v>330521</v>
      </c>
      <c r="J13" s="33">
        <v>330621</v>
      </c>
      <c r="K13" s="33">
        <v>330721</v>
      </c>
      <c r="L13" s="33">
        <v>330821</v>
      </c>
      <c r="M13" s="33">
        <v>330921</v>
      </c>
      <c r="N13" s="33">
        <v>331021</v>
      </c>
      <c r="O13" s="55"/>
      <c r="P13" s="32" t="s">
        <v>25</v>
      </c>
      <c r="Q13" s="55"/>
      <c r="R13" s="55"/>
      <c r="S13" s="55"/>
    </row>
    <row r="14" spans="1:19" ht="30" customHeight="1" x14ac:dyDescent="0.2">
      <c r="A14" s="55"/>
      <c r="B14" s="58"/>
      <c r="C14" s="59"/>
      <c r="D14" s="33">
        <v>330026</v>
      </c>
      <c r="E14" s="33">
        <v>330126</v>
      </c>
      <c r="F14" s="33">
        <v>330226</v>
      </c>
      <c r="G14" s="33">
        <v>330326</v>
      </c>
      <c r="H14" s="33">
        <v>330426</v>
      </c>
      <c r="I14" s="33">
        <v>330526</v>
      </c>
      <c r="J14" s="33">
        <v>330626</v>
      </c>
      <c r="K14" s="33">
        <v>330726</v>
      </c>
      <c r="L14" s="33">
        <v>330826</v>
      </c>
      <c r="M14" s="33">
        <v>330926</v>
      </c>
      <c r="N14" s="33">
        <v>331026</v>
      </c>
      <c r="O14" s="55"/>
      <c r="P14" s="32" t="s">
        <v>62</v>
      </c>
      <c r="Q14" s="55"/>
      <c r="R14" s="55"/>
      <c r="S14" s="55"/>
    </row>
    <row r="15" spans="1:19" ht="30" customHeight="1" x14ac:dyDescent="0.2">
      <c r="A15" s="55"/>
      <c r="B15" s="58"/>
      <c r="C15" s="59"/>
      <c r="D15" s="33">
        <v>330027</v>
      </c>
      <c r="E15" s="33">
        <v>330127</v>
      </c>
      <c r="F15" s="33">
        <v>330227</v>
      </c>
      <c r="G15" s="33">
        <v>330327</v>
      </c>
      <c r="H15" s="33">
        <v>330427</v>
      </c>
      <c r="I15" s="33">
        <v>330527</v>
      </c>
      <c r="J15" s="33">
        <v>330627</v>
      </c>
      <c r="K15" s="33">
        <v>330727</v>
      </c>
      <c r="L15" s="33">
        <v>330827</v>
      </c>
      <c r="M15" s="33">
        <v>330927</v>
      </c>
      <c r="N15" s="33">
        <v>331027</v>
      </c>
      <c r="O15" s="55"/>
      <c r="P15" s="32" t="s">
        <v>61</v>
      </c>
      <c r="Q15" s="55"/>
      <c r="R15" s="55"/>
      <c r="S15" s="55"/>
    </row>
    <row r="16" spans="1:19" ht="30" customHeight="1" x14ac:dyDescent="0.2">
      <c r="A16" s="55"/>
      <c r="B16" s="58"/>
      <c r="C16" s="59"/>
      <c r="D16" s="33">
        <v>330038</v>
      </c>
      <c r="E16" s="33">
        <v>330138</v>
      </c>
      <c r="F16" s="33">
        <v>330238</v>
      </c>
      <c r="G16" s="33">
        <v>330338</v>
      </c>
      <c r="H16" s="33">
        <v>330438</v>
      </c>
      <c r="I16" s="33">
        <v>330538</v>
      </c>
      <c r="J16" s="33">
        <v>330638</v>
      </c>
      <c r="K16" s="33">
        <v>330738</v>
      </c>
      <c r="L16" s="33">
        <v>330838</v>
      </c>
      <c r="M16" s="33">
        <v>330938</v>
      </c>
      <c r="N16" s="33">
        <v>331038</v>
      </c>
      <c r="O16" s="55"/>
      <c r="P16" s="32" t="s">
        <v>22</v>
      </c>
      <c r="Q16" s="55"/>
      <c r="R16" s="55"/>
      <c r="S16" s="55"/>
    </row>
    <row r="17" spans="1:19" ht="30" customHeight="1" x14ac:dyDescent="0.2">
      <c r="A17" s="55"/>
      <c r="B17" s="58"/>
      <c r="C17" s="59"/>
      <c r="D17" s="33">
        <v>330044</v>
      </c>
      <c r="E17" s="33">
        <v>330144</v>
      </c>
      <c r="F17" s="33">
        <v>330244</v>
      </c>
      <c r="G17" s="33">
        <v>330344</v>
      </c>
      <c r="H17" s="33">
        <v>330444</v>
      </c>
      <c r="I17" s="33">
        <v>330544</v>
      </c>
      <c r="J17" s="33">
        <v>330644</v>
      </c>
      <c r="K17" s="33">
        <v>330744</v>
      </c>
      <c r="L17" s="33">
        <v>330844</v>
      </c>
      <c r="M17" s="33">
        <v>330944</v>
      </c>
      <c r="N17" s="33">
        <v>331044</v>
      </c>
      <c r="O17" s="55"/>
      <c r="P17" s="32" t="s">
        <v>23</v>
      </c>
      <c r="Q17" s="55"/>
      <c r="R17" s="55"/>
      <c r="S17" s="55"/>
    </row>
    <row r="18" spans="1:19" ht="30" customHeight="1" x14ac:dyDescent="0.2">
      <c r="A18" s="55"/>
      <c r="B18" s="58"/>
      <c r="C18" s="59"/>
      <c r="D18" s="33">
        <v>330049</v>
      </c>
      <c r="E18" s="33">
        <v>330149</v>
      </c>
      <c r="F18" s="33">
        <v>330249</v>
      </c>
      <c r="G18" s="33">
        <v>330349</v>
      </c>
      <c r="H18" s="33">
        <v>330449</v>
      </c>
      <c r="I18" s="33">
        <v>330549</v>
      </c>
      <c r="J18" s="33">
        <v>330649</v>
      </c>
      <c r="K18" s="33">
        <v>330749</v>
      </c>
      <c r="L18" s="33">
        <v>330849</v>
      </c>
      <c r="M18" s="33">
        <v>330949</v>
      </c>
      <c r="N18" s="33">
        <v>331049</v>
      </c>
      <c r="O18" s="55"/>
      <c r="P18" s="32" t="s">
        <v>53</v>
      </c>
      <c r="Q18" s="55"/>
      <c r="R18" s="55"/>
      <c r="S18" s="55"/>
    </row>
    <row r="19" spans="1:19" ht="30" customHeight="1" x14ac:dyDescent="0.2">
      <c r="A19" s="55"/>
      <c r="B19" s="58"/>
      <c r="C19" s="59"/>
      <c r="D19" s="33">
        <v>330050</v>
      </c>
      <c r="E19" s="33">
        <v>330150</v>
      </c>
      <c r="F19" s="33">
        <v>330250</v>
      </c>
      <c r="G19" s="33">
        <v>330350</v>
      </c>
      <c r="H19" s="33">
        <v>330450</v>
      </c>
      <c r="I19" s="33">
        <v>330550</v>
      </c>
      <c r="J19" s="33">
        <v>330650</v>
      </c>
      <c r="K19" s="33">
        <v>330750</v>
      </c>
      <c r="L19" s="33">
        <v>330850</v>
      </c>
      <c r="M19" s="33">
        <v>330950</v>
      </c>
      <c r="N19" s="33">
        <v>331050</v>
      </c>
      <c r="O19" s="55"/>
      <c r="P19" s="32" t="s">
        <v>54</v>
      </c>
      <c r="Q19" s="55"/>
      <c r="R19" s="55"/>
      <c r="S19" s="55"/>
    </row>
    <row r="20" spans="1:19" ht="30" customHeight="1" x14ac:dyDescent="0.2">
      <c r="A20" s="55"/>
      <c r="B20" s="58"/>
      <c r="C20" s="59"/>
      <c r="D20" s="33">
        <v>330051</v>
      </c>
      <c r="E20" s="33">
        <v>330151</v>
      </c>
      <c r="F20" s="33">
        <v>330251</v>
      </c>
      <c r="G20" s="33">
        <v>330351</v>
      </c>
      <c r="H20" s="33">
        <v>330451</v>
      </c>
      <c r="I20" s="33">
        <v>330551</v>
      </c>
      <c r="J20" s="33">
        <v>330651</v>
      </c>
      <c r="K20" s="33">
        <v>330751</v>
      </c>
      <c r="L20" s="33">
        <v>330851</v>
      </c>
      <c r="M20" s="33">
        <v>330951</v>
      </c>
      <c r="N20" s="33">
        <v>331051</v>
      </c>
      <c r="O20" s="55"/>
      <c r="P20" s="32" t="s">
        <v>55</v>
      </c>
      <c r="Q20" s="55"/>
      <c r="R20" s="55"/>
      <c r="S20" s="55"/>
    </row>
    <row r="21" spans="1:19" ht="30" customHeight="1" x14ac:dyDescent="0.2">
      <c r="A21" s="55"/>
      <c r="B21" s="58"/>
      <c r="C21" s="59"/>
      <c r="D21" s="33">
        <v>330052</v>
      </c>
      <c r="E21" s="33">
        <v>330152</v>
      </c>
      <c r="F21" s="33">
        <v>330252</v>
      </c>
      <c r="G21" s="33">
        <v>330352</v>
      </c>
      <c r="H21" s="33">
        <v>330452</v>
      </c>
      <c r="I21" s="33">
        <v>330552</v>
      </c>
      <c r="J21" s="33">
        <v>330652</v>
      </c>
      <c r="K21" s="33">
        <v>330752</v>
      </c>
      <c r="L21" s="33">
        <v>330852</v>
      </c>
      <c r="M21" s="33">
        <v>330952</v>
      </c>
      <c r="N21" s="33">
        <v>331052</v>
      </c>
      <c r="O21" s="55"/>
      <c r="P21" s="32" t="s">
        <v>56</v>
      </c>
      <c r="Q21" s="55"/>
      <c r="R21" s="55"/>
      <c r="S21" s="55"/>
    </row>
    <row r="22" spans="1:19" ht="30" customHeight="1" x14ac:dyDescent="0.2">
      <c r="A22" s="55"/>
      <c r="B22" s="58"/>
      <c r="C22" s="59"/>
      <c r="D22" s="39">
        <v>330019</v>
      </c>
      <c r="E22" s="39">
        <v>330119</v>
      </c>
      <c r="F22" s="39">
        <v>330219</v>
      </c>
      <c r="G22" s="39">
        <v>330319</v>
      </c>
      <c r="H22" s="39">
        <v>330419</v>
      </c>
      <c r="I22" s="39">
        <v>330519</v>
      </c>
      <c r="J22" s="39">
        <v>330619</v>
      </c>
      <c r="K22" s="39">
        <v>330719</v>
      </c>
      <c r="L22" s="39">
        <v>330819</v>
      </c>
      <c r="M22" s="39">
        <v>330919</v>
      </c>
      <c r="N22" s="39">
        <v>331019</v>
      </c>
      <c r="O22" s="55"/>
      <c r="P22" s="40" t="s">
        <v>20</v>
      </c>
      <c r="Q22" s="55"/>
      <c r="R22" s="55"/>
      <c r="S22" s="55"/>
    </row>
    <row r="23" spans="1:19" ht="30" customHeight="1" x14ac:dyDescent="0.2">
      <c r="A23" s="55"/>
      <c r="B23" s="58"/>
      <c r="C23" s="59"/>
      <c r="D23" s="39">
        <v>330025</v>
      </c>
      <c r="E23" s="39">
        <v>330125</v>
      </c>
      <c r="F23" s="39">
        <v>330225</v>
      </c>
      <c r="G23" s="39">
        <v>330325</v>
      </c>
      <c r="H23" s="39">
        <v>330425</v>
      </c>
      <c r="I23" s="39">
        <v>330525</v>
      </c>
      <c r="J23" s="39">
        <v>330625</v>
      </c>
      <c r="K23" s="39">
        <v>330725</v>
      </c>
      <c r="L23" s="39">
        <v>330825</v>
      </c>
      <c r="M23" s="39">
        <v>330925</v>
      </c>
      <c r="N23" s="39">
        <v>331025</v>
      </c>
      <c r="O23" s="55"/>
      <c r="P23" s="40" t="s">
        <v>63</v>
      </c>
      <c r="Q23" s="55"/>
      <c r="R23" s="55"/>
      <c r="S23" s="55"/>
    </row>
    <row r="24" spans="1:19" ht="30" customHeight="1" x14ac:dyDescent="0.2">
      <c r="A24" s="55"/>
      <c r="B24" s="58"/>
      <c r="C24" s="59"/>
      <c r="D24" s="39">
        <v>330028</v>
      </c>
      <c r="E24" s="39">
        <v>330128</v>
      </c>
      <c r="F24" s="39">
        <v>330228</v>
      </c>
      <c r="G24" s="39">
        <v>330328</v>
      </c>
      <c r="H24" s="39">
        <v>330428</v>
      </c>
      <c r="I24" s="39">
        <v>330528</v>
      </c>
      <c r="J24" s="39">
        <v>330628</v>
      </c>
      <c r="K24" s="39">
        <v>330728</v>
      </c>
      <c r="L24" s="39">
        <v>330828</v>
      </c>
      <c r="M24" s="39">
        <v>330928</v>
      </c>
      <c r="N24" s="39">
        <v>331028</v>
      </c>
      <c r="O24" s="55"/>
      <c r="P24" s="40" t="s">
        <v>41</v>
      </c>
      <c r="Q24" s="55"/>
      <c r="R24" s="55"/>
      <c r="S24" s="55"/>
    </row>
    <row r="25" spans="1:19" ht="30" customHeight="1" x14ac:dyDescent="0.2">
      <c r="A25" s="55"/>
      <c r="B25" s="58"/>
      <c r="C25" s="59"/>
      <c r="D25" s="39">
        <v>330058</v>
      </c>
      <c r="E25" s="39">
        <v>330158</v>
      </c>
      <c r="F25" s="39">
        <v>330258</v>
      </c>
      <c r="G25" s="39">
        <v>330358</v>
      </c>
      <c r="H25" s="39">
        <v>330458</v>
      </c>
      <c r="I25" s="39">
        <v>330558</v>
      </c>
      <c r="J25" s="39">
        <v>330658</v>
      </c>
      <c r="K25" s="39">
        <v>330758</v>
      </c>
      <c r="L25" s="39">
        <v>330858</v>
      </c>
      <c r="M25" s="39">
        <v>330958</v>
      </c>
      <c r="N25" s="39">
        <v>331058</v>
      </c>
      <c r="O25" s="55"/>
      <c r="P25" s="40" t="s">
        <v>39</v>
      </c>
      <c r="Q25" s="55"/>
      <c r="R25" s="55"/>
      <c r="S25" s="55"/>
    </row>
    <row r="26" spans="1:19" ht="30" customHeight="1" x14ac:dyDescent="0.2">
      <c r="A26" s="55"/>
      <c r="B26" s="58"/>
      <c r="C26" s="59"/>
      <c r="D26" s="39">
        <v>330059</v>
      </c>
      <c r="E26" s="39">
        <v>330159</v>
      </c>
      <c r="F26" s="39">
        <v>330259</v>
      </c>
      <c r="G26" s="39">
        <v>330359</v>
      </c>
      <c r="H26" s="39">
        <v>330459</v>
      </c>
      <c r="I26" s="39">
        <v>330559</v>
      </c>
      <c r="J26" s="39">
        <v>330659</v>
      </c>
      <c r="K26" s="39">
        <v>330759</v>
      </c>
      <c r="L26" s="39">
        <v>330859</v>
      </c>
      <c r="M26" s="39">
        <v>330959</v>
      </c>
      <c r="N26" s="39">
        <v>331059</v>
      </c>
      <c r="O26" s="55"/>
      <c r="P26" s="40" t="s">
        <v>40</v>
      </c>
      <c r="Q26" s="55"/>
      <c r="R26" s="55"/>
      <c r="S26" s="55"/>
    </row>
    <row r="27" spans="1:19" ht="30" customHeight="1" x14ac:dyDescent="0.2">
      <c r="A27" s="55"/>
      <c r="B27" s="58"/>
      <c r="C27" s="59"/>
      <c r="D27" s="39">
        <v>330060</v>
      </c>
      <c r="E27" s="39">
        <v>330160</v>
      </c>
      <c r="F27" s="39">
        <v>330260</v>
      </c>
      <c r="G27" s="39">
        <v>330360</v>
      </c>
      <c r="H27" s="39">
        <v>330460</v>
      </c>
      <c r="I27" s="39">
        <v>330560</v>
      </c>
      <c r="J27" s="39">
        <v>330660</v>
      </c>
      <c r="K27" s="39">
        <v>330760</v>
      </c>
      <c r="L27" s="39">
        <v>330860</v>
      </c>
      <c r="M27" s="39">
        <v>330960</v>
      </c>
      <c r="N27" s="39">
        <v>331060</v>
      </c>
      <c r="O27" s="55"/>
      <c r="P27" s="40" t="s">
        <v>57</v>
      </c>
      <c r="Q27" s="55"/>
      <c r="R27" s="55"/>
      <c r="S27" s="55"/>
    </row>
    <row r="28" spans="1:19" ht="30" customHeight="1" x14ac:dyDescent="0.2">
      <c r="A28" s="55"/>
      <c r="B28" s="58"/>
      <c r="C28" s="59"/>
      <c r="D28" s="39">
        <v>330061</v>
      </c>
      <c r="E28" s="39">
        <v>330161</v>
      </c>
      <c r="F28" s="39">
        <v>330261</v>
      </c>
      <c r="G28" s="39">
        <v>330361</v>
      </c>
      <c r="H28" s="39">
        <v>330461</v>
      </c>
      <c r="I28" s="39">
        <v>330561</v>
      </c>
      <c r="J28" s="39">
        <v>330661</v>
      </c>
      <c r="K28" s="39">
        <v>330761</v>
      </c>
      <c r="L28" s="39">
        <v>330861</v>
      </c>
      <c r="M28" s="39">
        <v>330961</v>
      </c>
      <c r="N28" s="39">
        <v>331061</v>
      </c>
      <c r="O28" s="55"/>
      <c r="P28" s="40" t="s">
        <v>58</v>
      </c>
      <c r="Q28" s="55"/>
      <c r="R28" s="55"/>
      <c r="S28" s="55"/>
    </row>
    <row r="29" spans="1:19" ht="30" customHeight="1" x14ac:dyDescent="0.2">
      <c r="A29" s="44"/>
      <c r="B29" s="60"/>
      <c r="C29" s="61"/>
      <c r="D29" s="39">
        <v>330063</v>
      </c>
      <c r="E29" s="39">
        <v>330163</v>
      </c>
      <c r="F29" s="39">
        <v>330263</v>
      </c>
      <c r="G29" s="39">
        <v>330363</v>
      </c>
      <c r="H29" s="39">
        <v>330463</v>
      </c>
      <c r="I29" s="39">
        <v>330563</v>
      </c>
      <c r="J29" s="39">
        <v>330663</v>
      </c>
      <c r="K29" s="39">
        <v>330763</v>
      </c>
      <c r="L29" s="39">
        <v>330863</v>
      </c>
      <c r="M29" s="39">
        <v>330963</v>
      </c>
      <c r="N29" s="39">
        <v>331063</v>
      </c>
      <c r="O29" s="44"/>
      <c r="P29" s="40" t="s">
        <v>59</v>
      </c>
      <c r="Q29" s="44"/>
      <c r="R29" s="44"/>
      <c r="S29" s="44"/>
    </row>
    <row r="30" spans="1:19" ht="33" customHeight="1" x14ac:dyDescent="0.2">
      <c r="A30" s="45" t="s">
        <v>78</v>
      </c>
      <c r="B30" s="46"/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7"/>
    </row>
    <row r="31" spans="1:19" ht="28.5" customHeight="1" x14ac:dyDescent="0.2">
      <c r="A31" s="48" t="s">
        <v>15</v>
      </c>
      <c r="B31" s="48" t="s">
        <v>4</v>
      </c>
      <c r="C31" s="48" t="s">
        <v>13</v>
      </c>
      <c r="D31" s="52" t="s">
        <v>6</v>
      </c>
      <c r="E31" s="53"/>
      <c r="F31" s="53"/>
      <c r="G31" s="53"/>
      <c r="H31" s="53"/>
      <c r="I31" s="53"/>
      <c r="J31" s="53"/>
      <c r="K31" s="53"/>
      <c r="L31" s="53"/>
      <c r="M31" s="53"/>
      <c r="N31" s="54"/>
      <c r="O31" s="49" t="s">
        <v>5</v>
      </c>
      <c r="P31" s="51" t="s">
        <v>10</v>
      </c>
      <c r="Q31" s="51" t="s">
        <v>11</v>
      </c>
      <c r="R31" s="51"/>
      <c r="S31" s="51"/>
    </row>
    <row r="32" spans="1:19" ht="39" customHeight="1" x14ac:dyDescent="0.2">
      <c r="A32" s="48"/>
      <c r="B32" s="48"/>
      <c r="C32" s="48"/>
      <c r="D32" s="7" t="s">
        <v>50</v>
      </c>
      <c r="E32" s="7" t="s">
        <v>43</v>
      </c>
      <c r="F32" s="7" t="s">
        <v>44</v>
      </c>
      <c r="G32" s="7" t="s">
        <v>45</v>
      </c>
      <c r="H32" s="7" t="s">
        <v>46</v>
      </c>
      <c r="I32" s="7" t="s">
        <v>47</v>
      </c>
      <c r="J32" s="7" t="s">
        <v>48</v>
      </c>
      <c r="K32" s="7" t="s">
        <v>49</v>
      </c>
      <c r="L32" s="7" t="s">
        <v>66</v>
      </c>
      <c r="M32" s="7" t="s">
        <v>67</v>
      </c>
      <c r="N32" s="7" t="s">
        <v>68</v>
      </c>
      <c r="O32" s="50"/>
      <c r="P32" s="51"/>
      <c r="Q32" s="31" t="s">
        <v>0</v>
      </c>
      <c r="R32" s="31" t="s">
        <v>9</v>
      </c>
      <c r="S32" s="31" t="s">
        <v>1</v>
      </c>
    </row>
    <row r="33" spans="1:19" ht="24" customHeight="1" x14ac:dyDescent="0.2">
      <c r="A33" s="27">
        <v>598003</v>
      </c>
      <c r="B33" s="30"/>
      <c r="C33" s="30"/>
      <c r="D33" s="30">
        <v>3399</v>
      </c>
      <c r="E33" s="30">
        <v>3301</v>
      </c>
      <c r="F33" s="30">
        <v>3302</v>
      </c>
      <c r="G33" s="30">
        <v>3303</v>
      </c>
      <c r="H33" s="30">
        <v>3304</v>
      </c>
      <c r="I33" s="30">
        <v>3305</v>
      </c>
      <c r="J33" s="30">
        <v>3306</v>
      </c>
      <c r="K33" s="30">
        <v>3307</v>
      </c>
      <c r="L33" s="30">
        <v>3308</v>
      </c>
      <c r="M33" s="30">
        <v>3309</v>
      </c>
      <c r="N33" s="30">
        <v>3310</v>
      </c>
      <c r="O33" s="29" t="str">
        <f>VLOOKUP(A33,[1]PEÇAS!$A$12:$Q$112,14,FALSE)</f>
        <v>CABECEIRA SUP PTA DESL ATRIA 1089X36X45MM + COR</v>
      </c>
      <c r="P33" s="43">
        <v>1</v>
      </c>
      <c r="Q33" s="43">
        <f>VLOOKUP(A33,[1]PEÇAS!$A$12:$Q$112,15,FALSE)</f>
        <v>1089</v>
      </c>
      <c r="R33" s="43">
        <f>VLOOKUP(A33,[1]PEÇAS!$A$12:$Q$112,16,FALSE)</f>
        <v>36</v>
      </c>
      <c r="S33" s="43">
        <f>VLOOKUP(A33,[1]PEÇAS!$A$12:$Q$112,17,FALSE)</f>
        <v>45</v>
      </c>
    </row>
    <row r="34" spans="1:19" ht="24" customHeight="1" x14ac:dyDescent="0.2">
      <c r="A34" s="29"/>
      <c r="B34" s="30">
        <f>A33</f>
        <v>598003</v>
      </c>
      <c r="C34" s="29"/>
      <c r="D34" s="30">
        <v>3399</v>
      </c>
      <c r="E34" s="30">
        <v>3300</v>
      </c>
      <c r="F34" s="30">
        <v>3300</v>
      </c>
      <c r="G34" s="30">
        <v>3300</v>
      </c>
      <c r="H34" s="30">
        <v>3300</v>
      </c>
      <c r="I34" s="30">
        <v>3300</v>
      </c>
      <c r="J34" s="30">
        <v>3300</v>
      </c>
      <c r="K34" s="30">
        <v>3300</v>
      </c>
      <c r="L34" s="30">
        <v>3300</v>
      </c>
      <c r="M34" s="30">
        <v>3300</v>
      </c>
      <c r="N34" s="30">
        <v>3300</v>
      </c>
      <c r="O34" s="29" t="str">
        <f>SUBSTITUTE(O33,"+ COR", "- NATURAL")</f>
        <v>CABECEIRA SUP PTA DESL ATRIA 1089X36X45MM - NATURAL</v>
      </c>
      <c r="P34" s="44"/>
      <c r="Q34" s="44"/>
      <c r="R34" s="44"/>
      <c r="S34" s="44"/>
    </row>
    <row r="35" spans="1:19" ht="24" customHeight="1" x14ac:dyDescent="0.2">
      <c r="A35" s="10"/>
      <c r="B35" s="8"/>
      <c r="C35" s="8">
        <v>1020183</v>
      </c>
      <c r="D35" s="8" t="s">
        <v>14</v>
      </c>
      <c r="E35" s="8" t="s">
        <v>14</v>
      </c>
      <c r="F35" s="8" t="s">
        <v>14</v>
      </c>
      <c r="G35" s="8" t="s">
        <v>14</v>
      </c>
      <c r="H35" s="8" t="s">
        <v>14</v>
      </c>
      <c r="I35" s="8" t="s">
        <v>14</v>
      </c>
      <c r="J35" s="8" t="s">
        <v>14</v>
      </c>
      <c r="K35" s="8" t="s">
        <v>14</v>
      </c>
      <c r="L35" s="8" t="s">
        <v>14</v>
      </c>
      <c r="M35" s="8" t="s">
        <v>14</v>
      </c>
      <c r="N35" s="8" t="s">
        <v>14</v>
      </c>
      <c r="O35" s="11" t="s">
        <v>74</v>
      </c>
      <c r="P35" s="12"/>
      <c r="Q35" s="12"/>
      <c r="R35" s="12"/>
      <c r="S35" s="13"/>
    </row>
    <row r="36" spans="1:19" ht="24" customHeight="1" x14ac:dyDescent="0.2">
      <c r="A36" s="10"/>
      <c r="B36" s="8">
        <v>598099</v>
      </c>
      <c r="C36" s="8"/>
      <c r="D36" s="9" t="s">
        <v>14</v>
      </c>
      <c r="E36" s="9" t="s">
        <v>16</v>
      </c>
      <c r="F36" s="9" t="s">
        <v>17</v>
      </c>
      <c r="G36" s="9" t="s">
        <v>18</v>
      </c>
      <c r="H36" s="9" t="s">
        <v>27</v>
      </c>
      <c r="I36" s="9" t="s">
        <v>2</v>
      </c>
      <c r="J36" s="9" t="s">
        <v>28</v>
      </c>
      <c r="K36" s="9" t="s">
        <v>29</v>
      </c>
      <c r="L36" s="9" t="s">
        <v>52</v>
      </c>
      <c r="M36" s="9" t="s">
        <v>30</v>
      </c>
      <c r="N36" s="9" t="s">
        <v>69</v>
      </c>
      <c r="O36" s="11" t="str">
        <f>VLOOKUP(B36,[1]PEÇAS!$A$6:$Q$9,14,FALSE)</f>
        <v>PINTURA PL ALUM SUPERIOR ATRIA/ANTARES + COR</v>
      </c>
      <c r="P36" s="8"/>
      <c r="Q36" s="8" t="s">
        <v>19</v>
      </c>
      <c r="R36" s="6"/>
      <c r="S36" s="6"/>
    </row>
    <row r="37" spans="1:19" ht="8.25" customHeight="1" x14ac:dyDescent="0.2">
      <c r="A37" s="11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3"/>
    </row>
    <row r="38" spans="1:19" ht="24" customHeight="1" x14ac:dyDescent="0.2">
      <c r="A38" s="27">
        <v>598011</v>
      </c>
      <c r="B38" s="30"/>
      <c r="C38" s="30"/>
      <c r="D38" s="30">
        <v>3399</v>
      </c>
      <c r="E38" s="30">
        <v>3301</v>
      </c>
      <c r="F38" s="30">
        <v>3302</v>
      </c>
      <c r="G38" s="30">
        <v>3303</v>
      </c>
      <c r="H38" s="30">
        <v>3304</v>
      </c>
      <c r="I38" s="30">
        <v>3305</v>
      </c>
      <c r="J38" s="30">
        <v>3306</v>
      </c>
      <c r="K38" s="30">
        <v>3307</v>
      </c>
      <c r="L38" s="30">
        <v>3308</v>
      </c>
      <c r="M38" s="30">
        <v>3309</v>
      </c>
      <c r="N38" s="30">
        <v>3310</v>
      </c>
      <c r="O38" s="29" t="str">
        <f>VLOOKUP(A38,[1]PEÇAS!$A$12:$Q$112,14,FALSE)</f>
        <v>CABECEIRA INF PTA DESL ATRIA 1089X36X45MM + COR</v>
      </c>
      <c r="P38" s="43">
        <v>1</v>
      </c>
      <c r="Q38" s="43">
        <f>VLOOKUP(A38,[1]PEÇAS!$A$12:$Q$112,15,FALSE)</f>
        <v>1089</v>
      </c>
      <c r="R38" s="43">
        <f>VLOOKUP(A38,[1]PEÇAS!$A$12:$Q$112,16,FALSE)</f>
        <v>36</v>
      </c>
      <c r="S38" s="43">
        <f>VLOOKUP(A38,[1]PEÇAS!$A$12:$Q$112,17,FALSE)</f>
        <v>45</v>
      </c>
    </row>
    <row r="39" spans="1:19" ht="24" customHeight="1" x14ac:dyDescent="0.2">
      <c r="A39" s="29"/>
      <c r="B39" s="30">
        <f>A38</f>
        <v>598011</v>
      </c>
      <c r="C39" s="29"/>
      <c r="D39" s="30">
        <v>3399</v>
      </c>
      <c r="E39" s="30">
        <v>3300</v>
      </c>
      <c r="F39" s="30">
        <v>3300</v>
      </c>
      <c r="G39" s="30">
        <v>3300</v>
      </c>
      <c r="H39" s="30">
        <v>3300</v>
      </c>
      <c r="I39" s="30">
        <v>3300</v>
      </c>
      <c r="J39" s="30">
        <v>3300</v>
      </c>
      <c r="K39" s="30">
        <v>3300</v>
      </c>
      <c r="L39" s="30">
        <v>3300</v>
      </c>
      <c r="M39" s="30">
        <v>3300</v>
      </c>
      <c r="N39" s="30">
        <v>3300</v>
      </c>
      <c r="O39" s="29" t="str">
        <f>SUBSTITUTE(O38,"+ COR", "- NATURAL")</f>
        <v>CABECEIRA INF PTA DESL ATRIA 1089X36X45MM - NATURAL</v>
      </c>
      <c r="P39" s="44"/>
      <c r="Q39" s="44"/>
      <c r="R39" s="44"/>
      <c r="S39" s="44"/>
    </row>
    <row r="40" spans="1:19" ht="24" customHeight="1" x14ac:dyDescent="0.2">
      <c r="A40" s="10"/>
      <c r="B40" s="8"/>
      <c r="C40" s="8">
        <v>1020184</v>
      </c>
      <c r="D40" s="8" t="s">
        <v>14</v>
      </c>
      <c r="E40" s="8" t="s">
        <v>14</v>
      </c>
      <c r="F40" s="8" t="s">
        <v>14</v>
      </c>
      <c r="G40" s="8" t="s">
        <v>14</v>
      </c>
      <c r="H40" s="8" t="s">
        <v>14</v>
      </c>
      <c r="I40" s="8" t="s">
        <v>14</v>
      </c>
      <c r="J40" s="8" t="s">
        <v>14</v>
      </c>
      <c r="K40" s="8" t="s">
        <v>14</v>
      </c>
      <c r="L40" s="8" t="s">
        <v>14</v>
      </c>
      <c r="M40" s="8" t="s">
        <v>14</v>
      </c>
      <c r="N40" s="8" t="s">
        <v>14</v>
      </c>
      <c r="O40" s="11" t="s">
        <v>75</v>
      </c>
      <c r="P40" s="12"/>
      <c r="Q40" s="12"/>
      <c r="R40" s="12"/>
      <c r="S40" s="13"/>
    </row>
    <row r="41" spans="1:19" ht="24" customHeight="1" x14ac:dyDescent="0.2">
      <c r="A41" s="10"/>
      <c r="B41" s="8">
        <v>598098</v>
      </c>
      <c r="C41" s="8"/>
      <c r="D41" s="9" t="s">
        <v>14</v>
      </c>
      <c r="E41" s="9" t="s">
        <v>16</v>
      </c>
      <c r="F41" s="9" t="s">
        <v>17</v>
      </c>
      <c r="G41" s="9" t="s">
        <v>18</v>
      </c>
      <c r="H41" s="9" t="s">
        <v>27</v>
      </c>
      <c r="I41" s="9" t="s">
        <v>2</v>
      </c>
      <c r="J41" s="9" t="s">
        <v>28</v>
      </c>
      <c r="K41" s="9" t="s">
        <v>29</v>
      </c>
      <c r="L41" s="9" t="s">
        <v>52</v>
      </c>
      <c r="M41" s="9" t="s">
        <v>30</v>
      </c>
      <c r="N41" s="9" t="s">
        <v>69</v>
      </c>
      <c r="O41" s="11" t="str">
        <f>VLOOKUP(B41,[1]PEÇAS!$A$6:$Q$9,14,FALSE)</f>
        <v>PINTURA PL ALUM INFERIOR ATRIA/ANTARES + COR</v>
      </c>
      <c r="P41" s="8"/>
      <c r="Q41" s="8" t="s">
        <v>19</v>
      </c>
      <c r="R41" s="6"/>
      <c r="S41" s="6"/>
    </row>
    <row r="42" spans="1:19" ht="8.25" customHeight="1" x14ac:dyDescent="0.2">
      <c r="A42" s="11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3"/>
    </row>
    <row r="43" spans="1:19" ht="24" customHeight="1" x14ac:dyDescent="0.2">
      <c r="A43" s="27">
        <v>598020</v>
      </c>
      <c r="B43" s="30"/>
      <c r="C43" s="30"/>
      <c r="D43" s="30">
        <v>3399</v>
      </c>
      <c r="E43" s="30">
        <v>3301</v>
      </c>
      <c r="F43" s="30">
        <v>3302</v>
      </c>
      <c r="G43" s="30">
        <v>3303</v>
      </c>
      <c r="H43" s="30">
        <v>3304</v>
      </c>
      <c r="I43" s="30">
        <v>3305</v>
      </c>
      <c r="J43" s="30">
        <v>3306</v>
      </c>
      <c r="K43" s="30">
        <v>3307</v>
      </c>
      <c r="L43" s="30">
        <v>3308</v>
      </c>
      <c r="M43" s="30">
        <v>3309</v>
      </c>
      <c r="N43" s="30">
        <v>3310</v>
      </c>
      <c r="O43" s="29" t="str">
        <f>VLOOKUP(A43,[1]PEÇAS!$A$12:$Q$112,14,FALSE)</f>
        <v>LATERAL DIR/ESQ PTA DESL ATRIA 2200X36X45MM + COR</v>
      </c>
      <c r="P43" s="43">
        <v>1</v>
      </c>
      <c r="Q43" s="43">
        <f>VLOOKUP(A43,[1]PEÇAS!$A$12:$Q$112,15,FALSE)</f>
        <v>2200</v>
      </c>
      <c r="R43" s="43">
        <f>VLOOKUP(A43,[1]PEÇAS!$A$12:$Q$112,16,FALSE)</f>
        <v>36</v>
      </c>
      <c r="S43" s="43">
        <f>VLOOKUP(A43,[1]PEÇAS!$A$12:$Q$112,17,FALSE)</f>
        <v>45</v>
      </c>
    </row>
    <row r="44" spans="1:19" ht="24" customHeight="1" x14ac:dyDescent="0.2">
      <c r="A44" s="29"/>
      <c r="B44" s="30">
        <f>A43</f>
        <v>598020</v>
      </c>
      <c r="C44" s="29"/>
      <c r="D44" s="30">
        <v>3399</v>
      </c>
      <c r="E44" s="30">
        <v>3300</v>
      </c>
      <c r="F44" s="30">
        <v>3300</v>
      </c>
      <c r="G44" s="30">
        <v>3300</v>
      </c>
      <c r="H44" s="30">
        <v>3300</v>
      </c>
      <c r="I44" s="30">
        <v>3300</v>
      </c>
      <c r="J44" s="30">
        <v>3300</v>
      </c>
      <c r="K44" s="30">
        <v>3300</v>
      </c>
      <c r="L44" s="30">
        <v>3300</v>
      </c>
      <c r="M44" s="30">
        <v>3300</v>
      </c>
      <c r="N44" s="30">
        <v>3300</v>
      </c>
      <c r="O44" s="29" t="str">
        <f>SUBSTITUTE(O43,"+ COR", "- NATURAL")</f>
        <v>LATERAL DIR/ESQ PTA DESL ATRIA 2200X36X45MM - NATURAL</v>
      </c>
      <c r="P44" s="44"/>
      <c r="Q44" s="44"/>
      <c r="R44" s="44"/>
      <c r="S44" s="44"/>
    </row>
    <row r="45" spans="1:19" ht="24" customHeight="1" x14ac:dyDescent="0.2">
      <c r="A45" s="10"/>
      <c r="B45" s="8"/>
      <c r="C45" s="8">
        <v>1020182</v>
      </c>
      <c r="D45" s="8" t="s">
        <v>14</v>
      </c>
      <c r="E45" s="8" t="s">
        <v>14</v>
      </c>
      <c r="F45" s="8" t="s">
        <v>14</v>
      </c>
      <c r="G45" s="8" t="s">
        <v>14</v>
      </c>
      <c r="H45" s="8" t="s">
        <v>14</v>
      </c>
      <c r="I45" s="8" t="s">
        <v>14</v>
      </c>
      <c r="J45" s="8" t="s">
        <v>14</v>
      </c>
      <c r="K45" s="8" t="s">
        <v>14</v>
      </c>
      <c r="L45" s="8" t="s">
        <v>14</v>
      </c>
      <c r="M45" s="8" t="s">
        <v>14</v>
      </c>
      <c r="N45" s="8" t="s">
        <v>14</v>
      </c>
      <c r="O45" s="11" t="s">
        <v>76</v>
      </c>
      <c r="P45" s="12"/>
      <c r="Q45" s="12"/>
      <c r="R45" s="12"/>
      <c r="S45" s="13"/>
    </row>
    <row r="46" spans="1:19" ht="24" customHeight="1" x14ac:dyDescent="0.2">
      <c r="A46" s="10"/>
      <c r="B46" s="8">
        <v>598097</v>
      </c>
      <c r="C46" s="8"/>
      <c r="D46" s="9" t="s">
        <v>14</v>
      </c>
      <c r="E46" s="9" t="s">
        <v>16</v>
      </c>
      <c r="F46" s="9" t="s">
        <v>17</v>
      </c>
      <c r="G46" s="9" t="s">
        <v>18</v>
      </c>
      <c r="H46" s="9" t="s">
        <v>27</v>
      </c>
      <c r="I46" s="9" t="s">
        <v>2</v>
      </c>
      <c r="J46" s="9" t="s">
        <v>28</v>
      </c>
      <c r="K46" s="9" t="s">
        <v>29</v>
      </c>
      <c r="L46" s="9" t="s">
        <v>52</v>
      </c>
      <c r="M46" s="9" t="s">
        <v>30</v>
      </c>
      <c r="N46" s="9" t="s">
        <v>69</v>
      </c>
      <c r="O46" s="11" t="str">
        <f>VLOOKUP(B46,[1]PEÇAS!$A$6:$Q$9,14,FALSE)</f>
        <v>PINTURA PL ALUM LATERAL ATRIA/ANTARES + COR</v>
      </c>
      <c r="P46" s="8"/>
      <c r="Q46" s="8" t="s">
        <v>19</v>
      </c>
      <c r="R46" s="6"/>
      <c r="S46" s="6"/>
    </row>
    <row r="47" spans="1:19" ht="8.25" customHeight="1" x14ac:dyDescent="0.2">
      <c r="A47" s="11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3"/>
    </row>
    <row r="48" spans="1:19" ht="24" customHeight="1" x14ac:dyDescent="0.2">
      <c r="A48" s="27">
        <v>598030</v>
      </c>
      <c r="B48" s="30"/>
      <c r="C48" s="30"/>
      <c r="D48" s="30">
        <v>3399</v>
      </c>
      <c r="E48" s="30">
        <v>3301</v>
      </c>
      <c r="F48" s="30">
        <v>3302</v>
      </c>
      <c r="G48" s="30">
        <v>3303</v>
      </c>
      <c r="H48" s="30">
        <v>3304</v>
      </c>
      <c r="I48" s="30">
        <v>3305</v>
      </c>
      <c r="J48" s="30">
        <v>3306</v>
      </c>
      <c r="K48" s="30">
        <v>3307</v>
      </c>
      <c r="L48" s="30">
        <v>3308</v>
      </c>
      <c r="M48" s="30">
        <v>3309</v>
      </c>
      <c r="N48" s="30">
        <v>3310</v>
      </c>
      <c r="O48" s="29" t="str">
        <f>VLOOKUP(A48,[1]PEÇAS!$A$12:$Q$112,14,FALSE)</f>
        <v>LATERAL DIR PTA DESL ATRIA PUX 2200X36X45MM + COR</v>
      </c>
      <c r="P48" s="43">
        <v>1</v>
      </c>
      <c r="Q48" s="43">
        <f>VLOOKUP(A48,[1]PEÇAS!$A$12:$Q$112,15,FALSE)</f>
        <v>2200</v>
      </c>
      <c r="R48" s="43">
        <f>VLOOKUP(A48,[1]PEÇAS!$A$12:$Q$112,16,FALSE)</f>
        <v>36</v>
      </c>
      <c r="S48" s="43">
        <f>VLOOKUP(A48,[1]PEÇAS!$A$12:$Q$112,17,FALSE)</f>
        <v>45</v>
      </c>
    </row>
    <row r="49" spans="1:19" ht="24" customHeight="1" x14ac:dyDescent="0.2">
      <c r="A49" s="29"/>
      <c r="B49" s="30">
        <f>A48</f>
        <v>598030</v>
      </c>
      <c r="C49" s="29"/>
      <c r="D49" s="30">
        <v>3399</v>
      </c>
      <c r="E49" s="30">
        <v>3300</v>
      </c>
      <c r="F49" s="30">
        <v>3300</v>
      </c>
      <c r="G49" s="30">
        <v>3300</v>
      </c>
      <c r="H49" s="30">
        <v>3300</v>
      </c>
      <c r="I49" s="30">
        <v>3300</v>
      </c>
      <c r="J49" s="30">
        <v>3300</v>
      </c>
      <c r="K49" s="30">
        <v>3300</v>
      </c>
      <c r="L49" s="30">
        <v>3300</v>
      </c>
      <c r="M49" s="30">
        <v>3300</v>
      </c>
      <c r="N49" s="30">
        <v>3300</v>
      </c>
      <c r="O49" s="29" t="str">
        <f>SUBSTITUTE(O48,"+ COR", "- NATURAL")</f>
        <v>LATERAL DIR PTA DESL ATRIA PUX 2200X36X45MM - NATURAL</v>
      </c>
      <c r="P49" s="44"/>
      <c r="Q49" s="44"/>
      <c r="R49" s="44"/>
      <c r="S49" s="44"/>
    </row>
    <row r="50" spans="1:19" ht="24" customHeight="1" x14ac:dyDescent="0.2">
      <c r="A50" s="10"/>
      <c r="B50" s="8"/>
      <c r="C50" s="8">
        <v>1020182</v>
      </c>
      <c r="D50" s="8" t="s">
        <v>14</v>
      </c>
      <c r="E50" s="8" t="s">
        <v>14</v>
      </c>
      <c r="F50" s="8" t="s">
        <v>14</v>
      </c>
      <c r="G50" s="8" t="s">
        <v>14</v>
      </c>
      <c r="H50" s="8" t="s">
        <v>14</v>
      </c>
      <c r="I50" s="8" t="s">
        <v>14</v>
      </c>
      <c r="J50" s="8" t="s">
        <v>14</v>
      </c>
      <c r="K50" s="8" t="s">
        <v>14</v>
      </c>
      <c r="L50" s="8" t="s">
        <v>14</v>
      </c>
      <c r="M50" s="8" t="s">
        <v>14</v>
      </c>
      <c r="N50" s="8" t="s">
        <v>14</v>
      </c>
      <c r="O50" s="11" t="s">
        <v>76</v>
      </c>
      <c r="P50" s="12"/>
      <c r="Q50" s="12"/>
      <c r="R50" s="12"/>
      <c r="S50" s="13"/>
    </row>
    <row r="51" spans="1:19" ht="24" customHeight="1" x14ac:dyDescent="0.2">
      <c r="A51" s="10"/>
      <c r="B51" s="8">
        <v>598097</v>
      </c>
      <c r="C51" s="8"/>
      <c r="D51" s="9" t="s">
        <v>14</v>
      </c>
      <c r="E51" s="9" t="s">
        <v>16</v>
      </c>
      <c r="F51" s="9" t="s">
        <v>17</v>
      </c>
      <c r="G51" s="9" t="s">
        <v>18</v>
      </c>
      <c r="H51" s="9" t="s">
        <v>27</v>
      </c>
      <c r="I51" s="9" t="s">
        <v>2</v>
      </c>
      <c r="J51" s="9" t="s">
        <v>28</v>
      </c>
      <c r="K51" s="9" t="s">
        <v>29</v>
      </c>
      <c r="L51" s="9" t="s">
        <v>52</v>
      </c>
      <c r="M51" s="9" t="s">
        <v>30</v>
      </c>
      <c r="N51" s="9" t="s">
        <v>69</v>
      </c>
      <c r="O51" s="11" t="str">
        <f>VLOOKUP(B51,[1]PEÇAS!$A$6:$Q$9,14,FALSE)</f>
        <v>PINTURA PL ALUM LATERAL ATRIA/ANTARES + COR</v>
      </c>
      <c r="P51" s="8"/>
      <c r="Q51" s="8" t="s">
        <v>19</v>
      </c>
      <c r="R51" s="6"/>
      <c r="S51" s="6"/>
    </row>
    <row r="52" spans="1:19" ht="8.25" customHeight="1" x14ac:dyDescent="0.2">
      <c r="A52" s="11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3"/>
    </row>
    <row r="53" spans="1:19" ht="30" customHeight="1" x14ac:dyDescent="0.2">
      <c r="A53" s="37">
        <v>598096</v>
      </c>
      <c r="B53" s="30"/>
      <c r="C53" s="30"/>
      <c r="D53" s="34" t="s">
        <v>84</v>
      </c>
      <c r="E53" s="30">
        <v>3301</v>
      </c>
      <c r="F53" s="30">
        <v>3302</v>
      </c>
      <c r="G53" s="30">
        <v>3303</v>
      </c>
      <c r="H53" s="30">
        <v>3304</v>
      </c>
      <c r="I53" s="30">
        <v>3305</v>
      </c>
      <c r="J53" s="30">
        <v>3306</v>
      </c>
      <c r="K53" s="30">
        <v>3307</v>
      </c>
      <c r="L53" s="30">
        <v>3308</v>
      </c>
      <c r="M53" s="30">
        <v>3309</v>
      </c>
      <c r="N53" s="30">
        <v>3310</v>
      </c>
      <c r="O53" s="38" t="str">
        <f>VLOOKUP(A53,[1]PEÇAS!$A$12:$Q$150,14,FALSE)</f>
        <v>PUXADOR INDUS ATRIA S/CILINDRO + COR</v>
      </c>
      <c r="P53" s="36">
        <v>1</v>
      </c>
      <c r="Q53" s="36">
        <f>VLOOKUP(A53,[1]PEÇAS!$A$12:$Q$150,15,FALSE)</f>
        <v>168</v>
      </c>
      <c r="R53" s="36">
        <f>VLOOKUP(A53,[1]PEÇAS!$A$12:$Q$150,16,FALSE)</f>
        <v>86</v>
      </c>
      <c r="S53" s="36">
        <f>VLOOKUP(A53,[1]PEÇAS!$A$12:$Q$150,17,FALSE)</f>
        <v>45</v>
      </c>
    </row>
    <row r="54" spans="1:19" ht="30" customHeight="1" x14ac:dyDescent="0.2">
      <c r="A54" s="42"/>
      <c r="B54" s="8"/>
      <c r="C54" s="8">
        <v>1010270</v>
      </c>
      <c r="D54" s="8" t="s">
        <v>14</v>
      </c>
      <c r="E54" s="8" t="s">
        <v>14</v>
      </c>
      <c r="F54" s="8" t="s">
        <v>14</v>
      </c>
      <c r="G54" s="8" t="s">
        <v>14</v>
      </c>
      <c r="H54" s="8" t="s">
        <v>14</v>
      </c>
      <c r="I54" s="8" t="s">
        <v>14</v>
      </c>
      <c r="J54" s="8" t="s">
        <v>14</v>
      </c>
      <c r="K54" s="8" t="s">
        <v>14</v>
      </c>
      <c r="L54" s="8" t="s">
        <v>14</v>
      </c>
      <c r="M54" s="8" t="s">
        <v>14</v>
      </c>
      <c r="N54" s="8" t="s">
        <v>14</v>
      </c>
      <c r="O54" s="10" t="str">
        <f>SUBSTITUTE(O53,"+ COR", "- NATURAL")</f>
        <v>PUXADOR INDUS ATRIA S/CILINDRO - NATURAL</v>
      </c>
      <c r="P54" s="8">
        <v>1</v>
      </c>
      <c r="Q54" s="10"/>
      <c r="R54" s="10"/>
      <c r="S54" s="10"/>
    </row>
    <row r="55" spans="1:19" ht="24" customHeight="1" x14ac:dyDescent="0.2">
      <c r="A55" s="10"/>
      <c r="B55" s="8">
        <v>598096</v>
      </c>
      <c r="C55" s="8"/>
      <c r="D55" s="9" t="s">
        <v>14</v>
      </c>
      <c r="E55" s="9" t="s">
        <v>16</v>
      </c>
      <c r="F55" s="9" t="s">
        <v>17</v>
      </c>
      <c r="G55" s="9" t="s">
        <v>18</v>
      </c>
      <c r="H55" s="9" t="s">
        <v>27</v>
      </c>
      <c r="I55" s="9" t="s">
        <v>2</v>
      </c>
      <c r="J55" s="9" t="s">
        <v>28</v>
      </c>
      <c r="K55" s="9" t="s">
        <v>29</v>
      </c>
      <c r="L55" s="9" t="s">
        <v>52</v>
      </c>
      <c r="M55" s="9" t="s">
        <v>30</v>
      </c>
      <c r="N55" s="9" t="s">
        <v>69</v>
      </c>
      <c r="O55" s="11" t="str">
        <f>VLOOKUP(B55,[1]PEÇAS!$A$6:$Q$9,14,FALSE)</f>
        <v>PINTURA PUX INDUS + COR</v>
      </c>
      <c r="P55" s="8"/>
      <c r="Q55" s="8" t="s">
        <v>19</v>
      </c>
      <c r="R55" s="6"/>
      <c r="S55" s="6"/>
    </row>
    <row r="56" spans="1:19" ht="8.25" customHeight="1" x14ac:dyDescent="0.2">
      <c r="A56" s="11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3"/>
    </row>
    <row r="57" spans="1:19" ht="18" customHeight="1" x14ac:dyDescent="0.2">
      <c r="A57" s="24"/>
      <c r="B57" s="24"/>
      <c r="C57" s="6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6"/>
      <c r="P57" s="24"/>
      <c r="Q57" s="15"/>
      <c r="R57" s="4"/>
      <c r="S57" s="4"/>
    </row>
    <row r="58" spans="1:19" ht="18" customHeight="1" x14ac:dyDescent="0.2">
      <c r="A58" s="5"/>
      <c r="B58" s="5"/>
      <c r="C58" s="4"/>
      <c r="D58" s="5">
        <v>1010286</v>
      </c>
      <c r="E58" s="5">
        <v>1010286</v>
      </c>
      <c r="F58" s="5">
        <v>1010286</v>
      </c>
      <c r="G58" s="5">
        <v>1010286</v>
      </c>
      <c r="H58" s="5">
        <v>1010286</v>
      </c>
      <c r="I58" s="5">
        <v>1010286</v>
      </c>
      <c r="J58" s="5">
        <v>1010286</v>
      </c>
      <c r="K58" s="5">
        <v>1010286</v>
      </c>
      <c r="L58" s="5">
        <v>1010286</v>
      </c>
      <c r="M58" s="5">
        <v>1010286</v>
      </c>
      <c r="N58" s="5">
        <v>1010286</v>
      </c>
      <c r="O58" s="4" t="s">
        <v>73</v>
      </c>
      <c r="P58" s="5">
        <v>0.08</v>
      </c>
      <c r="Q58" s="5" t="s">
        <v>87</v>
      </c>
      <c r="R58" s="4"/>
      <c r="S58" s="4"/>
    </row>
    <row r="59" spans="1:19" ht="18" customHeight="1" x14ac:dyDescent="0.2">
      <c r="A59" s="5"/>
      <c r="B59" s="5"/>
      <c r="C59" s="5"/>
      <c r="D59" s="5">
        <v>1010287</v>
      </c>
      <c r="E59" s="5">
        <v>1010287</v>
      </c>
      <c r="F59" s="41">
        <v>1010288</v>
      </c>
      <c r="G59" s="5">
        <v>1010287</v>
      </c>
      <c r="H59" s="41">
        <v>1010288</v>
      </c>
      <c r="I59" s="41">
        <v>1010288</v>
      </c>
      <c r="J59" s="5">
        <v>1010287</v>
      </c>
      <c r="K59" s="5">
        <v>1010287</v>
      </c>
      <c r="L59" s="41">
        <v>1010288</v>
      </c>
      <c r="M59" s="5">
        <v>1010287</v>
      </c>
      <c r="N59" s="5">
        <v>1010287</v>
      </c>
      <c r="O59" s="4" t="s">
        <v>81</v>
      </c>
      <c r="P59" s="5">
        <v>0.04</v>
      </c>
      <c r="Q59" s="5" t="s">
        <v>87</v>
      </c>
      <c r="R59" s="4"/>
      <c r="S59" s="4"/>
    </row>
    <row r="60" spans="1:19" ht="18" customHeight="1" x14ac:dyDescent="0.2">
      <c r="A60" s="5"/>
      <c r="B60" s="5"/>
      <c r="C60" s="4"/>
      <c r="D60" s="5">
        <v>1020196</v>
      </c>
      <c r="E60" s="5">
        <v>1020196</v>
      </c>
      <c r="F60" s="5">
        <v>1020196</v>
      </c>
      <c r="G60" s="5">
        <v>1020196</v>
      </c>
      <c r="H60" s="5">
        <v>1020196</v>
      </c>
      <c r="I60" s="5">
        <v>1020196</v>
      </c>
      <c r="J60" s="5">
        <v>1020196</v>
      </c>
      <c r="K60" s="5">
        <v>1020196</v>
      </c>
      <c r="L60" s="5">
        <v>1020196</v>
      </c>
      <c r="M60" s="5">
        <v>1020196</v>
      </c>
      <c r="N60" s="41">
        <v>1020196</v>
      </c>
      <c r="O60" s="4" t="s">
        <v>85</v>
      </c>
      <c r="P60" s="5">
        <v>6.41</v>
      </c>
      <c r="Q60" s="5" t="s">
        <v>19</v>
      </c>
      <c r="R60" s="4"/>
      <c r="S60" s="4"/>
    </row>
    <row r="61" spans="1:19" ht="18" customHeight="1" x14ac:dyDescent="0.2">
      <c r="A61" s="5"/>
      <c r="B61" s="5"/>
      <c r="C61" s="4"/>
      <c r="D61" s="5">
        <v>1020197</v>
      </c>
      <c r="E61" s="5">
        <v>1020197</v>
      </c>
      <c r="F61" s="5">
        <v>1020197</v>
      </c>
      <c r="G61" s="5">
        <v>1020197</v>
      </c>
      <c r="H61" s="5">
        <v>1020197</v>
      </c>
      <c r="I61" s="5">
        <v>1020197</v>
      </c>
      <c r="J61" s="5">
        <v>1020197</v>
      </c>
      <c r="K61" s="5">
        <v>1020197</v>
      </c>
      <c r="L61" s="5">
        <v>1020197</v>
      </c>
      <c r="M61" s="5">
        <v>1020197</v>
      </c>
      <c r="N61" s="5">
        <v>1020197</v>
      </c>
      <c r="O61" s="4" t="s">
        <v>86</v>
      </c>
      <c r="P61" s="5">
        <v>6.41</v>
      </c>
      <c r="Q61" s="5" t="s">
        <v>19</v>
      </c>
      <c r="R61" s="4"/>
      <c r="S61" s="4"/>
    </row>
    <row r="62" spans="1:19" ht="18" customHeight="1" x14ac:dyDescent="0.2">
      <c r="A62" s="5"/>
      <c r="B62" s="5"/>
      <c r="C62" s="4"/>
      <c r="D62" s="5">
        <v>1020198</v>
      </c>
      <c r="E62" s="5">
        <v>1020198</v>
      </c>
      <c r="F62" s="5">
        <v>1020198</v>
      </c>
      <c r="G62" s="5">
        <v>1020198</v>
      </c>
      <c r="H62" s="5">
        <v>1020198</v>
      </c>
      <c r="I62" s="5">
        <v>1020198</v>
      </c>
      <c r="J62" s="5">
        <v>1020198</v>
      </c>
      <c r="K62" s="5">
        <v>1020198</v>
      </c>
      <c r="L62" s="5">
        <v>1020198</v>
      </c>
      <c r="M62" s="5">
        <v>1020198</v>
      </c>
      <c r="N62" s="5">
        <v>1020198</v>
      </c>
      <c r="O62" s="4" t="s">
        <v>82</v>
      </c>
      <c r="P62" s="5">
        <v>0.33</v>
      </c>
      <c r="Q62" s="5" t="s">
        <v>19</v>
      </c>
      <c r="R62" s="4"/>
      <c r="S62" s="4"/>
    </row>
    <row r="63" spans="1:19" ht="18" customHeight="1" x14ac:dyDescent="0.2">
      <c r="A63" s="24"/>
      <c r="B63" s="24"/>
      <c r="C63" s="6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6"/>
      <c r="P63" s="24"/>
      <c r="Q63" s="15"/>
      <c r="R63" s="4"/>
      <c r="S63" s="4"/>
    </row>
    <row r="64" spans="1:19" ht="18" customHeight="1" x14ac:dyDescent="0.2">
      <c r="A64" s="81" t="s">
        <v>79</v>
      </c>
      <c r="B64" s="82"/>
      <c r="C64" s="82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  <c r="Q64" s="82"/>
      <c r="R64" s="82"/>
      <c r="S64" s="83"/>
    </row>
    <row r="65" spans="1:19" ht="25.5" x14ac:dyDescent="0.2">
      <c r="A65" s="17" t="s">
        <v>35</v>
      </c>
      <c r="B65" s="14" t="s">
        <v>31</v>
      </c>
      <c r="C65" s="14" t="s">
        <v>32</v>
      </c>
      <c r="D65" s="70"/>
      <c r="E65" s="71"/>
      <c r="F65" s="71"/>
      <c r="G65" s="71"/>
      <c r="H65" s="71"/>
      <c r="I65" s="71"/>
      <c r="J65" s="71"/>
      <c r="K65" s="71"/>
      <c r="L65" s="71"/>
      <c r="M65" s="71"/>
      <c r="N65" s="72"/>
      <c r="O65" s="17" t="s">
        <v>5</v>
      </c>
      <c r="P65" s="17" t="s">
        <v>33</v>
      </c>
      <c r="Q65" s="70" t="s">
        <v>34</v>
      </c>
      <c r="R65" s="71"/>
      <c r="S65" s="72"/>
    </row>
    <row r="66" spans="1:19" ht="15" customHeight="1" x14ac:dyDescent="0.2">
      <c r="A66" s="73" t="s">
        <v>71</v>
      </c>
      <c r="B66" s="75">
        <f>VLOOKUP(CONCATENATE("VIDRO PUX DIR ",Q66,"X",R66,"X",S66,"MM + COR"),[1]VIDROS!$A$5:$AD$415,5,FALSE)</f>
        <v>181000115</v>
      </c>
      <c r="C66" s="22" t="s">
        <v>2</v>
      </c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23" t="str">
        <f>CONCATENATE("VIDRO PELIC ESP PRATA DIR ",Q$66,"X",R$66,"X",S$66)</f>
        <v>VIDRO PELIC ESP PRATA DIR 2145X1077X4</v>
      </c>
      <c r="P66" s="77">
        <v>1</v>
      </c>
      <c r="Q66" s="77">
        <f>Q5-55</f>
        <v>2145</v>
      </c>
      <c r="R66" s="77">
        <f>R5-23</f>
        <v>1077</v>
      </c>
      <c r="S66" s="77">
        <v>4</v>
      </c>
    </row>
    <row r="67" spans="1:19" ht="15" customHeight="1" x14ac:dyDescent="0.2">
      <c r="A67" s="74"/>
      <c r="B67" s="76"/>
      <c r="C67" s="22">
        <v>26</v>
      </c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23" t="str">
        <f>CONCATENATE("VIDRO PELIC ESP FUME DIR ",Q$66,"X",R$66,"X",S$66)</f>
        <v>VIDRO PELIC ESP FUME DIR 2145X1077X4</v>
      </c>
      <c r="P67" s="78"/>
      <c r="Q67" s="78"/>
      <c r="R67" s="78"/>
      <c r="S67" s="78"/>
    </row>
    <row r="68" spans="1:19" ht="15" customHeight="1" x14ac:dyDescent="0.2">
      <c r="A68" s="85"/>
      <c r="B68" s="86"/>
      <c r="C68" s="22">
        <v>27</v>
      </c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23" t="str">
        <f>CONCATENATE("VIDRO PELIC ESP CHAMP DIR ",Q$66,"X",R$66,"X",S$66)</f>
        <v>VIDRO PELIC ESP CHAMP DIR 2145X1077X4</v>
      </c>
      <c r="P68" s="78"/>
      <c r="Q68" s="78"/>
      <c r="R68" s="78"/>
      <c r="S68" s="78"/>
    </row>
    <row r="69" spans="1:19" ht="15" customHeight="1" x14ac:dyDescent="0.2">
      <c r="A69" s="79" t="s">
        <v>72</v>
      </c>
      <c r="B69" s="75">
        <f>VLOOKUP(CONCATENATE("VIDRO PUX DIR ",Q66,"X",R66,"X",S66,"MM + COR"),[1]VIDROS!$A$5:$AD$415,4,FALSE)</f>
        <v>123115</v>
      </c>
      <c r="C69" s="19">
        <v>49</v>
      </c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21" t="str">
        <f>CONCATENATE("VIDRO PELIC MET GRAFITE DIR ",Q$66,"X",R$66,"X",S$66)</f>
        <v>VIDRO PELIC MET GRAFITE DIR 2145X1077X4</v>
      </c>
      <c r="P69" s="78"/>
      <c r="Q69" s="78"/>
      <c r="R69" s="78"/>
      <c r="S69" s="78"/>
    </row>
    <row r="70" spans="1:19" ht="15" customHeight="1" x14ac:dyDescent="0.2">
      <c r="A70" s="80"/>
      <c r="B70" s="76"/>
      <c r="C70" s="19">
        <v>50</v>
      </c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21" t="str">
        <f>CONCATENATE("VIDRO PELIC MET PRATA DIR ",Q$66,"X",R$66,"X",S$66)</f>
        <v>VIDRO PELIC MET PRATA DIR 2145X1077X4</v>
      </c>
      <c r="P70" s="78"/>
      <c r="Q70" s="78"/>
      <c r="R70" s="78"/>
      <c r="S70" s="78"/>
    </row>
    <row r="71" spans="1:19" ht="15" customHeight="1" x14ac:dyDescent="0.2">
      <c r="A71" s="80"/>
      <c r="B71" s="76"/>
      <c r="C71" s="19">
        <v>51</v>
      </c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21" t="str">
        <f>CONCATENATE("VIDRO PELIC MET DOURADO DIR ",Q$66,"X",R$66,"X",S$66)</f>
        <v>VIDRO PELIC MET DOURADO DIR 2145X1077X4</v>
      </c>
      <c r="P71" s="78"/>
      <c r="Q71" s="78"/>
      <c r="R71" s="78"/>
      <c r="S71" s="78"/>
    </row>
    <row r="72" spans="1:19" ht="15" customHeight="1" x14ac:dyDescent="0.2">
      <c r="A72" s="80"/>
      <c r="B72" s="76"/>
      <c r="C72" s="19">
        <v>52</v>
      </c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21" t="str">
        <f>CONCATENATE("VIDRO PELIC MET PÉROLA DIR ",Q$66,"X",R$66,"X",S$66)</f>
        <v>VIDRO PELIC MET PÉROLA DIR 2145X1077X4</v>
      </c>
      <c r="P72" s="78"/>
      <c r="Q72" s="78"/>
      <c r="R72" s="78"/>
      <c r="S72" s="78"/>
    </row>
    <row r="73" spans="1:19" ht="15" customHeight="1" x14ac:dyDescent="0.2">
      <c r="A73" s="80"/>
      <c r="B73" s="76"/>
      <c r="C73" s="19">
        <v>12</v>
      </c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21" t="str">
        <f>CONCATENATE("VIDRO PELIC BIANCO DIR ",Q$66,"X",R$66,"X",S$66)</f>
        <v>VIDRO PELIC BIANCO DIR 2145X1077X4</v>
      </c>
      <c r="P73" s="78"/>
      <c r="Q73" s="78"/>
      <c r="R73" s="78"/>
      <c r="S73" s="78"/>
    </row>
    <row r="74" spans="1:19" ht="15" customHeight="1" x14ac:dyDescent="0.2">
      <c r="A74" s="80"/>
      <c r="B74" s="76"/>
      <c r="C74" s="19">
        <v>13</v>
      </c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21" t="str">
        <f>CONCATENATE("VIDRO PELIC ONIX DIR ",Q$66,"X",R$66,"X",S$66)</f>
        <v>VIDRO PELIC ONIX DIR 2145X1077X4</v>
      </c>
      <c r="P74" s="78"/>
      <c r="Q74" s="78"/>
      <c r="R74" s="78"/>
      <c r="S74" s="78"/>
    </row>
    <row r="75" spans="1:19" ht="15" customHeight="1" x14ac:dyDescent="0.2">
      <c r="A75" s="80"/>
      <c r="B75" s="76"/>
      <c r="C75" s="19">
        <v>15</v>
      </c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21" t="str">
        <f>CONCATENATE("VIDRO PELIC GELO DIR ",Q$66,"X",R$66,"X",S$66)</f>
        <v>VIDRO PELIC GELO DIR 2145X1077X4</v>
      </c>
      <c r="P75" s="78"/>
      <c r="Q75" s="78"/>
      <c r="R75" s="78"/>
      <c r="S75" s="78"/>
    </row>
    <row r="76" spans="1:19" ht="15" customHeight="1" x14ac:dyDescent="0.2">
      <c r="A76" s="80"/>
      <c r="B76" s="76"/>
      <c r="C76" s="19">
        <v>38</v>
      </c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21" t="str">
        <f>CONCATENATE("VIDRO PELIC NATA DIR ",Q$66,"X",R$66,"X",S$66)</f>
        <v>VIDRO PELIC NATA DIR 2145X1077X4</v>
      </c>
      <c r="P76" s="78"/>
      <c r="Q76" s="78"/>
      <c r="R76" s="78"/>
      <c r="S76" s="78"/>
    </row>
    <row r="77" spans="1:19" ht="15" customHeight="1" x14ac:dyDescent="0.2">
      <c r="A77" s="80"/>
      <c r="B77" s="76"/>
      <c r="C77" s="19">
        <v>44</v>
      </c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21" t="str">
        <f>CONCATENATE("VIDRO PELIC BASALTO DIR ",Q$66,"X",R$66,"X",S$66)</f>
        <v>VIDRO PELIC BASALTO DIR 2145X1077X4</v>
      </c>
      <c r="P77" s="78"/>
      <c r="Q77" s="78"/>
      <c r="R77" s="78"/>
      <c r="S77" s="78"/>
    </row>
    <row r="78" spans="1:19" ht="15" customHeight="1" x14ac:dyDescent="0.2">
      <c r="A78" s="80"/>
      <c r="B78" s="76"/>
      <c r="C78" s="19">
        <v>10</v>
      </c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21" t="str">
        <f>CONCATENATE("VIDRO PELIC SAND DIR ",Q$66,"X",R$66,"X",S$66)</f>
        <v>VIDRO PELIC SAND DIR 2145X1077X4</v>
      </c>
      <c r="P78" s="78"/>
      <c r="Q78" s="78"/>
      <c r="R78" s="78"/>
      <c r="S78" s="78"/>
    </row>
    <row r="79" spans="1:19" ht="15" customHeight="1" x14ac:dyDescent="0.2">
      <c r="A79" s="80"/>
      <c r="B79" s="76"/>
      <c r="C79" s="20" t="s">
        <v>52</v>
      </c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21" t="str">
        <f>CONCATENATE("VIDRO PELIC PETRÓLEO DIR ",Q$66,"X",R$66,"X",S$66)</f>
        <v>VIDRO PELIC PETRÓLEO DIR 2145X1077X4</v>
      </c>
      <c r="P79" s="78"/>
      <c r="Q79" s="78"/>
      <c r="R79" s="78"/>
      <c r="S79" s="78"/>
    </row>
    <row r="80" spans="1:19" ht="15" customHeight="1" x14ac:dyDescent="0.2">
      <c r="A80" s="80"/>
      <c r="B80" s="76"/>
      <c r="C80" s="19">
        <v>21</v>
      </c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21" t="str">
        <f>CONCATENATE("VIDRO PELIC FENDI DIR ",Q$66,"X",R$66,"X",S$66)</f>
        <v>VIDRO PELIC FENDI DIR 2145X1077X4</v>
      </c>
      <c r="P80" s="78"/>
      <c r="Q80" s="78"/>
      <c r="R80" s="78"/>
      <c r="S80" s="78"/>
    </row>
    <row r="81" spans="1:19" ht="15" customHeight="1" x14ac:dyDescent="0.2">
      <c r="A81" s="80"/>
      <c r="B81" s="76"/>
      <c r="C81" s="19" t="s">
        <v>28</v>
      </c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21" t="str">
        <f>CONCATENATE("VIDRO PELIC SISAL DIR ",Q$66,"X",R$66,"X",S$66)</f>
        <v>VIDRO PELIC SISAL DIR 2145X1077X4</v>
      </c>
      <c r="P81" s="78"/>
      <c r="Q81" s="78"/>
      <c r="R81" s="78"/>
      <c r="S81" s="78"/>
    </row>
    <row r="82" spans="1:19" ht="15" customHeight="1" x14ac:dyDescent="0.2">
      <c r="A82" s="87"/>
      <c r="B82" s="86"/>
      <c r="C82" s="19" t="s">
        <v>30</v>
      </c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21" t="str">
        <f>CONCATENATE("VIDRO PELIC ARDOSIA DIR ",Q$66,"X",R$66,"X",S$66)</f>
        <v>VIDRO PELIC ARDOSIA DIR 2145X1077X4</v>
      </c>
      <c r="P82" s="84"/>
      <c r="Q82" s="84"/>
      <c r="R82" s="84"/>
      <c r="S82" s="84"/>
    </row>
    <row r="83" spans="1:19" ht="18" customHeight="1" x14ac:dyDescent="0.2">
      <c r="A83" s="81" t="s">
        <v>80</v>
      </c>
      <c r="B83" s="82"/>
      <c r="C83" s="82"/>
      <c r="D83" s="82"/>
      <c r="E83" s="82"/>
      <c r="F83" s="82"/>
      <c r="G83" s="82"/>
      <c r="H83" s="82"/>
      <c r="I83" s="82"/>
      <c r="J83" s="82"/>
      <c r="K83" s="82"/>
      <c r="L83" s="82"/>
      <c r="M83" s="82"/>
      <c r="N83" s="82"/>
      <c r="O83" s="82"/>
      <c r="P83" s="82"/>
      <c r="Q83" s="82"/>
      <c r="R83" s="82"/>
      <c r="S83" s="83"/>
    </row>
    <row r="84" spans="1:19" ht="25.5" x14ac:dyDescent="0.2">
      <c r="A84" s="17" t="s">
        <v>35</v>
      </c>
      <c r="B84" s="14" t="s">
        <v>31</v>
      </c>
      <c r="C84" s="14" t="s">
        <v>32</v>
      </c>
      <c r="D84" s="70"/>
      <c r="E84" s="71"/>
      <c r="F84" s="71"/>
      <c r="G84" s="71"/>
      <c r="H84" s="71"/>
      <c r="I84" s="71"/>
      <c r="J84" s="71"/>
      <c r="K84" s="71"/>
      <c r="L84" s="71"/>
      <c r="M84" s="71"/>
      <c r="N84" s="72"/>
      <c r="O84" s="17" t="s">
        <v>5</v>
      </c>
      <c r="P84" s="17" t="s">
        <v>33</v>
      </c>
      <c r="Q84" s="70" t="s">
        <v>34</v>
      </c>
      <c r="R84" s="71"/>
      <c r="S84" s="72"/>
    </row>
    <row r="85" spans="1:19" ht="15" customHeight="1" x14ac:dyDescent="0.2">
      <c r="A85" s="73" t="s">
        <v>71</v>
      </c>
      <c r="B85" s="75">
        <f>VLOOKUP(CONCATENATE("VIDRO PUX ESQ ",Q85,"X",R85,"X",S85,"MM + COR"),[1]VIDROS!$A$5:$AD$415,5,FALSE)</f>
        <v>181000195</v>
      </c>
      <c r="C85" s="22" t="s">
        <v>2</v>
      </c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23" t="str">
        <f>CONCATENATE("VIDRO PELIC ESP PRATA ESQ ",Q$85,"X",R$85,"X",S$85)</f>
        <v>VIDRO PELIC ESP PRATA ESQ 2145X1077X4</v>
      </c>
      <c r="P85" s="77">
        <v>1</v>
      </c>
      <c r="Q85" s="77">
        <f>Q66</f>
        <v>2145</v>
      </c>
      <c r="R85" s="77">
        <f>R66</f>
        <v>1077</v>
      </c>
      <c r="S85" s="77">
        <v>4</v>
      </c>
    </row>
    <row r="86" spans="1:19" ht="15" customHeight="1" x14ac:dyDescent="0.2">
      <c r="A86" s="74"/>
      <c r="B86" s="76"/>
      <c r="C86" s="22">
        <v>26</v>
      </c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23" t="str">
        <f>CONCATENATE("VIDRO PELIC ESP FUME ESQ ",Q$85,"X",R$85,"X",S$85)</f>
        <v>VIDRO PELIC ESP FUME ESQ 2145X1077X4</v>
      </c>
      <c r="P86" s="78"/>
      <c r="Q86" s="78"/>
      <c r="R86" s="78"/>
      <c r="S86" s="78"/>
    </row>
    <row r="87" spans="1:19" ht="15" customHeight="1" x14ac:dyDescent="0.2">
      <c r="A87" s="85"/>
      <c r="B87" s="86"/>
      <c r="C87" s="22">
        <v>27</v>
      </c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23" t="str">
        <f>CONCATENATE("VIDRO PELIC ESP CHAMP ESQ ",Q$85,"X",R$85,"X",S$85)</f>
        <v>VIDRO PELIC ESP CHAMP ESQ 2145X1077X4</v>
      </c>
      <c r="P87" s="78"/>
      <c r="Q87" s="78"/>
      <c r="R87" s="78"/>
      <c r="S87" s="78"/>
    </row>
    <row r="88" spans="1:19" ht="15" customHeight="1" x14ac:dyDescent="0.2">
      <c r="A88" s="79" t="s">
        <v>72</v>
      </c>
      <c r="B88" s="75">
        <f>VLOOKUP(CONCATENATE("VIDRO PUX ESQ ",Q85,"X",R85,"X",S85,"MM + COR"),[1]VIDROS!$A$5:$AD$415,4,FALSE)</f>
        <v>123195</v>
      </c>
      <c r="C88" s="19">
        <v>49</v>
      </c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21" t="str">
        <f>CONCATENATE("VIDRO PELIC MET GRAFITE ESQ ",Q$85,"X",R$85,"X",S$85)</f>
        <v>VIDRO PELIC MET GRAFITE ESQ 2145X1077X4</v>
      </c>
      <c r="P88" s="78"/>
      <c r="Q88" s="78"/>
      <c r="R88" s="78"/>
      <c r="S88" s="78"/>
    </row>
    <row r="89" spans="1:19" ht="15" customHeight="1" x14ac:dyDescent="0.2">
      <c r="A89" s="80"/>
      <c r="B89" s="76"/>
      <c r="C89" s="19">
        <v>50</v>
      </c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21" t="str">
        <f>CONCATENATE("VIDRO PELIC MET PRATA ESQ ",Q$85,"X",R$85,"X",S$85)</f>
        <v>VIDRO PELIC MET PRATA ESQ 2145X1077X4</v>
      </c>
      <c r="P89" s="78"/>
      <c r="Q89" s="78"/>
      <c r="R89" s="78"/>
      <c r="S89" s="78"/>
    </row>
    <row r="90" spans="1:19" ht="15" customHeight="1" x14ac:dyDescent="0.2">
      <c r="A90" s="80"/>
      <c r="B90" s="76"/>
      <c r="C90" s="19">
        <v>51</v>
      </c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21" t="str">
        <f>CONCATENATE("VIDRO PELIC MET DOURADO ESQ ",Q$85,"X",R$85,"X",S$85)</f>
        <v>VIDRO PELIC MET DOURADO ESQ 2145X1077X4</v>
      </c>
      <c r="P90" s="78"/>
      <c r="Q90" s="78"/>
      <c r="R90" s="78"/>
      <c r="S90" s="78"/>
    </row>
    <row r="91" spans="1:19" ht="15" customHeight="1" x14ac:dyDescent="0.2">
      <c r="A91" s="80"/>
      <c r="B91" s="76"/>
      <c r="C91" s="19">
        <v>52</v>
      </c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21" t="str">
        <f>CONCATENATE("VIDRO PELIC MET PÉROLA ESQ ",Q$85,"X",R$85,"X",S$85)</f>
        <v>VIDRO PELIC MET PÉROLA ESQ 2145X1077X4</v>
      </c>
      <c r="P91" s="78"/>
      <c r="Q91" s="78"/>
      <c r="R91" s="78"/>
      <c r="S91" s="78"/>
    </row>
    <row r="92" spans="1:19" ht="15" customHeight="1" x14ac:dyDescent="0.2">
      <c r="A92" s="80"/>
      <c r="B92" s="76"/>
      <c r="C92" s="19">
        <v>12</v>
      </c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21" t="str">
        <f>CONCATENATE("VIDRO PELIC BIANCO ESQ ",Q$85,"X",R$85,"X",S$85)</f>
        <v>VIDRO PELIC BIANCO ESQ 2145X1077X4</v>
      </c>
      <c r="P92" s="78"/>
      <c r="Q92" s="78"/>
      <c r="R92" s="78"/>
      <c r="S92" s="78"/>
    </row>
    <row r="93" spans="1:19" ht="15" customHeight="1" x14ac:dyDescent="0.2">
      <c r="A93" s="80"/>
      <c r="B93" s="76"/>
      <c r="C93" s="19">
        <v>13</v>
      </c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21" t="str">
        <f>CONCATENATE("VIDRO PELIC ONIX ESQ ",Q$85,"X",R$85,"X",S$85)</f>
        <v>VIDRO PELIC ONIX ESQ 2145X1077X4</v>
      </c>
      <c r="P93" s="78"/>
      <c r="Q93" s="78"/>
      <c r="R93" s="78"/>
      <c r="S93" s="78"/>
    </row>
    <row r="94" spans="1:19" ht="15" customHeight="1" x14ac:dyDescent="0.2">
      <c r="A94" s="80"/>
      <c r="B94" s="76"/>
      <c r="C94" s="19">
        <v>15</v>
      </c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21" t="str">
        <f>CONCATENATE("VIDRO PELIC GELO ESQ ",Q$85,"X",R$85,"X",S$85)</f>
        <v>VIDRO PELIC GELO ESQ 2145X1077X4</v>
      </c>
      <c r="P94" s="78"/>
      <c r="Q94" s="78"/>
      <c r="R94" s="78"/>
      <c r="S94" s="78"/>
    </row>
    <row r="95" spans="1:19" ht="15" customHeight="1" x14ac:dyDescent="0.2">
      <c r="A95" s="80"/>
      <c r="B95" s="76"/>
      <c r="C95" s="19">
        <v>38</v>
      </c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21" t="str">
        <f>CONCATENATE("VIDRO PELIC NATA ESQ ",Q$85,"X",R$85,"X",S$85)</f>
        <v>VIDRO PELIC NATA ESQ 2145X1077X4</v>
      </c>
      <c r="P95" s="78"/>
      <c r="Q95" s="78"/>
      <c r="R95" s="78"/>
      <c r="S95" s="78"/>
    </row>
    <row r="96" spans="1:19" ht="15" customHeight="1" x14ac:dyDescent="0.2">
      <c r="A96" s="80"/>
      <c r="B96" s="76"/>
      <c r="C96" s="19">
        <v>44</v>
      </c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21" t="str">
        <f>CONCATENATE("VIDRO PELIC BASALTO ESQ ",Q$85,"X",R$85,"X",S$85)</f>
        <v>VIDRO PELIC BASALTO ESQ 2145X1077X4</v>
      </c>
      <c r="P96" s="78"/>
      <c r="Q96" s="78"/>
      <c r="R96" s="78"/>
      <c r="S96" s="78"/>
    </row>
    <row r="97" spans="1:19" ht="15" customHeight="1" x14ac:dyDescent="0.2">
      <c r="A97" s="80"/>
      <c r="B97" s="76"/>
      <c r="C97" s="19">
        <v>10</v>
      </c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21" t="str">
        <f>CONCATENATE("VIDRO PELIC SAND ESQ ",Q$85,"X",R$85,"X",S$85)</f>
        <v>VIDRO PELIC SAND ESQ 2145X1077X4</v>
      </c>
      <c r="P97" s="78"/>
      <c r="Q97" s="78"/>
      <c r="R97" s="78"/>
      <c r="S97" s="78"/>
    </row>
    <row r="98" spans="1:19" ht="15" customHeight="1" x14ac:dyDescent="0.2">
      <c r="A98" s="80"/>
      <c r="B98" s="76"/>
      <c r="C98" s="20" t="s">
        <v>52</v>
      </c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21" t="str">
        <f>CONCATENATE("VIDRO PELIC PETRÓLEO ESQ ",Q$85,"X",R$85,"X",S$85)</f>
        <v>VIDRO PELIC PETRÓLEO ESQ 2145X1077X4</v>
      </c>
      <c r="P98" s="78"/>
      <c r="Q98" s="78"/>
      <c r="R98" s="78"/>
      <c r="S98" s="78"/>
    </row>
    <row r="99" spans="1:19" ht="15" customHeight="1" x14ac:dyDescent="0.2">
      <c r="A99" s="80"/>
      <c r="B99" s="76"/>
      <c r="C99" s="19">
        <v>21</v>
      </c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21" t="str">
        <f>CONCATENATE("VIDRO PELIC FENDI ESQ ",Q$85,"X",R$85,"X",S$85)</f>
        <v>VIDRO PELIC FENDI ESQ 2145X1077X4</v>
      </c>
      <c r="P99" s="78"/>
      <c r="Q99" s="78"/>
      <c r="R99" s="78"/>
      <c r="S99" s="78"/>
    </row>
    <row r="100" spans="1:19" ht="15" customHeight="1" x14ac:dyDescent="0.2">
      <c r="A100" s="80"/>
      <c r="B100" s="76"/>
      <c r="C100" s="19" t="s">
        <v>28</v>
      </c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21" t="str">
        <f>CONCATENATE("VIDRO PELIC SISAL ESQ ",Q$85,"X",R$85,"X",S$85)</f>
        <v>VIDRO PELIC SISAL ESQ 2145X1077X4</v>
      </c>
      <c r="P100" s="78"/>
      <c r="Q100" s="78"/>
      <c r="R100" s="78"/>
      <c r="S100" s="78"/>
    </row>
    <row r="101" spans="1:19" ht="15" customHeight="1" x14ac:dyDescent="0.2">
      <c r="A101" s="87"/>
      <c r="B101" s="86"/>
      <c r="C101" s="19" t="s">
        <v>30</v>
      </c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21" t="str">
        <f>CONCATENATE("VIDRO PELIC ARDOSIA ESQ ",Q$85,"X",R$85,"X",S$85)</f>
        <v>VIDRO PELIC ARDOSIA ESQ 2145X1077X4</v>
      </c>
      <c r="P101" s="84"/>
      <c r="Q101" s="84"/>
      <c r="R101" s="84"/>
      <c r="S101" s="84"/>
    </row>
    <row r="102" spans="1:19" ht="18" customHeight="1" x14ac:dyDescent="0.2">
      <c r="A102" s="81" t="s">
        <v>70</v>
      </c>
      <c r="B102" s="82"/>
      <c r="C102" s="82"/>
      <c r="D102" s="82"/>
      <c r="E102" s="82"/>
      <c r="F102" s="82"/>
      <c r="G102" s="82"/>
      <c r="H102" s="82"/>
      <c r="I102" s="82"/>
      <c r="J102" s="82"/>
      <c r="K102" s="82"/>
      <c r="L102" s="82"/>
      <c r="M102" s="82"/>
      <c r="N102" s="82"/>
      <c r="O102" s="82"/>
      <c r="P102" s="82"/>
      <c r="Q102" s="82"/>
      <c r="R102" s="82"/>
      <c r="S102" s="83"/>
    </row>
    <row r="103" spans="1:19" ht="25.5" x14ac:dyDescent="0.2">
      <c r="A103" s="17" t="s">
        <v>35</v>
      </c>
      <c r="B103" s="14" t="s">
        <v>31</v>
      </c>
      <c r="C103" s="14" t="s">
        <v>32</v>
      </c>
      <c r="D103" s="70"/>
      <c r="E103" s="71"/>
      <c r="F103" s="71"/>
      <c r="G103" s="71"/>
      <c r="H103" s="71"/>
      <c r="I103" s="71"/>
      <c r="J103" s="71"/>
      <c r="K103" s="71"/>
      <c r="L103" s="71"/>
      <c r="M103" s="71"/>
      <c r="N103" s="72"/>
      <c r="O103" s="17" t="s">
        <v>5</v>
      </c>
      <c r="P103" s="17" t="s">
        <v>33</v>
      </c>
      <c r="Q103" s="70" t="s">
        <v>34</v>
      </c>
      <c r="R103" s="71"/>
      <c r="S103" s="72"/>
    </row>
    <row r="104" spans="1:19" ht="15" customHeight="1" x14ac:dyDescent="0.2">
      <c r="A104" s="73" t="s">
        <v>71</v>
      </c>
      <c r="B104" s="75">
        <f>VLOOKUP(CONCATENATE("VIDRO PUX ",Q104,"X",R104,"X",S104,"MM + COR"),[1]VIDROS!$A$5:$AD$415,5,FALSE)</f>
        <v>181000365</v>
      </c>
      <c r="C104" s="22">
        <v>58</v>
      </c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23" t="str">
        <f>CONCATENATE("VIDRO TEMP LINEE ARGENTO ",Q$104,"X",R$104,"X",S$104)</f>
        <v>VIDRO TEMP LINEE ARGENTO 2145X1077X6</v>
      </c>
      <c r="P104" s="77">
        <v>1</v>
      </c>
      <c r="Q104" s="77">
        <f>Q66</f>
        <v>2145</v>
      </c>
      <c r="R104" s="77">
        <f>R66</f>
        <v>1077</v>
      </c>
      <c r="S104" s="77">
        <v>6</v>
      </c>
    </row>
    <row r="105" spans="1:19" ht="15" customHeight="1" x14ac:dyDescent="0.2">
      <c r="A105" s="74"/>
      <c r="B105" s="76"/>
      <c r="C105" s="22">
        <v>59</v>
      </c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23" t="str">
        <f>CONCATENATE("VIDRO TEMP LINEE ORO ",Q$104,"X",R$104,"X",S$104)</f>
        <v>VIDRO TEMP LINEE ORO 2145X1077X6</v>
      </c>
      <c r="P105" s="78"/>
      <c r="Q105" s="78"/>
      <c r="R105" s="78"/>
      <c r="S105" s="78"/>
    </row>
    <row r="106" spans="1:19" ht="15" customHeight="1" x14ac:dyDescent="0.2">
      <c r="A106" s="79" t="s">
        <v>72</v>
      </c>
      <c r="B106" s="75">
        <f>VLOOKUP(CONCATENATE("VIDRO PUX ",Q104,"X",R104,"X",S104,"MM + COR"),[1]VIDROS!$A$5:$AD$415,4,FALSE)</f>
        <v>123365</v>
      </c>
      <c r="C106" s="19">
        <v>60</v>
      </c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21" t="str">
        <f>CONCATENATE("VIDRO TEMP FUMÊ CHAMP ",Q$104,"X",R$104,"X",S$104)</f>
        <v>VIDRO TEMP FUMÊ CHAMP 2145X1077X6</v>
      </c>
      <c r="P106" s="78"/>
      <c r="Q106" s="78"/>
      <c r="R106" s="78"/>
      <c r="S106" s="78"/>
    </row>
    <row r="107" spans="1:19" s="3" customFormat="1" ht="15" customHeight="1" x14ac:dyDescent="0.2">
      <c r="A107" s="80"/>
      <c r="B107" s="76"/>
      <c r="C107" s="19">
        <v>61</v>
      </c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21" t="str">
        <f>CONCATENATE("VIDRO TEMP FUMÊ CZ ",Q$104,"X",R$104,"X",S$104)</f>
        <v>VIDRO TEMP FUMÊ CZ 2145X1077X6</v>
      </c>
      <c r="P107" s="78"/>
      <c r="Q107" s="78"/>
      <c r="R107" s="78"/>
      <c r="S107" s="78"/>
    </row>
    <row r="108" spans="1:19" s="3" customFormat="1" ht="15" customHeight="1" x14ac:dyDescent="0.2">
      <c r="A108" s="80"/>
      <c r="B108" s="76"/>
      <c r="C108" s="19">
        <v>63</v>
      </c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21" t="str">
        <f>CONCATENATE("VIDRO TEMP REFL CRISTAL ",Q$104,"X",R$104,"X",S$104)</f>
        <v>VIDRO TEMP REFL CRISTAL 2145X1077X6</v>
      </c>
      <c r="P108" s="78"/>
      <c r="Q108" s="78"/>
      <c r="R108" s="78"/>
      <c r="S108" s="78"/>
    </row>
    <row r="109" spans="1:19" ht="15" customHeight="1" x14ac:dyDescent="0.2">
      <c r="A109" s="80"/>
      <c r="B109" s="76"/>
      <c r="C109" s="19">
        <v>12</v>
      </c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21" t="str">
        <f>CONCATENATE("VIDRO PELIC BIANCO ",Q$104,"X",R$104,"X",S$104)</f>
        <v>VIDRO PELIC BIANCO 2145X1077X6</v>
      </c>
      <c r="P109" s="78"/>
      <c r="Q109" s="78"/>
      <c r="R109" s="78"/>
      <c r="S109" s="78"/>
    </row>
    <row r="110" spans="1:19" ht="15" customHeight="1" x14ac:dyDescent="0.2">
      <c r="A110" s="80"/>
      <c r="B110" s="76"/>
      <c r="C110" s="19" t="s">
        <v>36</v>
      </c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21" t="str">
        <f>CONCATENATE("VIDRO TEMP REFLETO CHAMP ",Q$104,"X",R$104,"X",S$104)</f>
        <v>VIDRO TEMP REFLETO CHAMP 2145X1077X6</v>
      </c>
      <c r="P110" s="78"/>
      <c r="Q110" s="78"/>
      <c r="R110" s="78"/>
      <c r="S110" s="78"/>
    </row>
    <row r="111" spans="1:19" ht="15" customHeight="1" x14ac:dyDescent="0.2">
      <c r="A111" s="80"/>
      <c r="B111" s="76"/>
      <c r="C111" s="19" t="s">
        <v>37</v>
      </c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21" t="str">
        <f>CONCATENATE("VIDRO TEMP REFLETO CINZA ",Q$104,"X",R$104,"X",S$104)</f>
        <v>VIDRO TEMP REFLETO CINZA 2145X1077X6</v>
      </c>
      <c r="P111" s="78"/>
      <c r="Q111" s="78"/>
      <c r="R111" s="78"/>
      <c r="S111" s="78"/>
    </row>
    <row r="112" spans="1:19" ht="15" customHeight="1" x14ac:dyDescent="0.2">
      <c r="A112" s="80"/>
      <c r="B112" s="76"/>
      <c r="C112" s="19" t="s">
        <v>38</v>
      </c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21" t="str">
        <f>CONCATENATE("VIDRO TEMP TRANSPARENTE ",Q$104,"X",R$104,"X",S$104)</f>
        <v>VIDRO TEMP TRANSPARENTE 2145X1077X6</v>
      </c>
      <c r="P112" s="78"/>
      <c r="Q112" s="78"/>
      <c r="R112" s="78"/>
      <c r="S112" s="78"/>
    </row>
  </sheetData>
  <mergeCells count="71">
    <mergeCell ref="P43:P44"/>
    <mergeCell ref="Q43:Q44"/>
    <mergeCell ref="R43:R44"/>
    <mergeCell ref="S43:S44"/>
    <mergeCell ref="A83:S83"/>
    <mergeCell ref="S66:S82"/>
    <mergeCell ref="A69:A82"/>
    <mergeCell ref="B69:B82"/>
    <mergeCell ref="P48:P49"/>
    <mergeCell ref="Q48:Q49"/>
    <mergeCell ref="R48:R49"/>
    <mergeCell ref="S48:S49"/>
    <mergeCell ref="A64:S64"/>
    <mergeCell ref="D65:N65"/>
    <mergeCell ref="Q65:S65"/>
    <mergeCell ref="A66:A68"/>
    <mergeCell ref="Q84:S84"/>
    <mergeCell ref="A85:A87"/>
    <mergeCell ref="B85:B87"/>
    <mergeCell ref="P85:P101"/>
    <mergeCell ref="Q85:Q101"/>
    <mergeCell ref="R85:R101"/>
    <mergeCell ref="S85:S101"/>
    <mergeCell ref="A88:A101"/>
    <mergeCell ref="B88:B101"/>
    <mergeCell ref="S5:S29"/>
    <mergeCell ref="A1:S1"/>
    <mergeCell ref="A2:S2"/>
    <mergeCell ref="A3:A4"/>
    <mergeCell ref="B3:C4"/>
    <mergeCell ref="D3:N3"/>
    <mergeCell ref="O3:O4"/>
    <mergeCell ref="P3:P4"/>
    <mergeCell ref="Q3:S3"/>
    <mergeCell ref="A5:A29"/>
    <mergeCell ref="B5:C29"/>
    <mergeCell ref="O5:O29"/>
    <mergeCell ref="Q5:Q29"/>
    <mergeCell ref="R5:R29"/>
    <mergeCell ref="A30:S30"/>
    <mergeCell ref="A31:A32"/>
    <mergeCell ref="B31:B32"/>
    <mergeCell ref="C31:C32"/>
    <mergeCell ref="D31:N31"/>
    <mergeCell ref="O31:O32"/>
    <mergeCell ref="P31:P32"/>
    <mergeCell ref="Q31:S31"/>
    <mergeCell ref="P33:P34"/>
    <mergeCell ref="Q33:Q34"/>
    <mergeCell ref="R33:R34"/>
    <mergeCell ref="S33:S34"/>
    <mergeCell ref="P38:P39"/>
    <mergeCell ref="Q38:Q39"/>
    <mergeCell ref="R38:R39"/>
    <mergeCell ref="S38:S39"/>
    <mergeCell ref="B66:B68"/>
    <mergeCell ref="P66:P82"/>
    <mergeCell ref="Q66:Q82"/>
    <mergeCell ref="R66:R82"/>
    <mergeCell ref="B106:B112"/>
    <mergeCell ref="A102:S102"/>
    <mergeCell ref="D103:N103"/>
    <mergeCell ref="Q103:S103"/>
    <mergeCell ref="A104:A105"/>
    <mergeCell ref="B104:B105"/>
    <mergeCell ref="P104:P112"/>
    <mergeCell ref="Q104:Q112"/>
    <mergeCell ref="R104:R112"/>
    <mergeCell ref="S104:S112"/>
    <mergeCell ref="A106:A112"/>
    <mergeCell ref="D84:N84"/>
  </mergeCells>
  <pageMargins left="0.511811024" right="0.511811024" top="0.78740157499999996" bottom="0.78740157499999996" header="0.31496062000000002" footer="0.31496062000000002"/>
  <pageSetup paperSize="9" scale="27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5"/>
  <dimension ref="A1:S112"/>
  <sheetViews>
    <sheetView showGridLines="0" view="pageBreakPreview" zoomScale="80" zoomScaleNormal="100" zoomScaleSheetLayoutView="80" workbookViewId="0">
      <selection activeCell="A83" sqref="A83:S83"/>
    </sheetView>
  </sheetViews>
  <sheetFormatPr defaultColWidth="9.140625" defaultRowHeight="12.75" x14ac:dyDescent="0.2"/>
  <cols>
    <col min="1" max="1" width="23.5703125" style="1" bestFit="1" customWidth="1"/>
    <col min="2" max="3" width="14.7109375" style="1" customWidth="1"/>
    <col min="4" max="14" width="14.42578125" style="1" customWidth="1"/>
    <col min="15" max="15" width="76.28515625" style="1" bestFit="1" customWidth="1"/>
    <col min="16" max="16" width="18" style="1" bestFit="1" customWidth="1"/>
    <col min="17" max="19" width="10.7109375" style="1" customWidth="1"/>
    <col min="20" max="16384" width="9.140625" style="1"/>
  </cols>
  <sheetData>
    <row r="1" spans="1:19" s="2" customFormat="1" ht="33.75" customHeight="1" thickBot="1" x14ac:dyDescent="0.35">
      <c r="A1" s="62" t="s">
        <v>77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</row>
    <row r="2" spans="1:19" s="2" customFormat="1" ht="60.75" customHeight="1" x14ac:dyDescent="0.2">
      <c r="A2" s="64" t="s">
        <v>83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</row>
    <row r="3" spans="1:19" s="2" customFormat="1" ht="27.75" customHeight="1" x14ac:dyDescent="0.2">
      <c r="A3" s="66" t="s">
        <v>3</v>
      </c>
      <c r="B3" s="66" t="s">
        <v>4</v>
      </c>
      <c r="C3" s="66" t="s">
        <v>6</v>
      </c>
      <c r="D3" s="52" t="s">
        <v>6</v>
      </c>
      <c r="E3" s="53"/>
      <c r="F3" s="53"/>
      <c r="G3" s="53"/>
      <c r="H3" s="53"/>
      <c r="I3" s="53"/>
      <c r="J3" s="53"/>
      <c r="K3" s="53"/>
      <c r="L3" s="53"/>
      <c r="M3" s="53"/>
      <c r="N3" s="54"/>
      <c r="O3" s="67" t="s">
        <v>5</v>
      </c>
      <c r="P3" s="68" t="s">
        <v>42</v>
      </c>
      <c r="Q3" s="67" t="s">
        <v>7</v>
      </c>
      <c r="R3" s="67"/>
      <c r="S3" s="67"/>
    </row>
    <row r="4" spans="1:19" ht="38.25" customHeight="1" x14ac:dyDescent="0.2">
      <c r="A4" s="66"/>
      <c r="B4" s="66"/>
      <c r="C4" s="66"/>
      <c r="D4" s="7" t="s">
        <v>50</v>
      </c>
      <c r="E4" s="7" t="s">
        <v>43</v>
      </c>
      <c r="F4" s="7" t="s">
        <v>44</v>
      </c>
      <c r="G4" s="7" t="s">
        <v>45</v>
      </c>
      <c r="H4" s="7" t="s">
        <v>46</v>
      </c>
      <c r="I4" s="7" t="s">
        <v>47</v>
      </c>
      <c r="J4" s="7" t="s">
        <v>48</v>
      </c>
      <c r="K4" s="7" t="s">
        <v>49</v>
      </c>
      <c r="L4" s="7" t="s">
        <v>66</v>
      </c>
      <c r="M4" s="7" t="s">
        <v>67</v>
      </c>
      <c r="N4" s="7" t="s">
        <v>68</v>
      </c>
      <c r="O4" s="67"/>
      <c r="P4" s="69"/>
      <c r="Q4" s="26" t="s">
        <v>8</v>
      </c>
      <c r="R4" s="26" t="s">
        <v>9</v>
      </c>
      <c r="S4" s="26" t="s">
        <v>1</v>
      </c>
    </row>
    <row r="5" spans="1:19" ht="38.25" customHeight="1" x14ac:dyDescent="0.2">
      <c r="A5" s="43">
        <v>929144</v>
      </c>
      <c r="B5" s="56">
        <f>VLOOKUP(A5,'[1]PTA DESL ALUM VD'!$B$10:$F$278,2,FALSE)</f>
        <v>570116</v>
      </c>
      <c r="C5" s="57"/>
      <c r="D5" s="33">
        <v>330005</v>
      </c>
      <c r="E5" s="33">
        <v>330105</v>
      </c>
      <c r="F5" s="33">
        <v>330205</v>
      </c>
      <c r="G5" s="33">
        <v>330305</v>
      </c>
      <c r="H5" s="33">
        <v>330405</v>
      </c>
      <c r="I5" s="33">
        <v>330505</v>
      </c>
      <c r="J5" s="33">
        <v>330605</v>
      </c>
      <c r="K5" s="33">
        <v>330705</v>
      </c>
      <c r="L5" s="33">
        <v>330805</v>
      </c>
      <c r="M5" s="33">
        <v>330905</v>
      </c>
      <c r="N5" s="33">
        <v>331005</v>
      </c>
      <c r="O5" s="43" t="str">
        <f>VLOOKUP(A5,'[1]PTA DESL ALUM VD'!$B$10:$F$278,3,FALSE)</f>
        <v>PORTA ESP ATRIA PUX 2200X1200X45 + COR</v>
      </c>
      <c r="P5" s="32" t="s">
        <v>60</v>
      </c>
      <c r="Q5" s="43">
        <f>VLOOKUP(A5,'[1]PTA DESL ALUM VD'!$B$10:$F$278,4,FALSE)</f>
        <v>2200</v>
      </c>
      <c r="R5" s="43">
        <f>VLOOKUP(A5,'[1]PTA DESL ALUM VD'!$B$10:$F$278,5,FALSE)</f>
        <v>1200</v>
      </c>
      <c r="S5" s="43">
        <v>45</v>
      </c>
    </row>
    <row r="6" spans="1:19" ht="38.25" customHeight="1" x14ac:dyDescent="0.2">
      <c r="A6" s="55"/>
      <c r="B6" s="58"/>
      <c r="C6" s="59"/>
      <c r="D6" s="33">
        <v>330006</v>
      </c>
      <c r="E6" s="33">
        <v>330106</v>
      </c>
      <c r="F6" s="33">
        <v>330206</v>
      </c>
      <c r="G6" s="33">
        <v>330306</v>
      </c>
      <c r="H6" s="33">
        <v>330406</v>
      </c>
      <c r="I6" s="33">
        <v>330506</v>
      </c>
      <c r="J6" s="33">
        <v>330606</v>
      </c>
      <c r="K6" s="33">
        <v>330706</v>
      </c>
      <c r="L6" s="33">
        <v>330806</v>
      </c>
      <c r="M6" s="33">
        <v>330906</v>
      </c>
      <c r="N6" s="33">
        <v>331006</v>
      </c>
      <c r="O6" s="55"/>
      <c r="P6" s="32" t="s">
        <v>26</v>
      </c>
      <c r="Q6" s="55"/>
      <c r="R6" s="55"/>
      <c r="S6" s="55"/>
    </row>
    <row r="7" spans="1:19" ht="38.25" customHeight="1" x14ac:dyDescent="0.2">
      <c r="A7" s="55"/>
      <c r="B7" s="58"/>
      <c r="C7" s="59"/>
      <c r="D7" s="33">
        <v>330008</v>
      </c>
      <c r="E7" s="33">
        <v>330108</v>
      </c>
      <c r="F7" s="33">
        <v>330208</v>
      </c>
      <c r="G7" s="33">
        <v>330308</v>
      </c>
      <c r="H7" s="33">
        <v>330408</v>
      </c>
      <c r="I7" s="33">
        <v>330508</v>
      </c>
      <c r="J7" s="33">
        <v>330608</v>
      </c>
      <c r="K7" s="33">
        <v>330708</v>
      </c>
      <c r="L7" s="33">
        <v>330808</v>
      </c>
      <c r="M7" s="33">
        <v>330908</v>
      </c>
      <c r="N7" s="33">
        <v>331008</v>
      </c>
      <c r="O7" s="55"/>
      <c r="P7" s="32" t="s">
        <v>51</v>
      </c>
      <c r="Q7" s="55"/>
      <c r="R7" s="55"/>
      <c r="S7" s="55"/>
    </row>
    <row r="8" spans="1:19" ht="38.25" customHeight="1" x14ac:dyDescent="0.2">
      <c r="A8" s="55"/>
      <c r="B8" s="58"/>
      <c r="C8" s="59"/>
      <c r="D8" s="33">
        <v>330009</v>
      </c>
      <c r="E8" s="33">
        <v>330109</v>
      </c>
      <c r="F8" s="33">
        <v>330209</v>
      </c>
      <c r="G8" s="33">
        <v>330309</v>
      </c>
      <c r="H8" s="33">
        <v>330409</v>
      </c>
      <c r="I8" s="33">
        <v>330509</v>
      </c>
      <c r="J8" s="33">
        <v>330609</v>
      </c>
      <c r="K8" s="33">
        <v>330709</v>
      </c>
      <c r="L8" s="33">
        <v>330809</v>
      </c>
      <c r="M8" s="33">
        <v>330909</v>
      </c>
      <c r="N8" s="33">
        <v>331009</v>
      </c>
      <c r="O8" s="55"/>
      <c r="P8" s="32" t="s">
        <v>65</v>
      </c>
      <c r="Q8" s="55"/>
      <c r="R8" s="55"/>
      <c r="S8" s="55"/>
    </row>
    <row r="9" spans="1:19" ht="30" customHeight="1" x14ac:dyDescent="0.2">
      <c r="A9" s="55"/>
      <c r="B9" s="58"/>
      <c r="C9" s="59"/>
      <c r="D9" s="33">
        <v>330010</v>
      </c>
      <c r="E9" s="33">
        <v>330110</v>
      </c>
      <c r="F9" s="33">
        <v>330210</v>
      </c>
      <c r="G9" s="33">
        <v>330310</v>
      </c>
      <c r="H9" s="33">
        <v>330410</v>
      </c>
      <c r="I9" s="33">
        <v>330510</v>
      </c>
      <c r="J9" s="33">
        <v>330610</v>
      </c>
      <c r="K9" s="33">
        <v>330710</v>
      </c>
      <c r="L9" s="33">
        <v>330810</v>
      </c>
      <c r="M9" s="33">
        <v>330910</v>
      </c>
      <c r="N9" s="33">
        <v>331010</v>
      </c>
      <c r="O9" s="55"/>
      <c r="P9" s="32" t="s">
        <v>24</v>
      </c>
      <c r="Q9" s="55"/>
      <c r="R9" s="55"/>
      <c r="S9" s="55"/>
    </row>
    <row r="10" spans="1:19" ht="30" customHeight="1" x14ac:dyDescent="0.2">
      <c r="A10" s="55"/>
      <c r="B10" s="58"/>
      <c r="C10" s="59"/>
      <c r="D10" s="33">
        <v>330012</v>
      </c>
      <c r="E10" s="33">
        <v>330112</v>
      </c>
      <c r="F10" s="33">
        <v>330212</v>
      </c>
      <c r="G10" s="33">
        <v>330312</v>
      </c>
      <c r="H10" s="33">
        <v>330412</v>
      </c>
      <c r="I10" s="33">
        <v>330512</v>
      </c>
      <c r="J10" s="33">
        <v>330612</v>
      </c>
      <c r="K10" s="33">
        <v>330712</v>
      </c>
      <c r="L10" s="33">
        <v>330812</v>
      </c>
      <c r="M10" s="33">
        <v>330912</v>
      </c>
      <c r="N10" s="33">
        <v>331012</v>
      </c>
      <c r="O10" s="55"/>
      <c r="P10" s="32" t="s">
        <v>12</v>
      </c>
      <c r="Q10" s="55"/>
      <c r="R10" s="55"/>
      <c r="S10" s="55"/>
    </row>
    <row r="11" spans="1:19" ht="30" customHeight="1" x14ac:dyDescent="0.2">
      <c r="A11" s="55"/>
      <c r="B11" s="58"/>
      <c r="C11" s="59"/>
      <c r="D11" s="33">
        <v>330013</v>
      </c>
      <c r="E11" s="33">
        <v>330113</v>
      </c>
      <c r="F11" s="33">
        <v>330213</v>
      </c>
      <c r="G11" s="33">
        <v>330313</v>
      </c>
      <c r="H11" s="33">
        <v>330413</v>
      </c>
      <c r="I11" s="33">
        <v>330513</v>
      </c>
      <c r="J11" s="33">
        <v>330613</v>
      </c>
      <c r="K11" s="33">
        <v>330713</v>
      </c>
      <c r="L11" s="33">
        <v>330813</v>
      </c>
      <c r="M11" s="33">
        <v>330913</v>
      </c>
      <c r="N11" s="33">
        <v>331013</v>
      </c>
      <c r="O11" s="55"/>
      <c r="P11" s="32" t="s">
        <v>64</v>
      </c>
      <c r="Q11" s="55"/>
      <c r="R11" s="55"/>
      <c r="S11" s="55"/>
    </row>
    <row r="12" spans="1:19" ht="30" customHeight="1" x14ac:dyDescent="0.2">
      <c r="A12" s="55"/>
      <c r="B12" s="58"/>
      <c r="C12" s="59"/>
      <c r="D12" s="33">
        <v>330015</v>
      </c>
      <c r="E12" s="33">
        <v>330115</v>
      </c>
      <c r="F12" s="33">
        <v>330215</v>
      </c>
      <c r="G12" s="33">
        <v>330315</v>
      </c>
      <c r="H12" s="33">
        <v>330415</v>
      </c>
      <c r="I12" s="33">
        <v>330515</v>
      </c>
      <c r="J12" s="33">
        <v>330615</v>
      </c>
      <c r="K12" s="33">
        <v>330715</v>
      </c>
      <c r="L12" s="33">
        <v>330815</v>
      </c>
      <c r="M12" s="33">
        <v>330915</v>
      </c>
      <c r="N12" s="33">
        <v>331015</v>
      </c>
      <c r="O12" s="55"/>
      <c r="P12" s="32" t="s">
        <v>21</v>
      </c>
      <c r="Q12" s="55"/>
      <c r="R12" s="55"/>
      <c r="S12" s="55"/>
    </row>
    <row r="13" spans="1:19" ht="30" customHeight="1" x14ac:dyDescent="0.2">
      <c r="A13" s="55"/>
      <c r="B13" s="58"/>
      <c r="C13" s="59"/>
      <c r="D13" s="33">
        <v>330021</v>
      </c>
      <c r="E13" s="33">
        <v>330121</v>
      </c>
      <c r="F13" s="33">
        <v>330221</v>
      </c>
      <c r="G13" s="33">
        <v>330321</v>
      </c>
      <c r="H13" s="33">
        <v>330421</v>
      </c>
      <c r="I13" s="33">
        <v>330521</v>
      </c>
      <c r="J13" s="33">
        <v>330621</v>
      </c>
      <c r="K13" s="33">
        <v>330721</v>
      </c>
      <c r="L13" s="33">
        <v>330821</v>
      </c>
      <c r="M13" s="33">
        <v>330921</v>
      </c>
      <c r="N13" s="33">
        <v>331021</v>
      </c>
      <c r="O13" s="55"/>
      <c r="P13" s="32" t="s">
        <v>25</v>
      </c>
      <c r="Q13" s="55"/>
      <c r="R13" s="55"/>
      <c r="S13" s="55"/>
    </row>
    <row r="14" spans="1:19" ht="30" customHeight="1" x14ac:dyDescent="0.2">
      <c r="A14" s="55"/>
      <c r="B14" s="58"/>
      <c r="C14" s="59"/>
      <c r="D14" s="33">
        <v>330026</v>
      </c>
      <c r="E14" s="33">
        <v>330126</v>
      </c>
      <c r="F14" s="33">
        <v>330226</v>
      </c>
      <c r="G14" s="33">
        <v>330326</v>
      </c>
      <c r="H14" s="33">
        <v>330426</v>
      </c>
      <c r="I14" s="33">
        <v>330526</v>
      </c>
      <c r="J14" s="33">
        <v>330626</v>
      </c>
      <c r="K14" s="33">
        <v>330726</v>
      </c>
      <c r="L14" s="33">
        <v>330826</v>
      </c>
      <c r="M14" s="33">
        <v>330926</v>
      </c>
      <c r="N14" s="33">
        <v>331026</v>
      </c>
      <c r="O14" s="55"/>
      <c r="P14" s="32" t="s">
        <v>62</v>
      </c>
      <c r="Q14" s="55"/>
      <c r="R14" s="55"/>
      <c r="S14" s="55"/>
    </row>
    <row r="15" spans="1:19" ht="30" customHeight="1" x14ac:dyDescent="0.2">
      <c r="A15" s="55"/>
      <c r="B15" s="58"/>
      <c r="C15" s="59"/>
      <c r="D15" s="33">
        <v>330027</v>
      </c>
      <c r="E15" s="33">
        <v>330127</v>
      </c>
      <c r="F15" s="33">
        <v>330227</v>
      </c>
      <c r="G15" s="33">
        <v>330327</v>
      </c>
      <c r="H15" s="33">
        <v>330427</v>
      </c>
      <c r="I15" s="33">
        <v>330527</v>
      </c>
      <c r="J15" s="33">
        <v>330627</v>
      </c>
      <c r="K15" s="33">
        <v>330727</v>
      </c>
      <c r="L15" s="33">
        <v>330827</v>
      </c>
      <c r="M15" s="33">
        <v>330927</v>
      </c>
      <c r="N15" s="33">
        <v>331027</v>
      </c>
      <c r="O15" s="55"/>
      <c r="P15" s="32" t="s">
        <v>61</v>
      </c>
      <c r="Q15" s="55"/>
      <c r="R15" s="55"/>
      <c r="S15" s="55"/>
    </row>
    <row r="16" spans="1:19" ht="30" customHeight="1" x14ac:dyDescent="0.2">
      <c r="A16" s="55"/>
      <c r="B16" s="58"/>
      <c r="C16" s="59"/>
      <c r="D16" s="33">
        <v>330038</v>
      </c>
      <c r="E16" s="33">
        <v>330138</v>
      </c>
      <c r="F16" s="33">
        <v>330238</v>
      </c>
      <c r="G16" s="33">
        <v>330338</v>
      </c>
      <c r="H16" s="33">
        <v>330438</v>
      </c>
      <c r="I16" s="33">
        <v>330538</v>
      </c>
      <c r="J16" s="33">
        <v>330638</v>
      </c>
      <c r="K16" s="33">
        <v>330738</v>
      </c>
      <c r="L16" s="33">
        <v>330838</v>
      </c>
      <c r="M16" s="33">
        <v>330938</v>
      </c>
      <c r="N16" s="33">
        <v>331038</v>
      </c>
      <c r="O16" s="55"/>
      <c r="P16" s="32" t="s">
        <v>22</v>
      </c>
      <c r="Q16" s="55"/>
      <c r="R16" s="55"/>
      <c r="S16" s="55"/>
    </row>
    <row r="17" spans="1:19" ht="30" customHeight="1" x14ac:dyDescent="0.2">
      <c r="A17" s="55"/>
      <c r="B17" s="58"/>
      <c r="C17" s="59"/>
      <c r="D17" s="33">
        <v>330044</v>
      </c>
      <c r="E17" s="33">
        <v>330144</v>
      </c>
      <c r="F17" s="33">
        <v>330244</v>
      </c>
      <c r="G17" s="33">
        <v>330344</v>
      </c>
      <c r="H17" s="33">
        <v>330444</v>
      </c>
      <c r="I17" s="33">
        <v>330544</v>
      </c>
      <c r="J17" s="33">
        <v>330644</v>
      </c>
      <c r="K17" s="33">
        <v>330744</v>
      </c>
      <c r="L17" s="33">
        <v>330844</v>
      </c>
      <c r="M17" s="33">
        <v>330944</v>
      </c>
      <c r="N17" s="33">
        <v>331044</v>
      </c>
      <c r="O17" s="55"/>
      <c r="P17" s="32" t="s">
        <v>23</v>
      </c>
      <c r="Q17" s="55"/>
      <c r="R17" s="55"/>
      <c r="S17" s="55"/>
    </row>
    <row r="18" spans="1:19" ht="30" customHeight="1" x14ac:dyDescent="0.2">
      <c r="A18" s="55"/>
      <c r="B18" s="58"/>
      <c r="C18" s="59"/>
      <c r="D18" s="33">
        <v>330049</v>
      </c>
      <c r="E18" s="33">
        <v>330149</v>
      </c>
      <c r="F18" s="33">
        <v>330249</v>
      </c>
      <c r="G18" s="33">
        <v>330349</v>
      </c>
      <c r="H18" s="33">
        <v>330449</v>
      </c>
      <c r="I18" s="33">
        <v>330549</v>
      </c>
      <c r="J18" s="33">
        <v>330649</v>
      </c>
      <c r="K18" s="33">
        <v>330749</v>
      </c>
      <c r="L18" s="33">
        <v>330849</v>
      </c>
      <c r="M18" s="33">
        <v>330949</v>
      </c>
      <c r="N18" s="33">
        <v>331049</v>
      </c>
      <c r="O18" s="55"/>
      <c r="P18" s="32" t="s">
        <v>53</v>
      </c>
      <c r="Q18" s="55"/>
      <c r="R18" s="55"/>
      <c r="S18" s="55"/>
    </row>
    <row r="19" spans="1:19" ht="30" customHeight="1" x14ac:dyDescent="0.2">
      <c r="A19" s="55"/>
      <c r="B19" s="58"/>
      <c r="C19" s="59"/>
      <c r="D19" s="33">
        <v>330050</v>
      </c>
      <c r="E19" s="33">
        <v>330150</v>
      </c>
      <c r="F19" s="33">
        <v>330250</v>
      </c>
      <c r="G19" s="33">
        <v>330350</v>
      </c>
      <c r="H19" s="33">
        <v>330450</v>
      </c>
      <c r="I19" s="33">
        <v>330550</v>
      </c>
      <c r="J19" s="33">
        <v>330650</v>
      </c>
      <c r="K19" s="33">
        <v>330750</v>
      </c>
      <c r="L19" s="33">
        <v>330850</v>
      </c>
      <c r="M19" s="33">
        <v>330950</v>
      </c>
      <c r="N19" s="33">
        <v>331050</v>
      </c>
      <c r="O19" s="55"/>
      <c r="P19" s="32" t="s">
        <v>54</v>
      </c>
      <c r="Q19" s="55"/>
      <c r="R19" s="55"/>
      <c r="S19" s="55"/>
    </row>
    <row r="20" spans="1:19" ht="30" customHeight="1" x14ac:dyDescent="0.2">
      <c r="A20" s="55"/>
      <c r="B20" s="58"/>
      <c r="C20" s="59"/>
      <c r="D20" s="33">
        <v>330051</v>
      </c>
      <c r="E20" s="33">
        <v>330151</v>
      </c>
      <c r="F20" s="33">
        <v>330251</v>
      </c>
      <c r="G20" s="33">
        <v>330351</v>
      </c>
      <c r="H20" s="33">
        <v>330451</v>
      </c>
      <c r="I20" s="33">
        <v>330551</v>
      </c>
      <c r="J20" s="33">
        <v>330651</v>
      </c>
      <c r="K20" s="33">
        <v>330751</v>
      </c>
      <c r="L20" s="33">
        <v>330851</v>
      </c>
      <c r="M20" s="33">
        <v>330951</v>
      </c>
      <c r="N20" s="33">
        <v>331051</v>
      </c>
      <c r="O20" s="55"/>
      <c r="P20" s="32" t="s">
        <v>55</v>
      </c>
      <c r="Q20" s="55"/>
      <c r="R20" s="55"/>
      <c r="S20" s="55"/>
    </row>
    <row r="21" spans="1:19" ht="30" customHeight="1" x14ac:dyDescent="0.2">
      <c r="A21" s="55"/>
      <c r="B21" s="58"/>
      <c r="C21" s="59"/>
      <c r="D21" s="33">
        <v>330052</v>
      </c>
      <c r="E21" s="33">
        <v>330152</v>
      </c>
      <c r="F21" s="33">
        <v>330252</v>
      </c>
      <c r="G21" s="33">
        <v>330352</v>
      </c>
      <c r="H21" s="33">
        <v>330452</v>
      </c>
      <c r="I21" s="33">
        <v>330552</v>
      </c>
      <c r="J21" s="33">
        <v>330652</v>
      </c>
      <c r="K21" s="33">
        <v>330752</v>
      </c>
      <c r="L21" s="33">
        <v>330852</v>
      </c>
      <c r="M21" s="33">
        <v>330952</v>
      </c>
      <c r="N21" s="33">
        <v>331052</v>
      </c>
      <c r="O21" s="55"/>
      <c r="P21" s="32" t="s">
        <v>56</v>
      </c>
      <c r="Q21" s="55"/>
      <c r="R21" s="55"/>
      <c r="S21" s="55"/>
    </row>
    <row r="22" spans="1:19" ht="30" customHeight="1" x14ac:dyDescent="0.2">
      <c r="A22" s="55"/>
      <c r="B22" s="58"/>
      <c r="C22" s="59"/>
      <c r="D22" s="39">
        <v>330019</v>
      </c>
      <c r="E22" s="39">
        <v>330119</v>
      </c>
      <c r="F22" s="39">
        <v>330219</v>
      </c>
      <c r="G22" s="39">
        <v>330319</v>
      </c>
      <c r="H22" s="39">
        <v>330419</v>
      </c>
      <c r="I22" s="39">
        <v>330519</v>
      </c>
      <c r="J22" s="39">
        <v>330619</v>
      </c>
      <c r="K22" s="39">
        <v>330719</v>
      </c>
      <c r="L22" s="39">
        <v>330819</v>
      </c>
      <c r="M22" s="39">
        <v>330919</v>
      </c>
      <c r="N22" s="39">
        <v>331019</v>
      </c>
      <c r="O22" s="55"/>
      <c r="P22" s="40" t="s">
        <v>20</v>
      </c>
      <c r="Q22" s="55"/>
      <c r="R22" s="55"/>
      <c r="S22" s="55"/>
    </row>
    <row r="23" spans="1:19" ht="30" customHeight="1" x14ac:dyDescent="0.2">
      <c r="A23" s="55"/>
      <c r="B23" s="58"/>
      <c r="C23" s="59"/>
      <c r="D23" s="39">
        <v>330025</v>
      </c>
      <c r="E23" s="39">
        <v>330125</v>
      </c>
      <c r="F23" s="39">
        <v>330225</v>
      </c>
      <c r="G23" s="39">
        <v>330325</v>
      </c>
      <c r="H23" s="39">
        <v>330425</v>
      </c>
      <c r="I23" s="39">
        <v>330525</v>
      </c>
      <c r="J23" s="39">
        <v>330625</v>
      </c>
      <c r="K23" s="39">
        <v>330725</v>
      </c>
      <c r="L23" s="39">
        <v>330825</v>
      </c>
      <c r="M23" s="39">
        <v>330925</v>
      </c>
      <c r="N23" s="39">
        <v>331025</v>
      </c>
      <c r="O23" s="55"/>
      <c r="P23" s="40" t="s">
        <v>63</v>
      </c>
      <c r="Q23" s="55"/>
      <c r="R23" s="55"/>
      <c r="S23" s="55"/>
    </row>
    <row r="24" spans="1:19" ht="30" customHeight="1" x14ac:dyDescent="0.2">
      <c r="A24" s="55"/>
      <c r="B24" s="58"/>
      <c r="C24" s="59"/>
      <c r="D24" s="39">
        <v>330028</v>
      </c>
      <c r="E24" s="39">
        <v>330128</v>
      </c>
      <c r="F24" s="39">
        <v>330228</v>
      </c>
      <c r="G24" s="39">
        <v>330328</v>
      </c>
      <c r="H24" s="39">
        <v>330428</v>
      </c>
      <c r="I24" s="39">
        <v>330528</v>
      </c>
      <c r="J24" s="39">
        <v>330628</v>
      </c>
      <c r="K24" s="39">
        <v>330728</v>
      </c>
      <c r="L24" s="39">
        <v>330828</v>
      </c>
      <c r="M24" s="39">
        <v>330928</v>
      </c>
      <c r="N24" s="39">
        <v>331028</v>
      </c>
      <c r="O24" s="55"/>
      <c r="P24" s="40" t="s">
        <v>41</v>
      </c>
      <c r="Q24" s="55"/>
      <c r="R24" s="55"/>
      <c r="S24" s="55"/>
    </row>
    <row r="25" spans="1:19" ht="30" customHeight="1" x14ac:dyDescent="0.2">
      <c r="A25" s="55"/>
      <c r="B25" s="58"/>
      <c r="C25" s="59"/>
      <c r="D25" s="39">
        <v>330058</v>
      </c>
      <c r="E25" s="39">
        <v>330158</v>
      </c>
      <c r="F25" s="39">
        <v>330258</v>
      </c>
      <c r="G25" s="39">
        <v>330358</v>
      </c>
      <c r="H25" s="39">
        <v>330458</v>
      </c>
      <c r="I25" s="39">
        <v>330558</v>
      </c>
      <c r="J25" s="39">
        <v>330658</v>
      </c>
      <c r="K25" s="39">
        <v>330758</v>
      </c>
      <c r="L25" s="39">
        <v>330858</v>
      </c>
      <c r="M25" s="39">
        <v>330958</v>
      </c>
      <c r="N25" s="39">
        <v>331058</v>
      </c>
      <c r="O25" s="55"/>
      <c r="P25" s="40" t="s">
        <v>39</v>
      </c>
      <c r="Q25" s="55"/>
      <c r="R25" s="55"/>
      <c r="S25" s="55"/>
    </row>
    <row r="26" spans="1:19" ht="30" customHeight="1" x14ac:dyDescent="0.2">
      <c r="A26" s="55"/>
      <c r="B26" s="58"/>
      <c r="C26" s="59"/>
      <c r="D26" s="39">
        <v>330059</v>
      </c>
      <c r="E26" s="39">
        <v>330159</v>
      </c>
      <c r="F26" s="39">
        <v>330259</v>
      </c>
      <c r="G26" s="39">
        <v>330359</v>
      </c>
      <c r="H26" s="39">
        <v>330459</v>
      </c>
      <c r="I26" s="39">
        <v>330559</v>
      </c>
      <c r="J26" s="39">
        <v>330659</v>
      </c>
      <c r="K26" s="39">
        <v>330759</v>
      </c>
      <c r="L26" s="39">
        <v>330859</v>
      </c>
      <c r="M26" s="39">
        <v>330959</v>
      </c>
      <c r="N26" s="39">
        <v>331059</v>
      </c>
      <c r="O26" s="55"/>
      <c r="P26" s="40" t="s">
        <v>40</v>
      </c>
      <c r="Q26" s="55"/>
      <c r="R26" s="55"/>
      <c r="S26" s="55"/>
    </row>
    <row r="27" spans="1:19" ht="30" customHeight="1" x14ac:dyDescent="0.2">
      <c r="A27" s="55"/>
      <c r="B27" s="58"/>
      <c r="C27" s="59"/>
      <c r="D27" s="39">
        <v>330060</v>
      </c>
      <c r="E27" s="39">
        <v>330160</v>
      </c>
      <c r="F27" s="39">
        <v>330260</v>
      </c>
      <c r="G27" s="39">
        <v>330360</v>
      </c>
      <c r="H27" s="39">
        <v>330460</v>
      </c>
      <c r="I27" s="39">
        <v>330560</v>
      </c>
      <c r="J27" s="39">
        <v>330660</v>
      </c>
      <c r="K27" s="39">
        <v>330760</v>
      </c>
      <c r="L27" s="39">
        <v>330860</v>
      </c>
      <c r="M27" s="39">
        <v>330960</v>
      </c>
      <c r="N27" s="39">
        <v>331060</v>
      </c>
      <c r="O27" s="55"/>
      <c r="P27" s="40" t="s">
        <v>57</v>
      </c>
      <c r="Q27" s="55"/>
      <c r="R27" s="55"/>
      <c r="S27" s="55"/>
    </row>
    <row r="28" spans="1:19" ht="30" customHeight="1" x14ac:dyDescent="0.2">
      <c r="A28" s="55"/>
      <c r="B28" s="58"/>
      <c r="C28" s="59"/>
      <c r="D28" s="39">
        <v>330061</v>
      </c>
      <c r="E28" s="39">
        <v>330161</v>
      </c>
      <c r="F28" s="39">
        <v>330261</v>
      </c>
      <c r="G28" s="39">
        <v>330361</v>
      </c>
      <c r="H28" s="39">
        <v>330461</v>
      </c>
      <c r="I28" s="39">
        <v>330561</v>
      </c>
      <c r="J28" s="39">
        <v>330661</v>
      </c>
      <c r="K28" s="39">
        <v>330761</v>
      </c>
      <c r="L28" s="39">
        <v>330861</v>
      </c>
      <c r="M28" s="39">
        <v>330961</v>
      </c>
      <c r="N28" s="39">
        <v>331061</v>
      </c>
      <c r="O28" s="55"/>
      <c r="P28" s="40" t="s">
        <v>58</v>
      </c>
      <c r="Q28" s="55"/>
      <c r="R28" s="55"/>
      <c r="S28" s="55"/>
    </row>
    <row r="29" spans="1:19" ht="30" customHeight="1" x14ac:dyDescent="0.2">
      <c r="A29" s="44"/>
      <c r="B29" s="60"/>
      <c r="C29" s="61"/>
      <c r="D29" s="39">
        <v>330063</v>
      </c>
      <c r="E29" s="39">
        <v>330163</v>
      </c>
      <c r="F29" s="39">
        <v>330263</v>
      </c>
      <c r="G29" s="39">
        <v>330363</v>
      </c>
      <c r="H29" s="39">
        <v>330463</v>
      </c>
      <c r="I29" s="39">
        <v>330563</v>
      </c>
      <c r="J29" s="39">
        <v>330663</v>
      </c>
      <c r="K29" s="39">
        <v>330763</v>
      </c>
      <c r="L29" s="39">
        <v>330863</v>
      </c>
      <c r="M29" s="39">
        <v>330963</v>
      </c>
      <c r="N29" s="39">
        <v>331063</v>
      </c>
      <c r="O29" s="44"/>
      <c r="P29" s="40" t="s">
        <v>59</v>
      </c>
      <c r="Q29" s="44"/>
      <c r="R29" s="44"/>
      <c r="S29" s="44"/>
    </row>
    <row r="30" spans="1:19" ht="33" customHeight="1" x14ac:dyDescent="0.2">
      <c r="A30" s="45" t="s">
        <v>78</v>
      </c>
      <c r="B30" s="46"/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7"/>
    </row>
    <row r="31" spans="1:19" ht="28.5" customHeight="1" x14ac:dyDescent="0.2">
      <c r="A31" s="48" t="s">
        <v>15</v>
      </c>
      <c r="B31" s="48" t="s">
        <v>4</v>
      </c>
      <c r="C31" s="48" t="s">
        <v>13</v>
      </c>
      <c r="D31" s="52" t="s">
        <v>6</v>
      </c>
      <c r="E31" s="53"/>
      <c r="F31" s="53"/>
      <c r="G31" s="53"/>
      <c r="H31" s="53"/>
      <c r="I31" s="53"/>
      <c r="J31" s="53"/>
      <c r="K31" s="53"/>
      <c r="L31" s="53"/>
      <c r="M31" s="53"/>
      <c r="N31" s="54"/>
      <c r="O31" s="49" t="s">
        <v>5</v>
      </c>
      <c r="P31" s="51" t="s">
        <v>10</v>
      </c>
      <c r="Q31" s="51" t="s">
        <v>11</v>
      </c>
      <c r="R31" s="51"/>
      <c r="S31" s="51"/>
    </row>
    <row r="32" spans="1:19" ht="39" customHeight="1" x14ac:dyDescent="0.2">
      <c r="A32" s="48"/>
      <c r="B32" s="48"/>
      <c r="C32" s="48"/>
      <c r="D32" s="7" t="s">
        <v>50</v>
      </c>
      <c r="E32" s="7" t="s">
        <v>43</v>
      </c>
      <c r="F32" s="7" t="s">
        <v>44</v>
      </c>
      <c r="G32" s="7" t="s">
        <v>45</v>
      </c>
      <c r="H32" s="7" t="s">
        <v>46</v>
      </c>
      <c r="I32" s="7" t="s">
        <v>47</v>
      </c>
      <c r="J32" s="7" t="s">
        <v>48</v>
      </c>
      <c r="K32" s="7" t="s">
        <v>49</v>
      </c>
      <c r="L32" s="7" t="s">
        <v>66</v>
      </c>
      <c r="M32" s="7" t="s">
        <v>67</v>
      </c>
      <c r="N32" s="7" t="s">
        <v>68</v>
      </c>
      <c r="O32" s="50"/>
      <c r="P32" s="51"/>
      <c r="Q32" s="31" t="s">
        <v>0</v>
      </c>
      <c r="R32" s="31" t="s">
        <v>9</v>
      </c>
      <c r="S32" s="31" t="s">
        <v>1</v>
      </c>
    </row>
    <row r="33" spans="1:19" ht="24" customHeight="1" x14ac:dyDescent="0.2">
      <c r="A33" s="27">
        <v>598004</v>
      </c>
      <c r="B33" s="30"/>
      <c r="C33" s="30"/>
      <c r="D33" s="30">
        <v>3399</v>
      </c>
      <c r="E33" s="30">
        <v>3301</v>
      </c>
      <c r="F33" s="30">
        <v>3302</v>
      </c>
      <c r="G33" s="30">
        <v>3303</v>
      </c>
      <c r="H33" s="30">
        <v>3304</v>
      </c>
      <c r="I33" s="30">
        <v>3305</v>
      </c>
      <c r="J33" s="30">
        <v>3306</v>
      </c>
      <c r="K33" s="30">
        <v>3307</v>
      </c>
      <c r="L33" s="30">
        <v>3308</v>
      </c>
      <c r="M33" s="30">
        <v>3309</v>
      </c>
      <c r="N33" s="30">
        <v>3310</v>
      </c>
      <c r="O33" s="29" t="str">
        <f>VLOOKUP(A33,[1]PEÇAS!$A$12:$Q$112,14,FALSE)</f>
        <v>CABECEIRA SUP PTA DESL ATRIA 1189X36X45MM + COR</v>
      </c>
      <c r="P33" s="43">
        <v>1</v>
      </c>
      <c r="Q33" s="43">
        <f>VLOOKUP(A33,[1]PEÇAS!$A$12:$Q$112,15,FALSE)</f>
        <v>1189</v>
      </c>
      <c r="R33" s="43">
        <f>VLOOKUP(A33,[1]PEÇAS!$A$12:$Q$112,16,FALSE)</f>
        <v>36</v>
      </c>
      <c r="S33" s="43">
        <f>VLOOKUP(A33,[1]PEÇAS!$A$12:$Q$112,17,FALSE)</f>
        <v>45</v>
      </c>
    </row>
    <row r="34" spans="1:19" ht="24" customHeight="1" x14ac:dyDescent="0.2">
      <c r="A34" s="29"/>
      <c r="B34" s="30">
        <f>A33</f>
        <v>598004</v>
      </c>
      <c r="C34" s="29"/>
      <c r="D34" s="30">
        <v>3399</v>
      </c>
      <c r="E34" s="30">
        <v>3300</v>
      </c>
      <c r="F34" s="30">
        <v>3300</v>
      </c>
      <c r="G34" s="30">
        <v>3300</v>
      </c>
      <c r="H34" s="30">
        <v>3300</v>
      </c>
      <c r="I34" s="30">
        <v>3300</v>
      </c>
      <c r="J34" s="30">
        <v>3300</v>
      </c>
      <c r="K34" s="30">
        <v>3300</v>
      </c>
      <c r="L34" s="30">
        <v>3300</v>
      </c>
      <c r="M34" s="30">
        <v>3300</v>
      </c>
      <c r="N34" s="30">
        <v>3300</v>
      </c>
      <c r="O34" s="29" t="str">
        <f>SUBSTITUTE(O33,"+ COR", "- NATURAL")</f>
        <v>CABECEIRA SUP PTA DESL ATRIA 1189X36X45MM - NATURAL</v>
      </c>
      <c r="P34" s="44"/>
      <c r="Q34" s="44"/>
      <c r="R34" s="44"/>
      <c r="S34" s="44"/>
    </row>
    <row r="35" spans="1:19" ht="24" customHeight="1" x14ac:dyDescent="0.2">
      <c r="A35" s="10"/>
      <c r="B35" s="8"/>
      <c r="C35" s="8">
        <v>1020183</v>
      </c>
      <c r="D35" s="8" t="s">
        <v>14</v>
      </c>
      <c r="E35" s="8" t="s">
        <v>14</v>
      </c>
      <c r="F35" s="8" t="s">
        <v>14</v>
      </c>
      <c r="G35" s="8" t="s">
        <v>14</v>
      </c>
      <c r="H35" s="8" t="s">
        <v>14</v>
      </c>
      <c r="I35" s="8" t="s">
        <v>14</v>
      </c>
      <c r="J35" s="8" t="s">
        <v>14</v>
      </c>
      <c r="K35" s="8" t="s">
        <v>14</v>
      </c>
      <c r="L35" s="8" t="s">
        <v>14</v>
      </c>
      <c r="M35" s="8" t="s">
        <v>14</v>
      </c>
      <c r="N35" s="8" t="s">
        <v>14</v>
      </c>
      <c r="O35" s="11" t="s">
        <v>74</v>
      </c>
      <c r="P35" s="12"/>
      <c r="Q35" s="12"/>
      <c r="R35" s="12"/>
      <c r="S35" s="13"/>
    </row>
    <row r="36" spans="1:19" ht="24" customHeight="1" x14ac:dyDescent="0.2">
      <c r="A36" s="10"/>
      <c r="B36" s="8">
        <v>598099</v>
      </c>
      <c r="C36" s="8"/>
      <c r="D36" s="9" t="s">
        <v>14</v>
      </c>
      <c r="E36" s="9" t="s">
        <v>16</v>
      </c>
      <c r="F36" s="9" t="s">
        <v>17</v>
      </c>
      <c r="G36" s="9" t="s">
        <v>18</v>
      </c>
      <c r="H36" s="9" t="s">
        <v>27</v>
      </c>
      <c r="I36" s="9" t="s">
        <v>2</v>
      </c>
      <c r="J36" s="9" t="s">
        <v>28</v>
      </c>
      <c r="K36" s="9" t="s">
        <v>29</v>
      </c>
      <c r="L36" s="9" t="s">
        <v>52</v>
      </c>
      <c r="M36" s="9" t="s">
        <v>30</v>
      </c>
      <c r="N36" s="9" t="s">
        <v>69</v>
      </c>
      <c r="O36" s="11" t="str">
        <f>VLOOKUP(B36,[1]PEÇAS!$A$6:$Q$9,14,FALSE)</f>
        <v>PINTURA PL ALUM SUPERIOR ATRIA/ANTARES + COR</v>
      </c>
      <c r="P36" s="8"/>
      <c r="Q36" s="8" t="s">
        <v>19</v>
      </c>
      <c r="R36" s="6"/>
      <c r="S36" s="6"/>
    </row>
    <row r="37" spans="1:19" ht="8.25" customHeight="1" x14ac:dyDescent="0.2">
      <c r="A37" s="11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3"/>
    </row>
    <row r="38" spans="1:19" ht="24" customHeight="1" x14ac:dyDescent="0.2">
      <c r="A38" s="27">
        <v>598012</v>
      </c>
      <c r="B38" s="30"/>
      <c r="C38" s="30"/>
      <c r="D38" s="30">
        <v>3399</v>
      </c>
      <c r="E38" s="30">
        <v>3301</v>
      </c>
      <c r="F38" s="30">
        <v>3302</v>
      </c>
      <c r="G38" s="30">
        <v>3303</v>
      </c>
      <c r="H38" s="30">
        <v>3304</v>
      </c>
      <c r="I38" s="30">
        <v>3305</v>
      </c>
      <c r="J38" s="30">
        <v>3306</v>
      </c>
      <c r="K38" s="30">
        <v>3307</v>
      </c>
      <c r="L38" s="30">
        <v>3308</v>
      </c>
      <c r="M38" s="30">
        <v>3309</v>
      </c>
      <c r="N38" s="30">
        <v>3310</v>
      </c>
      <c r="O38" s="29" t="str">
        <f>VLOOKUP(A38,[1]PEÇAS!$A$12:$Q$112,14,FALSE)</f>
        <v>CABECEIRA INF PTA DESL ATRIA 1189X36X45MM + COR</v>
      </c>
      <c r="P38" s="43">
        <v>1</v>
      </c>
      <c r="Q38" s="43">
        <f>VLOOKUP(A38,[1]PEÇAS!$A$12:$Q$112,15,FALSE)</f>
        <v>1189</v>
      </c>
      <c r="R38" s="43">
        <f>VLOOKUP(A38,[1]PEÇAS!$A$12:$Q$112,16,FALSE)</f>
        <v>36</v>
      </c>
      <c r="S38" s="43">
        <f>VLOOKUP(A38,[1]PEÇAS!$A$12:$Q$112,17,FALSE)</f>
        <v>45</v>
      </c>
    </row>
    <row r="39" spans="1:19" ht="24" customHeight="1" x14ac:dyDescent="0.2">
      <c r="A39" s="29"/>
      <c r="B39" s="30">
        <f>A38</f>
        <v>598012</v>
      </c>
      <c r="C39" s="29"/>
      <c r="D39" s="30">
        <v>3399</v>
      </c>
      <c r="E39" s="30">
        <v>3300</v>
      </c>
      <c r="F39" s="30">
        <v>3300</v>
      </c>
      <c r="G39" s="30">
        <v>3300</v>
      </c>
      <c r="H39" s="30">
        <v>3300</v>
      </c>
      <c r="I39" s="30">
        <v>3300</v>
      </c>
      <c r="J39" s="30">
        <v>3300</v>
      </c>
      <c r="K39" s="30">
        <v>3300</v>
      </c>
      <c r="L39" s="30">
        <v>3300</v>
      </c>
      <c r="M39" s="30">
        <v>3300</v>
      </c>
      <c r="N39" s="30">
        <v>3300</v>
      </c>
      <c r="O39" s="29" t="str">
        <f>SUBSTITUTE(O38,"+ COR", "- NATURAL")</f>
        <v>CABECEIRA INF PTA DESL ATRIA 1189X36X45MM - NATURAL</v>
      </c>
      <c r="P39" s="44"/>
      <c r="Q39" s="44"/>
      <c r="R39" s="44"/>
      <c r="S39" s="44"/>
    </row>
    <row r="40" spans="1:19" ht="24" customHeight="1" x14ac:dyDescent="0.2">
      <c r="A40" s="10"/>
      <c r="B40" s="8"/>
      <c r="C40" s="8">
        <v>1020184</v>
      </c>
      <c r="D40" s="8" t="s">
        <v>14</v>
      </c>
      <c r="E40" s="8" t="s">
        <v>14</v>
      </c>
      <c r="F40" s="8" t="s">
        <v>14</v>
      </c>
      <c r="G40" s="8" t="s">
        <v>14</v>
      </c>
      <c r="H40" s="8" t="s">
        <v>14</v>
      </c>
      <c r="I40" s="8" t="s">
        <v>14</v>
      </c>
      <c r="J40" s="8" t="s">
        <v>14</v>
      </c>
      <c r="K40" s="8" t="s">
        <v>14</v>
      </c>
      <c r="L40" s="8" t="s">
        <v>14</v>
      </c>
      <c r="M40" s="8" t="s">
        <v>14</v>
      </c>
      <c r="N40" s="8" t="s">
        <v>14</v>
      </c>
      <c r="O40" s="11" t="s">
        <v>75</v>
      </c>
      <c r="P40" s="12"/>
      <c r="Q40" s="12"/>
      <c r="R40" s="12"/>
      <c r="S40" s="13"/>
    </row>
    <row r="41" spans="1:19" ht="24" customHeight="1" x14ac:dyDescent="0.2">
      <c r="A41" s="10"/>
      <c r="B41" s="8">
        <v>598098</v>
      </c>
      <c r="C41" s="8"/>
      <c r="D41" s="9" t="s">
        <v>14</v>
      </c>
      <c r="E41" s="9" t="s">
        <v>16</v>
      </c>
      <c r="F41" s="9" t="s">
        <v>17</v>
      </c>
      <c r="G41" s="9" t="s">
        <v>18</v>
      </c>
      <c r="H41" s="9" t="s">
        <v>27</v>
      </c>
      <c r="I41" s="9" t="s">
        <v>2</v>
      </c>
      <c r="J41" s="9" t="s">
        <v>28</v>
      </c>
      <c r="K41" s="9" t="s">
        <v>29</v>
      </c>
      <c r="L41" s="9" t="s">
        <v>52</v>
      </c>
      <c r="M41" s="9" t="s">
        <v>30</v>
      </c>
      <c r="N41" s="9" t="s">
        <v>69</v>
      </c>
      <c r="O41" s="11" t="str">
        <f>VLOOKUP(B41,[1]PEÇAS!$A$6:$Q$9,14,FALSE)</f>
        <v>PINTURA PL ALUM INFERIOR ATRIA/ANTARES + COR</v>
      </c>
      <c r="P41" s="8"/>
      <c r="Q41" s="8" t="s">
        <v>19</v>
      </c>
      <c r="R41" s="6"/>
      <c r="S41" s="6"/>
    </row>
    <row r="42" spans="1:19" ht="8.25" customHeight="1" x14ac:dyDescent="0.2">
      <c r="A42" s="11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3"/>
    </row>
    <row r="43" spans="1:19" ht="24" customHeight="1" x14ac:dyDescent="0.2">
      <c r="A43" s="27">
        <v>598020</v>
      </c>
      <c r="B43" s="30"/>
      <c r="C43" s="30"/>
      <c r="D43" s="30">
        <v>3399</v>
      </c>
      <c r="E43" s="30">
        <v>3301</v>
      </c>
      <c r="F43" s="30">
        <v>3302</v>
      </c>
      <c r="G43" s="30">
        <v>3303</v>
      </c>
      <c r="H43" s="30">
        <v>3304</v>
      </c>
      <c r="I43" s="30">
        <v>3305</v>
      </c>
      <c r="J43" s="30">
        <v>3306</v>
      </c>
      <c r="K43" s="30">
        <v>3307</v>
      </c>
      <c r="L43" s="30">
        <v>3308</v>
      </c>
      <c r="M43" s="30">
        <v>3309</v>
      </c>
      <c r="N43" s="30">
        <v>3310</v>
      </c>
      <c r="O43" s="29" t="str">
        <f>VLOOKUP(A43,[1]PEÇAS!$A$12:$Q$112,14,FALSE)</f>
        <v>LATERAL DIR/ESQ PTA DESL ATRIA 2200X36X45MM + COR</v>
      </c>
      <c r="P43" s="43">
        <v>1</v>
      </c>
      <c r="Q43" s="43">
        <f>VLOOKUP(A43,[1]PEÇAS!$A$12:$Q$112,15,FALSE)</f>
        <v>2200</v>
      </c>
      <c r="R43" s="43">
        <f>VLOOKUP(A43,[1]PEÇAS!$A$12:$Q$112,16,FALSE)</f>
        <v>36</v>
      </c>
      <c r="S43" s="43">
        <f>VLOOKUP(A43,[1]PEÇAS!$A$12:$Q$112,17,FALSE)</f>
        <v>45</v>
      </c>
    </row>
    <row r="44" spans="1:19" ht="24" customHeight="1" x14ac:dyDescent="0.2">
      <c r="A44" s="29"/>
      <c r="B44" s="30">
        <f>A43</f>
        <v>598020</v>
      </c>
      <c r="C44" s="29"/>
      <c r="D44" s="30">
        <v>3399</v>
      </c>
      <c r="E44" s="30">
        <v>3300</v>
      </c>
      <c r="F44" s="30">
        <v>3300</v>
      </c>
      <c r="G44" s="30">
        <v>3300</v>
      </c>
      <c r="H44" s="30">
        <v>3300</v>
      </c>
      <c r="I44" s="30">
        <v>3300</v>
      </c>
      <c r="J44" s="30">
        <v>3300</v>
      </c>
      <c r="K44" s="30">
        <v>3300</v>
      </c>
      <c r="L44" s="30">
        <v>3300</v>
      </c>
      <c r="M44" s="30">
        <v>3300</v>
      </c>
      <c r="N44" s="30">
        <v>3300</v>
      </c>
      <c r="O44" s="29" t="str">
        <f>SUBSTITUTE(O43,"+ COR", "- NATURAL")</f>
        <v>LATERAL DIR/ESQ PTA DESL ATRIA 2200X36X45MM - NATURAL</v>
      </c>
      <c r="P44" s="44"/>
      <c r="Q44" s="44"/>
      <c r="R44" s="44"/>
      <c r="S44" s="44"/>
    </row>
    <row r="45" spans="1:19" ht="24" customHeight="1" x14ac:dyDescent="0.2">
      <c r="A45" s="10"/>
      <c r="B45" s="8"/>
      <c r="C45" s="8">
        <v>1020182</v>
      </c>
      <c r="D45" s="8" t="s">
        <v>14</v>
      </c>
      <c r="E45" s="8" t="s">
        <v>14</v>
      </c>
      <c r="F45" s="8" t="s">
        <v>14</v>
      </c>
      <c r="G45" s="8" t="s">
        <v>14</v>
      </c>
      <c r="H45" s="8" t="s">
        <v>14</v>
      </c>
      <c r="I45" s="8" t="s">
        <v>14</v>
      </c>
      <c r="J45" s="8" t="s">
        <v>14</v>
      </c>
      <c r="K45" s="8" t="s">
        <v>14</v>
      </c>
      <c r="L45" s="8" t="s">
        <v>14</v>
      </c>
      <c r="M45" s="8" t="s">
        <v>14</v>
      </c>
      <c r="N45" s="8" t="s">
        <v>14</v>
      </c>
      <c r="O45" s="11" t="s">
        <v>76</v>
      </c>
      <c r="P45" s="12"/>
      <c r="Q45" s="12"/>
      <c r="R45" s="12"/>
      <c r="S45" s="13"/>
    </row>
    <row r="46" spans="1:19" ht="24" customHeight="1" x14ac:dyDescent="0.2">
      <c r="A46" s="10"/>
      <c r="B46" s="8">
        <v>598097</v>
      </c>
      <c r="C46" s="8"/>
      <c r="D46" s="9" t="s">
        <v>14</v>
      </c>
      <c r="E46" s="9" t="s">
        <v>16</v>
      </c>
      <c r="F46" s="9" t="s">
        <v>17</v>
      </c>
      <c r="G46" s="9" t="s">
        <v>18</v>
      </c>
      <c r="H46" s="9" t="s">
        <v>27</v>
      </c>
      <c r="I46" s="9" t="s">
        <v>2</v>
      </c>
      <c r="J46" s="9" t="s">
        <v>28</v>
      </c>
      <c r="K46" s="9" t="s">
        <v>29</v>
      </c>
      <c r="L46" s="9" t="s">
        <v>52</v>
      </c>
      <c r="M46" s="9" t="s">
        <v>30</v>
      </c>
      <c r="N46" s="9" t="s">
        <v>69</v>
      </c>
      <c r="O46" s="11" t="str">
        <f>VLOOKUP(B46,[1]PEÇAS!$A$6:$Q$9,14,FALSE)</f>
        <v>PINTURA PL ALUM LATERAL ATRIA/ANTARES + COR</v>
      </c>
      <c r="P46" s="8"/>
      <c r="Q46" s="8" t="s">
        <v>19</v>
      </c>
      <c r="R46" s="6"/>
      <c r="S46" s="6"/>
    </row>
    <row r="47" spans="1:19" ht="8.25" customHeight="1" x14ac:dyDescent="0.2">
      <c r="A47" s="11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3"/>
    </row>
    <row r="48" spans="1:19" ht="24" customHeight="1" x14ac:dyDescent="0.2">
      <c r="A48" s="27">
        <v>598030</v>
      </c>
      <c r="B48" s="30"/>
      <c r="C48" s="30"/>
      <c r="D48" s="30">
        <v>3399</v>
      </c>
      <c r="E48" s="30">
        <v>3301</v>
      </c>
      <c r="F48" s="30">
        <v>3302</v>
      </c>
      <c r="G48" s="30">
        <v>3303</v>
      </c>
      <c r="H48" s="30">
        <v>3304</v>
      </c>
      <c r="I48" s="30">
        <v>3305</v>
      </c>
      <c r="J48" s="30">
        <v>3306</v>
      </c>
      <c r="K48" s="30">
        <v>3307</v>
      </c>
      <c r="L48" s="30">
        <v>3308</v>
      </c>
      <c r="M48" s="30">
        <v>3309</v>
      </c>
      <c r="N48" s="30">
        <v>3310</v>
      </c>
      <c r="O48" s="29" t="str">
        <f>VLOOKUP(A48,[1]PEÇAS!$A$12:$Q$112,14,FALSE)</f>
        <v>LATERAL DIR PTA DESL ATRIA PUX 2200X36X45MM + COR</v>
      </c>
      <c r="P48" s="43">
        <v>1</v>
      </c>
      <c r="Q48" s="43">
        <f>VLOOKUP(A48,[1]PEÇAS!$A$12:$Q$112,15,FALSE)</f>
        <v>2200</v>
      </c>
      <c r="R48" s="43">
        <f>VLOOKUP(A48,[1]PEÇAS!$A$12:$Q$112,16,FALSE)</f>
        <v>36</v>
      </c>
      <c r="S48" s="43">
        <f>VLOOKUP(A48,[1]PEÇAS!$A$12:$Q$112,17,FALSE)</f>
        <v>45</v>
      </c>
    </row>
    <row r="49" spans="1:19" ht="24" customHeight="1" x14ac:dyDescent="0.2">
      <c r="A49" s="29"/>
      <c r="B49" s="30">
        <f>A48</f>
        <v>598030</v>
      </c>
      <c r="C49" s="29"/>
      <c r="D49" s="30">
        <v>3399</v>
      </c>
      <c r="E49" s="30">
        <v>3300</v>
      </c>
      <c r="F49" s="30">
        <v>3300</v>
      </c>
      <c r="G49" s="30">
        <v>3300</v>
      </c>
      <c r="H49" s="30">
        <v>3300</v>
      </c>
      <c r="I49" s="30">
        <v>3300</v>
      </c>
      <c r="J49" s="30">
        <v>3300</v>
      </c>
      <c r="K49" s="30">
        <v>3300</v>
      </c>
      <c r="L49" s="30">
        <v>3300</v>
      </c>
      <c r="M49" s="30">
        <v>3300</v>
      </c>
      <c r="N49" s="30">
        <v>3300</v>
      </c>
      <c r="O49" s="29" t="str">
        <f>SUBSTITUTE(O48,"+ COR", "- NATURAL")</f>
        <v>LATERAL DIR PTA DESL ATRIA PUX 2200X36X45MM - NATURAL</v>
      </c>
      <c r="P49" s="44"/>
      <c r="Q49" s="44"/>
      <c r="R49" s="44"/>
      <c r="S49" s="44"/>
    </row>
    <row r="50" spans="1:19" ht="24" customHeight="1" x14ac:dyDescent="0.2">
      <c r="A50" s="10"/>
      <c r="B50" s="8"/>
      <c r="C50" s="8">
        <v>1020182</v>
      </c>
      <c r="D50" s="8" t="s">
        <v>14</v>
      </c>
      <c r="E50" s="8" t="s">
        <v>14</v>
      </c>
      <c r="F50" s="8" t="s">
        <v>14</v>
      </c>
      <c r="G50" s="8" t="s">
        <v>14</v>
      </c>
      <c r="H50" s="8" t="s">
        <v>14</v>
      </c>
      <c r="I50" s="8" t="s">
        <v>14</v>
      </c>
      <c r="J50" s="8" t="s">
        <v>14</v>
      </c>
      <c r="K50" s="8" t="s">
        <v>14</v>
      </c>
      <c r="L50" s="8" t="s">
        <v>14</v>
      </c>
      <c r="M50" s="8" t="s">
        <v>14</v>
      </c>
      <c r="N50" s="8" t="s">
        <v>14</v>
      </c>
      <c r="O50" s="11" t="s">
        <v>76</v>
      </c>
      <c r="P50" s="12"/>
      <c r="Q50" s="12"/>
      <c r="R50" s="12"/>
      <c r="S50" s="13"/>
    </row>
    <row r="51" spans="1:19" ht="24" customHeight="1" x14ac:dyDescent="0.2">
      <c r="A51" s="10"/>
      <c r="B51" s="8">
        <v>598097</v>
      </c>
      <c r="C51" s="8"/>
      <c r="D51" s="9" t="s">
        <v>14</v>
      </c>
      <c r="E51" s="9" t="s">
        <v>16</v>
      </c>
      <c r="F51" s="9" t="s">
        <v>17</v>
      </c>
      <c r="G51" s="9" t="s">
        <v>18</v>
      </c>
      <c r="H51" s="9" t="s">
        <v>27</v>
      </c>
      <c r="I51" s="9" t="s">
        <v>2</v>
      </c>
      <c r="J51" s="9" t="s">
        <v>28</v>
      </c>
      <c r="K51" s="9" t="s">
        <v>29</v>
      </c>
      <c r="L51" s="9" t="s">
        <v>52</v>
      </c>
      <c r="M51" s="9" t="s">
        <v>30</v>
      </c>
      <c r="N51" s="9" t="s">
        <v>69</v>
      </c>
      <c r="O51" s="11" t="str">
        <f>VLOOKUP(B51,[1]PEÇAS!$A$6:$Q$9,14,FALSE)</f>
        <v>PINTURA PL ALUM LATERAL ATRIA/ANTARES + COR</v>
      </c>
      <c r="P51" s="8"/>
      <c r="Q51" s="8" t="s">
        <v>19</v>
      </c>
      <c r="R51" s="6"/>
      <c r="S51" s="6"/>
    </row>
    <row r="52" spans="1:19" ht="8.25" customHeight="1" x14ac:dyDescent="0.2">
      <c r="A52" s="11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3"/>
    </row>
    <row r="53" spans="1:19" ht="30" customHeight="1" x14ac:dyDescent="0.2">
      <c r="A53" s="37">
        <v>598096</v>
      </c>
      <c r="B53" s="30"/>
      <c r="C53" s="30"/>
      <c r="D53" s="34" t="s">
        <v>84</v>
      </c>
      <c r="E53" s="30">
        <v>3301</v>
      </c>
      <c r="F53" s="30">
        <v>3302</v>
      </c>
      <c r="G53" s="30">
        <v>3303</v>
      </c>
      <c r="H53" s="30">
        <v>3304</v>
      </c>
      <c r="I53" s="30">
        <v>3305</v>
      </c>
      <c r="J53" s="30">
        <v>3306</v>
      </c>
      <c r="K53" s="30">
        <v>3307</v>
      </c>
      <c r="L53" s="30">
        <v>3308</v>
      </c>
      <c r="M53" s="30">
        <v>3309</v>
      </c>
      <c r="N53" s="30">
        <v>3310</v>
      </c>
      <c r="O53" s="38" t="str">
        <f>VLOOKUP(A53,[1]PEÇAS!$A$12:$Q$150,14,FALSE)</f>
        <v>PUXADOR INDUS ATRIA S/CILINDRO + COR</v>
      </c>
      <c r="P53" s="36">
        <v>1</v>
      </c>
      <c r="Q53" s="36">
        <f>VLOOKUP(A53,[1]PEÇAS!$A$12:$Q$150,15,FALSE)</f>
        <v>168</v>
      </c>
      <c r="R53" s="36">
        <f>VLOOKUP(A53,[1]PEÇAS!$A$12:$Q$150,16,FALSE)</f>
        <v>86</v>
      </c>
      <c r="S53" s="36">
        <f>VLOOKUP(A53,[1]PEÇAS!$A$12:$Q$150,17,FALSE)</f>
        <v>45</v>
      </c>
    </row>
    <row r="54" spans="1:19" ht="30" customHeight="1" x14ac:dyDescent="0.2">
      <c r="A54" s="42"/>
      <c r="B54" s="8"/>
      <c r="C54" s="8">
        <v>1010270</v>
      </c>
      <c r="D54" s="8" t="s">
        <v>14</v>
      </c>
      <c r="E54" s="8" t="s">
        <v>14</v>
      </c>
      <c r="F54" s="8" t="s">
        <v>14</v>
      </c>
      <c r="G54" s="8" t="s">
        <v>14</v>
      </c>
      <c r="H54" s="8" t="s">
        <v>14</v>
      </c>
      <c r="I54" s="8" t="s">
        <v>14</v>
      </c>
      <c r="J54" s="8" t="s">
        <v>14</v>
      </c>
      <c r="K54" s="8" t="s">
        <v>14</v>
      </c>
      <c r="L54" s="8" t="s">
        <v>14</v>
      </c>
      <c r="M54" s="8" t="s">
        <v>14</v>
      </c>
      <c r="N54" s="8" t="s">
        <v>14</v>
      </c>
      <c r="O54" s="10" t="str">
        <f>SUBSTITUTE(O53,"+ COR", "- NATURAL")</f>
        <v>PUXADOR INDUS ATRIA S/CILINDRO - NATURAL</v>
      </c>
      <c r="P54" s="8">
        <v>1</v>
      </c>
      <c r="Q54" s="10"/>
      <c r="R54" s="10"/>
      <c r="S54" s="10"/>
    </row>
    <row r="55" spans="1:19" ht="24" customHeight="1" x14ac:dyDescent="0.2">
      <c r="A55" s="10"/>
      <c r="B55" s="8">
        <v>598096</v>
      </c>
      <c r="C55" s="8"/>
      <c r="D55" s="9" t="s">
        <v>14</v>
      </c>
      <c r="E55" s="9" t="s">
        <v>16</v>
      </c>
      <c r="F55" s="9" t="s">
        <v>17</v>
      </c>
      <c r="G55" s="9" t="s">
        <v>18</v>
      </c>
      <c r="H55" s="9" t="s">
        <v>27</v>
      </c>
      <c r="I55" s="9" t="s">
        <v>2</v>
      </c>
      <c r="J55" s="9" t="s">
        <v>28</v>
      </c>
      <c r="K55" s="9" t="s">
        <v>29</v>
      </c>
      <c r="L55" s="9" t="s">
        <v>52</v>
      </c>
      <c r="M55" s="9" t="s">
        <v>30</v>
      </c>
      <c r="N55" s="9" t="s">
        <v>69</v>
      </c>
      <c r="O55" s="11" t="str">
        <f>VLOOKUP(B55,[1]PEÇAS!$A$6:$Q$9,14,FALSE)</f>
        <v>PINTURA PUX INDUS + COR</v>
      </c>
      <c r="P55" s="8"/>
      <c r="Q55" s="8" t="s">
        <v>19</v>
      </c>
      <c r="R55" s="6"/>
      <c r="S55" s="6"/>
    </row>
    <row r="56" spans="1:19" ht="8.25" customHeight="1" x14ac:dyDescent="0.2">
      <c r="A56" s="11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3"/>
    </row>
    <row r="57" spans="1:19" ht="18" customHeight="1" x14ac:dyDescent="0.2">
      <c r="A57" s="24"/>
      <c r="B57" s="24"/>
      <c r="C57" s="6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6"/>
      <c r="P57" s="24"/>
      <c r="Q57" s="15"/>
      <c r="R57" s="4"/>
      <c r="S57" s="4"/>
    </row>
    <row r="58" spans="1:19" ht="18" customHeight="1" x14ac:dyDescent="0.2">
      <c r="A58" s="5"/>
      <c r="B58" s="5"/>
      <c r="C58" s="4"/>
      <c r="D58" s="5">
        <v>1010286</v>
      </c>
      <c r="E58" s="5">
        <v>1010286</v>
      </c>
      <c r="F58" s="5">
        <v>1010286</v>
      </c>
      <c r="G58" s="5">
        <v>1010286</v>
      </c>
      <c r="H58" s="5">
        <v>1010286</v>
      </c>
      <c r="I58" s="5">
        <v>1010286</v>
      </c>
      <c r="J58" s="5">
        <v>1010286</v>
      </c>
      <c r="K58" s="5">
        <v>1010286</v>
      </c>
      <c r="L58" s="5">
        <v>1010286</v>
      </c>
      <c r="M58" s="5">
        <v>1010286</v>
      </c>
      <c r="N58" s="5">
        <v>1010286</v>
      </c>
      <c r="O58" s="4" t="s">
        <v>73</v>
      </c>
      <c r="P58" s="5">
        <v>0.08</v>
      </c>
      <c r="Q58" s="5" t="s">
        <v>87</v>
      </c>
      <c r="R58" s="4"/>
      <c r="S58" s="4"/>
    </row>
    <row r="59" spans="1:19" ht="18" customHeight="1" x14ac:dyDescent="0.2">
      <c r="A59" s="5"/>
      <c r="B59" s="5"/>
      <c r="C59" s="5"/>
      <c r="D59" s="5">
        <v>1010287</v>
      </c>
      <c r="E59" s="5">
        <v>1010287</v>
      </c>
      <c r="F59" s="41">
        <v>1010288</v>
      </c>
      <c r="G59" s="5">
        <v>1010287</v>
      </c>
      <c r="H59" s="41">
        <v>1010288</v>
      </c>
      <c r="I59" s="41">
        <v>1010288</v>
      </c>
      <c r="J59" s="5">
        <v>1010287</v>
      </c>
      <c r="K59" s="5">
        <v>1010287</v>
      </c>
      <c r="L59" s="41">
        <v>1010288</v>
      </c>
      <c r="M59" s="5">
        <v>1010287</v>
      </c>
      <c r="N59" s="5">
        <v>1010287</v>
      </c>
      <c r="O59" s="4" t="s">
        <v>81</v>
      </c>
      <c r="P59" s="5">
        <v>0.04</v>
      </c>
      <c r="Q59" s="5" t="s">
        <v>87</v>
      </c>
      <c r="R59" s="4"/>
      <c r="S59" s="4"/>
    </row>
    <row r="60" spans="1:19" ht="18" customHeight="1" x14ac:dyDescent="0.2">
      <c r="A60" s="5"/>
      <c r="B60" s="5"/>
      <c r="C60" s="4"/>
      <c r="D60" s="5">
        <v>1020196</v>
      </c>
      <c r="E60" s="5">
        <v>1020196</v>
      </c>
      <c r="F60" s="5">
        <v>1020196</v>
      </c>
      <c r="G60" s="5">
        <v>1020196</v>
      </c>
      <c r="H60" s="5">
        <v>1020196</v>
      </c>
      <c r="I60" s="5">
        <v>1020196</v>
      </c>
      <c r="J60" s="5">
        <v>1020196</v>
      </c>
      <c r="K60" s="5">
        <v>1020196</v>
      </c>
      <c r="L60" s="5">
        <v>1020196</v>
      </c>
      <c r="M60" s="5">
        <v>1020196</v>
      </c>
      <c r="N60" s="41">
        <v>1020196</v>
      </c>
      <c r="O60" s="4" t="s">
        <v>85</v>
      </c>
      <c r="P60" s="5">
        <v>6.61</v>
      </c>
      <c r="Q60" s="5" t="s">
        <v>19</v>
      </c>
      <c r="R60" s="4"/>
      <c r="S60" s="4"/>
    </row>
    <row r="61" spans="1:19" ht="18" customHeight="1" x14ac:dyDescent="0.2">
      <c r="A61" s="5"/>
      <c r="B61" s="5"/>
      <c r="C61" s="4"/>
      <c r="D61" s="5">
        <v>1020197</v>
      </c>
      <c r="E61" s="5">
        <v>1020197</v>
      </c>
      <c r="F61" s="5">
        <v>1020197</v>
      </c>
      <c r="G61" s="5">
        <v>1020197</v>
      </c>
      <c r="H61" s="5">
        <v>1020197</v>
      </c>
      <c r="I61" s="5">
        <v>1020197</v>
      </c>
      <c r="J61" s="5">
        <v>1020197</v>
      </c>
      <c r="K61" s="5">
        <v>1020197</v>
      </c>
      <c r="L61" s="5">
        <v>1020197</v>
      </c>
      <c r="M61" s="5">
        <v>1020197</v>
      </c>
      <c r="N61" s="5">
        <v>1020197</v>
      </c>
      <c r="O61" s="4" t="s">
        <v>86</v>
      </c>
      <c r="P61" s="5">
        <v>6.61</v>
      </c>
      <c r="Q61" s="5" t="s">
        <v>19</v>
      </c>
      <c r="R61" s="4"/>
      <c r="S61" s="4"/>
    </row>
    <row r="62" spans="1:19" ht="18" customHeight="1" x14ac:dyDescent="0.2">
      <c r="A62" s="5"/>
      <c r="B62" s="5"/>
      <c r="C62" s="4"/>
      <c r="D62" s="5">
        <v>1020198</v>
      </c>
      <c r="E62" s="5">
        <v>1020198</v>
      </c>
      <c r="F62" s="5">
        <v>1020198</v>
      </c>
      <c r="G62" s="5">
        <v>1020198</v>
      </c>
      <c r="H62" s="5">
        <v>1020198</v>
      </c>
      <c r="I62" s="5">
        <v>1020198</v>
      </c>
      <c r="J62" s="5">
        <v>1020198</v>
      </c>
      <c r="K62" s="5">
        <v>1020198</v>
      </c>
      <c r="L62" s="5">
        <v>1020198</v>
      </c>
      <c r="M62" s="5">
        <v>1020198</v>
      </c>
      <c r="N62" s="5">
        <v>1020198</v>
      </c>
      <c r="O62" s="4" t="s">
        <v>82</v>
      </c>
      <c r="P62" s="5">
        <v>0.33</v>
      </c>
      <c r="Q62" s="5" t="s">
        <v>19</v>
      </c>
      <c r="R62" s="4"/>
      <c r="S62" s="4"/>
    </row>
    <row r="63" spans="1:19" ht="18" customHeight="1" x14ac:dyDescent="0.2">
      <c r="A63" s="24"/>
      <c r="B63" s="24"/>
      <c r="C63" s="6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6"/>
      <c r="P63" s="24"/>
      <c r="Q63" s="15"/>
      <c r="R63" s="4"/>
      <c r="S63" s="4"/>
    </row>
    <row r="64" spans="1:19" ht="18" customHeight="1" x14ac:dyDescent="0.2">
      <c r="A64" s="81" t="s">
        <v>79</v>
      </c>
      <c r="B64" s="82"/>
      <c r="C64" s="82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  <c r="Q64" s="82"/>
      <c r="R64" s="82"/>
      <c r="S64" s="83"/>
    </row>
    <row r="65" spans="1:19" ht="25.5" x14ac:dyDescent="0.2">
      <c r="A65" s="17" t="s">
        <v>35</v>
      </c>
      <c r="B65" s="14" t="s">
        <v>31</v>
      </c>
      <c r="C65" s="14" t="s">
        <v>32</v>
      </c>
      <c r="D65" s="70"/>
      <c r="E65" s="71"/>
      <c r="F65" s="71"/>
      <c r="G65" s="71"/>
      <c r="H65" s="71"/>
      <c r="I65" s="71"/>
      <c r="J65" s="71"/>
      <c r="K65" s="71"/>
      <c r="L65" s="71"/>
      <c r="M65" s="71"/>
      <c r="N65" s="72"/>
      <c r="O65" s="17" t="s">
        <v>5</v>
      </c>
      <c r="P65" s="17" t="s">
        <v>33</v>
      </c>
      <c r="Q65" s="70" t="s">
        <v>34</v>
      </c>
      <c r="R65" s="71"/>
      <c r="S65" s="72"/>
    </row>
    <row r="66" spans="1:19" ht="15" customHeight="1" x14ac:dyDescent="0.2">
      <c r="A66" s="73" t="s">
        <v>71</v>
      </c>
      <c r="B66" s="75">
        <f>VLOOKUP(CONCATENATE("VIDRO PUX DIR ",Q66,"X",R66,"X",S66,"MM + COR"),[1]VIDROS!$A$5:$AD$415,5,FALSE)</f>
        <v>181000116</v>
      </c>
      <c r="C66" s="22" t="s">
        <v>2</v>
      </c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23" t="str">
        <f>CONCATENATE("VIDRO PELIC ESP PRATA DIR ",Q$66,"X",R$66,"X",S$66)</f>
        <v>VIDRO PELIC ESP PRATA DIR 2145X1177X4</v>
      </c>
      <c r="P66" s="77">
        <v>1</v>
      </c>
      <c r="Q66" s="77">
        <f>Q5-55</f>
        <v>2145</v>
      </c>
      <c r="R66" s="77">
        <f>R5-23</f>
        <v>1177</v>
      </c>
      <c r="S66" s="77">
        <v>4</v>
      </c>
    </row>
    <row r="67" spans="1:19" ht="15" customHeight="1" x14ac:dyDescent="0.2">
      <c r="A67" s="74"/>
      <c r="B67" s="76"/>
      <c r="C67" s="22">
        <v>26</v>
      </c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23" t="str">
        <f>CONCATENATE("VIDRO PELIC ESP FUME DIR ",Q$66,"X",R$66,"X",S$66)</f>
        <v>VIDRO PELIC ESP FUME DIR 2145X1177X4</v>
      </c>
      <c r="P67" s="78"/>
      <c r="Q67" s="78"/>
      <c r="R67" s="78"/>
      <c r="S67" s="78"/>
    </row>
    <row r="68" spans="1:19" ht="15" customHeight="1" x14ac:dyDescent="0.2">
      <c r="A68" s="85"/>
      <c r="B68" s="86"/>
      <c r="C68" s="22">
        <v>27</v>
      </c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23" t="str">
        <f>CONCATENATE("VIDRO PELIC ESP CHAMP DIR ",Q$66,"X",R$66,"X",S$66)</f>
        <v>VIDRO PELIC ESP CHAMP DIR 2145X1177X4</v>
      </c>
      <c r="P68" s="78"/>
      <c r="Q68" s="78"/>
      <c r="R68" s="78"/>
      <c r="S68" s="78"/>
    </row>
    <row r="69" spans="1:19" ht="15" customHeight="1" x14ac:dyDescent="0.2">
      <c r="A69" s="79" t="s">
        <v>72</v>
      </c>
      <c r="B69" s="75">
        <f>VLOOKUP(CONCATENATE("VIDRO PUX DIR ",Q66,"X",R66,"X",S66,"MM + COR"),[1]VIDROS!$A$5:$AD$415,4,FALSE)</f>
        <v>123116</v>
      </c>
      <c r="C69" s="19">
        <v>49</v>
      </c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21" t="str">
        <f>CONCATENATE("VIDRO PELIC MET GRAFITE DIR ",Q$66,"X",R$66,"X",S$66)</f>
        <v>VIDRO PELIC MET GRAFITE DIR 2145X1177X4</v>
      </c>
      <c r="P69" s="78"/>
      <c r="Q69" s="78"/>
      <c r="R69" s="78"/>
      <c r="S69" s="78"/>
    </row>
    <row r="70" spans="1:19" ht="15" customHeight="1" x14ac:dyDescent="0.2">
      <c r="A70" s="80"/>
      <c r="B70" s="76"/>
      <c r="C70" s="19">
        <v>50</v>
      </c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21" t="str">
        <f>CONCATENATE("VIDRO PELIC MET PRATA DIR ",Q$66,"X",R$66,"X",S$66)</f>
        <v>VIDRO PELIC MET PRATA DIR 2145X1177X4</v>
      </c>
      <c r="P70" s="78"/>
      <c r="Q70" s="78"/>
      <c r="R70" s="78"/>
      <c r="S70" s="78"/>
    </row>
    <row r="71" spans="1:19" ht="15" customHeight="1" x14ac:dyDescent="0.2">
      <c r="A71" s="80"/>
      <c r="B71" s="76"/>
      <c r="C71" s="19">
        <v>51</v>
      </c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21" t="str">
        <f>CONCATENATE("VIDRO PELIC MET DOURADO DIR ",Q$66,"X",R$66,"X",S$66)</f>
        <v>VIDRO PELIC MET DOURADO DIR 2145X1177X4</v>
      </c>
      <c r="P71" s="78"/>
      <c r="Q71" s="78"/>
      <c r="R71" s="78"/>
      <c r="S71" s="78"/>
    </row>
    <row r="72" spans="1:19" ht="15" customHeight="1" x14ac:dyDescent="0.2">
      <c r="A72" s="80"/>
      <c r="B72" s="76"/>
      <c r="C72" s="19">
        <v>52</v>
      </c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21" t="str">
        <f>CONCATENATE("VIDRO PELIC MET PÉROLA DIR ",Q$66,"X",R$66,"X",S$66)</f>
        <v>VIDRO PELIC MET PÉROLA DIR 2145X1177X4</v>
      </c>
      <c r="P72" s="78"/>
      <c r="Q72" s="78"/>
      <c r="R72" s="78"/>
      <c r="S72" s="78"/>
    </row>
    <row r="73" spans="1:19" ht="15" customHeight="1" x14ac:dyDescent="0.2">
      <c r="A73" s="80"/>
      <c r="B73" s="76"/>
      <c r="C73" s="19">
        <v>12</v>
      </c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21" t="str">
        <f>CONCATENATE("VIDRO PELIC BIANCO DIR ",Q$66,"X",R$66,"X",S$66)</f>
        <v>VIDRO PELIC BIANCO DIR 2145X1177X4</v>
      </c>
      <c r="P73" s="78"/>
      <c r="Q73" s="78"/>
      <c r="R73" s="78"/>
      <c r="S73" s="78"/>
    </row>
    <row r="74" spans="1:19" ht="15" customHeight="1" x14ac:dyDescent="0.2">
      <c r="A74" s="80"/>
      <c r="B74" s="76"/>
      <c r="C74" s="19">
        <v>13</v>
      </c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21" t="str">
        <f>CONCATENATE("VIDRO PELIC ONIX DIR ",Q$66,"X",R$66,"X",S$66)</f>
        <v>VIDRO PELIC ONIX DIR 2145X1177X4</v>
      </c>
      <c r="P74" s="78"/>
      <c r="Q74" s="78"/>
      <c r="R74" s="78"/>
      <c r="S74" s="78"/>
    </row>
    <row r="75" spans="1:19" ht="15" customHeight="1" x14ac:dyDescent="0.2">
      <c r="A75" s="80"/>
      <c r="B75" s="76"/>
      <c r="C75" s="19">
        <v>15</v>
      </c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21" t="str">
        <f>CONCATENATE("VIDRO PELIC GELO DIR ",Q$66,"X",R$66,"X",S$66)</f>
        <v>VIDRO PELIC GELO DIR 2145X1177X4</v>
      </c>
      <c r="P75" s="78"/>
      <c r="Q75" s="78"/>
      <c r="R75" s="78"/>
      <c r="S75" s="78"/>
    </row>
    <row r="76" spans="1:19" ht="15" customHeight="1" x14ac:dyDescent="0.2">
      <c r="A76" s="80"/>
      <c r="B76" s="76"/>
      <c r="C76" s="19">
        <v>38</v>
      </c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21" t="str">
        <f>CONCATENATE("VIDRO PELIC NATA DIR ",Q$66,"X",R$66,"X",S$66)</f>
        <v>VIDRO PELIC NATA DIR 2145X1177X4</v>
      </c>
      <c r="P76" s="78"/>
      <c r="Q76" s="78"/>
      <c r="R76" s="78"/>
      <c r="S76" s="78"/>
    </row>
    <row r="77" spans="1:19" ht="15" customHeight="1" x14ac:dyDescent="0.2">
      <c r="A77" s="80"/>
      <c r="B77" s="76"/>
      <c r="C77" s="19">
        <v>44</v>
      </c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21" t="str">
        <f>CONCATENATE("VIDRO PELIC BASALTO DIR ",Q$66,"X",R$66,"X",S$66)</f>
        <v>VIDRO PELIC BASALTO DIR 2145X1177X4</v>
      </c>
      <c r="P77" s="78"/>
      <c r="Q77" s="78"/>
      <c r="R77" s="78"/>
      <c r="S77" s="78"/>
    </row>
    <row r="78" spans="1:19" ht="15" customHeight="1" x14ac:dyDescent="0.2">
      <c r="A78" s="80"/>
      <c r="B78" s="76"/>
      <c r="C78" s="19">
        <v>10</v>
      </c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21" t="str">
        <f>CONCATENATE("VIDRO PELIC SAND DIR ",Q$66,"X",R$66,"X",S$66)</f>
        <v>VIDRO PELIC SAND DIR 2145X1177X4</v>
      </c>
      <c r="P78" s="78"/>
      <c r="Q78" s="78"/>
      <c r="R78" s="78"/>
      <c r="S78" s="78"/>
    </row>
    <row r="79" spans="1:19" ht="15" customHeight="1" x14ac:dyDescent="0.2">
      <c r="A79" s="80"/>
      <c r="B79" s="76"/>
      <c r="C79" s="20" t="s">
        <v>52</v>
      </c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21" t="str">
        <f>CONCATENATE("VIDRO PELIC PETRÓLEO DIR ",Q$66,"X",R$66,"X",S$66)</f>
        <v>VIDRO PELIC PETRÓLEO DIR 2145X1177X4</v>
      </c>
      <c r="P79" s="78"/>
      <c r="Q79" s="78"/>
      <c r="R79" s="78"/>
      <c r="S79" s="78"/>
    </row>
    <row r="80" spans="1:19" ht="15" customHeight="1" x14ac:dyDescent="0.2">
      <c r="A80" s="80"/>
      <c r="B80" s="76"/>
      <c r="C80" s="19">
        <v>21</v>
      </c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21" t="str">
        <f>CONCATENATE("VIDRO PELIC FENDI DIR ",Q$66,"X",R$66,"X",S$66)</f>
        <v>VIDRO PELIC FENDI DIR 2145X1177X4</v>
      </c>
      <c r="P80" s="78"/>
      <c r="Q80" s="78"/>
      <c r="R80" s="78"/>
      <c r="S80" s="78"/>
    </row>
    <row r="81" spans="1:19" ht="15" customHeight="1" x14ac:dyDescent="0.2">
      <c r="A81" s="80"/>
      <c r="B81" s="76"/>
      <c r="C81" s="19" t="s">
        <v>28</v>
      </c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21" t="str">
        <f>CONCATENATE("VIDRO PELIC SISAL DIR ",Q$66,"X",R$66,"X",S$66)</f>
        <v>VIDRO PELIC SISAL DIR 2145X1177X4</v>
      </c>
      <c r="P81" s="78"/>
      <c r="Q81" s="78"/>
      <c r="R81" s="78"/>
      <c r="S81" s="78"/>
    </row>
    <row r="82" spans="1:19" ht="15" customHeight="1" x14ac:dyDescent="0.2">
      <c r="A82" s="87"/>
      <c r="B82" s="86"/>
      <c r="C82" s="19" t="s">
        <v>30</v>
      </c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21" t="str">
        <f>CONCATENATE("VIDRO PELIC ARDOSIA DIR ",Q$66,"X",R$66,"X",S$66)</f>
        <v>VIDRO PELIC ARDOSIA DIR 2145X1177X4</v>
      </c>
      <c r="P82" s="84"/>
      <c r="Q82" s="84"/>
      <c r="R82" s="84"/>
      <c r="S82" s="84"/>
    </row>
    <row r="83" spans="1:19" ht="18" customHeight="1" x14ac:dyDescent="0.2">
      <c r="A83" s="81" t="s">
        <v>80</v>
      </c>
      <c r="B83" s="82"/>
      <c r="C83" s="82"/>
      <c r="D83" s="82"/>
      <c r="E83" s="82"/>
      <c r="F83" s="82"/>
      <c r="G83" s="82"/>
      <c r="H83" s="82"/>
      <c r="I83" s="82"/>
      <c r="J83" s="82"/>
      <c r="K83" s="82"/>
      <c r="L83" s="82"/>
      <c r="M83" s="82"/>
      <c r="N83" s="82"/>
      <c r="O83" s="82"/>
      <c r="P83" s="82"/>
      <c r="Q83" s="82"/>
      <c r="R83" s="82"/>
      <c r="S83" s="83"/>
    </row>
    <row r="84" spans="1:19" ht="25.5" x14ac:dyDescent="0.2">
      <c r="A84" s="17" t="s">
        <v>35</v>
      </c>
      <c r="B84" s="14" t="s">
        <v>31</v>
      </c>
      <c r="C84" s="14" t="s">
        <v>32</v>
      </c>
      <c r="D84" s="70"/>
      <c r="E84" s="71"/>
      <c r="F84" s="71"/>
      <c r="G84" s="71"/>
      <c r="H84" s="71"/>
      <c r="I84" s="71"/>
      <c r="J84" s="71"/>
      <c r="K84" s="71"/>
      <c r="L84" s="71"/>
      <c r="M84" s="71"/>
      <c r="N84" s="72"/>
      <c r="O84" s="17" t="s">
        <v>5</v>
      </c>
      <c r="P84" s="17" t="s">
        <v>33</v>
      </c>
      <c r="Q84" s="70" t="s">
        <v>34</v>
      </c>
      <c r="R84" s="71"/>
      <c r="S84" s="72"/>
    </row>
    <row r="85" spans="1:19" ht="15" customHeight="1" x14ac:dyDescent="0.2">
      <c r="A85" s="73" t="s">
        <v>71</v>
      </c>
      <c r="B85" s="75">
        <f>VLOOKUP(CONCATENATE("VIDRO PUX ESQ ",Q85,"X",R85,"X",S85,"MM + COR"),[1]VIDROS!$A$5:$AD$415,5,FALSE)</f>
        <v>181000196</v>
      </c>
      <c r="C85" s="22" t="s">
        <v>2</v>
      </c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23" t="str">
        <f>CONCATENATE("VIDRO PELIC ESP PRATA ESQ ",Q$85,"X",R$85,"X",S$85)</f>
        <v>VIDRO PELIC ESP PRATA ESQ 2145X1177X4</v>
      </c>
      <c r="P85" s="77">
        <v>1</v>
      </c>
      <c r="Q85" s="77">
        <f>Q66</f>
        <v>2145</v>
      </c>
      <c r="R85" s="77">
        <f>R66</f>
        <v>1177</v>
      </c>
      <c r="S85" s="77">
        <v>4</v>
      </c>
    </row>
    <row r="86" spans="1:19" ht="15" customHeight="1" x14ac:dyDescent="0.2">
      <c r="A86" s="74"/>
      <c r="B86" s="76"/>
      <c r="C86" s="22">
        <v>26</v>
      </c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23" t="str">
        <f>CONCATENATE("VIDRO PELIC ESP FUME ESQ ",Q$85,"X",R$85,"X",S$85)</f>
        <v>VIDRO PELIC ESP FUME ESQ 2145X1177X4</v>
      </c>
      <c r="P86" s="78"/>
      <c r="Q86" s="78"/>
      <c r="R86" s="78"/>
      <c r="S86" s="78"/>
    </row>
    <row r="87" spans="1:19" ht="15" customHeight="1" x14ac:dyDescent="0.2">
      <c r="A87" s="85"/>
      <c r="B87" s="86"/>
      <c r="C87" s="22">
        <v>27</v>
      </c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23" t="str">
        <f>CONCATENATE("VIDRO PELIC ESP CHAMP ESQ ",Q$85,"X",R$85,"X",S$85)</f>
        <v>VIDRO PELIC ESP CHAMP ESQ 2145X1177X4</v>
      </c>
      <c r="P87" s="78"/>
      <c r="Q87" s="78"/>
      <c r="R87" s="78"/>
      <c r="S87" s="78"/>
    </row>
    <row r="88" spans="1:19" ht="15" customHeight="1" x14ac:dyDescent="0.2">
      <c r="A88" s="79" t="s">
        <v>72</v>
      </c>
      <c r="B88" s="75">
        <f>VLOOKUP(CONCATENATE("VIDRO PUX ESQ ",Q85,"X",R85,"X",S85,"MM + COR"),[1]VIDROS!$A$5:$AD$415,4,FALSE)</f>
        <v>123196</v>
      </c>
      <c r="C88" s="19">
        <v>49</v>
      </c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21" t="str">
        <f>CONCATENATE("VIDRO PELIC MET GRAFITE ESQ ",Q$85,"X",R$85,"X",S$85)</f>
        <v>VIDRO PELIC MET GRAFITE ESQ 2145X1177X4</v>
      </c>
      <c r="P88" s="78"/>
      <c r="Q88" s="78"/>
      <c r="R88" s="78"/>
      <c r="S88" s="78"/>
    </row>
    <row r="89" spans="1:19" ht="15" customHeight="1" x14ac:dyDescent="0.2">
      <c r="A89" s="80"/>
      <c r="B89" s="76"/>
      <c r="C89" s="19">
        <v>50</v>
      </c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21" t="str">
        <f>CONCATENATE("VIDRO PELIC MET PRATA ESQ ",Q$85,"X",R$85,"X",S$85)</f>
        <v>VIDRO PELIC MET PRATA ESQ 2145X1177X4</v>
      </c>
      <c r="P89" s="78"/>
      <c r="Q89" s="78"/>
      <c r="R89" s="78"/>
      <c r="S89" s="78"/>
    </row>
    <row r="90" spans="1:19" ht="15" customHeight="1" x14ac:dyDescent="0.2">
      <c r="A90" s="80"/>
      <c r="B90" s="76"/>
      <c r="C90" s="19">
        <v>51</v>
      </c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21" t="str">
        <f>CONCATENATE("VIDRO PELIC MET DOURADO ESQ ",Q$85,"X",R$85,"X",S$85)</f>
        <v>VIDRO PELIC MET DOURADO ESQ 2145X1177X4</v>
      </c>
      <c r="P90" s="78"/>
      <c r="Q90" s="78"/>
      <c r="R90" s="78"/>
      <c r="S90" s="78"/>
    </row>
    <row r="91" spans="1:19" ht="15" customHeight="1" x14ac:dyDescent="0.2">
      <c r="A91" s="80"/>
      <c r="B91" s="76"/>
      <c r="C91" s="19">
        <v>52</v>
      </c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21" t="str">
        <f>CONCATENATE("VIDRO PELIC MET PÉROLA ESQ ",Q$85,"X",R$85,"X",S$85)</f>
        <v>VIDRO PELIC MET PÉROLA ESQ 2145X1177X4</v>
      </c>
      <c r="P91" s="78"/>
      <c r="Q91" s="78"/>
      <c r="R91" s="78"/>
      <c r="S91" s="78"/>
    </row>
    <row r="92" spans="1:19" ht="15" customHeight="1" x14ac:dyDescent="0.2">
      <c r="A92" s="80"/>
      <c r="B92" s="76"/>
      <c r="C92" s="19">
        <v>12</v>
      </c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21" t="str">
        <f>CONCATENATE("VIDRO PELIC BIANCO ESQ ",Q$85,"X",R$85,"X",S$85)</f>
        <v>VIDRO PELIC BIANCO ESQ 2145X1177X4</v>
      </c>
      <c r="P92" s="78"/>
      <c r="Q92" s="78"/>
      <c r="R92" s="78"/>
      <c r="S92" s="78"/>
    </row>
    <row r="93" spans="1:19" ht="15" customHeight="1" x14ac:dyDescent="0.2">
      <c r="A93" s="80"/>
      <c r="B93" s="76"/>
      <c r="C93" s="19">
        <v>13</v>
      </c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21" t="str">
        <f>CONCATENATE("VIDRO PELIC ONIX ESQ ",Q$85,"X",R$85,"X",S$85)</f>
        <v>VIDRO PELIC ONIX ESQ 2145X1177X4</v>
      </c>
      <c r="P93" s="78"/>
      <c r="Q93" s="78"/>
      <c r="R93" s="78"/>
      <c r="S93" s="78"/>
    </row>
    <row r="94" spans="1:19" ht="15" customHeight="1" x14ac:dyDescent="0.2">
      <c r="A94" s="80"/>
      <c r="B94" s="76"/>
      <c r="C94" s="19">
        <v>15</v>
      </c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21" t="str">
        <f>CONCATENATE("VIDRO PELIC GELO ESQ ",Q$85,"X",R$85,"X",S$85)</f>
        <v>VIDRO PELIC GELO ESQ 2145X1177X4</v>
      </c>
      <c r="P94" s="78"/>
      <c r="Q94" s="78"/>
      <c r="R94" s="78"/>
      <c r="S94" s="78"/>
    </row>
    <row r="95" spans="1:19" ht="15" customHeight="1" x14ac:dyDescent="0.2">
      <c r="A95" s="80"/>
      <c r="B95" s="76"/>
      <c r="C95" s="19">
        <v>38</v>
      </c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21" t="str">
        <f>CONCATENATE("VIDRO PELIC NATA ESQ ",Q$85,"X",R$85,"X",S$85)</f>
        <v>VIDRO PELIC NATA ESQ 2145X1177X4</v>
      </c>
      <c r="P95" s="78"/>
      <c r="Q95" s="78"/>
      <c r="R95" s="78"/>
      <c r="S95" s="78"/>
    </row>
    <row r="96" spans="1:19" ht="15" customHeight="1" x14ac:dyDescent="0.2">
      <c r="A96" s="80"/>
      <c r="B96" s="76"/>
      <c r="C96" s="19">
        <v>44</v>
      </c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21" t="str">
        <f>CONCATENATE("VIDRO PELIC BASALTO ESQ ",Q$85,"X",R$85,"X",S$85)</f>
        <v>VIDRO PELIC BASALTO ESQ 2145X1177X4</v>
      </c>
      <c r="P96" s="78"/>
      <c r="Q96" s="78"/>
      <c r="R96" s="78"/>
      <c r="S96" s="78"/>
    </row>
    <row r="97" spans="1:19" ht="15" customHeight="1" x14ac:dyDescent="0.2">
      <c r="A97" s="80"/>
      <c r="B97" s="76"/>
      <c r="C97" s="19">
        <v>10</v>
      </c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21" t="str">
        <f>CONCATENATE("VIDRO PELIC SAND ESQ ",Q$85,"X",R$85,"X",S$85)</f>
        <v>VIDRO PELIC SAND ESQ 2145X1177X4</v>
      </c>
      <c r="P97" s="78"/>
      <c r="Q97" s="78"/>
      <c r="R97" s="78"/>
      <c r="S97" s="78"/>
    </row>
    <row r="98" spans="1:19" ht="15" customHeight="1" x14ac:dyDescent="0.2">
      <c r="A98" s="80"/>
      <c r="B98" s="76"/>
      <c r="C98" s="20" t="s">
        <v>52</v>
      </c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21" t="str">
        <f>CONCATENATE("VIDRO PELIC PETRÓLEO ESQ ",Q$85,"X",R$85,"X",S$85)</f>
        <v>VIDRO PELIC PETRÓLEO ESQ 2145X1177X4</v>
      </c>
      <c r="P98" s="78"/>
      <c r="Q98" s="78"/>
      <c r="R98" s="78"/>
      <c r="S98" s="78"/>
    </row>
    <row r="99" spans="1:19" ht="15" customHeight="1" x14ac:dyDescent="0.2">
      <c r="A99" s="80"/>
      <c r="B99" s="76"/>
      <c r="C99" s="19">
        <v>21</v>
      </c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21" t="str">
        <f>CONCATENATE("VIDRO PELIC FENDI ESQ ",Q$85,"X",R$85,"X",S$85)</f>
        <v>VIDRO PELIC FENDI ESQ 2145X1177X4</v>
      </c>
      <c r="P99" s="78"/>
      <c r="Q99" s="78"/>
      <c r="R99" s="78"/>
      <c r="S99" s="78"/>
    </row>
    <row r="100" spans="1:19" ht="15" customHeight="1" x14ac:dyDescent="0.2">
      <c r="A100" s="80"/>
      <c r="B100" s="76"/>
      <c r="C100" s="19" t="s">
        <v>28</v>
      </c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21" t="str">
        <f>CONCATENATE("VIDRO PELIC SISAL ESQ ",Q$85,"X",R$85,"X",S$85)</f>
        <v>VIDRO PELIC SISAL ESQ 2145X1177X4</v>
      </c>
      <c r="P100" s="78"/>
      <c r="Q100" s="78"/>
      <c r="R100" s="78"/>
      <c r="S100" s="78"/>
    </row>
    <row r="101" spans="1:19" ht="15" customHeight="1" x14ac:dyDescent="0.2">
      <c r="A101" s="87"/>
      <c r="B101" s="86"/>
      <c r="C101" s="19" t="s">
        <v>30</v>
      </c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21" t="str">
        <f>CONCATENATE("VIDRO PELIC ARDOSIA ESQ ",Q$85,"X",R$85,"X",S$85)</f>
        <v>VIDRO PELIC ARDOSIA ESQ 2145X1177X4</v>
      </c>
      <c r="P101" s="84"/>
      <c r="Q101" s="84"/>
      <c r="R101" s="84"/>
      <c r="S101" s="84"/>
    </row>
    <row r="102" spans="1:19" ht="18" customHeight="1" x14ac:dyDescent="0.2">
      <c r="A102" s="81" t="s">
        <v>70</v>
      </c>
      <c r="B102" s="82"/>
      <c r="C102" s="82"/>
      <c r="D102" s="82"/>
      <c r="E102" s="82"/>
      <c r="F102" s="82"/>
      <c r="G102" s="82"/>
      <c r="H102" s="82"/>
      <c r="I102" s="82"/>
      <c r="J102" s="82"/>
      <c r="K102" s="82"/>
      <c r="L102" s="82"/>
      <c r="M102" s="82"/>
      <c r="N102" s="82"/>
      <c r="O102" s="82"/>
      <c r="P102" s="82"/>
      <c r="Q102" s="82"/>
      <c r="R102" s="82"/>
      <c r="S102" s="83"/>
    </row>
    <row r="103" spans="1:19" ht="25.5" x14ac:dyDescent="0.2">
      <c r="A103" s="17" t="s">
        <v>35</v>
      </c>
      <c r="B103" s="14" t="s">
        <v>31</v>
      </c>
      <c r="C103" s="14" t="s">
        <v>32</v>
      </c>
      <c r="D103" s="70"/>
      <c r="E103" s="71"/>
      <c r="F103" s="71"/>
      <c r="G103" s="71"/>
      <c r="H103" s="71"/>
      <c r="I103" s="71"/>
      <c r="J103" s="71"/>
      <c r="K103" s="71"/>
      <c r="L103" s="71"/>
      <c r="M103" s="71"/>
      <c r="N103" s="72"/>
      <c r="O103" s="17" t="s">
        <v>5</v>
      </c>
      <c r="P103" s="17" t="s">
        <v>33</v>
      </c>
      <c r="Q103" s="70" t="s">
        <v>34</v>
      </c>
      <c r="R103" s="71"/>
      <c r="S103" s="72"/>
    </row>
    <row r="104" spans="1:19" ht="15" customHeight="1" x14ac:dyDescent="0.2">
      <c r="A104" s="73" t="s">
        <v>71</v>
      </c>
      <c r="B104" s="75">
        <f>VLOOKUP(CONCATENATE("VIDRO PUX ",Q104,"X",R104,"X",S104,"MM + COR"),[1]VIDROS!$A$5:$AD$415,5,FALSE)</f>
        <v>181000366</v>
      </c>
      <c r="C104" s="22">
        <v>58</v>
      </c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23" t="str">
        <f>CONCATENATE("VIDRO TEMP LINEE ARGENTO ",Q$104,"X",R$104,"X",S$104)</f>
        <v>VIDRO TEMP LINEE ARGENTO 2145X1177X6</v>
      </c>
      <c r="P104" s="77">
        <v>1</v>
      </c>
      <c r="Q104" s="77">
        <f>Q66</f>
        <v>2145</v>
      </c>
      <c r="R104" s="77">
        <f>R66</f>
        <v>1177</v>
      </c>
      <c r="S104" s="77">
        <v>6</v>
      </c>
    </row>
    <row r="105" spans="1:19" ht="15" customHeight="1" x14ac:dyDescent="0.2">
      <c r="A105" s="74"/>
      <c r="B105" s="76"/>
      <c r="C105" s="22">
        <v>59</v>
      </c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23" t="str">
        <f>CONCATENATE("VIDRO TEMP LINEE ORO ",Q$104,"X",R$104,"X",S$104)</f>
        <v>VIDRO TEMP LINEE ORO 2145X1177X6</v>
      </c>
      <c r="P105" s="78"/>
      <c r="Q105" s="78"/>
      <c r="R105" s="78"/>
      <c r="S105" s="78"/>
    </row>
    <row r="106" spans="1:19" ht="15" customHeight="1" x14ac:dyDescent="0.2">
      <c r="A106" s="79" t="s">
        <v>72</v>
      </c>
      <c r="B106" s="75">
        <f>VLOOKUP(CONCATENATE("VIDRO PUX ",Q104,"X",R104,"X",S104,"MM + COR"),[1]VIDROS!$A$5:$AD$415,4,FALSE)</f>
        <v>123366</v>
      </c>
      <c r="C106" s="19">
        <v>60</v>
      </c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21" t="str">
        <f>CONCATENATE("VIDRO TEMP FUMÊ CHAMP ",Q$104,"X",R$104,"X",S$104)</f>
        <v>VIDRO TEMP FUMÊ CHAMP 2145X1177X6</v>
      </c>
      <c r="P106" s="78"/>
      <c r="Q106" s="78"/>
      <c r="R106" s="78"/>
      <c r="S106" s="78"/>
    </row>
    <row r="107" spans="1:19" s="3" customFormat="1" ht="15" customHeight="1" x14ac:dyDescent="0.2">
      <c r="A107" s="80"/>
      <c r="B107" s="76"/>
      <c r="C107" s="19">
        <v>61</v>
      </c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21" t="str">
        <f>CONCATENATE("VIDRO TEMP FUMÊ CZ ",Q$104,"X",R$104,"X",S$104)</f>
        <v>VIDRO TEMP FUMÊ CZ 2145X1177X6</v>
      </c>
      <c r="P107" s="78"/>
      <c r="Q107" s="78"/>
      <c r="R107" s="78"/>
      <c r="S107" s="78"/>
    </row>
    <row r="108" spans="1:19" s="3" customFormat="1" ht="15" customHeight="1" x14ac:dyDescent="0.2">
      <c r="A108" s="80"/>
      <c r="B108" s="76"/>
      <c r="C108" s="19">
        <v>63</v>
      </c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21" t="str">
        <f>CONCATENATE("VIDRO TEMP REFL CRISTAL ",Q$104,"X",R$104,"X",S$104)</f>
        <v>VIDRO TEMP REFL CRISTAL 2145X1177X6</v>
      </c>
      <c r="P108" s="78"/>
      <c r="Q108" s="78"/>
      <c r="R108" s="78"/>
      <c r="S108" s="78"/>
    </row>
    <row r="109" spans="1:19" ht="15" customHeight="1" x14ac:dyDescent="0.2">
      <c r="A109" s="80"/>
      <c r="B109" s="76"/>
      <c r="C109" s="19">
        <v>12</v>
      </c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21" t="str">
        <f>CONCATENATE("VIDRO PELIC BIANCO ",Q$104,"X",R$104,"X",S$104)</f>
        <v>VIDRO PELIC BIANCO 2145X1177X6</v>
      </c>
      <c r="P109" s="78"/>
      <c r="Q109" s="78"/>
      <c r="R109" s="78"/>
      <c r="S109" s="78"/>
    </row>
    <row r="110" spans="1:19" ht="15" customHeight="1" x14ac:dyDescent="0.2">
      <c r="A110" s="80"/>
      <c r="B110" s="76"/>
      <c r="C110" s="19" t="s">
        <v>36</v>
      </c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21" t="str">
        <f>CONCATENATE("VIDRO TEMP REFLETO CHAMP ",Q$104,"X",R$104,"X",S$104)</f>
        <v>VIDRO TEMP REFLETO CHAMP 2145X1177X6</v>
      </c>
      <c r="P110" s="78"/>
      <c r="Q110" s="78"/>
      <c r="R110" s="78"/>
      <c r="S110" s="78"/>
    </row>
    <row r="111" spans="1:19" ht="15" customHeight="1" x14ac:dyDescent="0.2">
      <c r="A111" s="80"/>
      <c r="B111" s="76"/>
      <c r="C111" s="19" t="s">
        <v>37</v>
      </c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21" t="str">
        <f>CONCATENATE("VIDRO TEMP REFLETO CINZA ",Q$104,"X",R$104,"X",S$104)</f>
        <v>VIDRO TEMP REFLETO CINZA 2145X1177X6</v>
      </c>
      <c r="P111" s="78"/>
      <c r="Q111" s="78"/>
      <c r="R111" s="78"/>
      <c r="S111" s="78"/>
    </row>
    <row r="112" spans="1:19" ht="15" customHeight="1" x14ac:dyDescent="0.2">
      <c r="A112" s="80"/>
      <c r="B112" s="76"/>
      <c r="C112" s="19" t="s">
        <v>38</v>
      </c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21" t="str">
        <f>CONCATENATE("VIDRO TEMP TRANSPARENTE ",Q$104,"X",R$104,"X",S$104)</f>
        <v>VIDRO TEMP TRANSPARENTE 2145X1177X6</v>
      </c>
      <c r="P112" s="78"/>
      <c r="Q112" s="78"/>
      <c r="R112" s="78"/>
      <c r="S112" s="78"/>
    </row>
  </sheetData>
  <mergeCells count="71">
    <mergeCell ref="P43:P44"/>
    <mergeCell ref="Q43:Q44"/>
    <mergeCell ref="R43:R44"/>
    <mergeCell ref="S43:S44"/>
    <mergeCell ref="A83:S83"/>
    <mergeCell ref="S66:S82"/>
    <mergeCell ref="A69:A82"/>
    <mergeCell ref="B69:B82"/>
    <mergeCell ref="P48:P49"/>
    <mergeCell ref="Q48:Q49"/>
    <mergeCell ref="R48:R49"/>
    <mergeCell ref="S48:S49"/>
    <mergeCell ref="A64:S64"/>
    <mergeCell ref="D65:N65"/>
    <mergeCell ref="Q65:S65"/>
    <mergeCell ref="A66:A68"/>
    <mergeCell ref="Q84:S84"/>
    <mergeCell ref="A85:A87"/>
    <mergeCell ref="B85:B87"/>
    <mergeCell ref="P85:P101"/>
    <mergeCell ref="Q85:Q101"/>
    <mergeCell ref="R85:R101"/>
    <mergeCell ref="S85:S101"/>
    <mergeCell ref="A88:A101"/>
    <mergeCell ref="B88:B101"/>
    <mergeCell ref="S5:S29"/>
    <mergeCell ref="A1:S1"/>
    <mergeCell ref="A2:S2"/>
    <mergeCell ref="A3:A4"/>
    <mergeCell ref="B3:C4"/>
    <mergeCell ref="D3:N3"/>
    <mergeCell ref="O3:O4"/>
    <mergeCell ref="P3:P4"/>
    <mergeCell ref="Q3:S3"/>
    <mergeCell ref="A5:A29"/>
    <mergeCell ref="B5:C29"/>
    <mergeCell ref="O5:O29"/>
    <mergeCell ref="Q5:Q29"/>
    <mergeCell ref="R5:R29"/>
    <mergeCell ref="A30:S30"/>
    <mergeCell ref="A31:A32"/>
    <mergeCell ref="B31:B32"/>
    <mergeCell ref="C31:C32"/>
    <mergeCell ref="D31:N31"/>
    <mergeCell ref="O31:O32"/>
    <mergeCell ref="P31:P32"/>
    <mergeCell ref="Q31:S31"/>
    <mergeCell ref="P33:P34"/>
    <mergeCell ref="Q33:Q34"/>
    <mergeCell ref="R33:R34"/>
    <mergeCell ref="S33:S34"/>
    <mergeCell ref="P38:P39"/>
    <mergeCell ref="Q38:Q39"/>
    <mergeCell ref="R38:R39"/>
    <mergeCell ref="S38:S39"/>
    <mergeCell ref="B66:B68"/>
    <mergeCell ref="P66:P82"/>
    <mergeCell ref="Q66:Q82"/>
    <mergeCell ref="R66:R82"/>
    <mergeCell ref="B106:B112"/>
    <mergeCell ref="A102:S102"/>
    <mergeCell ref="D103:N103"/>
    <mergeCell ref="Q103:S103"/>
    <mergeCell ref="A104:A105"/>
    <mergeCell ref="B104:B105"/>
    <mergeCell ref="P104:P112"/>
    <mergeCell ref="Q104:Q112"/>
    <mergeCell ref="R104:R112"/>
    <mergeCell ref="S104:S112"/>
    <mergeCell ref="A106:A112"/>
    <mergeCell ref="D84:N84"/>
  </mergeCells>
  <pageMargins left="0.511811024" right="0.511811024" top="0.78740157499999996" bottom="0.78740157499999996" header="0.31496062000000002" footer="0.31496062000000002"/>
  <pageSetup paperSize="9" scale="27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6"/>
  <dimension ref="A1:S112"/>
  <sheetViews>
    <sheetView showGridLines="0" view="pageBreakPreview" zoomScale="80" zoomScaleNormal="100" zoomScaleSheetLayoutView="80" workbookViewId="0">
      <selection activeCell="A83" sqref="A83:S83"/>
    </sheetView>
  </sheetViews>
  <sheetFormatPr defaultColWidth="9.140625" defaultRowHeight="12.75" x14ac:dyDescent="0.2"/>
  <cols>
    <col min="1" max="1" width="23.5703125" style="1" bestFit="1" customWidth="1"/>
    <col min="2" max="3" width="14.7109375" style="1" customWidth="1"/>
    <col min="4" max="14" width="14.42578125" style="1" customWidth="1"/>
    <col min="15" max="15" width="76.28515625" style="1" bestFit="1" customWidth="1"/>
    <col min="16" max="16" width="18" style="1" bestFit="1" customWidth="1"/>
    <col min="17" max="19" width="10.7109375" style="1" customWidth="1"/>
    <col min="20" max="16384" width="9.140625" style="1"/>
  </cols>
  <sheetData>
    <row r="1" spans="1:19" s="2" customFormat="1" ht="33.75" customHeight="1" thickBot="1" x14ac:dyDescent="0.35">
      <c r="A1" s="62" t="s">
        <v>77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</row>
    <row r="2" spans="1:19" s="2" customFormat="1" ht="60.75" customHeight="1" x14ac:dyDescent="0.2">
      <c r="A2" s="64" t="s">
        <v>83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</row>
    <row r="3" spans="1:19" s="2" customFormat="1" ht="27.75" customHeight="1" x14ac:dyDescent="0.2">
      <c r="A3" s="66" t="s">
        <v>3</v>
      </c>
      <c r="B3" s="66" t="s">
        <v>4</v>
      </c>
      <c r="C3" s="66" t="s">
        <v>6</v>
      </c>
      <c r="D3" s="52" t="s">
        <v>6</v>
      </c>
      <c r="E3" s="53"/>
      <c r="F3" s="53"/>
      <c r="G3" s="53"/>
      <c r="H3" s="53"/>
      <c r="I3" s="53"/>
      <c r="J3" s="53"/>
      <c r="K3" s="53"/>
      <c r="L3" s="53"/>
      <c r="M3" s="53"/>
      <c r="N3" s="54"/>
      <c r="O3" s="67" t="s">
        <v>5</v>
      </c>
      <c r="P3" s="68" t="s">
        <v>42</v>
      </c>
      <c r="Q3" s="67" t="s">
        <v>7</v>
      </c>
      <c r="R3" s="67"/>
      <c r="S3" s="67"/>
    </row>
    <row r="4" spans="1:19" ht="38.25" customHeight="1" x14ac:dyDescent="0.2">
      <c r="A4" s="66"/>
      <c r="B4" s="66"/>
      <c r="C4" s="66"/>
      <c r="D4" s="7" t="s">
        <v>50</v>
      </c>
      <c r="E4" s="7" t="s">
        <v>43</v>
      </c>
      <c r="F4" s="7" t="s">
        <v>44</v>
      </c>
      <c r="G4" s="7" t="s">
        <v>45</v>
      </c>
      <c r="H4" s="7" t="s">
        <v>46</v>
      </c>
      <c r="I4" s="7" t="s">
        <v>47</v>
      </c>
      <c r="J4" s="7" t="s">
        <v>48</v>
      </c>
      <c r="K4" s="7" t="s">
        <v>49</v>
      </c>
      <c r="L4" s="7" t="s">
        <v>66</v>
      </c>
      <c r="M4" s="7" t="s">
        <v>67</v>
      </c>
      <c r="N4" s="7" t="s">
        <v>68</v>
      </c>
      <c r="O4" s="67"/>
      <c r="P4" s="69"/>
      <c r="Q4" s="26" t="s">
        <v>8</v>
      </c>
      <c r="R4" s="26" t="s">
        <v>9</v>
      </c>
      <c r="S4" s="26" t="s">
        <v>1</v>
      </c>
    </row>
    <row r="5" spans="1:19" ht="38.25" customHeight="1" x14ac:dyDescent="0.2">
      <c r="A5" s="43">
        <v>929145</v>
      </c>
      <c r="B5" s="56">
        <f>VLOOKUP(A5,'[1]PTA DESL ALUM VD'!$B$10:$F$278,2,FALSE)</f>
        <v>570117</v>
      </c>
      <c r="C5" s="57"/>
      <c r="D5" s="33">
        <v>330005</v>
      </c>
      <c r="E5" s="33">
        <v>330105</v>
      </c>
      <c r="F5" s="33">
        <v>330205</v>
      </c>
      <c r="G5" s="33">
        <v>330305</v>
      </c>
      <c r="H5" s="33">
        <v>330405</v>
      </c>
      <c r="I5" s="33">
        <v>330505</v>
      </c>
      <c r="J5" s="33">
        <v>330605</v>
      </c>
      <c r="K5" s="33">
        <v>330705</v>
      </c>
      <c r="L5" s="33">
        <v>330805</v>
      </c>
      <c r="M5" s="33">
        <v>330905</v>
      </c>
      <c r="N5" s="33">
        <v>331005</v>
      </c>
      <c r="O5" s="43" t="str">
        <f>VLOOKUP(A5,'[1]PTA DESL ALUM VD'!$B$10:$F$278,3,FALSE)</f>
        <v>PORTA ESP ATRIA PUX 2200X1300X45 + COR</v>
      </c>
      <c r="P5" s="32" t="s">
        <v>60</v>
      </c>
      <c r="Q5" s="43">
        <f>VLOOKUP(A5,'[1]PTA DESL ALUM VD'!$B$10:$F$278,4,FALSE)</f>
        <v>2200</v>
      </c>
      <c r="R5" s="43">
        <f>VLOOKUP(A5,'[1]PTA DESL ALUM VD'!$B$10:$F$278,5,FALSE)</f>
        <v>1300</v>
      </c>
      <c r="S5" s="43">
        <v>45</v>
      </c>
    </row>
    <row r="6" spans="1:19" ht="38.25" customHeight="1" x14ac:dyDescent="0.2">
      <c r="A6" s="55"/>
      <c r="B6" s="58"/>
      <c r="C6" s="59"/>
      <c r="D6" s="33">
        <v>330006</v>
      </c>
      <c r="E6" s="33">
        <v>330106</v>
      </c>
      <c r="F6" s="33">
        <v>330206</v>
      </c>
      <c r="G6" s="33">
        <v>330306</v>
      </c>
      <c r="H6" s="33">
        <v>330406</v>
      </c>
      <c r="I6" s="33">
        <v>330506</v>
      </c>
      <c r="J6" s="33">
        <v>330606</v>
      </c>
      <c r="K6" s="33">
        <v>330706</v>
      </c>
      <c r="L6" s="33">
        <v>330806</v>
      </c>
      <c r="M6" s="33">
        <v>330906</v>
      </c>
      <c r="N6" s="33">
        <v>331006</v>
      </c>
      <c r="O6" s="55"/>
      <c r="P6" s="32" t="s">
        <v>26</v>
      </c>
      <c r="Q6" s="55"/>
      <c r="R6" s="55"/>
      <c r="S6" s="55"/>
    </row>
    <row r="7" spans="1:19" ht="38.25" customHeight="1" x14ac:dyDescent="0.2">
      <c r="A7" s="55"/>
      <c r="B7" s="58"/>
      <c r="C7" s="59"/>
      <c r="D7" s="33">
        <v>330008</v>
      </c>
      <c r="E7" s="33">
        <v>330108</v>
      </c>
      <c r="F7" s="33">
        <v>330208</v>
      </c>
      <c r="G7" s="33">
        <v>330308</v>
      </c>
      <c r="H7" s="33">
        <v>330408</v>
      </c>
      <c r="I7" s="33">
        <v>330508</v>
      </c>
      <c r="J7" s="33">
        <v>330608</v>
      </c>
      <c r="K7" s="33">
        <v>330708</v>
      </c>
      <c r="L7" s="33">
        <v>330808</v>
      </c>
      <c r="M7" s="33">
        <v>330908</v>
      </c>
      <c r="N7" s="33">
        <v>331008</v>
      </c>
      <c r="O7" s="55"/>
      <c r="P7" s="32" t="s">
        <v>51</v>
      </c>
      <c r="Q7" s="55"/>
      <c r="R7" s="55"/>
      <c r="S7" s="55"/>
    </row>
    <row r="8" spans="1:19" ht="38.25" customHeight="1" x14ac:dyDescent="0.2">
      <c r="A8" s="55"/>
      <c r="B8" s="58"/>
      <c r="C8" s="59"/>
      <c r="D8" s="33">
        <v>330009</v>
      </c>
      <c r="E8" s="33">
        <v>330109</v>
      </c>
      <c r="F8" s="33">
        <v>330209</v>
      </c>
      <c r="G8" s="33">
        <v>330309</v>
      </c>
      <c r="H8" s="33">
        <v>330409</v>
      </c>
      <c r="I8" s="33">
        <v>330509</v>
      </c>
      <c r="J8" s="33">
        <v>330609</v>
      </c>
      <c r="K8" s="33">
        <v>330709</v>
      </c>
      <c r="L8" s="33">
        <v>330809</v>
      </c>
      <c r="M8" s="33">
        <v>330909</v>
      </c>
      <c r="N8" s="33">
        <v>331009</v>
      </c>
      <c r="O8" s="55"/>
      <c r="P8" s="32" t="s">
        <v>65</v>
      </c>
      <c r="Q8" s="55"/>
      <c r="R8" s="55"/>
      <c r="S8" s="55"/>
    </row>
    <row r="9" spans="1:19" ht="30" customHeight="1" x14ac:dyDescent="0.2">
      <c r="A9" s="55"/>
      <c r="B9" s="58"/>
      <c r="C9" s="59"/>
      <c r="D9" s="33">
        <v>330010</v>
      </c>
      <c r="E9" s="33">
        <v>330110</v>
      </c>
      <c r="F9" s="33">
        <v>330210</v>
      </c>
      <c r="G9" s="33">
        <v>330310</v>
      </c>
      <c r="H9" s="33">
        <v>330410</v>
      </c>
      <c r="I9" s="33">
        <v>330510</v>
      </c>
      <c r="J9" s="33">
        <v>330610</v>
      </c>
      <c r="K9" s="33">
        <v>330710</v>
      </c>
      <c r="L9" s="33">
        <v>330810</v>
      </c>
      <c r="M9" s="33">
        <v>330910</v>
      </c>
      <c r="N9" s="33">
        <v>331010</v>
      </c>
      <c r="O9" s="55"/>
      <c r="P9" s="32" t="s">
        <v>24</v>
      </c>
      <c r="Q9" s="55"/>
      <c r="R9" s="55"/>
      <c r="S9" s="55"/>
    </row>
    <row r="10" spans="1:19" ht="30" customHeight="1" x14ac:dyDescent="0.2">
      <c r="A10" s="55"/>
      <c r="B10" s="58"/>
      <c r="C10" s="59"/>
      <c r="D10" s="33">
        <v>330012</v>
      </c>
      <c r="E10" s="33">
        <v>330112</v>
      </c>
      <c r="F10" s="33">
        <v>330212</v>
      </c>
      <c r="G10" s="33">
        <v>330312</v>
      </c>
      <c r="H10" s="33">
        <v>330412</v>
      </c>
      <c r="I10" s="33">
        <v>330512</v>
      </c>
      <c r="J10" s="33">
        <v>330612</v>
      </c>
      <c r="K10" s="33">
        <v>330712</v>
      </c>
      <c r="L10" s="33">
        <v>330812</v>
      </c>
      <c r="M10" s="33">
        <v>330912</v>
      </c>
      <c r="N10" s="33">
        <v>331012</v>
      </c>
      <c r="O10" s="55"/>
      <c r="P10" s="32" t="s">
        <v>12</v>
      </c>
      <c r="Q10" s="55"/>
      <c r="R10" s="55"/>
      <c r="S10" s="55"/>
    </row>
    <row r="11" spans="1:19" ht="30" customHeight="1" x14ac:dyDescent="0.2">
      <c r="A11" s="55"/>
      <c r="B11" s="58"/>
      <c r="C11" s="59"/>
      <c r="D11" s="33">
        <v>330013</v>
      </c>
      <c r="E11" s="33">
        <v>330113</v>
      </c>
      <c r="F11" s="33">
        <v>330213</v>
      </c>
      <c r="G11" s="33">
        <v>330313</v>
      </c>
      <c r="H11" s="33">
        <v>330413</v>
      </c>
      <c r="I11" s="33">
        <v>330513</v>
      </c>
      <c r="J11" s="33">
        <v>330613</v>
      </c>
      <c r="K11" s="33">
        <v>330713</v>
      </c>
      <c r="L11" s="33">
        <v>330813</v>
      </c>
      <c r="M11" s="33">
        <v>330913</v>
      </c>
      <c r="N11" s="33">
        <v>331013</v>
      </c>
      <c r="O11" s="55"/>
      <c r="P11" s="32" t="s">
        <v>64</v>
      </c>
      <c r="Q11" s="55"/>
      <c r="R11" s="55"/>
      <c r="S11" s="55"/>
    </row>
    <row r="12" spans="1:19" ht="30" customHeight="1" x14ac:dyDescent="0.2">
      <c r="A12" s="55"/>
      <c r="B12" s="58"/>
      <c r="C12" s="59"/>
      <c r="D12" s="33">
        <v>330015</v>
      </c>
      <c r="E12" s="33">
        <v>330115</v>
      </c>
      <c r="F12" s="33">
        <v>330215</v>
      </c>
      <c r="G12" s="33">
        <v>330315</v>
      </c>
      <c r="H12" s="33">
        <v>330415</v>
      </c>
      <c r="I12" s="33">
        <v>330515</v>
      </c>
      <c r="J12" s="33">
        <v>330615</v>
      </c>
      <c r="K12" s="33">
        <v>330715</v>
      </c>
      <c r="L12" s="33">
        <v>330815</v>
      </c>
      <c r="M12" s="33">
        <v>330915</v>
      </c>
      <c r="N12" s="33">
        <v>331015</v>
      </c>
      <c r="O12" s="55"/>
      <c r="P12" s="32" t="s">
        <v>21</v>
      </c>
      <c r="Q12" s="55"/>
      <c r="R12" s="55"/>
      <c r="S12" s="55"/>
    </row>
    <row r="13" spans="1:19" ht="30" customHeight="1" x14ac:dyDescent="0.2">
      <c r="A13" s="55"/>
      <c r="B13" s="58"/>
      <c r="C13" s="59"/>
      <c r="D13" s="33">
        <v>330021</v>
      </c>
      <c r="E13" s="33">
        <v>330121</v>
      </c>
      <c r="F13" s="33">
        <v>330221</v>
      </c>
      <c r="G13" s="33">
        <v>330321</v>
      </c>
      <c r="H13" s="33">
        <v>330421</v>
      </c>
      <c r="I13" s="33">
        <v>330521</v>
      </c>
      <c r="J13" s="33">
        <v>330621</v>
      </c>
      <c r="K13" s="33">
        <v>330721</v>
      </c>
      <c r="L13" s="33">
        <v>330821</v>
      </c>
      <c r="M13" s="33">
        <v>330921</v>
      </c>
      <c r="N13" s="33">
        <v>331021</v>
      </c>
      <c r="O13" s="55"/>
      <c r="P13" s="32" t="s">
        <v>25</v>
      </c>
      <c r="Q13" s="55"/>
      <c r="R13" s="55"/>
      <c r="S13" s="55"/>
    </row>
    <row r="14" spans="1:19" ht="30" customHeight="1" x14ac:dyDescent="0.2">
      <c r="A14" s="55"/>
      <c r="B14" s="58"/>
      <c r="C14" s="59"/>
      <c r="D14" s="33">
        <v>330026</v>
      </c>
      <c r="E14" s="33">
        <v>330126</v>
      </c>
      <c r="F14" s="33">
        <v>330226</v>
      </c>
      <c r="G14" s="33">
        <v>330326</v>
      </c>
      <c r="H14" s="33">
        <v>330426</v>
      </c>
      <c r="I14" s="33">
        <v>330526</v>
      </c>
      <c r="J14" s="33">
        <v>330626</v>
      </c>
      <c r="K14" s="33">
        <v>330726</v>
      </c>
      <c r="L14" s="33">
        <v>330826</v>
      </c>
      <c r="M14" s="33">
        <v>330926</v>
      </c>
      <c r="N14" s="33">
        <v>331026</v>
      </c>
      <c r="O14" s="55"/>
      <c r="P14" s="32" t="s">
        <v>62</v>
      </c>
      <c r="Q14" s="55"/>
      <c r="R14" s="55"/>
      <c r="S14" s="55"/>
    </row>
    <row r="15" spans="1:19" ht="30" customHeight="1" x14ac:dyDescent="0.2">
      <c r="A15" s="55"/>
      <c r="B15" s="58"/>
      <c r="C15" s="59"/>
      <c r="D15" s="33">
        <v>330027</v>
      </c>
      <c r="E15" s="33">
        <v>330127</v>
      </c>
      <c r="F15" s="33">
        <v>330227</v>
      </c>
      <c r="G15" s="33">
        <v>330327</v>
      </c>
      <c r="H15" s="33">
        <v>330427</v>
      </c>
      <c r="I15" s="33">
        <v>330527</v>
      </c>
      <c r="J15" s="33">
        <v>330627</v>
      </c>
      <c r="K15" s="33">
        <v>330727</v>
      </c>
      <c r="L15" s="33">
        <v>330827</v>
      </c>
      <c r="M15" s="33">
        <v>330927</v>
      </c>
      <c r="N15" s="33">
        <v>331027</v>
      </c>
      <c r="O15" s="55"/>
      <c r="P15" s="32" t="s">
        <v>61</v>
      </c>
      <c r="Q15" s="55"/>
      <c r="R15" s="55"/>
      <c r="S15" s="55"/>
    </row>
    <row r="16" spans="1:19" ht="30" customHeight="1" x14ac:dyDescent="0.2">
      <c r="A16" s="55"/>
      <c r="B16" s="58"/>
      <c r="C16" s="59"/>
      <c r="D16" s="33">
        <v>330038</v>
      </c>
      <c r="E16" s="33">
        <v>330138</v>
      </c>
      <c r="F16" s="33">
        <v>330238</v>
      </c>
      <c r="G16" s="33">
        <v>330338</v>
      </c>
      <c r="H16" s="33">
        <v>330438</v>
      </c>
      <c r="I16" s="33">
        <v>330538</v>
      </c>
      <c r="J16" s="33">
        <v>330638</v>
      </c>
      <c r="K16" s="33">
        <v>330738</v>
      </c>
      <c r="L16" s="33">
        <v>330838</v>
      </c>
      <c r="M16" s="33">
        <v>330938</v>
      </c>
      <c r="N16" s="33">
        <v>331038</v>
      </c>
      <c r="O16" s="55"/>
      <c r="P16" s="32" t="s">
        <v>22</v>
      </c>
      <c r="Q16" s="55"/>
      <c r="R16" s="55"/>
      <c r="S16" s="55"/>
    </row>
    <row r="17" spans="1:19" ht="30" customHeight="1" x14ac:dyDescent="0.2">
      <c r="A17" s="55"/>
      <c r="B17" s="58"/>
      <c r="C17" s="59"/>
      <c r="D17" s="33">
        <v>330044</v>
      </c>
      <c r="E17" s="33">
        <v>330144</v>
      </c>
      <c r="F17" s="33">
        <v>330244</v>
      </c>
      <c r="G17" s="33">
        <v>330344</v>
      </c>
      <c r="H17" s="33">
        <v>330444</v>
      </c>
      <c r="I17" s="33">
        <v>330544</v>
      </c>
      <c r="J17" s="33">
        <v>330644</v>
      </c>
      <c r="K17" s="33">
        <v>330744</v>
      </c>
      <c r="L17" s="33">
        <v>330844</v>
      </c>
      <c r="M17" s="33">
        <v>330944</v>
      </c>
      <c r="N17" s="33">
        <v>331044</v>
      </c>
      <c r="O17" s="55"/>
      <c r="P17" s="32" t="s">
        <v>23</v>
      </c>
      <c r="Q17" s="55"/>
      <c r="R17" s="55"/>
      <c r="S17" s="55"/>
    </row>
    <row r="18" spans="1:19" ht="30" customHeight="1" x14ac:dyDescent="0.2">
      <c r="A18" s="55"/>
      <c r="B18" s="58"/>
      <c r="C18" s="59"/>
      <c r="D18" s="33">
        <v>330049</v>
      </c>
      <c r="E18" s="33">
        <v>330149</v>
      </c>
      <c r="F18" s="33">
        <v>330249</v>
      </c>
      <c r="G18" s="33">
        <v>330349</v>
      </c>
      <c r="H18" s="33">
        <v>330449</v>
      </c>
      <c r="I18" s="33">
        <v>330549</v>
      </c>
      <c r="J18" s="33">
        <v>330649</v>
      </c>
      <c r="K18" s="33">
        <v>330749</v>
      </c>
      <c r="L18" s="33">
        <v>330849</v>
      </c>
      <c r="M18" s="33">
        <v>330949</v>
      </c>
      <c r="N18" s="33">
        <v>331049</v>
      </c>
      <c r="O18" s="55"/>
      <c r="P18" s="32" t="s">
        <v>53</v>
      </c>
      <c r="Q18" s="55"/>
      <c r="R18" s="55"/>
      <c r="S18" s="55"/>
    </row>
    <row r="19" spans="1:19" ht="30" customHeight="1" x14ac:dyDescent="0.2">
      <c r="A19" s="55"/>
      <c r="B19" s="58"/>
      <c r="C19" s="59"/>
      <c r="D19" s="33">
        <v>330050</v>
      </c>
      <c r="E19" s="33">
        <v>330150</v>
      </c>
      <c r="F19" s="33">
        <v>330250</v>
      </c>
      <c r="G19" s="33">
        <v>330350</v>
      </c>
      <c r="H19" s="33">
        <v>330450</v>
      </c>
      <c r="I19" s="33">
        <v>330550</v>
      </c>
      <c r="J19" s="33">
        <v>330650</v>
      </c>
      <c r="K19" s="33">
        <v>330750</v>
      </c>
      <c r="L19" s="33">
        <v>330850</v>
      </c>
      <c r="M19" s="33">
        <v>330950</v>
      </c>
      <c r="N19" s="33">
        <v>331050</v>
      </c>
      <c r="O19" s="55"/>
      <c r="P19" s="32" t="s">
        <v>54</v>
      </c>
      <c r="Q19" s="55"/>
      <c r="R19" s="55"/>
      <c r="S19" s="55"/>
    </row>
    <row r="20" spans="1:19" ht="30" customHeight="1" x14ac:dyDescent="0.2">
      <c r="A20" s="55"/>
      <c r="B20" s="58"/>
      <c r="C20" s="59"/>
      <c r="D20" s="33">
        <v>330051</v>
      </c>
      <c r="E20" s="33">
        <v>330151</v>
      </c>
      <c r="F20" s="33">
        <v>330251</v>
      </c>
      <c r="G20" s="33">
        <v>330351</v>
      </c>
      <c r="H20" s="33">
        <v>330451</v>
      </c>
      <c r="I20" s="33">
        <v>330551</v>
      </c>
      <c r="J20" s="33">
        <v>330651</v>
      </c>
      <c r="K20" s="33">
        <v>330751</v>
      </c>
      <c r="L20" s="33">
        <v>330851</v>
      </c>
      <c r="M20" s="33">
        <v>330951</v>
      </c>
      <c r="N20" s="33">
        <v>331051</v>
      </c>
      <c r="O20" s="55"/>
      <c r="P20" s="32" t="s">
        <v>55</v>
      </c>
      <c r="Q20" s="55"/>
      <c r="R20" s="55"/>
      <c r="S20" s="55"/>
    </row>
    <row r="21" spans="1:19" ht="30" customHeight="1" x14ac:dyDescent="0.2">
      <c r="A21" s="55"/>
      <c r="B21" s="58"/>
      <c r="C21" s="59"/>
      <c r="D21" s="33">
        <v>330052</v>
      </c>
      <c r="E21" s="33">
        <v>330152</v>
      </c>
      <c r="F21" s="33">
        <v>330252</v>
      </c>
      <c r="G21" s="33">
        <v>330352</v>
      </c>
      <c r="H21" s="33">
        <v>330452</v>
      </c>
      <c r="I21" s="33">
        <v>330552</v>
      </c>
      <c r="J21" s="33">
        <v>330652</v>
      </c>
      <c r="K21" s="33">
        <v>330752</v>
      </c>
      <c r="L21" s="33">
        <v>330852</v>
      </c>
      <c r="M21" s="33">
        <v>330952</v>
      </c>
      <c r="N21" s="33">
        <v>331052</v>
      </c>
      <c r="O21" s="55"/>
      <c r="P21" s="32" t="s">
        <v>56</v>
      </c>
      <c r="Q21" s="55"/>
      <c r="R21" s="55"/>
      <c r="S21" s="55"/>
    </row>
    <row r="22" spans="1:19" ht="30" customHeight="1" x14ac:dyDescent="0.2">
      <c r="A22" s="55"/>
      <c r="B22" s="58"/>
      <c r="C22" s="59"/>
      <c r="D22" s="39">
        <v>330019</v>
      </c>
      <c r="E22" s="39">
        <v>330119</v>
      </c>
      <c r="F22" s="39">
        <v>330219</v>
      </c>
      <c r="G22" s="39">
        <v>330319</v>
      </c>
      <c r="H22" s="39">
        <v>330419</v>
      </c>
      <c r="I22" s="39">
        <v>330519</v>
      </c>
      <c r="J22" s="39">
        <v>330619</v>
      </c>
      <c r="K22" s="39">
        <v>330719</v>
      </c>
      <c r="L22" s="39">
        <v>330819</v>
      </c>
      <c r="M22" s="39">
        <v>330919</v>
      </c>
      <c r="N22" s="39">
        <v>331019</v>
      </c>
      <c r="O22" s="55"/>
      <c r="P22" s="40" t="s">
        <v>20</v>
      </c>
      <c r="Q22" s="55"/>
      <c r="R22" s="55"/>
      <c r="S22" s="55"/>
    </row>
    <row r="23" spans="1:19" ht="30" customHeight="1" x14ac:dyDescent="0.2">
      <c r="A23" s="55"/>
      <c r="B23" s="58"/>
      <c r="C23" s="59"/>
      <c r="D23" s="39">
        <v>330025</v>
      </c>
      <c r="E23" s="39">
        <v>330125</v>
      </c>
      <c r="F23" s="39">
        <v>330225</v>
      </c>
      <c r="G23" s="39">
        <v>330325</v>
      </c>
      <c r="H23" s="39">
        <v>330425</v>
      </c>
      <c r="I23" s="39">
        <v>330525</v>
      </c>
      <c r="J23" s="39">
        <v>330625</v>
      </c>
      <c r="K23" s="39">
        <v>330725</v>
      </c>
      <c r="L23" s="39">
        <v>330825</v>
      </c>
      <c r="M23" s="39">
        <v>330925</v>
      </c>
      <c r="N23" s="39">
        <v>331025</v>
      </c>
      <c r="O23" s="55"/>
      <c r="P23" s="40" t="s">
        <v>63</v>
      </c>
      <c r="Q23" s="55"/>
      <c r="R23" s="55"/>
      <c r="S23" s="55"/>
    </row>
    <row r="24" spans="1:19" ht="30" customHeight="1" x14ac:dyDescent="0.2">
      <c r="A24" s="55"/>
      <c r="B24" s="58"/>
      <c r="C24" s="59"/>
      <c r="D24" s="39">
        <v>330028</v>
      </c>
      <c r="E24" s="39">
        <v>330128</v>
      </c>
      <c r="F24" s="39">
        <v>330228</v>
      </c>
      <c r="G24" s="39">
        <v>330328</v>
      </c>
      <c r="H24" s="39">
        <v>330428</v>
      </c>
      <c r="I24" s="39">
        <v>330528</v>
      </c>
      <c r="J24" s="39">
        <v>330628</v>
      </c>
      <c r="K24" s="39">
        <v>330728</v>
      </c>
      <c r="L24" s="39">
        <v>330828</v>
      </c>
      <c r="M24" s="39">
        <v>330928</v>
      </c>
      <c r="N24" s="39">
        <v>331028</v>
      </c>
      <c r="O24" s="55"/>
      <c r="P24" s="40" t="s">
        <v>41</v>
      </c>
      <c r="Q24" s="55"/>
      <c r="R24" s="55"/>
      <c r="S24" s="55"/>
    </row>
    <row r="25" spans="1:19" ht="30" customHeight="1" x14ac:dyDescent="0.2">
      <c r="A25" s="55"/>
      <c r="B25" s="58"/>
      <c r="C25" s="59"/>
      <c r="D25" s="39">
        <v>330058</v>
      </c>
      <c r="E25" s="39">
        <v>330158</v>
      </c>
      <c r="F25" s="39">
        <v>330258</v>
      </c>
      <c r="G25" s="39">
        <v>330358</v>
      </c>
      <c r="H25" s="39">
        <v>330458</v>
      </c>
      <c r="I25" s="39">
        <v>330558</v>
      </c>
      <c r="J25" s="39">
        <v>330658</v>
      </c>
      <c r="K25" s="39">
        <v>330758</v>
      </c>
      <c r="L25" s="39">
        <v>330858</v>
      </c>
      <c r="M25" s="39">
        <v>330958</v>
      </c>
      <c r="N25" s="39">
        <v>331058</v>
      </c>
      <c r="O25" s="55"/>
      <c r="P25" s="40" t="s">
        <v>39</v>
      </c>
      <c r="Q25" s="55"/>
      <c r="R25" s="55"/>
      <c r="S25" s="55"/>
    </row>
    <row r="26" spans="1:19" ht="30" customHeight="1" x14ac:dyDescent="0.2">
      <c r="A26" s="55"/>
      <c r="B26" s="58"/>
      <c r="C26" s="59"/>
      <c r="D26" s="39">
        <v>330059</v>
      </c>
      <c r="E26" s="39">
        <v>330159</v>
      </c>
      <c r="F26" s="39">
        <v>330259</v>
      </c>
      <c r="G26" s="39">
        <v>330359</v>
      </c>
      <c r="H26" s="39">
        <v>330459</v>
      </c>
      <c r="I26" s="39">
        <v>330559</v>
      </c>
      <c r="J26" s="39">
        <v>330659</v>
      </c>
      <c r="K26" s="39">
        <v>330759</v>
      </c>
      <c r="L26" s="39">
        <v>330859</v>
      </c>
      <c r="M26" s="39">
        <v>330959</v>
      </c>
      <c r="N26" s="39">
        <v>331059</v>
      </c>
      <c r="O26" s="55"/>
      <c r="P26" s="40" t="s">
        <v>40</v>
      </c>
      <c r="Q26" s="55"/>
      <c r="R26" s="55"/>
      <c r="S26" s="55"/>
    </row>
    <row r="27" spans="1:19" ht="30" customHeight="1" x14ac:dyDescent="0.2">
      <c r="A27" s="55"/>
      <c r="B27" s="58"/>
      <c r="C27" s="59"/>
      <c r="D27" s="39">
        <v>330060</v>
      </c>
      <c r="E27" s="39">
        <v>330160</v>
      </c>
      <c r="F27" s="39">
        <v>330260</v>
      </c>
      <c r="G27" s="39">
        <v>330360</v>
      </c>
      <c r="H27" s="39">
        <v>330460</v>
      </c>
      <c r="I27" s="39">
        <v>330560</v>
      </c>
      <c r="J27" s="39">
        <v>330660</v>
      </c>
      <c r="K27" s="39">
        <v>330760</v>
      </c>
      <c r="L27" s="39">
        <v>330860</v>
      </c>
      <c r="M27" s="39">
        <v>330960</v>
      </c>
      <c r="N27" s="39">
        <v>331060</v>
      </c>
      <c r="O27" s="55"/>
      <c r="P27" s="40" t="s">
        <v>57</v>
      </c>
      <c r="Q27" s="55"/>
      <c r="R27" s="55"/>
      <c r="S27" s="55"/>
    </row>
    <row r="28" spans="1:19" ht="30" customHeight="1" x14ac:dyDescent="0.2">
      <c r="A28" s="55"/>
      <c r="B28" s="58"/>
      <c r="C28" s="59"/>
      <c r="D28" s="39">
        <v>330061</v>
      </c>
      <c r="E28" s="39">
        <v>330161</v>
      </c>
      <c r="F28" s="39">
        <v>330261</v>
      </c>
      <c r="G28" s="39">
        <v>330361</v>
      </c>
      <c r="H28" s="39">
        <v>330461</v>
      </c>
      <c r="I28" s="39">
        <v>330561</v>
      </c>
      <c r="J28" s="39">
        <v>330661</v>
      </c>
      <c r="K28" s="39">
        <v>330761</v>
      </c>
      <c r="L28" s="39">
        <v>330861</v>
      </c>
      <c r="M28" s="39">
        <v>330961</v>
      </c>
      <c r="N28" s="39">
        <v>331061</v>
      </c>
      <c r="O28" s="55"/>
      <c r="P28" s="40" t="s">
        <v>58</v>
      </c>
      <c r="Q28" s="55"/>
      <c r="R28" s="55"/>
      <c r="S28" s="55"/>
    </row>
    <row r="29" spans="1:19" ht="30" customHeight="1" x14ac:dyDescent="0.2">
      <c r="A29" s="44"/>
      <c r="B29" s="60"/>
      <c r="C29" s="61"/>
      <c r="D29" s="39">
        <v>330063</v>
      </c>
      <c r="E29" s="39">
        <v>330163</v>
      </c>
      <c r="F29" s="39">
        <v>330263</v>
      </c>
      <c r="G29" s="39">
        <v>330363</v>
      </c>
      <c r="H29" s="39">
        <v>330463</v>
      </c>
      <c r="I29" s="39">
        <v>330563</v>
      </c>
      <c r="J29" s="39">
        <v>330663</v>
      </c>
      <c r="K29" s="39">
        <v>330763</v>
      </c>
      <c r="L29" s="39">
        <v>330863</v>
      </c>
      <c r="M29" s="39">
        <v>330963</v>
      </c>
      <c r="N29" s="39">
        <v>331063</v>
      </c>
      <c r="O29" s="44"/>
      <c r="P29" s="40" t="s">
        <v>59</v>
      </c>
      <c r="Q29" s="44"/>
      <c r="R29" s="44"/>
      <c r="S29" s="44"/>
    </row>
    <row r="30" spans="1:19" ht="33" customHeight="1" x14ac:dyDescent="0.2">
      <c r="A30" s="45" t="s">
        <v>78</v>
      </c>
      <c r="B30" s="46"/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7"/>
    </row>
    <row r="31" spans="1:19" ht="28.5" customHeight="1" x14ac:dyDescent="0.2">
      <c r="A31" s="48" t="s">
        <v>15</v>
      </c>
      <c r="B31" s="48" t="s">
        <v>4</v>
      </c>
      <c r="C31" s="48" t="s">
        <v>13</v>
      </c>
      <c r="D31" s="52" t="s">
        <v>6</v>
      </c>
      <c r="E31" s="53"/>
      <c r="F31" s="53"/>
      <c r="G31" s="53"/>
      <c r="H31" s="53"/>
      <c r="I31" s="53"/>
      <c r="J31" s="53"/>
      <c r="K31" s="53"/>
      <c r="L31" s="53"/>
      <c r="M31" s="53"/>
      <c r="N31" s="54"/>
      <c r="O31" s="49" t="s">
        <v>5</v>
      </c>
      <c r="P31" s="51" t="s">
        <v>10</v>
      </c>
      <c r="Q31" s="51" t="s">
        <v>11</v>
      </c>
      <c r="R31" s="51"/>
      <c r="S31" s="51"/>
    </row>
    <row r="32" spans="1:19" ht="39" customHeight="1" x14ac:dyDescent="0.2">
      <c r="A32" s="48"/>
      <c r="B32" s="48"/>
      <c r="C32" s="48"/>
      <c r="D32" s="7" t="s">
        <v>50</v>
      </c>
      <c r="E32" s="7" t="s">
        <v>43</v>
      </c>
      <c r="F32" s="7" t="s">
        <v>44</v>
      </c>
      <c r="G32" s="7" t="s">
        <v>45</v>
      </c>
      <c r="H32" s="7" t="s">
        <v>46</v>
      </c>
      <c r="I32" s="7" t="s">
        <v>47</v>
      </c>
      <c r="J32" s="7" t="s">
        <v>48</v>
      </c>
      <c r="K32" s="7" t="s">
        <v>49</v>
      </c>
      <c r="L32" s="7" t="s">
        <v>66</v>
      </c>
      <c r="M32" s="7" t="s">
        <v>67</v>
      </c>
      <c r="N32" s="7" t="s">
        <v>68</v>
      </c>
      <c r="O32" s="50"/>
      <c r="P32" s="51"/>
      <c r="Q32" s="31" t="s">
        <v>0</v>
      </c>
      <c r="R32" s="31" t="s">
        <v>9</v>
      </c>
      <c r="S32" s="31" t="s">
        <v>1</v>
      </c>
    </row>
    <row r="33" spans="1:19" ht="24" customHeight="1" x14ac:dyDescent="0.2">
      <c r="A33" s="27">
        <v>598005</v>
      </c>
      <c r="B33" s="30"/>
      <c r="C33" s="30"/>
      <c r="D33" s="30">
        <v>3399</v>
      </c>
      <c r="E33" s="30">
        <v>3301</v>
      </c>
      <c r="F33" s="30">
        <v>3302</v>
      </c>
      <c r="G33" s="30">
        <v>3303</v>
      </c>
      <c r="H33" s="30">
        <v>3304</v>
      </c>
      <c r="I33" s="30">
        <v>3305</v>
      </c>
      <c r="J33" s="30">
        <v>3306</v>
      </c>
      <c r="K33" s="30">
        <v>3307</v>
      </c>
      <c r="L33" s="30">
        <v>3308</v>
      </c>
      <c r="M33" s="30">
        <v>3309</v>
      </c>
      <c r="N33" s="30">
        <v>3310</v>
      </c>
      <c r="O33" s="29" t="str">
        <f>VLOOKUP(A33,[1]PEÇAS!$A$12:$Q$112,14,FALSE)</f>
        <v>CABECEIRA SUP PTA DESL ATRIA 1289X36X45MM + COR</v>
      </c>
      <c r="P33" s="43">
        <v>1</v>
      </c>
      <c r="Q33" s="43">
        <f>VLOOKUP(A33,[1]PEÇAS!$A$12:$Q$112,15,FALSE)</f>
        <v>1289</v>
      </c>
      <c r="R33" s="43">
        <f>VLOOKUP(A33,[1]PEÇAS!$A$12:$Q$112,16,FALSE)</f>
        <v>36</v>
      </c>
      <c r="S33" s="43">
        <f>VLOOKUP(A33,[1]PEÇAS!$A$12:$Q$112,17,FALSE)</f>
        <v>45</v>
      </c>
    </row>
    <row r="34" spans="1:19" ht="24" customHeight="1" x14ac:dyDescent="0.2">
      <c r="A34" s="29"/>
      <c r="B34" s="30">
        <f>A33</f>
        <v>598005</v>
      </c>
      <c r="C34" s="29"/>
      <c r="D34" s="30">
        <v>3399</v>
      </c>
      <c r="E34" s="30">
        <v>3300</v>
      </c>
      <c r="F34" s="30">
        <v>3300</v>
      </c>
      <c r="G34" s="30">
        <v>3300</v>
      </c>
      <c r="H34" s="30">
        <v>3300</v>
      </c>
      <c r="I34" s="30">
        <v>3300</v>
      </c>
      <c r="J34" s="30">
        <v>3300</v>
      </c>
      <c r="K34" s="30">
        <v>3300</v>
      </c>
      <c r="L34" s="30">
        <v>3300</v>
      </c>
      <c r="M34" s="30">
        <v>3300</v>
      </c>
      <c r="N34" s="30">
        <v>3300</v>
      </c>
      <c r="O34" s="29" t="str">
        <f>SUBSTITUTE(O33,"+ COR", "- NATURAL")</f>
        <v>CABECEIRA SUP PTA DESL ATRIA 1289X36X45MM - NATURAL</v>
      </c>
      <c r="P34" s="44"/>
      <c r="Q34" s="44"/>
      <c r="R34" s="44"/>
      <c r="S34" s="44"/>
    </row>
    <row r="35" spans="1:19" ht="24" customHeight="1" x14ac:dyDescent="0.2">
      <c r="A35" s="10"/>
      <c r="B35" s="8"/>
      <c r="C35" s="8">
        <v>1020183</v>
      </c>
      <c r="D35" s="8" t="s">
        <v>14</v>
      </c>
      <c r="E35" s="8" t="s">
        <v>14</v>
      </c>
      <c r="F35" s="8" t="s">
        <v>14</v>
      </c>
      <c r="G35" s="8" t="s">
        <v>14</v>
      </c>
      <c r="H35" s="8" t="s">
        <v>14</v>
      </c>
      <c r="I35" s="8" t="s">
        <v>14</v>
      </c>
      <c r="J35" s="8" t="s">
        <v>14</v>
      </c>
      <c r="K35" s="8" t="s">
        <v>14</v>
      </c>
      <c r="L35" s="8" t="s">
        <v>14</v>
      </c>
      <c r="M35" s="8" t="s">
        <v>14</v>
      </c>
      <c r="N35" s="8" t="s">
        <v>14</v>
      </c>
      <c r="O35" s="11" t="s">
        <v>74</v>
      </c>
      <c r="P35" s="12"/>
      <c r="Q35" s="12"/>
      <c r="R35" s="12"/>
      <c r="S35" s="13"/>
    </row>
    <row r="36" spans="1:19" ht="24" customHeight="1" x14ac:dyDescent="0.2">
      <c r="A36" s="10"/>
      <c r="B36" s="8">
        <v>598099</v>
      </c>
      <c r="C36" s="8"/>
      <c r="D36" s="9" t="s">
        <v>14</v>
      </c>
      <c r="E36" s="9" t="s">
        <v>16</v>
      </c>
      <c r="F36" s="9" t="s">
        <v>17</v>
      </c>
      <c r="G36" s="9" t="s">
        <v>18</v>
      </c>
      <c r="H36" s="9" t="s">
        <v>27</v>
      </c>
      <c r="I36" s="9" t="s">
        <v>2</v>
      </c>
      <c r="J36" s="9" t="s">
        <v>28</v>
      </c>
      <c r="K36" s="9" t="s">
        <v>29</v>
      </c>
      <c r="L36" s="9" t="s">
        <v>52</v>
      </c>
      <c r="M36" s="9" t="s">
        <v>30</v>
      </c>
      <c r="N36" s="9" t="s">
        <v>69</v>
      </c>
      <c r="O36" s="11" t="str">
        <f>VLOOKUP(B36,[1]PEÇAS!$A$6:$Q$9,14,FALSE)</f>
        <v>PINTURA PL ALUM SUPERIOR ATRIA/ANTARES + COR</v>
      </c>
      <c r="P36" s="8"/>
      <c r="Q36" s="8" t="s">
        <v>19</v>
      </c>
      <c r="R36" s="6"/>
      <c r="S36" s="6"/>
    </row>
    <row r="37" spans="1:19" ht="8.25" customHeight="1" x14ac:dyDescent="0.2">
      <c r="A37" s="11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3"/>
    </row>
    <row r="38" spans="1:19" ht="24" customHeight="1" x14ac:dyDescent="0.2">
      <c r="A38" s="27">
        <v>598013</v>
      </c>
      <c r="B38" s="30"/>
      <c r="C38" s="30"/>
      <c r="D38" s="30">
        <v>3399</v>
      </c>
      <c r="E38" s="30">
        <v>3301</v>
      </c>
      <c r="F38" s="30">
        <v>3302</v>
      </c>
      <c r="G38" s="30">
        <v>3303</v>
      </c>
      <c r="H38" s="30">
        <v>3304</v>
      </c>
      <c r="I38" s="30">
        <v>3305</v>
      </c>
      <c r="J38" s="30">
        <v>3306</v>
      </c>
      <c r="K38" s="30">
        <v>3307</v>
      </c>
      <c r="L38" s="30">
        <v>3308</v>
      </c>
      <c r="M38" s="30">
        <v>3309</v>
      </c>
      <c r="N38" s="30">
        <v>3310</v>
      </c>
      <c r="O38" s="29" t="str">
        <f>VLOOKUP(A38,[1]PEÇAS!$A$12:$Q$112,14,FALSE)</f>
        <v>CABECEIRA INF PTA DESL ATRIA 1289X36X45MM + COR</v>
      </c>
      <c r="P38" s="43">
        <v>1</v>
      </c>
      <c r="Q38" s="43">
        <f>VLOOKUP(A38,[1]PEÇAS!$A$12:$Q$112,15,FALSE)</f>
        <v>1289</v>
      </c>
      <c r="R38" s="43">
        <f>VLOOKUP(A38,[1]PEÇAS!$A$12:$Q$112,16,FALSE)</f>
        <v>36</v>
      </c>
      <c r="S38" s="43">
        <f>VLOOKUP(A38,[1]PEÇAS!$A$12:$Q$112,17,FALSE)</f>
        <v>45</v>
      </c>
    </row>
    <row r="39" spans="1:19" ht="24" customHeight="1" x14ac:dyDescent="0.2">
      <c r="A39" s="29"/>
      <c r="B39" s="30">
        <f>A38</f>
        <v>598013</v>
      </c>
      <c r="C39" s="29"/>
      <c r="D39" s="30">
        <v>3399</v>
      </c>
      <c r="E39" s="30">
        <v>3300</v>
      </c>
      <c r="F39" s="30">
        <v>3300</v>
      </c>
      <c r="G39" s="30">
        <v>3300</v>
      </c>
      <c r="H39" s="30">
        <v>3300</v>
      </c>
      <c r="I39" s="30">
        <v>3300</v>
      </c>
      <c r="J39" s="30">
        <v>3300</v>
      </c>
      <c r="K39" s="30">
        <v>3300</v>
      </c>
      <c r="L39" s="30">
        <v>3300</v>
      </c>
      <c r="M39" s="30">
        <v>3300</v>
      </c>
      <c r="N39" s="30">
        <v>3300</v>
      </c>
      <c r="O39" s="29" t="str">
        <f>SUBSTITUTE(O38,"+ COR", "- NATURAL")</f>
        <v>CABECEIRA INF PTA DESL ATRIA 1289X36X45MM - NATURAL</v>
      </c>
      <c r="P39" s="44"/>
      <c r="Q39" s="44"/>
      <c r="R39" s="44"/>
      <c r="S39" s="44"/>
    </row>
    <row r="40" spans="1:19" ht="24" customHeight="1" x14ac:dyDescent="0.2">
      <c r="A40" s="10"/>
      <c r="B40" s="8"/>
      <c r="C40" s="8">
        <v>1020184</v>
      </c>
      <c r="D40" s="8" t="s">
        <v>14</v>
      </c>
      <c r="E40" s="8" t="s">
        <v>14</v>
      </c>
      <c r="F40" s="8" t="s">
        <v>14</v>
      </c>
      <c r="G40" s="8" t="s">
        <v>14</v>
      </c>
      <c r="H40" s="8" t="s">
        <v>14</v>
      </c>
      <c r="I40" s="8" t="s">
        <v>14</v>
      </c>
      <c r="J40" s="8" t="s">
        <v>14</v>
      </c>
      <c r="K40" s="8" t="s">
        <v>14</v>
      </c>
      <c r="L40" s="8" t="s">
        <v>14</v>
      </c>
      <c r="M40" s="8" t="s">
        <v>14</v>
      </c>
      <c r="N40" s="8" t="s">
        <v>14</v>
      </c>
      <c r="O40" s="11" t="s">
        <v>75</v>
      </c>
      <c r="P40" s="12"/>
      <c r="Q40" s="12"/>
      <c r="R40" s="12"/>
      <c r="S40" s="13"/>
    </row>
    <row r="41" spans="1:19" ht="24" customHeight="1" x14ac:dyDescent="0.2">
      <c r="A41" s="10"/>
      <c r="B41" s="8">
        <v>598098</v>
      </c>
      <c r="C41" s="8"/>
      <c r="D41" s="9" t="s">
        <v>14</v>
      </c>
      <c r="E41" s="9" t="s">
        <v>16</v>
      </c>
      <c r="F41" s="9" t="s">
        <v>17</v>
      </c>
      <c r="G41" s="9" t="s">
        <v>18</v>
      </c>
      <c r="H41" s="9" t="s">
        <v>27</v>
      </c>
      <c r="I41" s="9" t="s">
        <v>2</v>
      </c>
      <c r="J41" s="9" t="s">
        <v>28</v>
      </c>
      <c r="K41" s="9" t="s">
        <v>29</v>
      </c>
      <c r="L41" s="9" t="s">
        <v>52</v>
      </c>
      <c r="M41" s="9" t="s">
        <v>30</v>
      </c>
      <c r="N41" s="9" t="s">
        <v>69</v>
      </c>
      <c r="O41" s="11" t="str">
        <f>VLOOKUP(B41,[1]PEÇAS!$A$6:$Q$9,14,FALSE)</f>
        <v>PINTURA PL ALUM INFERIOR ATRIA/ANTARES + COR</v>
      </c>
      <c r="P41" s="8"/>
      <c r="Q41" s="8" t="s">
        <v>19</v>
      </c>
      <c r="R41" s="6"/>
      <c r="S41" s="6"/>
    </row>
    <row r="42" spans="1:19" ht="8.25" customHeight="1" x14ac:dyDescent="0.2">
      <c r="A42" s="11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3"/>
    </row>
    <row r="43" spans="1:19" ht="24" customHeight="1" x14ac:dyDescent="0.2">
      <c r="A43" s="27">
        <v>598020</v>
      </c>
      <c r="B43" s="30"/>
      <c r="C43" s="30"/>
      <c r="D43" s="30">
        <v>3399</v>
      </c>
      <c r="E43" s="30">
        <v>3301</v>
      </c>
      <c r="F43" s="30">
        <v>3302</v>
      </c>
      <c r="G43" s="30">
        <v>3303</v>
      </c>
      <c r="H43" s="30">
        <v>3304</v>
      </c>
      <c r="I43" s="30">
        <v>3305</v>
      </c>
      <c r="J43" s="30">
        <v>3306</v>
      </c>
      <c r="K43" s="30">
        <v>3307</v>
      </c>
      <c r="L43" s="30">
        <v>3308</v>
      </c>
      <c r="M43" s="30">
        <v>3309</v>
      </c>
      <c r="N43" s="30">
        <v>3310</v>
      </c>
      <c r="O43" s="29" t="str">
        <f>VLOOKUP(A43,[1]PEÇAS!$A$12:$Q$112,14,FALSE)</f>
        <v>LATERAL DIR/ESQ PTA DESL ATRIA 2200X36X45MM + COR</v>
      </c>
      <c r="P43" s="43">
        <v>1</v>
      </c>
      <c r="Q43" s="43">
        <f>VLOOKUP(A43,[1]PEÇAS!$A$12:$Q$112,15,FALSE)</f>
        <v>2200</v>
      </c>
      <c r="R43" s="43">
        <f>VLOOKUP(A43,[1]PEÇAS!$A$12:$Q$112,16,FALSE)</f>
        <v>36</v>
      </c>
      <c r="S43" s="43">
        <f>VLOOKUP(A43,[1]PEÇAS!$A$12:$Q$112,17,FALSE)</f>
        <v>45</v>
      </c>
    </row>
    <row r="44" spans="1:19" ht="24" customHeight="1" x14ac:dyDescent="0.2">
      <c r="A44" s="29"/>
      <c r="B44" s="30">
        <f>A43</f>
        <v>598020</v>
      </c>
      <c r="C44" s="29"/>
      <c r="D44" s="30">
        <v>3399</v>
      </c>
      <c r="E44" s="30">
        <v>3300</v>
      </c>
      <c r="F44" s="30">
        <v>3300</v>
      </c>
      <c r="G44" s="30">
        <v>3300</v>
      </c>
      <c r="H44" s="30">
        <v>3300</v>
      </c>
      <c r="I44" s="30">
        <v>3300</v>
      </c>
      <c r="J44" s="30">
        <v>3300</v>
      </c>
      <c r="K44" s="30">
        <v>3300</v>
      </c>
      <c r="L44" s="30">
        <v>3300</v>
      </c>
      <c r="M44" s="30">
        <v>3300</v>
      </c>
      <c r="N44" s="30">
        <v>3300</v>
      </c>
      <c r="O44" s="29" t="str">
        <f>SUBSTITUTE(O43,"+ COR", "- NATURAL")</f>
        <v>LATERAL DIR/ESQ PTA DESL ATRIA 2200X36X45MM - NATURAL</v>
      </c>
      <c r="P44" s="44"/>
      <c r="Q44" s="44"/>
      <c r="R44" s="44"/>
      <c r="S44" s="44"/>
    </row>
    <row r="45" spans="1:19" ht="24" customHeight="1" x14ac:dyDescent="0.2">
      <c r="A45" s="10"/>
      <c r="B45" s="8"/>
      <c r="C45" s="8">
        <v>1020182</v>
      </c>
      <c r="D45" s="8" t="s">
        <v>14</v>
      </c>
      <c r="E45" s="8" t="s">
        <v>14</v>
      </c>
      <c r="F45" s="8" t="s">
        <v>14</v>
      </c>
      <c r="G45" s="8" t="s">
        <v>14</v>
      </c>
      <c r="H45" s="8" t="s">
        <v>14</v>
      </c>
      <c r="I45" s="8" t="s">
        <v>14</v>
      </c>
      <c r="J45" s="8" t="s">
        <v>14</v>
      </c>
      <c r="K45" s="8" t="s">
        <v>14</v>
      </c>
      <c r="L45" s="8" t="s">
        <v>14</v>
      </c>
      <c r="M45" s="8" t="s">
        <v>14</v>
      </c>
      <c r="N45" s="8" t="s">
        <v>14</v>
      </c>
      <c r="O45" s="11" t="s">
        <v>76</v>
      </c>
      <c r="P45" s="12"/>
      <c r="Q45" s="12"/>
      <c r="R45" s="12"/>
      <c r="S45" s="13"/>
    </row>
    <row r="46" spans="1:19" ht="24" customHeight="1" x14ac:dyDescent="0.2">
      <c r="A46" s="10"/>
      <c r="B46" s="8">
        <v>598097</v>
      </c>
      <c r="C46" s="8"/>
      <c r="D46" s="9" t="s">
        <v>14</v>
      </c>
      <c r="E46" s="9" t="s">
        <v>16</v>
      </c>
      <c r="F46" s="9" t="s">
        <v>17</v>
      </c>
      <c r="G46" s="9" t="s">
        <v>18</v>
      </c>
      <c r="H46" s="9" t="s">
        <v>27</v>
      </c>
      <c r="I46" s="9" t="s">
        <v>2</v>
      </c>
      <c r="J46" s="9" t="s">
        <v>28</v>
      </c>
      <c r="K46" s="9" t="s">
        <v>29</v>
      </c>
      <c r="L46" s="9" t="s">
        <v>52</v>
      </c>
      <c r="M46" s="9" t="s">
        <v>30</v>
      </c>
      <c r="N46" s="9" t="s">
        <v>69</v>
      </c>
      <c r="O46" s="11" t="str">
        <f>VLOOKUP(B46,[1]PEÇAS!$A$6:$Q$9,14,FALSE)</f>
        <v>PINTURA PL ALUM LATERAL ATRIA/ANTARES + COR</v>
      </c>
      <c r="P46" s="8"/>
      <c r="Q46" s="8" t="s">
        <v>19</v>
      </c>
      <c r="R46" s="6"/>
      <c r="S46" s="6"/>
    </row>
    <row r="47" spans="1:19" ht="8.25" customHeight="1" x14ac:dyDescent="0.2">
      <c r="A47" s="11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3"/>
    </row>
    <row r="48" spans="1:19" ht="24" customHeight="1" x14ac:dyDescent="0.2">
      <c r="A48" s="27">
        <v>598030</v>
      </c>
      <c r="B48" s="30"/>
      <c r="C48" s="30"/>
      <c r="D48" s="30">
        <v>3399</v>
      </c>
      <c r="E48" s="30">
        <v>3301</v>
      </c>
      <c r="F48" s="30">
        <v>3302</v>
      </c>
      <c r="G48" s="30">
        <v>3303</v>
      </c>
      <c r="H48" s="30">
        <v>3304</v>
      </c>
      <c r="I48" s="30">
        <v>3305</v>
      </c>
      <c r="J48" s="30">
        <v>3306</v>
      </c>
      <c r="K48" s="30">
        <v>3307</v>
      </c>
      <c r="L48" s="30">
        <v>3308</v>
      </c>
      <c r="M48" s="30">
        <v>3309</v>
      </c>
      <c r="N48" s="30">
        <v>3310</v>
      </c>
      <c r="O48" s="29" t="str">
        <f>VLOOKUP(A48,[1]PEÇAS!$A$12:$Q$112,14,FALSE)</f>
        <v>LATERAL DIR PTA DESL ATRIA PUX 2200X36X45MM + COR</v>
      </c>
      <c r="P48" s="43">
        <v>1</v>
      </c>
      <c r="Q48" s="43">
        <f>VLOOKUP(A48,[1]PEÇAS!$A$12:$Q$112,15,FALSE)</f>
        <v>2200</v>
      </c>
      <c r="R48" s="43">
        <f>VLOOKUP(A48,[1]PEÇAS!$A$12:$Q$112,16,FALSE)</f>
        <v>36</v>
      </c>
      <c r="S48" s="43">
        <f>VLOOKUP(A48,[1]PEÇAS!$A$12:$Q$112,17,FALSE)</f>
        <v>45</v>
      </c>
    </row>
    <row r="49" spans="1:19" ht="24" customHeight="1" x14ac:dyDescent="0.2">
      <c r="A49" s="29"/>
      <c r="B49" s="30">
        <f>A48</f>
        <v>598030</v>
      </c>
      <c r="C49" s="29"/>
      <c r="D49" s="30">
        <v>3399</v>
      </c>
      <c r="E49" s="30">
        <v>3300</v>
      </c>
      <c r="F49" s="30">
        <v>3300</v>
      </c>
      <c r="G49" s="30">
        <v>3300</v>
      </c>
      <c r="H49" s="30">
        <v>3300</v>
      </c>
      <c r="I49" s="30">
        <v>3300</v>
      </c>
      <c r="J49" s="30">
        <v>3300</v>
      </c>
      <c r="K49" s="30">
        <v>3300</v>
      </c>
      <c r="L49" s="30">
        <v>3300</v>
      </c>
      <c r="M49" s="30">
        <v>3300</v>
      </c>
      <c r="N49" s="30">
        <v>3300</v>
      </c>
      <c r="O49" s="29" t="str">
        <f>SUBSTITUTE(O48,"+ COR", "- NATURAL")</f>
        <v>LATERAL DIR PTA DESL ATRIA PUX 2200X36X45MM - NATURAL</v>
      </c>
      <c r="P49" s="44"/>
      <c r="Q49" s="44"/>
      <c r="R49" s="44"/>
      <c r="S49" s="44"/>
    </row>
    <row r="50" spans="1:19" ht="24" customHeight="1" x14ac:dyDescent="0.2">
      <c r="A50" s="10"/>
      <c r="B50" s="8"/>
      <c r="C50" s="8">
        <v>1020182</v>
      </c>
      <c r="D50" s="8" t="s">
        <v>14</v>
      </c>
      <c r="E50" s="8" t="s">
        <v>14</v>
      </c>
      <c r="F50" s="8" t="s">
        <v>14</v>
      </c>
      <c r="G50" s="8" t="s">
        <v>14</v>
      </c>
      <c r="H50" s="8" t="s">
        <v>14</v>
      </c>
      <c r="I50" s="8" t="s">
        <v>14</v>
      </c>
      <c r="J50" s="8" t="s">
        <v>14</v>
      </c>
      <c r="K50" s="8" t="s">
        <v>14</v>
      </c>
      <c r="L50" s="8" t="s">
        <v>14</v>
      </c>
      <c r="M50" s="8" t="s">
        <v>14</v>
      </c>
      <c r="N50" s="8" t="s">
        <v>14</v>
      </c>
      <c r="O50" s="11" t="s">
        <v>76</v>
      </c>
      <c r="P50" s="12"/>
      <c r="Q50" s="12"/>
      <c r="R50" s="12"/>
      <c r="S50" s="13"/>
    </row>
    <row r="51" spans="1:19" ht="24" customHeight="1" x14ac:dyDescent="0.2">
      <c r="A51" s="10"/>
      <c r="B51" s="8">
        <v>598097</v>
      </c>
      <c r="C51" s="8"/>
      <c r="D51" s="9" t="s">
        <v>14</v>
      </c>
      <c r="E51" s="9" t="s">
        <v>16</v>
      </c>
      <c r="F51" s="9" t="s">
        <v>17</v>
      </c>
      <c r="G51" s="9" t="s">
        <v>18</v>
      </c>
      <c r="H51" s="9" t="s">
        <v>27</v>
      </c>
      <c r="I51" s="9" t="s">
        <v>2</v>
      </c>
      <c r="J51" s="9" t="s">
        <v>28</v>
      </c>
      <c r="K51" s="9" t="s">
        <v>29</v>
      </c>
      <c r="L51" s="9" t="s">
        <v>52</v>
      </c>
      <c r="M51" s="9" t="s">
        <v>30</v>
      </c>
      <c r="N51" s="9" t="s">
        <v>69</v>
      </c>
      <c r="O51" s="11" t="str">
        <f>VLOOKUP(B51,[1]PEÇAS!$A$6:$Q$9,14,FALSE)</f>
        <v>PINTURA PL ALUM LATERAL ATRIA/ANTARES + COR</v>
      </c>
      <c r="P51" s="8"/>
      <c r="Q51" s="8" t="s">
        <v>19</v>
      </c>
      <c r="R51" s="6"/>
      <c r="S51" s="6"/>
    </row>
    <row r="52" spans="1:19" ht="8.25" customHeight="1" x14ac:dyDescent="0.2">
      <c r="A52" s="11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3"/>
    </row>
    <row r="53" spans="1:19" ht="30" customHeight="1" x14ac:dyDescent="0.2">
      <c r="A53" s="37">
        <v>598096</v>
      </c>
      <c r="B53" s="30"/>
      <c r="C53" s="30"/>
      <c r="D53" s="34" t="s">
        <v>84</v>
      </c>
      <c r="E53" s="30">
        <v>3301</v>
      </c>
      <c r="F53" s="30">
        <v>3302</v>
      </c>
      <c r="G53" s="30">
        <v>3303</v>
      </c>
      <c r="H53" s="30">
        <v>3304</v>
      </c>
      <c r="I53" s="30">
        <v>3305</v>
      </c>
      <c r="J53" s="30">
        <v>3306</v>
      </c>
      <c r="K53" s="30">
        <v>3307</v>
      </c>
      <c r="L53" s="30">
        <v>3308</v>
      </c>
      <c r="M53" s="30">
        <v>3309</v>
      </c>
      <c r="N53" s="30">
        <v>3310</v>
      </c>
      <c r="O53" s="38" t="str">
        <f>VLOOKUP(A53,[1]PEÇAS!$A$12:$Q$150,14,FALSE)</f>
        <v>PUXADOR INDUS ATRIA S/CILINDRO + COR</v>
      </c>
      <c r="P53" s="36">
        <v>1</v>
      </c>
      <c r="Q53" s="36">
        <f>VLOOKUP(A53,[1]PEÇAS!$A$12:$Q$150,15,FALSE)</f>
        <v>168</v>
      </c>
      <c r="R53" s="36">
        <f>VLOOKUP(A53,[1]PEÇAS!$A$12:$Q$150,16,FALSE)</f>
        <v>86</v>
      </c>
      <c r="S53" s="36">
        <f>VLOOKUP(A53,[1]PEÇAS!$A$12:$Q$150,17,FALSE)</f>
        <v>45</v>
      </c>
    </row>
    <row r="54" spans="1:19" ht="30" customHeight="1" x14ac:dyDescent="0.2">
      <c r="A54" s="42"/>
      <c r="B54" s="8"/>
      <c r="C54" s="8">
        <v>1010270</v>
      </c>
      <c r="D54" s="8" t="s">
        <v>14</v>
      </c>
      <c r="E54" s="8" t="s">
        <v>14</v>
      </c>
      <c r="F54" s="8" t="s">
        <v>14</v>
      </c>
      <c r="G54" s="8" t="s">
        <v>14</v>
      </c>
      <c r="H54" s="8" t="s">
        <v>14</v>
      </c>
      <c r="I54" s="8" t="s">
        <v>14</v>
      </c>
      <c r="J54" s="8" t="s">
        <v>14</v>
      </c>
      <c r="K54" s="8" t="s">
        <v>14</v>
      </c>
      <c r="L54" s="8" t="s">
        <v>14</v>
      </c>
      <c r="M54" s="8" t="s">
        <v>14</v>
      </c>
      <c r="N54" s="8" t="s">
        <v>14</v>
      </c>
      <c r="O54" s="10" t="str">
        <f>SUBSTITUTE(O53,"+ COR", "- NATURAL")</f>
        <v>PUXADOR INDUS ATRIA S/CILINDRO - NATURAL</v>
      </c>
      <c r="P54" s="8">
        <v>1</v>
      </c>
      <c r="Q54" s="10"/>
      <c r="R54" s="10"/>
      <c r="S54" s="10"/>
    </row>
    <row r="55" spans="1:19" ht="24" customHeight="1" x14ac:dyDescent="0.2">
      <c r="A55" s="10"/>
      <c r="B55" s="8">
        <v>598096</v>
      </c>
      <c r="C55" s="8"/>
      <c r="D55" s="9" t="s">
        <v>14</v>
      </c>
      <c r="E55" s="9" t="s">
        <v>16</v>
      </c>
      <c r="F55" s="9" t="s">
        <v>17</v>
      </c>
      <c r="G55" s="9" t="s">
        <v>18</v>
      </c>
      <c r="H55" s="9" t="s">
        <v>27</v>
      </c>
      <c r="I55" s="9" t="s">
        <v>2</v>
      </c>
      <c r="J55" s="9" t="s">
        <v>28</v>
      </c>
      <c r="K55" s="9" t="s">
        <v>29</v>
      </c>
      <c r="L55" s="9" t="s">
        <v>52</v>
      </c>
      <c r="M55" s="9" t="s">
        <v>30</v>
      </c>
      <c r="N55" s="9" t="s">
        <v>69</v>
      </c>
      <c r="O55" s="11" t="str">
        <f>VLOOKUP(B55,[1]PEÇAS!$A$6:$Q$9,14,FALSE)</f>
        <v>PINTURA PUX INDUS + COR</v>
      </c>
      <c r="P55" s="8"/>
      <c r="Q55" s="8" t="s">
        <v>19</v>
      </c>
      <c r="R55" s="6"/>
      <c r="S55" s="6"/>
    </row>
    <row r="56" spans="1:19" ht="8.25" customHeight="1" x14ac:dyDescent="0.2">
      <c r="A56" s="11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3"/>
    </row>
    <row r="57" spans="1:19" ht="18" customHeight="1" x14ac:dyDescent="0.2">
      <c r="A57" s="24"/>
      <c r="B57" s="24"/>
      <c r="C57" s="6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6"/>
      <c r="P57" s="24"/>
      <c r="Q57" s="15"/>
      <c r="R57" s="4"/>
      <c r="S57" s="4"/>
    </row>
    <row r="58" spans="1:19" ht="18" customHeight="1" x14ac:dyDescent="0.2">
      <c r="A58" s="5"/>
      <c r="B58" s="5"/>
      <c r="C58" s="4"/>
      <c r="D58" s="5">
        <v>1010286</v>
      </c>
      <c r="E58" s="5">
        <v>1010286</v>
      </c>
      <c r="F58" s="5">
        <v>1010286</v>
      </c>
      <c r="G58" s="5">
        <v>1010286</v>
      </c>
      <c r="H58" s="5">
        <v>1010286</v>
      </c>
      <c r="I58" s="5">
        <v>1010286</v>
      </c>
      <c r="J58" s="5">
        <v>1010286</v>
      </c>
      <c r="K58" s="5">
        <v>1010286</v>
      </c>
      <c r="L58" s="5">
        <v>1010286</v>
      </c>
      <c r="M58" s="5">
        <v>1010286</v>
      </c>
      <c r="N58" s="5">
        <v>1010286</v>
      </c>
      <c r="O58" s="4" t="s">
        <v>73</v>
      </c>
      <c r="P58" s="5">
        <v>0.08</v>
      </c>
      <c r="Q58" s="5" t="s">
        <v>87</v>
      </c>
      <c r="R58" s="4"/>
      <c r="S58" s="4"/>
    </row>
    <row r="59" spans="1:19" ht="18" customHeight="1" x14ac:dyDescent="0.2">
      <c r="A59" s="5"/>
      <c r="B59" s="5"/>
      <c r="C59" s="5"/>
      <c r="D59" s="5">
        <v>1010287</v>
      </c>
      <c r="E59" s="5">
        <v>1010287</v>
      </c>
      <c r="F59" s="41">
        <v>1010288</v>
      </c>
      <c r="G59" s="5">
        <v>1010287</v>
      </c>
      <c r="H59" s="41">
        <v>1010288</v>
      </c>
      <c r="I59" s="41">
        <v>1010288</v>
      </c>
      <c r="J59" s="5">
        <v>1010287</v>
      </c>
      <c r="K59" s="5">
        <v>1010287</v>
      </c>
      <c r="L59" s="41">
        <v>1010288</v>
      </c>
      <c r="M59" s="5">
        <v>1010287</v>
      </c>
      <c r="N59" s="5">
        <v>1010287</v>
      </c>
      <c r="O59" s="4" t="s">
        <v>81</v>
      </c>
      <c r="P59" s="5">
        <v>0.04</v>
      </c>
      <c r="Q59" s="5" t="s">
        <v>87</v>
      </c>
      <c r="R59" s="4"/>
      <c r="S59" s="4"/>
    </row>
    <row r="60" spans="1:19" ht="18" customHeight="1" x14ac:dyDescent="0.2">
      <c r="A60" s="5"/>
      <c r="B60" s="5"/>
      <c r="C60" s="4"/>
      <c r="D60" s="5">
        <v>1020196</v>
      </c>
      <c r="E60" s="5">
        <v>1020196</v>
      </c>
      <c r="F60" s="5">
        <v>1020196</v>
      </c>
      <c r="G60" s="5">
        <v>1020196</v>
      </c>
      <c r="H60" s="5">
        <v>1020196</v>
      </c>
      <c r="I60" s="5">
        <v>1020196</v>
      </c>
      <c r="J60" s="5">
        <v>1020196</v>
      </c>
      <c r="K60" s="5">
        <v>1020196</v>
      </c>
      <c r="L60" s="5">
        <v>1020196</v>
      </c>
      <c r="M60" s="5">
        <v>1020196</v>
      </c>
      <c r="N60" s="41">
        <v>1020196</v>
      </c>
      <c r="O60" s="4" t="s">
        <v>85</v>
      </c>
      <c r="P60" s="5">
        <v>6.81</v>
      </c>
      <c r="Q60" s="5" t="s">
        <v>19</v>
      </c>
      <c r="R60" s="4"/>
      <c r="S60" s="4"/>
    </row>
    <row r="61" spans="1:19" ht="18" customHeight="1" x14ac:dyDescent="0.2">
      <c r="A61" s="5"/>
      <c r="B61" s="5"/>
      <c r="C61" s="4"/>
      <c r="D61" s="5">
        <v>1020197</v>
      </c>
      <c r="E61" s="5">
        <v>1020197</v>
      </c>
      <c r="F61" s="5">
        <v>1020197</v>
      </c>
      <c r="G61" s="5">
        <v>1020197</v>
      </c>
      <c r="H61" s="5">
        <v>1020197</v>
      </c>
      <c r="I61" s="5">
        <v>1020197</v>
      </c>
      <c r="J61" s="5">
        <v>1020197</v>
      </c>
      <c r="K61" s="5">
        <v>1020197</v>
      </c>
      <c r="L61" s="5">
        <v>1020197</v>
      </c>
      <c r="M61" s="5">
        <v>1020197</v>
      </c>
      <c r="N61" s="5">
        <v>1020197</v>
      </c>
      <c r="O61" s="4" t="s">
        <v>86</v>
      </c>
      <c r="P61" s="5">
        <v>6.81</v>
      </c>
      <c r="Q61" s="5" t="s">
        <v>19</v>
      </c>
      <c r="R61" s="4"/>
      <c r="S61" s="4"/>
    </row>
    <row r="62" spans="1:19" ht="18" customHeight="1" x14ac:dyDescent="0.2">
      <c r="A62" s="5"/>
      <c r="B62" s="5"/>
      <c r="C62" s="4"/>
      <c r="D62" s="5">
        <v>1020198</v>
      </c>
      <c r="E62" s="5">
        <v>1020198</v>
      </c>
      <c r="F62" s="5">
        <v>1020198</v>
      </c>
      <c r="G62" s="5">
        <v>1020198</v>
      </c>
      <c r="H62" s="5">
        <v>1020198</v>
      </c>
      <c r="I62" s="5">
        <v>1020198</v>
      </c>
      <c r="J62" s="5">
        <v>1020198</v>
      </c>
      <c r="K62" s="5">
        <v>1020198</v>
      </c>
      <c r="L62" s="5">
        <v>1020198</v>
      </c>
      <c r="M62" s="5">
        <v>1020198</v>
      </c>
      <c r="N62" s="5">
        <v>1020198</v>
      </c>
      <c r="O62" s="4" t="s">
        <v>82</v>
      </c>
      <c r="P62" s="5">
        <v>0.33</v>
      </c>
      <c r="Q62" s="5" t="s">
        <v>19</v>
      </c>
      <c r="R62" s="4"/>
      <c r="S62" s="4"/>
    </row>
    <row r="63" spans="1:19" ht="18" customHeight="1" x14ac:dyDescent="0.2">
      <c r="A63" s="24"/>
      <c r="B63" s="24"/>
      <c r="C63" s="6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6"/>
      <c r="P63" s="24"/>
      <c r="Q63" s="15"/>
      <c r="R63" s="4"/>
      <c r="S63" s="4"/>
    </row>
    <row r="64" spans="1:19" ht="18" customHeight="1" x14ac:dyDescent="0.2">
      <c r="A64" s="81" t="s">
        <v>79</v>
      </c>
      <c r="B64" s="82"/>
      <c r="C64" s="82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  <c r="Q64" s="82"/>
      <c r="R64" s="82"/>
      <c r="S64" s="83"/>
    </row>
    <row r="65" spans="1:19" ht="25.5" x14ac:dyDescent="0.2">
      <c r="A65" s="17" t="s">
        <v>35</v>
      </c>
      <c r="B65" s="14" t="s">
        <v>31</v>
      </c>
      <c r="C65" s="14" t="s">
        <v>32</v>
      </c>
      <c r="D65" s="70"/>
      <c r="E65" s="71"/>
      <c r="F65" s="71"/>
      <c r="G65" s="71"/>
      <c r="H65" s="71"/>
      <c r="I65" s="71"/>
      <c r="J65" s="71"/>
      <c r="K65" s="71"/>
      <c r="L65" s="71"/>
      <c r="M65" s="71"/>
      <c r="N65" s="72"/>
      <c r="O65" s="17" t="s">
        <v>5</v>
      </c>
      <c r="P65" s="17" t="s">
        <v>33</v>
      </c>
      <c r="Q65" s="70" t="s">
        <v>34</v>
      </c>
      <c r="R65" s="71"/>
      <c r="S65" s="72"/>
    </row>
    <row r="66" spans="1:19" ht="15" customHeight="1" x14ac:dyDescent="0.2">
      <c r="A66" s="73" t="s">
        <v>71</v>
      </c>
      <c r="B66" s="75">
        <f>VLOOKUP(CONCATENATE("VIDRO PUX DIR ",Q66,"X",R66,"X",S66,"MM + COR"),[1]VIDROS!$A$5:$AD$415,5,FALSE)</f>
        <v>181000117</v>
      </c>
      <c r="C66" s="22" t="s">
        <v>2</v>
      </c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23" t="str">
        <f>CONCATENATE("VIDRO PELIC ESP PRATA DIR ",Q$66,"X",R$66,"X",S$66)</f>
        <v>VIDRO PELIC ESP PRATA DIR 2145X1277X4</v>
      </c>
      <c r="P66" s="77">
        <v>1</v>
      </c>
      <c r="Q66" s="77">
        <f>Q5-55</f>
        <v>2145</v>
      </c>
      <c r="R66" s="77">
        <f>R5-23</f>
        <v>1277</v>
      </c>
      <c r="S66" s="77">
        <v>4</v>
      </c>
    </row>
    <row r="67" spans="1:19" ht="15" customHeight="1" x14ac:dyDescent="0.2">
      <c r="A67" s="74"/>
      <c r="B67" s="76"/>
      <c r="C67" s="22">
        <v>26</v>
      </c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23" t="str">
        <f>CONCATENATE("VIDRO PELIC ESP FUME DIR ",Q$66,"X",R$66,"X",S$66)</f>
        <v>VIDRO PELIC ESP FUME DIR 2145X1277X4</v>
      </c>
      <c r="P67" s="78"/>
      <c r="Q67" s="78"/>
      <c r="R67" s="78"/>
      <c r="S67" s="78"/>
    </row>
    <row r="68" spans="1:19" ht="15" customHeight="1" x14ac:dyDescent="0.2">
      <c r="A68" s="85"/>
      <c r="B68" s="86"/>
      <c r="C68" s="22">
        <v>27</v>
      </c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23" t="str">
        <f>CONCATENATE("VIDRO PELIC ESP CHAMP DIR ",Q$66,"X",R$66,"X",S$66)</f>
        <v>VIDRO PELIC ESP CHAMP DIR 2145X1277X4</v>
      </c>
      <c r="P68" s="78"/>
      <c r="Q68" s="78"/>
      <c r="R68" s="78"/>
      <c r="S68" s="78"/>
    </row>
    <row r="69" spans="1:19" ht="15" customHeight="1" x14ac:dyDescent="0.2">
      <c r="A69" s="79" t="s">
        <v>72</v>
      </c>
      <c r="B69" s="75">
        <f>VLOOKUP(CONCATENATE("VIDRO PUX DIR ",Q66,"X",R66,"X",S66,"MM + COR"),[1]VIDROS!$A$5:$AD$415,4,FALSE)</f>
        <v>123117</v>
      </c>
      <c r="C69" s="19">
        <v>49</v>
      </c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21" t="str">
        <f>CONCATENATE("VIDRO PELIC MET GRAFITE DIR ",Q$66,"X",R$66,"X",S$66)</f>
        <v>VIDRO PELIC MET GRAFITE DIR 2145X1277X4</v>
      </c>
      <c r="P69" s="78"/>
      <c r="Q69" s="78"/>
      <c r="R69" s="78"/>
      <c r="S69" s="78"/>
    </row>
    <row r="70" spans="1:19" ht="15" customHeight="1" x14ac:dyDescent="0.2">
      <c r="A70" s="80"/>
      <c r="B70" s="76"/>
      <c r="C70" s="19">
        <v>50</v>
      </c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21" t="str">
        <f>CONCATENATE("VIDRO PELIC MET PRATA DIR ",Q$66,"X",R$66,"X",S$66)</f>
        <v>VIDRO PELIC MET PRATA DIR 2145X1277X4</v>
      </c>
      <c r="P70" s="78"/>
      <c r="Q70" s="78"/>
      <c r="R70" s="78"/>
      <c r="S70" s="78"/>
    </row>
    <row r="71" spans="1:19" ht="15" customHeight="1" x14ac:dyDescent="0.2">
      <c r="A71" s="80"/>
      <c r="B71" s="76"/>
      <c r="C71" s="19">
        <v>51</v>
      </c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21" t="str">
        <f>CONCATENATE("VIDRO PELIC MET DOURADO DIR ",Q$66,"X",R$66,"X",S$66)</f>
        <v>VIDRO PELIC MET DOURADO DIR 2145X1277X4</v>
      </c>
      <c r="P71" s="78"/>
      <c r="Q71" s="78"/>
      <c r="R71" s="78"/>
      <c r="S71" s="78"/>
    </row>
    <row r="72" spans="1:19" ht="15" customHeight="1" x14ac:dyDescent="0.2">
      <c r="A72" s="80"/>
      <c r="B72" s="76"/>
      <c r="C72" s="19">
        <v>52</v>
      </c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21" t="str">
        <f>CONCATENATE("VIDRO PELIC MET PÉROLA DIR ",Q$66,"X",R$66,"X",S$66)</f>
        <v>VIDRO PELIC MET PÉROLA DIR 2145X1277X4</v>
      </c>
      <c r="P72" s="78"/>
      <c r="Q72" s="78"/>
      <c r="R72" s="78"/>
      <c r="S72" s="78"/>
    </row>
    <row r="73" spans="1:19" ht="15" customHeight="1" x14ac:dyDescent="0.2">
      <c r="A73" s="80"/>
      <c r="B73" s="76"/>
      <c r="C73" s="19">
        <v>12</v>
      </c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21" t="str">
        <f>CONCATENATE("VIDRO PELIC BIANCO DIR ",Q$66,"X",R$66,"X",S$66)</f>
        <v>VIDRO PELIC BIANCO DIR 2145X1277X4</v>
      </c>
      <c r="P73" s="78"/>
      <c r="Q73" s="78"/>
      <c r="R73" s="78"/>
      <c r="S73" s="78"/>
    </row>
    <row r="74" spans="1:19" ht="15" customHeight="1" x14ac:dyDescent="0.2">
      <c r="A74" s="80"/>
      <c r="B74" s="76"/>
      <c r="C74" s="19">
        <v>13</v>
      </c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21" t="str">
        <f>CONCATENATE("VIDRO PELIC ONIX DIR ",Q$66,"X",R$66,"X",S$66)</f>
        <v>VIDRO PELIC ONIX DIR 2145X1277X4</v>
      </c>
      <c r="P74" s="78"/>
      <c r="Q74" s="78"/>
      <c r="R74" s="78"/>
      <c r="S74" s="78"/>
    </row>
    <row r="75" spans="1:19" ht="15" customHeight="1" x14ac:dyDescent="0.2">
      <c r="A75" s="80"/>
      <c r="B75" s="76"/>
      <c r="C75" s="19">
        <v>15</v>
      </c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21" t="str">
        <f>CONCATENATE("VIDRO PELIC GELO DIR ",Q$66,"X",R$66,"X",S$66)</f>
        <v>VIDRO PELIC GELO DIR 2145X1277X4</v>
      </c>
      <c r="P75" s="78"/>
      <c r="Q75" s="78"/>
      <c r="R75" s="78"/>
      <c r="S75" s="78"/>
    </row>
    <row r="76" spans="1:19" ht="15" customHeight="1" x14ac:dyDescent="0.2">
      <c r="A76" s="80"/>
      <c r="B76" s="76"/>
      <c r="C76" s="19">
        <v>38</v>
      </c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21" t="str">
        <f>CONCATENATE("VIDRO PELIC NATA DIR ",Q$66,"X",R$66,"X",S$66)</f>
        <v>VIDRO PELIC NATA DIR 2145X1277X4</v>
      </c>
      <c r="P76" s="78"/>
      <c r="Q76" s="78"/>
      <c r="R76" s="78"/>
      <c r="S76" s="78"/>
    </row>
    <row r="77" spans="1:19" ht="15" customHeight="1" x14ac:dyDescent="0.2">
      <c r="A77" s="80"/>
      <c r="B77" s="76"/>
      <c r="C77" s="19">
        <v>44</v>
      </c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21" t="str">
        <f>CONCATENATE("VIDRO PELIC BASALTO DIR ",Q$66,"X",R$66,"X",S$66)</f>
        <v>VIDRO PELIC BASALTO DIR 2145X1277X4</v>
      </c>
      <c r="P77" s="78"/>
      <c r="Q77" s="78"/>
      <c r="R77" s="78"/>
      <c r="S77" s="78"/>
    </row>
    <row r="78" spans="1:19" ht="15" customHeight="1" x14ac:dyDescent="0.2">
      <c r="A78" s="80"/>
      <c r="B78" s="76"/>
      <c r="C78" s="19">
        <v>10</v>
      </c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21" t="str">
        <f>CONCATENATE("VIDRO PELIC SAND DIR ",Q$66,"X",R$66,"X",S$66)</f>
        <v>VIDRO PELIC SAND DIR 2145X1277X4</v>
      </c>
      <c r="P78" s="78"/>
      <c r="Q78" s="78"/>
      <c r="R78" s="78"/>
      <c r="S78" s="78"/>
    </row>
    <row r="79" spans="1:19" ht="15" customHeight="1" x14ac:dyDescent="0.2">
      <c r="A79" s="80"/>
      <c r="B79" s="76"/>
      <c r="C79" s="20" t="s">
        <v>52</v>
      </c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21" t="str">
        <f>CONCATENATE("VIDRO PELIC PETRÓLEO DIR ",Q$66,"X",R$66,"X",S$66)</f>
        <v>VIDRO PELIC PETRÓLEO DIR 2145X1277X4</v>
      </c>
      <c r="P79" s="78"/>
      <c r="Q79" s="78"/>
      <c r="R79" s="78"/>
      <c r="S79" s="78"/>
    </row>
    <row r="80" spans="1:19" ht="15" customHeight="1" x14ac:dyDescent="0.2">
      <c r="A80" s="80"/>
      <c r="B80" s="76"/>
      <c r="C80" s="19">
        <v>21</v>
      </c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21" t="str">
        <f>CONCATENATE("VIDRO PELIC FENDI DIR ",Q$66,"X",R$66,"X",S$66)</f>
        <v>VIDRO PELIC FENDI DIR 2145X1277X4</v>
      </c>
      <c r="P80" s="78"/>
      <c r="Q80" s="78"/>
      <c r="R80" s="78"/>
      <c r="S80" s="78"/>
    </row>
    <row r="81" spans="1:19" ht="15" customHeight="1" x14ac:dyDescent="0.2">
      <c r="A81" s="80"/>
      <c r="B81" s="76"/>
      <c r="C81" s="19" t="s">
        <v>28</v>
      </c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21" t="str">
        <f>CONCATENATE("VIDRO PELIC SISAL DIR ",Q$66,"X",R$66,"X",S$66)</f>
        <v>VIDRO PELIC SISAL DIR 2145X1277X4</v>
      </c>
      <c r="P81" s="78"/>
      <c r="Q81" s="78"/>
      <c r="R81" s="78"/>
      <c r="S81" s="78"/>
    </row>
    <row r="82" spans="1:19" ht="15" customHeight="1" x14ac:dyDescent="0.2">
      <c r="A82" s="87"/>
      <c r="B82" s="86"/>
      <c r="C82" s="19" t="s">
        <v>30</v>
      </c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21" t="str">
        <f>CONCATENATE("VIDRO PELIC ARDOSIA DIR ",Q$66,"X",R$66,"X",S$66)</f>
        <v>VIDRO PELIC ARDOSIA DIR 2145X1277X4</v>
      </c>
      <c r="P82" s="84"/>
      <c r="Q82" s="84"/>
      <c r="R82" s="84"/>
      <c r="S82" s="84"/>
    </row>
    <row r="83" spans="1:19" ht="18" customHeight="1" x14ac:dyDescent="0.2">
      <c r="A83" s="81" t="s">
        <v>80</v>
      </c>
      <c r="B83" s="82"/>
      <c r="C83" s="82"/>
      <c r="D83" s="82"/>
      <c r="E83" s="82"/>
      <c r="F83" s="82"/>
      <c r="G83" s="82"/>
      <c r="H83" s="82"/>
      <c r="I83" s="82"/>
      <c r="J83" s="82"/>
      <c r="K83" s="82"/>
      <c r="L83" s="82"/>
      <c r="M83" s="82"/>
      <c r="N83" s="82"/>
      <c r="O83" s="82"/>
      <c r="P83" s="82"/>
      <c r="Q83" s="82"/>
      <c r="R83" s="82"/>
      <c r="S83" s="83"/>
    </row>
    <row r="84" spans="1:19" ht="25.5" x14ac:dyDescent="0.2">
      <c r="A84" s="17" t="s">
        <v>35</v>
      </c>
      <c r="B84" s="14" t="s">
        <v>31</v>
      </c>
      <c r="C84" s="14" t="s">
        <v>32</v>
      </c>
      <c r="D84" s="70"/>
      <c r="E84" s="71"/>
      <c r="F84" s="71"/>
      <c r="G84" s="71"/>
      <c r="H84" s="71"/>
      <c r="I84" s="71"/>
      <c r="J84" s="71"/>
      <c r="K84" s="71"/>
      <c r="L84" s="71"/>
      <c r="M84" s="71"/>
      <c r="N84" s="72"/>
      <c r="O84" s="17" t="s">
        <v>5</v>
      </c>
      <c r="P84" s="17" t="s">
        <v>33</v>
      </c>
      <c r="Q84" s="70" t="s">
        <v>34</v>
      </c>
      <c r="R84" s="71"/>
      <c r="S84" s="72"/>
    </row>
    <row r="85" spans="1:19" ht="15" customHeight="1" x14ac:dyDescent="0.2">
      <c r="A85" s="73" t="s">
        <v>71</v>
      </c>
      <c r="B85" s="75">
        <f>VLOOKUP(CONCATENATE("VIDRO PUX ESQ ",Q85,"X",R85,"X",S85,"MM + COR"),[1]VIDROS!$A$5:$AD$415,5,FALSE)</f>
        <v>181000197</v>
      </c>
      <c r="C85" s="22" t="s">
        <v>2</v>
      </c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23" t="str">
        <f>CONCATENATE("VIDRO PELIC ESP PRATA ESQ ",Q$85,"X",R$85,"X",S$85)</f>
        <v>VIDRO PELIC ESP PRATA ESQ 2145X1277X4</v>
      </c>
      <c r="P85" s="77">
        <v>1</v>
      </c>
      <c r="Q85" s="77">
        <f>Q66</f>
        <v>2145</v>
      </c>
      <c r="R85" s="77">
        <f>R66</f>
        <v>1277</v>
      </c>
      <c r="S85" s="77">
        <v>4</v>
      </c>
    </row>
    <row r="86" spans="1:19" ht="15" customHeight="1" x14ac:dyDescent="0.2">
      <c r="A86" s="74"/>
      <c r="B86" s="76"/>
      <c r="C86" s="22">
        <v>26</v>
      </c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23" t="str">
        <f>CONCATENATE("VIDRO PELIC ESP FUME ESQ ",Q$85,"X",R$85,"X",S$85)</f>
        <v>VIDRO PELIC ESP FUME ESQ 2145X1277X4</v>
      </c>
      <c r="P86" s="78"/>
      <c r="Q86" s="78"/>
      <c r="R86" s="78"/>
      <c r="S86" s="78"/>
    </row>
    <row r="87" spans="1:19" ht="15" customHeight="1" x14ac:dyDescent="0.2">
      <c r="A87" s="85"/>
      <c r="B87" s="86"/>
      <c r="C87" s="22">
        <v>27</v>
      </c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23" t="str">
        <f>CONCATENATE("VIDRO PELIC ESP CHAMP ESQ ",Q$85,"X",R$85,"X",S$85)</f>
        <v>VIDRO PELIC ESP CHAMP ESQ 2145X1277X4</v>
      </c>
      <c r="P87" s="78"/>
      <c r="Q87" s="78"/>
      <c r="R87" s="78"/>
      <c r="S87" s="78"/>
    </row>
    <row r="88" spans="1:19" ht="15" customHeight="1" x14ac:dyDescent="0.2">
      <c r="A88" s="79" t="s">
        <v>72</v>
      </c>
      <c r="B88" s="75">
        <f>VLOOKUP(CONCATENATE("VIDRO PUX ESQ ",Q85,"X",R85,"X",S85,"MM + COR"),[1]VIDROS!$A$5:$AD$415,4,FALSE)</f>
        <v>123197</v>
      </c>
      <c r="C88" s="19">
        <v>49</v>
      </c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21" t="str">
        <f>CONCATENATE("VIDRO PELIC MET GRAFITE ESQ ",Q$85,"X",R$85,"X",S$85)</f>
        <v>VIDRO PELIC MET GRAFITE ESQ 2145X1277X4</v>
      </c>
      <c r="P88" s="78"/>
      <c r="Q88" s="78"/>
      <c r="R88" s="78"/>
      <c r="S88" s="78"/>
    </row>
    <row r="89" spans="1:19" ht="15" customHeight="1" x14ac:dyDescent="0.2">
      <c r="A89" s="80"/>
      <c r="B89" s="76"/>
      <c r="C89" s="19">
        <v>50</v>
      </c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21" t="str">
        <f>CONCATENATE("VIDRO PELIC MET PRATA ESQ ",Q$85,"X",R$85,"X",S$85)</f>
        <v>VIDRO PELIC MET PRATA ESQ 2145X1277X4</v>
      </c>
      <c r="P89" s="78"/>
      <c r="Q89" s="78"/>
      <c r="R89" s="78"/>
      <c r="S89" s="78"/>
    </row>
    <row r="90" spans="1:19" ht="15" customHeight="1" x14ac:dyDescent="0.2">
      <c r="A90" s="80"/>
      <c r="B90" s="76"/>
      <c r="C90" s="19">
        <v>51</v>
      </c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21" t="str">
        <f>CONCATENATE("VIDRO PELIC MET DOURADO ESQ ",Q$85,"X",R$85,"X",S$85)</f>
        <v>VIDRO PELIC MET DOURADO ESQ 2145X1277X4</v>
      </c>
      <c r="P90" s="78"/>
      <c r="Q90" s="78"/>
      <c r="R90" s="78"/>
      <c r="S90" s="78"/>
    </row>
    <row r="91" spans="1:19" ht="15" customHeight="1" x14ac:dyDescent="0.2">
      <c r="A91" s="80"/>
      <c r="B91" s="76"/>
      <c r="C91" s="19">
        <v>52</v>
      </c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21" t="str">
        <f>CONCATENATE("VIDRO PELIC MET PÉROLA ESQ ",Q$85,"X",R$85,"X",S$85)</f>
        <v>VIDRO PELIC MET PÉROLA ESQ 2145X1277X4</v>
      </c>
      <c r="P91" s="78"/>
      <c r="Q91" s="78"/>
      <c r="R91" s="78"/>
      <c r="S91" s="78"/>
    </row>
    <row r="92" spans="1:19" ht="15" customHeight="1" x14ac:dyDescent="0.2">
      <c r="A92" s="80"/>
      <c r="B92" s="76"/>
      <c r="C92" s="19">
        <v>12</v>
      </c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21" t="str">
        <f>CONCATENATE("VIDRO PELIC BIANCO ESQ ",Q$85,"X",R$85,"X",S$85)</f>
        <v>VIDRO PELIC BIANCO ESQ 2145X1277X4</v>
      </c>
      <c r="P92" s="78"/>
      <c r="Q92" s="78"/>
      <c r="R92" s="78"/>
      <c r="S92" s="78"/>
    </row>
    <row r="93" spans="1:19" ht="15" customHeight="1" x14ac:dyDescent="0.2">
      <c r="A93" s="80"/>
      <c r="B93" s="76"/>
      <c r="C93" s="19">
        <v>13</v>
      </c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21" t="str">
        <f>CONCATENATE("VIDRO PELIC ONIX ESQ ",Q$85,"X",R$85,"X",S$85)</f>
        <v>VIDRO PELIC ONIX ESQ 2145X1277X4</v>
      </c>
      <c r="P93" s="78"/>
      <c r="Q93" s="78"/>
      <c r="R93" s="78"/>
      <c r="S93" s="78"/>
    </row>
    <row r="94" spans="1:19" ht="15" customHeight="1" x14ac:dyDescent="0.2">
      <c r="A94" s="80"/>
      <c r="B94" s="76"/>
      <c r="C94" s="19">
        <v>15</v>
      </c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21" t="str">
        <f>CONCATENATE("VIDRO PELIC GELO ESQ ",Q$85,"X",R$85,"X",S$85)</f>
        <v>VIDRO PELIC GELO ESQ 2145X1277X4</v>
      </c>
      <c r="P94" s="78"/>
      <c r="Q94" s="78"/>
      <c r="R94" s="78"/>
      <c r="S94" s="78"/>
    </row>
    <row r="95" spans="1:19" ht="15" customHeight="1" x14ac:dyDescent="0.2">
      <c r="A95" s="80"/>
      <c r="B95" s="76"/>
      <c r="C95" s="19">
        <v>38</v>
      </c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21" t="str">
        <f>CONCATENATE("VIDRO PELIC NATA ESQ ",Q$85,"X",R$85,"X",S$85)</f>
        <v>VIDRO PELIC NATA ESQ 2145X1277X4</v>
      </c>
      <c r="P95" s="78"/>
      <c r="Q95" s="78"/>
      <c r="R95" s="78"/>
      <c r="S95" s="78"/>
    </row>
    <row r="96" spans="1:19" ht="15" customHeight="1" x14ac:dyDescent="0.2">
      <c r="A96" s="80"/>
      <c r="B96" s="76"/>
      <c r="C96" s="19">
        <v>44</v>
      </c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21" t="str">
        <f>CONCATENATE("VIDRO PELIC BASALTO ESQ ",Q$85,"X",R$85,"X",S$85)</f>
        <v>VIDRO PELIC BASALTO ESQ 2145X1277X4</v>
      </c>
      <c r="P96" s="78"/>
      <c r="Q96" s="78"/>
      <c r="R96" s="78"/>
      <c r="S96" s="78"/>
    </row>
    <row r="97" spans="1:19" ht="15" customHeight="1" x14ac:dyDescent="0.2">
      <c r="A97" s="80"/>
      <c r="B97" s="76"/>
      <c r="C97" s="19">
        <v>10</v>
      </c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21" t="str">
        <f>CONCATENATE("VIDRO PELIC SAND ESQ ",Q$85,"X",R$85,"X",S$85)</f>
        <v>VIDRO PELIC SAND ESQ 2145X1277X4</v>
      </c>
      <c r="P97" s="78"/>
      <c r="Q97" s="78"/>
      <c r="R97" s="78"/>
      <c r="S97" s="78"/>
    </row>
    <row r="98" spans="1:19" ht="15" customHeight="1" x14ac:dyDescent="0.2">
      <c r="A98" s="80"/>
      <c r="B98" s="76"/>
      <c r="C98" s="20" t="s">
        <v>52</v>
      </c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21" t="str">
        <f>CONCATENATE("VIDRO PELIC PETRÓLEO ESQ ",Q$85,"X",R$85,"X",S$85)</f>
        <v>VIDRO PELIC PETRÓLEO ESQ 2145X1277X4</v>
      </c>
      <c r="P98" s="78"/>
      <c r="Q98" s="78"/>
      <c r="R98" s="78"/>
      <c r="S98" s="78"/>
    </row>
    <row r="99" spans="1:19" ht="15" customHeight="1" x14ac:dyDescent="0.2">
      <c r="A99" s="80"/>
      <c r="B99" s="76"/>
      <c r="C99" s="19">
        <v>21</v>
      </c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21" t="str">
        <f>CONCATENATE("VIDRO PELIC FENDI ESQ ",Q$85,"X",R$85,"X",S$85)</f>
        <v>VIDRO PELIC FENDI ESQ 2145X1277X4</v>
      </c>
      <c r="P99" s="78"/>
      <c r="Q99" s="78"/>
      <c r="R99" s="78"/>
      <c r="S99" s="78"/>
    </row>
    <row r="100" spans="1:19" ht="15" customHeight="1" x14ac:dyDescent="0.2">
      <c r="A100" s="80"/>
      <c r="B100" s="76"/>
      <c r="C100" s="19" t="s">
        <v>28</v>
      </c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21" t="str">
        <f>CONCATENATE("VIDRO PELIC SISAL ESQ ",Q$85,"X",R$85,"X",S$85)</f>
        <v>VIDRO PELIC SISAL ESQ 2145X1277X4</v>
      </c>
      <c r="P100" s="78"/>
      <c r="Q100" s="78"/>
      <c r="R100" s="78"/>
      <c r="S100" s="78"/>
    </row>
    <row r="101" spans="1:19" ht="15" customHeight="1" x14ac:dyDescent="0.2">
      <c r="A101" s="87"/>
      <c r="B101" s="86"/>
      <c r="C101" s="19" t="s">
        <v>30</v>
      </c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21" t="str">
        <f>CONCATENATE("VIDRO PELIC ARDOSIA ESQ ",Q$85,"X",R$85,"X",S$85)</f>
        <v>VIDRO PELIC ARDOSIA ESQ 2145X1277X4</v>
      </c>
      <c r="P101" s="84"/>
      <c r="Q101" s="84"/>
      <c r="R101" s="84"/>
      <c r="S101" s="84"/>
    </row>
    <row r="102" spans="1:19" ht="18" customHeight="1" x14ac:dyDescent="0.2">
      <c r="A102" s="81" t="s">
        <v>70</v>
      </c>
      <c r="B102" s="82"/>
      <c r="C102" s="82"/>
      <c r="D102" s="82"/>
      <c r="E102" s="82"/>
      <c r="F102" s="82"/>
      <c r="G102" s="82"/>
      <c r="H102" s="82"/>
      <c r="I102" s="82"/>
      <c r="J102" s="82"/>
      <c r="K102" s="82"/>
      <c r="L102" s="82"/>
      <c r="M102" s="82"/>
      <c r="N102" s="82"/>
      <c r="O102" s="82"/>
      <c r="P102" s="82"/>
      <c r="Q102" s="82"/>
      <c r="R102" s="82"/>
      <c r="S102" s="83"/>
    </row>
    <row r="103" spans="1:19" ht="25.5" x14ac:dyDescent="0.2">
      <c r="A103" s="17" t="s">
        <v>35</v>
      </c>
      <c r="B103" s="14" t="s">
        <v>31</v>
      </c>
      <c r="C103" s="14" t="s">
        <v>32</v>
      </c>
      <c r="D103" s="70"/>
      <c r="E103" s="71"/>
      <c r="F103" s="71"/>
      <c r="G103" s="71"/>
      <c r="H103" s="71"/>
      <c r="I103" s="71"/>
      <c r="J103" s="71"/>
      <c r="K103" s="71"/>
      <c r="L103" s="71"/>
      <c r="M103" s="71"/>
      <c r="N103" s="72"/>
      <c r="O103" s="17" t="s">
        <v>5</v>
      </c>
      <c r="P103" s="17" t="s">
        <v>33</v>
      </c>
      <c r="Q103" s="70" t="s">
        <v>34</v>
      </c>
      <c r="R103" s="71"/>
      <c r="S103" s="72"/>
    </row>
    <row r="104" spans="1:19" ht="15" customHeight="1" x14ac:dyDescent="0.2">
      <c r="A104" s="73" t="s">
        <v>71</v>
      </c>
      <c r="B104" s="75">
        <f>VLOOKUP(CONCATENATE("VIDRO PUX ",Q104,"X",R104,"X",S104,"MM + COR"),[1]VIDROS!$A$5:$AD$415,5,FALSE)</f>
        <v>181000367</v>
      </c>
      <c r="C104" s="22">
        <v>58</v>
      </c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23" t="str">
        <f>CONCATENATE("VIDRO TEMP LINEE ARGENTO ",Q$104,"X",R$104,"X",S$104)</f>
        <v>VIDRO TEMP LINEE ARGENTO 2145X1277X6</v>
      </c>
      <c r="P104" s="77">
        <v>1</v>
      </c>
      <c r="Q104" s="77">
        <f>Q66</f>
        <v>2145</v>
      </c>
      <c r="R104" s="77">
        <f>R66</f>
        <v>1277</v>
      </c>
      <c r="S104" s="77">
        <v>6</v>
      </c>
    </row>
    <row r="105" spans="1:19" ht="15" customHeight="1" x14ac:dyDescent="0.2">
      <c r="A105" s="74"/>
      <c r="B105" s="76"/>
      <c r="C105" s="22">
        <v>59</v>
      </c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23" t="str">
        <f>CONCATENATE("VIDRO TEMP LINEE ORO ",Q$104,"X",R$104,"X",S$104)</f>
        <v>VIDRO TEMP LINEE ORO 2145X1277X6</v>
      </c>
      <c r="P105" s="78"/>
      <c r="Q105" s="78"/>
      <c r="R105" s="78"/>
      <c r="S105" s="78"/>
    </row>
    <row r="106" spans="1:19" ht="15" customHeight="1" x14ac:dyDescent="0.2">
      <c r="A106" s="79" t="s">
        <v>72</v>
      </c>
      <c r="B106" s="75">
        <f>VLOOKUP(CONCATENATE("VIDRO PUX ",Q104,"X",R104,"X",S104,"MM + COR"),[1]VIDROS!$A$5:$AD$415,4,FALSE)</f>
        <v>123367</v>
      </c>
      <c r="C106" s="19">
        <v>60</v>
      </c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21" t="str">
        <f>CONCATENATE("VIDRO TEMP FUMÊ CHAMP ",Q$104,"X",R$104,"X",S$104)</f>
        <v>VIDRO TEMP FUMÊ CHAMP 2145X1277X6</v>
      </c>
      <c r="P106" s="78"/>
      <c r="Q106" s="78"/>
      <c r="R106" s="78"/>
      <c r="S106" s="78"/>
    </row>
    <row r="107" spans="1:19" s="3" customFormat="1" ht="15" customHeight="1" x14ac:dyDescent="0.2">
      <c r="A107" s="80"/>
      <c r="B107" s="76"/>
      <c r="C107" s="19">
        <v>61</v>
      </c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21" t="str">
        <f>CONCATENATE("VIDRO TEMP FUMÊ CZ ",Q$104,"X",R$104,"X",S$104)</f>
        <v>VIDRO TEMP FUMÊ CZ 2145X1277X6</v>
      </c>
      <c r="P107" s="78"/>
      <c r="Q107" s="78"/>
      <c r="R107" s="78"/>
      <c r="S107" s="78"/>
    </row>
    <row r="108" spans="1:19" s="3" customFormat="1" ht="15" customHeight="1" x14ac:dyDescent="0.2">
      <c r="A108" s="80"/>
      <c r="B108" s="76"/>
      <c r="C108" s="19">
        <v>63</v>
      </c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21" t="str">
        <f>CONCATENATE("VIDRO TEMP REFL CRISTAL ",Q$104,"X",R$104,"X",S$104)</f>
        <v>VIDRO TEMP REFL CRISTAL 2145X1277X6</v>
      </c>
      <c r="P108" s="78"/>
      <c r="Q108" s="78"/>
      <c r="R108" s="78"/>
      <c r="S108" s="78"/>
    </row>
    <row r="109" spans="1:19" ht="15" customHeight="1" x14ac:dyDescent="0.2">
      <c r="A109" s="80"/>
      <c r="B109" s="76"/>
      <c r="C109" s="19">
        <v>12</v>
      </c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21" t="str">
        <f>CONCATENATE("VIDRO PELIC BIANCO ",Q$104,"X",R$104,"X",S$104)</f>
        <v>VIDRO PELIC BIANCO 2145X1277X6</v>
      </c>
      <c r="P109" s="78"/>
      <c r="Q109" s="78"/>
      <c r="R109" s="78"/>
      <c r="S109" s="78"/>
    </row>
    <row r="110" spans="1:19" ht="15" customHeight="1" x14ac:dyDescent="0.2">
      <c r="A110" s="80"/>
      <c r="B110" s="76"/>
      <c r="C110" s="19" t="s">
        <v>36</v>
      </c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21" t="str">
        <f>CONCATENATE("VIDRO TEMP REFLETO CHAMP ",Q$104,"X",R$104,"X",S$104)</f>
        <v>VIDRO TEMP REFLETO CHAMP 2145X1277X6</v>
      </c>
      <c r="P110" s="78"/>
      <c r="Q110" s="78"/>
      <c r="R110" s="78"/>
      <c r="S110" s="78"/>
    </row>
    <row r="111" spans="1:19" ht="15" customHeight="1" x14ac:dyDescent="0.2">
      <c r="A111" s="80"/>
      <c r="B111" s="76"/>
      <c r="C111" s="19" t="s">
        <v>37</v>
      </c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21" t="str">
        <f>CONCATENATE("VIDRO TEMP REFLETO CINZA ",Q$104,"X",R$104,"X",S$104)</f>
        <v>VIDRO TEMP REFLETO CINZA 2145X1277X6</v>
      </c>
      <c r="P111" s="78"/>
      <c r="Q111" s="78"/>
      <c r="R111" s="78"/>
      <c r="S111" s="78"/>
    </row>
    <row r="112" spans="1:19" ht="15" customHeight="1" x14ac:dyDescent="0.2">
      <c r="A112" s="80"/>
      <c r="B112" s="76"/>
      <c r="C112" s="19" t="s">
        <v>38</v>
      </c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21" t="str">
        <f>CONCATENATE("VIDRO TEMP TRANSPARENTE ",Q$104,"X",R$104,"X",S$104)</f>
        <v>VIDRO TEMP TRANSPARENTE 2145X1277X6</v>
      </c>
      <c r="P112" s="78"/>
      <c r="Q112" s="78"/>
      <c r="R112" s="78"/>
      <c r="S112" s="78"/>
    </row>
  </sheetData>
  <mergeCells count="71">
    <mergeCell ref="P43:P44"/>
    <mergeCell ref="Q43:Q44"/>
    <mergeCell ref="R43:R44"/>
    <mergeCell ref="S43:S44"/>
    <mergeCell ref="A83:S83"/>
    <mergeCell ref="S66:S82"/>
    <mergeCell ref="A69:A82"/>
    <mergeCell ref="B69:B82"/>
    <mergeCell ref="P48:P49"/>
    <mergeCell ref="Q48:Q49"/>
    <mergeCell ref="R48:R49"/>
    <mergeCell ref="S48:S49"/>
    <mergeCell ref="A64:S64"/>
    <mergeCell ref="D65:N65"/>
    <mergeCell ref="Q65:S65"/>
    <mergeCell ref="A66:A68"/>
    <mergeCell ref="Q84:S84"/>
    <mergeCell ref="A85:A87"/>
    <mergeCell ref="B85:B87"/>
    <mergeCell ref="P85:P101"/>
    <mergeCell ref="Q85:Q101"/>
    <mergeCell ref="R85:R101"/>
    <mergeCell ref="S85:S101"/>
    <mergeCell ref="A88:A101"/>
    <mergeCell ref="B88:B101"/>
    <mergeCell ref="S5:S29"/>
    <mergeCell ref="A1:S1"/>
    <mergeCell ref="A2:S2"/>
    <mergeCell ref="A3:A4"/>
    <mergeCell ref="B3:C4"/>
    <mergeCell ref="D3:N3"/>
    <mergeCell ref="O3:O4"/>
    <mergeCell ref="P3:P4"/>
    <mergeCell ref="Q3:S3"/>
    <mergeCell ref="A5:A29"/>
    <mergeCell ref="B5:C29"/>
    <mergeCell ref="O5:O29"/>
    <mergeCell ref="Q5:Q29"/>
    <mergeCell ref="R5:R29"/>
    <mergeCell ref="A30:S30"/>
    <mergeCell ref="A31:A32"/>
    <mergeCell ref="B31:B32"/>
    <mergeCell ref="C31:C32"/>
    <mergeCell ref="D31:N31"/>
    <mergeCell ref="O31:O32"/>
    <mergeCell ref="P31:P32"/>
    <mergeCell ref="Q31:S31"/>
    <mergeCell ref="P33:P34"/>
    <mergeCell ref="Q33:Q34"/>
    <mergeCell ref="R33:R34"/>
    <mergeCell ref="S33:S34"/>
    <mergeCell ref="P38:P39"/>
    <mergeCell ref="Q38:Q39"/>
    <mergeCell ref="R38:R39"/>
    <mergeCell ref="S38:S39"/>
    <mergeCell ref="B66:B68"/>
    <mergeCell ref="P66:P82"/>
    <mergeCell ref="Q66:Q82"/>
    <mergeCell ref="R66:R82"/>
    <mergeCell ref="B106:B112"/>
    <mergeCell ref="A102:S102"/>
    <mergeCell ref="D103:N103"/>
    <mergeCell ref="Q103:S103"/>
    <mergeCell ref="A104:A105"/>
    <mergeCell ref="B104:B105"/>
    <mergeCell ref="P104:P112"/>
    <mergeCell ref="Q104:Q112"/>
    <mergeCell ref="R104:R112"/>
    <mergeCell ref="S104:S112"/>
    <mergeCell ref="A106:A112"/>
    <mergeCell ref="D84:N84"/>
  </mergeCells>
  <pageMargins left="0.511811024" right="0.511811024" top="0.78740157499999996" bottom="0.78740157499999996" header="0.31496062000000002" footer="0.31496062000000002"/>
  <pageSetup paperSize="9" scale="27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7"/>
  <dimension ref="A1:S112"/>
  <sheetViews>
    <sheetView showGridLines="0" view="pageBreakPreview" zoomScale="80" zoomScaleNormal="100" zoomScaleSheetLayoutView="80" workbookViewId="0">
      <selection activeCell="A83" sqref="A83:S83"/>
    </sheetView>
  </sheetViews>
  <sheetFormatPr defaultColWidth="9.140625" defaultRowHeight="12.75" x14ac:dyDescent="0.2"/>
  <cols>
    <col min="1" max="1" width="23.5703125" style="1" bestFit="1" customWidth="1"/>
    <col min="2" max="3" width="14.7109375" style="1" customWidth="1"/>
    <col min="4" max="14" width="14.42578125" style="1" customWidth="1"/>
    <col min="15" max="15" width="76.28515625" style="1" bestFit="1" customWidth="1"/>
    <col min="16" max="16" width="18" style="1" bestFit="1" customWidth="1"/>
    <col min="17" max="19" width="10.7109375" style="1" customWidth="1"/>
    <col min="20" max="16384" width="9.140625" style="1"/>
  </cols>
  <sheetData>
    <row r="1" spans="1:19" s="2" customFormat="1" ht="33.75" customHeight="1" thickBot="1" x14ac:dyDescent="0.35">
      <c r="A1" s="62" t="s">
        <v>77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</row>
    <row r="2" spans="1:19" s="2" customFormat="1" ht="60.75" customHeight="1" x14ac:dyDescent="0.2">
      <c r="A2" s="64" t="s">
        <v>83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</row>
    <row r="3" spans="1:19" s="2" customFormat="1" ht="27.75" customHeight="1" x14ac:dyDescent="0.2">
      <c r="A3" s="66" t="s">
        <v>3</v>
      </c>
      <c r="B3" s="66" t="s">
        <v>4</v>
      </c>
      <c r="C3" s="66" t="s">
        <v>6</v>
      </c>
      <c r="D3" s="52" t="s">
        <v>6</v>
      </c>
      <c r="E3" s="53"/>
      <c r="F3" s="53"/>
      <c r="G3" s="53"/>
      <c r="H3" s="53"/>
      <c r="I3" s="53"/>
      <c r="J3" s="53"/>
      <c r="K3" s="53"/>
      <c r="L3" s="53"/>
      <c r="M3" s="53"/>
      <c r="N3" s="54"/>
      <c r="O3" s="67" t="s">
        <v>5</v>
      </c>
      <c r="P3" s="68" t="s">
        <v>42</v>
      </c>
      <c r="Q3" s="67" t="s">
        <v>7</v>
      </c>
      <c r="R3" s="67"/>
      <c r="S3" s="67"/>
    </row>
    <row r="4" spans="1:19" ht="38.25" customHeight="1" x14ac:dyDescent="0.2">
      <c r="A4" s="66"/>
      <c r="B4" s="66"/>
      <c r="C4" s="66"/>
      <c r="D4" s="7" t="s">
        <v>50</v>
      </c>
      <c r="E4" s="7" t="s">
        <v>43</v>
      </c>
      <c r="F4" s="7" t="s">
        <v>44</v>
      </c>
      <c r="G4" s="7" t="s">
        <v>45</v>
      </c>
      <c r="H4" s="7" t="s">
        <v>46</v>
      </c>
      <c r="I4" s="7" t="s">
        <v>47</v>
      </c>
      <c r="J4" s="7" t="s">
        <v>48</v>
      </c>
      <c r="K4" s="7" t="s">
        <v>49</v>
      </c>
      <c r="L4" s="7" t="s">
        <v>66</v>
      </c>
      <c r="M4" s="7" t="s">
        <v>67</v>
      </c>
      <c r="N4" s="7" t="s">
        <v>68</v>
      </c>
      <c r="O4" s="67"/>
      <c r="P4" s="69"/>
      <c r="Q4" s="26" t="s">
        <v>8</v>
      </c>
      <c r="R4" s="26" t="s">
        <v>9</v>
      </c>
      <c r="S4" s="26" t="s">
        <v>1</v>
      </c>
    </row>
    <row r="5" spans="1:19" ht="38.25" customHeight="1" x14ac:dyDescent="0.2">
      <c r="A5" s="43">
        <v>929146</v>
      </c>
      <c r="B5" s="56">
        <f>VLOOKUP(A5,'[1]PTA DESL ALUM VD'!$B$10:$F$278,2,FALSE)</f>
        <v>570118</v>
      </c>
      <c r="C5" s="57"/>
      <c r="D5" s="33">
        <v>330005</v>
      </c>
      <c r="E5" s="33">
        <v>330105</v>
      </c>
      <c r="F5" s="33">
        <v>330205</v>
      </c>
      <c r="G5" s="33">
        <v>330305</v>
      </c>
      <c r="H5" s="33">
        <v>330405</v>
      </c>
      <c r="I5" s="33">
        <v>330505</v>
      </c>
      <c r="J5" s="33">
        <v>330605</v>
      </c>
      <c r="K5" s="33">
        <v>330705</v>
      </c>
      <c r="L5" s="33">
        <v>330805</v>
      </c>
      <c r="M5" s="33">
        <v>330905</v>
      </c>
      <c r="N5" s="33">
        <v>331005</v>
      </c>
      <c r="O5" s="43" t="str">
        <f>VLOOKUP(A5,'[1]PTA DESL ALUM VD'!$B$10:$F$278,3,FALSE)</f>
        <v>PORTA ESP ATRIA PUX 2200X1400X45 + COR</v>
      </c>
      <c r="P5" s="32" t="s">
        <v>60</v>
      </c>
      <c r="Q5" s="43">
        <f>VLOOKUP(A5,'[1]PTA DESL ALUM VD'!$B$10:$F$278,4,FALSE)</f>
        <v>2200</v>
      </c>
      <c r="R5" s="43">
        <f>VLOOKUP(A5,'[1]PTA DESL ALUM VD'!$B$10:$F$278,5,FALSE)</f>
        <v>1400</v>
      </c>
      <c r="S5" s="43">
        <v>45</v>
      </c>
    </row>
    <row r="6" spans="1:19" ht="38.25" customHeight="1" x14ac:dyDescent="0.2">
      <c r="A6" s="55"/>
      <c r="B6" s="58"/>
      <c r="C6" s="59"/>
      <c r="D6" s="33">
        <v>330006</v>
      </c>
      <c r="E6" s="33">
        <v>330106</v>
      </c>
      <c r="F6" s="33">
        <v>330206</v>
      </c>
      <c r="G6" s="33">
        <v>330306</v>
      </c>
      <c r="H6" s="33">
        <v>330406</v>
      </c>
      <c r="I6" s="33">
        <v>330506</v>
      </c>
      <c r="J6" s="33">
        <v>330606</v>
      </c>
      <c r="K6" s="33">
        <v>330706</v>
      </c>
      <c r="L6" s="33">
        <v>330806</v>
      </c>
      <c r="M6" s="33">
        <v>330906</v>
      </c>
      <c r="N6" s="33">
        <v>331006</v>
      </c>
      <c r="O6" s="55"/>
      <c r="P6" s="32" t="s">
        <v>26</v>
      </c>
      <c r="Q6" s="55"/>
      <c r="R6" s="55"/>
      <c r="S6" s="55"/>
    </row>
    <row r="7" spans="1:19" ht="38.25" customHeight="1" x14ac:dyDescent="0.2">
      <c r="A7" s="55"/>
      <c r="B7" s="58"/>
      <c r="C7" s="59"/>
      <c r="D7" s="33">
        <v>330008</v>
      </c>
      <c r="E7" s="33">
        <v>330108</v>
      </c>
      <c r="F7" s="33">
        <v>330208</v>
      </c>
      <c r="G7" s="33">
        <v>330308</v>
      </c>
      <c r="H7" s="33">
        <v>330408</v>
      </c>
      <c r="I7" s="33">
        <v>330508</v>
      </c>
      <c r="J7" s="33">
        <v>330608</v>
      </c>
      <c r="K7" s="33">
        <v>330708</v>
      </c>
      <c r="L7" s="33">
        <v>330808</v>
      </c>
      <c r="M7" s="33">
        <v>330908</v>
      </c>
      <c r="N7" s="33">
        <v>331008</v>
      </c>
      <c r="O7" s="55"/>
      <c r="P7" s="32" t="s">
        <v>51</v>
      </c>
      <c r="Q7" s="55"/>
      <c r="R7" s="55"/>
      <c r="S7" s="55"/>
    </row>
    <row r="8" spans="1:19" ht="38.25" customHeight="1" x14ac:dyDescent="0.2">
      <c r="A8" s="55"/>
      <c r="B8" s="58"/>
      <c r="C8" s="59"/>
      <c r="D8" s="33">
        <v>330009</v>
      </c>
      <c r="E8" s="33">
        <v>330109</v>
      </c>
      <c r="F8" s="33">
        <v>330209</v>
      </c>
      <c r="G8" s="33">
        <v>330309</v>
      </c>
      <c r="H8" s="33">
        <v>330409</v>
      </c>
      <c r="I8" s="33">
        <v>330509</v>
      </c>
      <c r="J8" s="33">
        <v>330609</v>
      </c>
      <c r="K8" s="33">
        <v>330709</v>
      </c>
      <c r="L8" s="33">
        <v>330809</v>
      </c>
      <c r="M8" s="33">
        <v>330909</v>
      </c>
      <c r="N8" s="33">
        <v>331009</v>
      </c>
      <c r="O8" s="55"/>
      <c r="P8" s="32" t="s">
        <v>65</v>
      </c>
      <c r="Q8" s="55"/>
      <c r="R8" s="55"/>
      <c r="S8" s="55"/>
    </row>
    <row r="9" spans="1:19" ht="30" customHeight="1" x14ac:dyDescent="0.2">
      <c r="A9" s="55"/>
      <c r="B9" s="58"/>
      <c r="C9" s="59"/>
      <c r="D9" s="33">
        <v>330010</v>
      </c>
      <c r="E9" s="33">
        <v>330110</v>
      </c>
      <c r="F9" s="33">
        <v>330210</v>
      </c>
      <c r="G9" s="33">
        <v>330310</v>
      </c>
      <c r="H9" s="33">
        <v>330410</v>
      </c>
      <c r="I9" s="33">
        <v>330510</v>
      </c>
      <c r="J9" s="33">
        <v>330610</v>
      </c>
      <c r="K9" s="33">
        <v>330710</v>
      </c>
      <c r="L9" s="33">
        <v>330810</v>
      </c>
      <c r="M9" s="33">
        <v>330910</v>
      </c>
      <c r="N9" s="33">
        <v>331010</v>
      </c>
      <c r="O9" s="55"/>
      <c r="P9" s="32" t="s">
        <v>24</v>
      </c>
      <c r="Q9" s="55"/>
      <c r="R9" s="55"/>
      <c r="S9" s="55"/>
    </row>
    <row r="10" spans="1:19" ht="30" customHeight="1" x14ac:dyDescent="0.2">
      <c r="A10" s="55"/>
      <c r="B10" s="58"/>
      <c r="C10" s="59"/>
      <c r="D10" s="33">
        <v>330012</v>
      </c>
      <c r="E10" s="33">
        <v>330112</v>
      </c>
      <c r="F10" s="33">
        <v>330212</v>
      </c>
      <c r="G10" s="33">
        <v>330312</v>
      </c>
      <c r="H10" s="33">
        <v>330412</v>
      </c>
      <c r="I10" s="33">
        <v>330512</v>
      </c>
      <c r="J10" s="33">
        <v>330612</v>
      </c>
      <c r="K10" s="33">
        <v>330712</v>
      </c>
      <c r="L10" s="33">
        <v>330812</v>
      </c>
      <c r="M10" s="33">
        <v>330912</v>
      </c>
      <c r="N10" s="33">
        <v>331012</v>
      </c>
      <c r="O10" s="55"/>
      <c r="P10" s="32" t="s">
        <v>12</v>
      </c>
      <c r="Q10" s="55"/>
      <c r="R10" s="55"/>
      <c r="S10" s="55"/>
    </row>
    <row r="11" spans="1:19" ht="30" customHeight="1" x14ac:dyDescent="0.2">
      <c r="A11" s="55"/>
      <c r="B11" s="58"/>
      <c r="C11" s="59"/>
      <c r="D11" s="33">
        <v>330013</v>
      </c>
      <c r="E11" s="33">
        <v>330113</v>
      </c>
      <c r="F11" s="33">
        <v>330213</v>
      </c>
      <c r="G11" s="33">
        <v>330313</v>
      </c>
      <c r="H11" s="33">
        <v>330413</v>
      </c>
      <c r="I11" s="33">
        <v>330513</v>
      </c>
      <c r="J11" s="33">
        <v>330613</v>
      </c>
      <c r="K11" s="33">
        <v>330713</v>
      </c>
      <c r="L11" s="33">
        <v>330813</v>
      </c>
      <c r="M11" s="33">
        <v>330913</v>
      </c>
      <c r="N11" s="33">
        <v>331013</v>
      </c>
      <c r="O11" s="55"/>
      <c r="P11" s="32" t="s">
        <v>64</v>
      </c>
      <c r="Q11" s="55"/>
      <c r="R11" s="55"/>
      <c r="S11" s="55"/>
    </row>
    <row r="12" spans="1:19" ht="30" customHeight="1" x14ac:dyDescent="0.2">
      <c r="A12" s="55"/>
      <c r="B12" s="58"/>
      <c r="C12" s="59"/>
      <c r="D12" s="33">
        <v>330015</v>
      </c>
      <c r="E12" s="33">
        <v>330115</v>
      </c>
      <c r="F12" s="33">
        <v>330215</v>
      </c>
      <c r="G12" s="33">
        <v>330315</v>
      </c>
      <c r="H12" s="33">
        <v>330415</v>
      </c>
      <c r="I12" s="33">
        <v>330515</v>
      </c>
      <c r="J12" s="33">
        <v>330615</v>
      </c>
      <c r="K12" s="33">
        <v>330715</v>
      </c>
      <c r="L12" s="33">
        <v>330815</v>
      </c>
      <c r="M12" s="33">
        <v>330915</v>
      </c>
      <c r="N12" s="33">
        <v>331015</v>
      </c>
      <c r="O12" s="55"/>
      <c r="P12" s="32" t="s">
        <v>21</v>
      </c>
      <c r="Q12" s="55"/>
      <c r="R12" s="55"/>
      <c r="S12" s="55"/>
    </row>
    <row r="13" spans="1:19" ht="30" customHeight="1" x14ac:dyDescent="0.2">
      <c r="A13" s="55"/>
      <c r="B13" s="58"/>
      <c r="C13" s="59"/>
      <c r="D13" s="33">
        <v>330021</v>
      </c>
      <c r="E13" s="33">
        <v>330121</v>
      </c>
      <c r="F13" s="33">
        <v>330221</v>
      </c>
      <c r="G13" s="33">
        <v>330321</v>
      </c>
      <c r="H13" s="33">
        <v>330421</v>
      </c>
      <c r="I13" s="33">
        <v>330521</v>
      </c>
      <c r="J13" s="33">
        <v>330621</v>
      </c>
      <c r="K13" s="33">
        <v>330721</v>
      </c>
      <c r="L13" s="33">
        <v>330821</v>
      </c>
      <c r="M13" s="33">
        <v>330921</v>
      </c>
      <c r="N13" s="33">
        <v>331021</v>
      </c>
      <c r="O13" s="55"/>
      <c r="P13" s="32" t="s">
        <v>25</v>
      </c>
      <c r="Q13" s="55"/>
      <c r="R13" s="55"/>
      <c r="S13" s="55"/>
    </row>
    <row r="14" spans="1:19" ht="30" customHeight="1" x14ac:dyDescent="0.2">
      <c r="A14" s="55"/>
      <c r="B14" s="58"/>
      <c r="C14" s="59"/>
      <c r="D14" s="33">
        <v>330026</v>
      </c>
      <c r="E14" s="33">
        <v>330126</v>
      </c>
      <c r="F14" s="33">
        <v>330226</v>
      </c>
      <c r="G14" s="33">
        <v>330326</v>
      </c>
      <c r="H14" s="33">
        <v>330426</v>
      </c>
      <c r="I14" s="33">
        <v>330526</v>
      </c>
      <c r="J14" s="33">
        <v>330626</v>
      </c>
      <c r="K14" s="33">
        <v>330726</v>
      </c>
      <c r="L14" s="33">
        <v>330826</v>
      </c>
      <c r="M14" s="33">
        <v>330926</v>
      </c>
      <c r="N14" s="33">
        <v>331026</v>
      </c>
      <c r="O14" s="55"/>
      <c r="P14" s="32" t="s">
        <v>62</v>
      </c>
      <c r="Q14" s="55"/>
      <c r="R14" s="55"/>
      <c r="S14" s="55"/>
    </row>
    <row r="15" spans="1:19" ht="30" customHeight="1" x14ac:dyDescent="0.2">
      <c r="A15" s="55"/>
      <c r="B15" s="58"/>
      <c r="C15" s="59"/>
      <c r="D15" s="33">
        <v>330027</v>
      </c>
      <c r="E15" s="33">
        <v>330127</v>
      </c>
      <c r="F15" s="33">
        <v>330227</v>
      </c>
      <c r="G15" s="33">
        <v>330327</v>
      </c>
      <c r="H15" s="33">
        <v>330427</v>
      </c>
      <c r="I15" s="33">
        <v>330527</v>
      </c>
      <c r="J15" s="33">
        <v>330627</v>
      </c>
      <c r="K15" s="33">
        <v>330727</v>
      </c>
      <c r="L15" s="33">
        <v>330827</v>
      </c>
      <c r="M15" s="33">
        <v>330927</v>
      </c>
      <c r="N15" s="33">
        <v>331027</v>
      </c>
      <c r="O15" s="55"/>
      <c r="P15" s="32" t="s">
        <v>61</v>
      </c>
      <c r="Q15" s="55"/>
      <c r="R15" s="55"/>
      <c r="S15" s="55"/>
    </row>
    <row r="16" spans="1:19" ht="30" customHeight="1" x14ac:dyDescent="0.2">
      <c r="A16" s="55"/>
      <c r="B16" s="58"/>
      <c r="C16" s="59"/>
      <c r="D16" s="33">
        <v>330038</v>
      </c>
      <c r="E16" s="33">
        <v>330138</v>
      </c>
      <c r="F16" s="33">
        <v>330238</v>
      </c>
      <c r="G16" s="33">
        <v>330338</v>
      </c>
      <c r="H16" s="33">
        <v>330438</v>
      </c>
      <c r="I16" s="33">
        <v>330538</v>
      </c>
      <c r="J16" s="33">
        <v>330638</v>
      </c>
      <c r="K16" s="33">
        <v>330738</v>
      </c>
      <c r="L16" s="33">
        <v>330838</v>
      </c>
      <c r="M16" s="33">
        <v>330938</v>
      </c>
      <c r="N16" s="33">
        <v>331038</v>
      </c>
      <c r="O16" s="55"/>
      <c r="P16" s="32" t="s">
        <v>22</v>
      </c>
      <c r="Q16" s="55"/>
      <c r="R16" s="55"/>
      <c r="S16" s="55"/>
    </row>
    <row r="17" spans="1:19" ht="30" customHeight="1" x14ac:dyDescent="0.2">
      <c r="A17" s="55"/>
      <c r="B17" s="58"/>
      <c r="C17" s="59"/>
      <c r="D17" s="33">
        <v>330044</v>
      </c>
      <c r="E17" s="33">
        <v>330144</v>
      </c>
      <c r="F17" s="33">
        <v>330244</v>
      </c>
      <c r="G17" s="33">
        <v>330344</v>
      </c>
      <c r="H17" s="33">
        <v>330444</v>
      </c>
      <c r="I17" s="33">
        <v>330544</v>
      </c>
      <c r="J17" s="33">
        <v>330644</v>
      </c>
      <c r="K17" s="33">
        <v>330744</v>
      </c>
      <c r="L17" s="33">
        <v>330844</v>
      </c>
      <c r="M17" s="33">
        <v>330944</v>
      </c>
      <c r="N17" s="33">
        <v>331044</v>
      </c>
      <c r="O17" s="55"/>
      <c r="P17" s="32" t="s">
        <v>23</v>
      </c>
      <c r="Q17" s="55"/>
      <c r="R17" s="55"/>
      <c r="S17" s="55"/>
    </row>
    <row r="18" spans="1:19" ht="30" customHeight="1" x14ac:dyDescent="0.2">
      <c r="A18" s="55"/>
      <c r="B18" s="58"/>
      <c r="C18" s="59"/>
      <c r="D18" s="33">
        <v>330049</v>
      </c>
      <c r="E18" s="33">
        <v>330149</v>
      </c>
      <c r="F18" s="33">
        <v>330249</v>
      </c>
      <c r="G18" s="33">
        <v>330349</v>
      </c>
      <c r="H18" s="33">
        <v>330449</v>
      </c>
      <c r="I18" s="33">
        <v>330549</v>
      </c>
      <c r="J18" s="33">
        <v>330649</v>
      </c>
      <c r="K18" s="33">
        <v>330749</v>
      </c>
      <c r="L18" s="33">
        <v>330849</v>
      </c>
      <c r="M18" s="33">
        <v>330949</v>
      </c>
      <c r="N18" s="33">
        <v>331049</v>
      </c>
      <c r="O18" s="55"/>
      <c r="P18" s="32" t="s">
        <v>53</v>
      </c>
      <c r="Q18" s="55"/>
      <c r="R18" s="55"/>
      <c r="S18" s="55"/>
    </row>
    <row r="19" spans="1:19" ht="30" customHeight="1" x14ac:dyDescent="0.2">
      <c r="A19" s="55"/>
      <c r="B19" s="58"/>
      <c r="C19" s="59"/>
      <c r="D19" s="33">
        <v>330050</v>
      </c>
      <c r="E19" s="33">
        <v>330150</v>
      </c>
      <c r="F19" s="33">
        <v>330250</v>
      </c>
      <c r="G19" s="33">
        <v>330350</v>
      </c>
      <c r="H19" s="33">
        <v>330450</v>
      </c>
      <c r="I19" s="33">
        <v>330550</v>
      </c>
      <c r="J19" s="33">
        <v>330650</v>
      </c>
      <c r="K19" s="33">
        <v>330750</v>
      </c>
      <c r="L19" s="33">
        <v>330850</v>
      </c>
      <c r="M19" s="33">
        <v>330950</v>
      </c>
      <c r="N19" s="33">
        <v>331050</v>
      </c>
      <c r="O19" s="55"/>
      <c r="P19" s="32" t="s">
        <v>54</v>
      </c>
      <c r="Q19" s="55"/>
      <c r="R19" s="55"/>
      <c r="S19" s="55"/>
    </row>
    <row r="20" spans="1:19" ht="30" customHeight="1" x14ac:dyDescent="0.2">
      <c r="A20" s="55"/>
      <c r="B20" s="58"/>
      <c r="C20" s="59"/>
      <c r="D20" s="33">
        <v>330051</v>
      </c>
      <c r="E20" s="33">
        <v>330151</v>
      </c>
      <c r="F20" s="33">
        <v>330251</v>
      </c>
      <c r="G20" s="33">
        <v>330351</v>
      </c>
      <c r="H20" s="33">
        <v>330451</v>
      </c>
      <c r="I20" s="33">
        <v>330551</v>
      </c>
      <c r="J20" s="33">
        <v>330651</v>
      </c>
      <c r="K20" s="33">
        <v>330751</v>
      </c>
      <c r="L20" s="33">
        <v>330851</v>
      </c>
      <c r="M20" s="33">
        <v>330951</v>
      </c>
      <c r="N20" s="33">
        <v>331051</v>
      </c>
      <c r="O20" s="55"/>
      <c r="P20" s="32" t="s">
        <v>55</v>
      </c>
      <c r="Q20" s="55"/>
      <c r="R20" s="55"/>
      <c r="S20" s="55"/>
    </row>
    <row r="21" spans="1:19" ht="30" customHeight="1" x14ac:dyDescent="0.2">
      <c r="A21" s="55"/>
      <c r="B21" s="58"/>
      <c r="C21" s="59"/>
      <c r="D21" s="33">
        <v>330052</v>
      </c>
      <c r="E21" s="33">
        <v>330152</v>
      </c>
      <c r="F21" s="33">
        <v>330252</v>
      </c>
      <c r="G21" s="33">
        <v>330352</v>
      </c>
      <c r="H21" s="33">
        <v>330452</v>
      </c>
      <c r="I21" s="33">
        <v>330552</v>
      </c>
      <c r="J21" s="33">
        <v>330652</v>
      </c>
      <c r="K21" s="33">
        <v>330752</v>
      </c>
      <c r="L21" s="33">
        <v>330852</v>
      </c>
      <c r="M21" s="33">
        <v>330952</v>
      </c>
      <c r="N21" s="33">
        <v>331052</v>
      </c>
      <c r="O21" s="55"/>
      <c r="P21" s="32" t="s">
        <v>56</v>
      </c>
      <c r="Q21" s="55"/>
      <c r="R21" s="55"/>
      <c r="S21" s="55"/>
    </row>
    <row r="22" spans="1:19" ht="30" customHeight="1" x14ac:dyDescent="0.2">
      <c r="A22" s="55"/>
      <c r="B22" s="58"/>
      <c r="C22" s="59"/>
      <c r="D22" s="39">
        <v>330019</v>
      </c>
      <c r="E22" s="39">
        <v>330119</v>
      </c>
      <c r="F22" s="39">
        <v>330219</v>
      </c>
      <c r="G22" s="39">
        <v>330319</v>
      </c>
      <c r="H22" s="39">
        <v>330419</v>
      </c>
      <c r="I22" s="39">
        <v>330519</v>
      </c>
      <c r="J22" s="39">
        <v>330619</v>
      </c>
      <c r="K22" s="39">
        <v>330719</v>
      </c>
      <c r="L22" s="39">
        <v>330819</v>
      </c>
      <c r="M22" s="39">
        <v>330919</v>
      </c>
      <c r="N22" s="39">
        <v>331019</v>
      </c>
      <c r="O22" s="55"/>
      <c r="P22" s="40" t="s">
        <v>20</v>
      </c>
      <c r="Q22" s="55"/>
      <c r="R22" s="55"/>
      <c r="S22" s="55"/>
    </row>
    <row r="23" spans="1:19" ht="30" customHeight="1" x14ac:dyDescent="0.2">
      <c r="A23" s="55"/>
      <c r="B23" s="58"/>
      <c r="C23" s="59"/>
      <c r="D23" s="39">
        <v>330025</v>
      </c>
      <c r="E23" s="39">
        <v>330125</v>
      </c>
      <c r="F23" s="39">
        <v>330225</v>
      </c>
      <c r="G23" s="39">
        <v>330325</v>
      </c>
      <c r="H23" s="39">
        <v>330425</v>
      </c>
      <c r="I23" s="39">
        <v>330525</v>
      </c>
      <c r="J23" s="39">
        <v>330625</v>
      </c>
      <c r="K23" s="39">
        <v>330725</v>
      </c>
      <c r="L23" s="39">
        <v>330825</v>
      </c>
      <c r="M23" s="39">
        <v>330925</v>
      </c>
      <c r="N23" s="39">
        <v>331025</v>
      </c>
      <c r="O23" s="55"/>
      <c r="P23" s="40" t="s">
        <v>63</v>
      </c>
      <c r="Q23" s="55"/>
      <c r="R23" s="55"/>
      <c r="S23" s="55"/>
    </row>
    <row r="24" spans="1:19" ht="30" customHeight="1" x14ac:dyDescent="0.2">
      <c r="A24" s="55"/>
      <c r="B24" s="58"/>
      <c r="C24" s="59"/>
      <c r="D24" s="39">
        <v>330028</v>
      </c>
      <c r="E24" s="39">
        <v>330128</v>
      </c>
      <c r="F24" s="39">
        <v>330228</v>
      </c>
      <c r="G24" s="39">
        <v>330328</v>
      </c>
      <c r="H24" s="39">
        <v>330428</v>
      </c>
      <c r="I24" s="39">
        <v>330528</v>
      </c>
      <c r="J24" s="39">
        <v>330628</v>
      </c>
      <c r="K24" s="39">
        <v>330728</v>
      </c>
      <c r="L24" s="39">
        <v>330828</v>
      </c>
      <c r="M24" s="39">
        <v>330928</v>
      </c>
      <c r="N24" s="39">
        <v>331028</v>
      </c>
      <c r="O24" s="55"/>
      <c r="P24" s="40" t="s">
        <v>41</v>
      </c>
      <c r="Q24" s="55"/>
      <c r="R24" s="55"/>
      <c r="S24" s="55"/>
    </row>
    <row r="25" spans="1:19" ht="30" customHeight="1" x14ac:dyDescent="0.2">
      <c r="A25" s="55"/>
      <c r="B25" s="58"/>
      <c r="C25" s="59"/>
      <c r="D25" s="39">
        <v>330058</v>
      </c>
      <c r="E25" s="39">
        <v>330158</v>
      </c>
      <c r="F25" s="39">
        <v>330258</v>
      </c>
      <c r="G25" s="39">
        <v>330358</v>
      </c>
      <c r="H25" s="39">
        <v>330458</v>
      </c>
      <c r="I25" s="39">
        <v>330558</v>
      </c>
      <c r="J25" s="39">
        <v>330658</v>
      </c>
      <c r="K25" s="39">
        <v>330758</v>
      </c>
      <c r="L25" s="39">
        <v>330858</v>
      </c>
      <c r="M25" s="39">
        <v>330958</v>
      </c>
      <c r="N25" s="39">
        <v>331058</v>
      </c>
      <c r="O25" s="55"/>
      <c r="P25" s="40" t="s">
        <v>39</v>
      </c>
      <c r="Q25" s="55"/>
      <c r="R25" s="55"/>
      <c r="S25" s="55"/>
    </row>
    <row r="26" spans="1:19" ht="30" customHeight="1" x14ac:dyDescent="0.2">
      <c r="A26" s="55"/>
      <c r="B26" s="58"/>
      <c r="C26" s="59"/>
      <c r="D26" s="39">
        <v>330059</v>
      </c>
      <c r="E26" s="39">
        <v>330159</v>
      </c>
      <c r="F26" s="39">
        <v>330259</v>
      </c>
      <c r="G26" s="39">
        <v>330359</v>
      </c>
      <c r="H26" s="39">
        <v>330459</v>
      </c>
      <c r="I26" s="39">
        <v>330559</v>
      </c>
      <c r="J26" s="39">
        <v>330659</v>
      </c>
      <c r="K26" s="39">
        <v>330759</v>
      </c>
      <c r="L26" s="39">
        <v>330859</v>
      </c>
      <c r="M26" s="39">
        <v>330959</v>
      </c>
      <c r="N26" s="39">
        <v>331059</v>
      </c>
      <c r="O26" s="55"/>
      <c r="P26" s="40" t="s">
        <v>40</v>
      </c>
      <c r="Q26" s="55"/>
      <c r="R26" s="55"/>
      <c r="S26" s="55"/>
    </row>
    <row r="27" spans="1:19" ht="30" customHeight="1" x14ac:dyDescent="0.2">
      <c r="A27" s="55"/>
      <c r="B27" s="58"/>
      <c r="C27" s="59"/>
      <c r="D27" s="39">
        <v>330060</v>
      </c>
      <c r="E27" s="39">
        <v>330160</v>
      </c>
      <c r="F27" s="39">
        <v>330260</v>
      </c>
      <c r="G27" s="39">
        <v>330360</v>
      </c>
      <c r="H27" s="39">
        <v>330460</v>
      </c>
      <c r="I27" s="39">
        <v>330560</v>
      </c>
      <c r="J27" s="39">
        <v>330660</v>
      </c>
      <c r="K27" s="39">
        <v>330760</v>
      </c>
      <c r="L27" s="39">
        <v>330860</v>
      </c>
      <c r="M27" s="39">
        <v>330960</v>
      </c>
      <c r="N27" s="39">
        <v>331060</v>
      </c>
      <c r="O27" s="55"/>
      <c r="P27" s="40" t="s">
        <v>57</v>
      </c>
      <c r="Q27" s="55"/>
      <c r="R27" s="55"/>
      <c r="S27" s="55"/>
    </row>
    <row r="28" spans="1:19" ht="30" customHeight="1" x14ac:dyDescent="0.2">
      <c r="A28" s="55"/>
      <c r="B28" s="58"/>
      <c r="C28" s="59"/>
      <c r="D28" s="39">
        <v>330061</v>
      </c>
      <c r="E28" s="39">
        <v>330161</v>
      </c>
      <c r="F28" s="39">
        <v>330261</v>
      </c>
      <c r="G28" s="39">
        <v>330361</v>
      </c>
      <c r="H28" s="39">
        <v>330461</v>
      </c>
      <c r="I28" s="39">
        <v>330561</v>
      </c>
      <c r="J28" s="39">
        <v>330661</v>
      </c>
      <c r="K28" s="39">
        <v>330761</v>
      </c>
      <c r="L28" s="39">
        <v>330861</v>
      </c>
      <c r="M28" s="39">
        <v>330961</v>
      </c>
      <c r="N28" s="39">
        <v>331061</v>
      </c>
      <c r="O28" s="55"/>
      <c r="P28" s="40" t="s">
        <v>58</v>
      </c>
      <c r="Q28" s="55"/>
      <c r="R28" s="55"/>
      <c r="S28" s="55"/>
    </row>
    <row r="29" spans="1:19" ht="30" customHeight="1" x14ac:dyDescent="0.2">
      <c r="A29" s="44"/>
      <c r="B29" s="60"/>
      <c r="C29" s="61"/>
      <c r="D29" s="39">
        <v>330063</v>
      </c>
      <c r="E29" s="39">
        <v>330163</v>
      </c>
      <c r="F29" s="39">
        <v>330263</v>
      </c>
      <c r="G29" s="39">
        <v>330363</v>
      </c>
      <c r="H29" s="39">
        <v>330463</v>
      </c>
      <c r="I29" s="39">
        <v>330563</v>
      </c>
      <c r="J29" s="39">
        <v>330663</v>
      </c>
      <c r="K29" s="39">
        <v>330763</v>
      </c>
      <c r="L29" s="39">
        <v>330863</v>
      </c>
      <c r="M29" s="39">
        <v>330963</v>
      </c>
      <c r="N29" s="39">
        <v>331063</v>
      </c>
      <c r="O29" s="44"/>
      <c r="P29" s="40" t="s">
        <v>59</v>
      </c>
      <c r="Q29" s="44"/>
      <c r="R29" s="44"/>
      <c r="S29" s="44"/>
    </row>
    <row r="30" spans="1:19" ht="33" customHeight="1" x14ac:dyDescent="0.2">
      <c r="A30" s="45" t="s">
        <v>78</v>
      </c>
      <c r="B30" s="46"/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7"/>
    </row>
    <row r="31" spans="1:19" ht="28.5" customHeight="1" x14ac:dyDescent="0.2">
      <c r="A31" s="48" t="s">
        <v>15</v>
      </c>
      <c r="B31" s="48" t="s">
        <v>4</v>
      </c>
      <c r="C31" s="48" t="s">
        <v>13</v>
      </c>
      <c r="D31" s="52" t="s">
        <v>6</v>
      </c>
      <c r="E31" s="53"/>
      <c r="F31" s="53"/>
      <c r="G31" s="53"/>
      <c r="H31" s="53"/>
      <c r="I31" s="53"/>
      <c r="J31" s="53"/>
      <c r="K31" s="53"/>
      <c r="L31" s="53"/>
      <c r="M31" s="53"/>
      <c r="N31" s="54"/>
      <c r="O31" s="49" t="s">
        <v>5</v>
      </c>
      <c r="P31" s="51" t="s">
        <v>10</v>
      </c>
      <c r="Q31" s="51" t="s">
        <v>11</v>
      </c>
      <c r="R31" s="51"/>
      <c r="S31" s="51"/>
    </row>
    <row r="32" spans="1:19" ht="39" customHeight="1" x14ac:dyDescent="0.2">
      <c r="A32" s="48"/>
      <c r="B32" s="48"/>
      <c r="C32" s="48"/>
      <c r="D32" s="7" t="s">
        <v>50</v>
      </c>
      <c r="E32" s="7" t="s">
        <v>43</v>
      </c>
      <c r="F32" s="7" t="s">
        <v>44</v>
      </c>
      <c r="G32" s="7" t="s">
        <v>45</v>
      </c>
      <c r="H32" s="7" t="s">
        <v>46</v>
      </c>
      <c r="I32" s="7" t="s">
        <v>47</v>
      </c>
      <c r="J32" s="7" t="s">
        <v>48</v>
      </c>
      <c r="K32" s="7" t="s">
        <v>49</v>
      </c>
      <c r="L32" s="7" t="s">
        <v>66</v>
      </c>
      <c r="M32" s="7" t="s">
        <v>67</v>
      </c>
      <c r="N32" s="7" t="s">
        <v>68</v>
      </c>
      <c r="O32" s="50"/>
      <c r="P32" s="51"/>
      <c r="Q32" s="31" t="s">
        <v>0</v>
      </c>
      <c r="R32" s="31" t="s">
        <v>9</v>
      </c>
      <c r="S32" s="31" t="s">
        <v>1</v>
      </c>
    </row>
    <row r="33" spans="1:19" ht="24" customHeight="1" x14ac:dyDescent="0.2">
      <c r="A33" s="27">
        <v>598006</v>
      </c>
      <c r="B33" s="30"/>
      <c r="C33" s="30"/>
      <c r="D33" s="30">
        <v>3399</v>
      </c>
      <c r="E33" s="30">
        <v>3301</v>
      </c>
      <c r="F33" s="30">
        <v>3302</v>
      </c>
      <c r="G33" s="30">
        <v>3303</v>
      </c>
      <c r="H33" s="30">
        <v>3304</v>
      </c>
      <c r="I33" s="30">
        <v>3305</v>
      </c>
      <c r="J33" s="30">
        <v>3306</v>
      </c>
      <c r="K33" s="30">
        <v>3307</v>
      </c>
      <c r="L33" s="30">
        <v>3308</v>
      </c>
      <c r="M33" s="30">
        <v>3309</v>
      </c>
      <c r="N33" s="30">
        <v>3310</v>
      </c>
      <c r="O33" s="29" t="str">
        <f>VLOOKUP(A33,[1]PEÇAS!$A$12:$Q$112,14,FALSE)</f>
        <v>CABECEIRA SUP PTA DESL ATRIA 1389X36X45MM + COR</v>
      </c>
      <c r="P33" s="43">
        <v>1</v>
      </c>
      <c r="Q33" s="43">
        <f>VLOOKUP(A33,[1]PEÇAS!$A$12:$Q$112,15,FALSE)</f>
        <v>1389</v>
      </c>
      <c r="R33" s="43">
        <f>VLOOKUP(A33,[1]PEÇAS!$A$12:$Q$112,16,FALSE)</f>
        <v>36</v>
      </c>
      <c r="S33" s="43">
        <f>VLOOKUP(A33,[1]PEÇAS!$A$12:$Q$112,17,FALSE)</f>
        <v>45</v>
      </c>
    </row>
    <row r="34" spans="1:19" ht="24" customHeight="1" x14ac:dyDescent="0.2">
      <c r="A34" s="29"/>
      <c r="B34" s="30">
        <f>A33</f>
        <v>598006</v>
      </c>
      <c r="C34" s="29"/>
      <c r="D34" s="30">
        <v>3399</v>
      </c>
      <c r="E34" s="30">
        <v>3300</v>
      </c>
      <c r="F34" s="30">
        <v>3300</v>
      </c>
      <c r="G34" s="30">
        <v>3300</v>
      </c>
      <c r="H34" s="30">
        <v>3300</v>
      </c>
      <c r="I34" s="30">
        <v>3300</v>
      </c>
      <c r="J34" s="30">
        <v>3300</v>
      </c>
      <c r="K34" s="30">
        <v>3300</v>
      </c>
      <c r="L34" s="30">
        <v>3300</v>
      </c>
      <c r="M34" s="30">
        <v>3300</v>
      </c>
      <c r="N34" s="30">
        <v>3300</v>
      </c>
      <c r="O34" s="29" t="str">
        <f>SUBSTITUTE(O33,"+ COR", "- NATURAL")</f>
        <v>CABECEIRA SUP PTA DESL ATRIA 1389X36X45MM - NATURAL</v>
      </c>
      <c r="P34" s="44"/>
      <c r="Q34" s="44"/>
      <c r="R34" s="44"/>
      <c r="S34" s="44"/>
    </row>
    <row r="35" spans="1:19" ht="24" customHeight="1" x14ac:dyDescent="0.2">
      <c r="A35" s="10"/>
      <c r="B35" s="8"/>
      <c r="C35" s="8">
        <v>1020183</v>
      </c>
      <c r="D35" s="8" t="s">
        <v>14</v>
      </c>
      <c r="E35" s="8" t="s">
        <v>14</v>
      </c>
      <c r="F35" s="8" t="s">
        <v>14</v>
      </c>
      <c r="G35" s="8" t="s">
        <v>14</v>
      </c>
      <c r="H35" s="8" t="s">
        <v>14</v>
      </c>
      <c r="I35" s="8" t="s">
        <v>14</v>
      </c>
      <c r="J35" s="8" t="s">
        <v>14</v>
      </c>
      <c r="K35" s="8" t="s">
        <v>14</v>
      </c>
      <c r="L35" s="8" t="s">
        <v>14</v>
      </c>
      <c r="M35" s="8" t="s">
        <v>14</v>
      </c>
      <c r="N35" s="8" t="s">
        <v>14</v>
      </c>
      <c r="O35" s="11" t="s">
        <v>74</v>
      </c>
      <c r="P35" s="12"/>
      <c r="Q35" s="12"/>
      <c r="R35" s="12"/>
      <c r="S35" s="13"/>
    </row>
    <row r="36" spans="1:19" ht="24" customHeight="1" x14ac:dyDescent="0.2">
      <c r="A36" s="10"/>
      <c r="B36" s="8">
        <v>598099</v>
      </c>
      <c r="C36" s="8"/>
      <c r="D36" s="9" t="s">
        <v>14</v>
      </c>
      <c r="E36" s="9" t="s">
        <v>16</v>
      </c>
      <c r="F36" s="9" t="s">
        <v>17</v>
      </c>
      <c r="G36" s="9" t="s">
        <v>18</v>
      </c>
      <c r="H36" s="9" t="s">
        <v>27</v>
      </c>
      <c r="I36" s="9" t="s">
        <v>2</v>
      </c>
      <c r="J36" s="9" t="s">
        <v>28</v>
      </c>
      <c r="K36" s="9" t="s">
        <v>29</v>
      </c>
      <c r="L36" s="9" t="s">
        <v>52</v>
      </c>
      <c r="M36" s="9" t="s">
        <v>30</v>
      </c>
      <c r="N36" s="9" t="s">
        <v>69</v>
      </c>
      <c r="O36" s="11" t="str">
        <f>VLOOKUP(B36,[1]PEÇAS!$A$6:$Q$9,14,FALSE)</f>
        <v>PINTURA PL ALUM SUPERIOR ATRIA/ANTARES + COR</v>
      </c>
      <c r="P36" s="8"/>
      <c r="Q36" s="8" t="s">
        <v>19</v>
      </c>
      <c r="R36" s="6"/>
      <c r="S36" s="6"/>
    </row>
    <row r="37" spans="1:19" ht="8.25" customHeight="1" x14ac:dyDescent="0.2">
      <c r="A37" s="11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3"/>
    </row>
    <row r="38" spans="1:19" ht="24" customHeight="1" x14ac:dyDescent="0.2">
      <c r="A38" s="27">
        <v>598014</v>
      </c>
      <c r="B38" s="30"/>
      <c r="C38" s="30"/>
      <c r="D38" s="30">
        <v>3399</v>
      </c>
      <c r="E38" s="30">
        <v>3301</v>
      </c>
      <c r="F38" s="30">
        <v>3302</v>
      </c>
      <c r="G38" s="30">
        <v>3303</v>
      </c>
      <c r="H38" s="30">
        <v>3304</v>
      </c>
      <c r="I38" s="30">
        <v>3305</v>
      </c>
      <c r="J38" s="30">
        <v>3306</v>
      </c>
      <c r="K38" s="30">
        <v>3307</v>
      </c>
      <c r="L38" s="30">
        <v>3308</v>
      </c>
      <c r="M38" s="30">
        <v>3309</v>
      </c>
      <c r="N38" s="30">
        <v>3310</v>
      </c>
      <c r="O38" s="29" t="str">
        <f>VLOOKUP(A38,[1]PEÇAS!$A$12:$Q$112,14,FALSE)</f>
        <v>CABECEIRA INF PTA DESL ATRIA 1389X36X45MM + COR</v>
      </c>
      <c r="P38" s="43">
        <v>1</v>
      </c>
      <c r="Q38" s="43">
        <f>VLOOKUP(A38,[1]PEÇAS!$A$12:$Q$112,15,FALSE)</f>
        <v>1389</v>
      </c>
      <c r="R38" s="43">
        <f>VLOOKUP(A38,[1]PEÇAS!$A$12:$Q$112,16,FALSE)</f>
        <v>36</v>
      </c>
      <c r="S38" s="43">
        <f>VLOOKUP(A38,[1]PEÇAS!$A$12:$Q$112,17,FALSE)</f>
        <v>45</v>
      </c>
    </row>
    <row r="39" spans="1:19" ht="24" customHeight="1" x14ac:dyDescent="0.2">
      <c r="A39" s="29"/>
      <c r="B39" s="30">
        <f>A38</f>
        <v>598014</v>
      </c>
      <c r="C39" s="29"/>
      <c r="D39" s="30">
        <v>3399</v>
      </c>
      <c r="E39" s="30">
        <v>3300</v>
      </c>
      <c r="F39" s="30">
        <v>3300</v>
      </c>
      <c r="G39" s="30">
        <v>3300</v>
      </c>
      <c r="H39" s="30">
        <v>3300</v>
      </c>
      <c r="I39" s="30">
        <v>3300</v>
      </c>
      <c r="J39" s="30">
        <v>3300</v>
      </c>
      <c r="K39" s="30">
        <v>3300</v>
      </c>
      <c r="L39" s="30">
        <v>3300</v>
      </c>
      <c r="M39" s="30">
        <v>3300</v>
      </c>
      <c r="N39" s="30">
        <v>3300</v>
      </c>
      <c r="O39" s="29" t="str">
        <f>SUBSTITUTE(O38,"+ COR", "- NATURAL")</f>
        <v>CABECEIRA INF PTA DESL ATRIA 1389X36X45MM - NATURAL</v>
      </c>
      <c r="P39" s="44"/>
      <c r="Q39" s="44"/>
      <c r="R39" s="44"/>
      <c r="S39" s="44"/>
    </row>
    <row r="40" spans="1:19" ht="24" customHeight="1" x14ac:dyDescent="0.2">
      <c r="A40" s="10"/>
      <c r="B40" s="8"/>
      <c r="C40" s="8">
        <v>1020184</v>
      </c>
      <c r="D40" s="8" t="s">
        <v>14</v>
      </c>
      <c r="E40" s="8" t="s">
        <v>14</v>
      </c>
      <c r="F40" s="8" t="s">
        <v>14</v>
      </c>
      <c r="G40" s="8" t="s">
        <v>14</v>
      </c>
      <c r="H40" s="8" t="s">
        <v>14</v>
      </c>
      <c r="I40" s="8" t="s">
        <v>14</v>
      </c>
      <c r="J40" s="8" t="s">
        <v>14</v>
      </c>
      <c r="K40" s="8" t="s">
        <v>14</v>
      </c>
      <c r="L40" s="8" t="s">
        <v>14</v>
      </c>
      <c r="M40" s="8" t="s">
        <v>14</v>
      </c>
      <c r="N40" s="8" t="s">
        <v>14</v>
      </c>
      <c r="O40" s="11" t="s">
        <v>75</v>
      </c>
      <c r="P40" s="12"/>
      <c r="Q40" s="12"/>
      <c r="R40" s="12"/>
      <c r="S40" s="13"/>
    </row>
    <row r="41" spans="1:19" ht="24" customHeight="1" x14ac:dyDescent="0.2">
      <c r="A41" s="10"/>
      <c r="B41" s="8">
        <v>598098</v>
      </c>
      <c r="C41" s="8"/>
      <c r="D41" s="9" t="s">
        <v>14</v>
      </c>
      <c r="E41" s="9" t="s">
        <v>16</v>
      </c>
      <c r="F41" s="9" t="s">
        <v>17</v>
      </c>
      <c r="G41" s="9" t="s">
        <v>18</v>
      </c>
      <c r="H41" s="9" t="s">
        <v>27</v>
      </c>
      <c r="I41" s="9" t="s">
        <v>2</v>
      </c>
      <c r="J41" s="9" t="s">
        <v>28</v>
      </c>
      <c r="K41" s="9" t="s">
        <v>29</v>
      </c>
      <c r="L41" s="9" t="s">
        <v>52</v>
      </c>
      <c r="M41" s="9" t="s">
        <v>30</v>
      </c>
      <c r="N41" s="9" t="s">
        <v>69</v>
      </c>
      <c r="O41" s="11" t="str">
        <f>VLOOKUP(B41,[1]PEÇAS!$A$6:$Q$9,14,FALSE)</f>
        <v>PINTURA PL ALUM INFERIOR ATRIA/ANTARES + COR</v>
      </c>
      <c r="P41" s="8"/>
      <c r="Q41" s="8" t="s">
        <v>19</v>
      </c>
      <c r="R41" s="6"/>
      <c r="S41" s="6"/>
    </row>
    <row r="42" spans="1:19" ht="8.25" customHeight="1" x14ac:dyDescent="0.2">
      <c r="A42" s="11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3"/>
    </row>
    <row r="43" spans="1:19" ht="24" customHeight="1" x14ac:dyDescent="0.2">
      <c r="A43" s="27">
        <v>598020</v>
      </c>
      <c r="B43" s="30"/>
      <c r="C43" s="30"/>
      <c r="D43" s="30">
        <v>3399</v>
      </c>
      <c r="E43" s="30">
        <v>3301</v>
      </c>
      <c r="F43" s="30">
        <v>3302</v>
      </c>
      <c r="G43" s="30">
        <v>3303</v>
      </c>
      <c r="H43" s="30">
        <v>3304</v>
      </c>
      <c r="I43" s="30">
        <v>3305</v>
      </c>
      <c r="J43" s="30">
        <v>3306</v>
      </c>
      <c r="K43" s="30">
        <v>3307</v>
      </c>
      <c r="L43" s="30">
        <v>3308</v>
      </c>
      <c r="M43" s="30">
        <v>3309</v>
      </c>
      <c r="N43" s="30">
        <v>3310</v>
      </c>
      <c r="O43" s="29" t="str">
        <f>VLOOKUP(A43,[1]PEÇAS!$A$12:$Q$112,14,FALSE)</f>
        <v>LATERAL DIR/ESQ PTA DESL ATRIA 2200X36X45MM + COR</v>
      </c>
      <c r="P43" s="43">
        <v>1</v>
      </c>
      <c r="Q43" s="43">
        <f>VLOOKUP(A43,[1]PEÇAS!$A$12:$Q$112,15,FALSE)</f>
        <v>2200</v>
      </c>
      <c r="R43" s="43">
        <f>VLOOKUP(A43,[1]PEÇAS!$A$12:$Q$112,16,FALSE)</f>
        <v>36</v>
      </c>
      <c r="S43" s="43">
        <f>VLOOKUP(A43,[1]PEÇAS!$A$12:$Q$112,17,FALSE)</f>
        <v>45</v>
      </c>
    </row>
    <row r="44" spans="1:19" ht="24" customHeight="1" x14ac:dyDescent="0.2">
      <c r="A44" s="29"/>
      <c r="B44" s="30">
        <f>A43</f>
        <v>598020</v>
      </c>
      <c r="C44" s="29"/>
      <c r="D44" s="30">
        <v>3399</v>
      </c>
      <c r="E44" s="30">
        <v>3300</v>
      </c>
      <c r="F44" s="30">
        <v>3300</v>
      </c>
      <c r="G44" s="30">
        <v>3300</v>
      </c>
      <c r="H44" s="30">
        <v>3300</v>
      </c>
      <c r="I44" s="30">
        <v>3300</v>
      </c>
      <c r="J44" s="30">
        <v>3300</v>
      </c>
      <c r="K44" s="30">
        <v>3300</v>
      </c>
      <c r="L44" s="30">
        <v>3300</v>
      </c>
      <c r="M44" s="30">
        <v>3300</v>
      </c>
      <c r="N44" s="30">
        <v>3300</v>
      </c>
      <c r="O44" s="29" t="str">
        <f>SUBSTITUTE(O43,"+ COR", "- NATURAL")</f>
        <v>LATERAL DIR/ESQ PTA DESL ATRIA 2200X36X45MM - NATURAL</v>
      </c>
      <c r="P44" s="44"/>
      <c r="Q44" s="44"/>
      <c r="R44" s="44"/>
      <c r="S44" s="44"/>
    </row>
    <row r="45" spans="1:19" ht="24" customHeight="1" x14ac:dyDescent="0.2">
      <c r="A45" s="10"/>
      <c r="B45" s="8"/>
      <c r="C45" s="8">
        <v>1020182</v>
      </c>
      <c r="D45" s="8" t="s">
        <v>14</v>
      </c>
      <c r="E45" s="8" t="s">
        <v>14</v>
      </c>
      <c r="F45" s="8" t="s">
        <v>14</v>
      </c>
      <c r="G45" s="8" t="s">
        <v>14</v>
      </c>
      <c r="H45" s="8" t="s">
        <v>14</v>
      </c>
      <c r="I45" s="8" t="s">
        <v>14</v>
      </c>
      <c r="J45" s="8" t="s">
        <v>14</v>
      </c>
      <c r="K45" s="8" t="s">
        <v>14</v>
      </c>
      <c r="L45" s="8" t="s">
        <v>14</v>
      </c>
      <c r="M45" s="8" t="s">
        <v>14</v>
      </c>
      <c r="N45" s="8" t="s">
        <v>14</v>
      </c>
      <c r="O45" s="11" t="s">
        <v>76</v>
      </c>
      <c r="P45" s="12"/>
      <c r="Q45" s="12"/>
      <c r="R45" s="12"/>
      <c r="S45" s="13"/>
    </row>
    <row r="46" spans="1:19" ht="24" customHeight="1" x14ac:dyDescent="0.2">
      <c r="A46" s="10"/>
      <c r="B46" s="8">
        <v>598097</v>
      </c>
      <c r="C46" s="8"/>
      <c r="D46" s="9" t="s">
        <v>14</v>
      </c>
      <c r="E46" s="9" t="s">
        <v>16</v>
      </c>
      <c r="F46" s="9" t="s">
        <v>17</v>
      </c>
      <c r="G46" s="9" t="s">
        <v>18</v>
      </c>
      <c r="H46" s="9" t="s">
        <v>27</v>
      </c>
      <c r="I46" s="9" t="s">
        <v>2</v>
      </c>
      <c r="J46" s="9" t="s">
        <v>28</v>
      </c>
      <c r="K46" s="9" t="s">
        <v>29</v>
      </c>
      <c r="L46" s="9" t="s">
        <v>52</v>
      </c>
      <c r="M46" s="9" t="s">
        <v>30</v>
      </c>
      <c r="N46" s="9" t="s">
        <v>69</v>
      </c>
      <c r="O46" s="11" t="str">
        <f>VLOOKUP(B46,[1]PEÇAS!$A$6:$Q$9,14,FALSE)</f>
        <v>PINTURA PL ALUM LATERAL ATRIA/ANTARES + COR</v>
      </c>
      <c r="P46" s="8"/>
      <c r="Q46" s="8" t="s">
        <v>19</v>
      </c>
      <c r="R46" s="6"/>
      <c r="S46" s="6"/>
    </row>
    <row r="47" spans="1:19" ht="8.25" customHeight="1" x14ac:dyDescent="0.2">
      <c r="A47" s="11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3"/>
    </row>
    <row r="48" spans="1:19" ht="24" customHeight="1" x14ac:dyDescent="0.2">
      <c r="A48" s="27">
        <v>598030</v>
      </c>
      <c r="B48" s="30"/>
      <c r="C48" s="30"/>
      <c r="D48" s="30">
        <v>3399</v>
      </c>
      <c r="E48" s="30">
        <v>3301</v>
      </c>
      <c r="F48" s="30">
        <v>3302</v>
      </c>
      <c r="G48" s="30">
        <v>3303</v>
      </c>
      <c r="H48" s="30">
        <v>3304</v>
      </c>
      <c r="I48" s="30">
        <v>3305</v>
      </c>
      <c r="J48" s="30">
        <v>3306</v>
      </c>
      <c r="K48" s="30">
        <v>3307</v>
      </c>
      <c r="L48" s="30">
        <v>3308</v>
      </c>
      <c r="M48" s="30">
        <v>3309</v>
      </c>
      <c r="N48" s="30">
        <v>3310</v>
      </c>
      <c r="O48" s="29" t="str">
        <f>VLOOKUP(A48,[1]PEÇAS!$A$12:$Q$112,14,FALSE)</f>
        <v>LATERAL DIR PTA DESL ATRIA PUX 2200X36X45MM + COR</v>
      </c>
      <c r="P48" s="43">
        <v>1</v>
      </c>
      <c r="Q48" s="43">
        <f>VLOOKUP(A48,[1]PEÇAS!$A$12:$Q$112,15,FALSE)</f>
        <v>2200</v>
      </c>
      <c r="R48" s="43">
        <f>VLOOKUP(A48,[1]PEÇAS!$A$12:$Q$112,16,FALSE)</f>
        <v>36</v>
      </c>
      <c r="S48" s="43">
        <f>VLOOKUP(A48,[1]PEÇAS!$A$12:$Q$112,17,FALSE)</f>
        <v>45</v>
      </c>
    </row>
    <row r="49" spans="1:19" ht="24" customHeight="1" x14ac:dyDescent="0.2">
      <c r="A49" s="29"/>
      <c r="B49" s="30">
        <f>A48</f>
        <v>598030</v>
      </c>
      <c r="C49" s="29"/>
      <c r="D49" s="30">
        <v>3399</v>
      </c>
      <c r="E49" s="30">
        <v>3300</v>
      </c>
      <c r="F49" s="30">
        <v>3300</v>
      </c>
      <c r="G49" s="30">
        <v>3300</v>
      </c>
      <c r="H49" s="30">
        <v>3300</v>
      </c>
      <c r="I49" s="30">
        <v>3300</v>
      </c>
      <c r="J49" s="30">
        <v>3300</v>
      </c>
      <c r="K49" s="30">
        <v>3300</v>
      </c>
      <c r="L49" s="30">
        <v>3300</v>
      </c>
      <c r="M49" s="30">
        <v>3300</v>
      </c>
      <c r="N49" s="30">
        <v>3300</v>
      </c>
      <c r="O49" s="29" t="str">
        <f>SUBSTITUTE(O48,"+ COR", "- NATURAL")</f>
        <v>LATERAL DIR PTA DESL ATRIA PUX 2200X36X45MM - NATURAL</v>
      </c>
      <c r="P49" s="44"/>
      <c r="Q49" s="44"/>
      <c r="R49" s="44"/>
      <c r="S49" s="44"/>
    </row>
    <row r="50" spans="1:19" ht="24" customHeight="1" x14ac:dyDescent="0.2">
      <c r="A50" s="10"/>
      <c r="B50" s="8"/>
      <c r="C50" s="8">
        <v>1020182</v>
      </c>
      <c r="D50" s="8" t="s">
        <v>14</v>
      </c>
      <c r="E50" s="8" t="s">
        <v>14</v>
      </c>
      <c r="F50" s="8" t="s">
        <v>14</v>
      </c>
      <c r="G50" s="8" t="s">
        <v>14</v>
      </c>
      <c r="H50" s="8" t="s">
        <v>14</v>
      </c>
      <c r="I50" s="8" t="s">
        <v>14</v>
      </c>
      <c r="J50" s="8" t="s">
        <v>14</v>
      </c>
      <c r="K50" s="8" t="s">
        <v>14</v>
      </c>
      <c r="L50" s="8" t="s">
        <v>14</v>
      </c>
      <c r="M50" s="8" t="s">
        <v>14</v>
      </c>
      <c r="N50" s="8" t="s">
        <v>14</v>
      </c>
      <c r="O50" s="11" t="s">
        <v>76</v>
      </c>
      <c r="P50" s="12"/>
      <c r="Q50" s="12"/>
      <c r="R50" s="12"/>
      <c r="S50" s="13"/>
    </row>
    <row r="51" spans="1:19" ht="24" customHeight="1" x14ac:dyDescent="0.2">
      <c r="A51" s="10"/>
      <c r="B51" s="8">
        <v>598097</v>
      </c>
      <c r="C51" s="8"/>
      <c r="D51" s="9" t="s">
        <v>14</v>
      </c>
      <c r="E51" s="9" t="s">
        <v>16</v>
      </c>
      <c r="F51" s="9" t="s">
        <v>17</v>
      </c>
      <c r="G51" s="9" t="s">
        <v>18</v>
      </c>
      <c r="H51" s="9" t="s">
        <v>27</v>
      </c>
      <c r="I51" s="9" t="s">
        <v>2</v>
      </c>
      <c r="J51" s="9" t="s">
        <v>28</v>
      </c>
      <c r="K51" s="9" t="s">
        <v>29</v>
      </c>
      <c r="L51" s="9" t="s">
        <v>52</v>
      </c>
      <c r="M51" s="9" t="s">
        <v>30</v>
      </c>
      <c r="N51" s="9" t="s">
        <v>69</v>
      </c>
      <c r="O51" s="11" t="str">
        <f>VLOOKUP(B51,[1]PEÇAS!$A$6:$Q$9,14,FALSE)</f>
        <v>PINTURA PL ALUM LATERAL ATRIA/ANTARES + COR</v>
      </c>
      <c r="P51" s="8"/>
      <c r="Q51" s="8" t="s">
        <v>19</v>
      </c>
      <c r="R51" s="6"/>
      <c r="S51" s="6"/>
    </row>
    <row r="52" spans="1:19" ht="8.25" customHeight="1" x14ac:dyDescent="0.2">
      <c r="A52" s="11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3"/>
    </row>
    <row r="53" spans="1:19" ht="30" customHeight="1" x14ac:dyDescent="0.2">
      <c r="A53" s="37">
        <v>598096</v>
      </c>
      <c r="B53" s="30"/>
      <c r="C53" s="30"/>
      <c r="D53" s="34" t="s">
        <v>84</v>
      </c>
      <c r="E53" s="30">
        <v>3301</v>
      </c>
      <c r="F53" s="30">
        <v>3302</v>
      </c>
      <c r="G53" s="30">
        <v>3303</v>
      </c>
      <c r="H53" s="30">
        <v>3304</v>
      </c>
      <c r="I53" s="30">
        <v>3305</v>
      </c>
      <c r="J53" s="30">
        <v>3306</v>
      </c>
      <c r="K53" s="30">
        <v>3307</v>
      </c>
      <c r="L53" s="30">
        <v>3308</v>
      </c>
      <c r="M53" s="30">
        <v>3309</v>
      </c>
      <c r="N53" s="30">
        <v>3310</v>
      </c>
      <c r="O53" s="38" t="str">
        <f>VLOOKUP(A53,[1]PEÇAS!$A$12:$Q$150,14,FALSE)</f>
        <v>PUXADOR INDUS ATRIA S/CILINDRO + COR</v>
      </c>
      <c r="P53" s="36">
        <v>1</v>
      </c>
      <c r="Q53" s="36">
        <f>VLOOKUP(A53,[1]PEÇAS!$A$12:$Q$150,15,FALSE)</f>
        <v>168</v>
      </c>
      <c r="R53" s="36">
        <f>VLOOKUP(A53,[1]PEÇAS!$A$12:$Q$150,16,FALSE)</f>
        <v>86</v>
      </c>
      <c r="S53" s="36">
        <f>VLOOKUP(A53,[1]PEÇAS!$A$12:$Q$150,17,FALSE)</f>
        <v>45</v>
      </c>
    </row>
    <row r="54" spans="1:19" ht="30" customHeight="1" x14ac:dyDescent="0.2">
      <c r="A54" s="42"/>
      <c r="B54" s="8"/>
      <c r="C54" s="8">
        <v>1010270</v>
      </c>
      <c r="D54" s="8" t="s">
        <v>14</v>
      </c>
      <c r="E54" s="8" t="s">
        <v>14</v>
      </c>
      <c r="F54" s="8" t="s">
        <v>14</v>
      </c>
      <c r="G54" s="8" t="s">
        <v>14</v>
      </c>
      <c r="H54" s="8" t="s">
        <v>14</v>
      </c>
      <c r="I54" s="8" t="s">
        <v>14</v>
      </c>
      <c r="J54" s="8" t="s">
        <v>14</v>
      </c>
      <c r="K54" s="8" t="s">
        <v>14</v>
      </c>
      <c r="L54" s="8" t="s">
        <v>14</v>
      </c>
      <c r="M54" s="8" t="s">
        <v>14</v>
      </c>
      <c r="N54" s="8" t="s">
        <v>14</v>
      </c>
      <c r="O54" s="10" t="str">
        <f>SUBSTITUTE(O53,"+ COR", "- NATURAL")</f>
        <v>PUXADOR INDUS ATRIA S/CILINDRO - NATURAL</v>
      </c>
      <c r="P54" s="8">
        <v>1</v>
      </c>
      <c r="Q54" s="10"/>
      <c r="R54" s="10"/>
      <c r="S54" s="10"/>
    </row>
    <row r="55" spans="1:19" ht="24" customHeight="1" x14ac:dyDescent="0.2">
      <c r="A55" s="10"/>
      <c r="B55" s="8">
        <v>598096</v>
      </c>
      <c r="C55" s="8"/>
      <c r="D55" s="9" t="s">
        <v>14</v>
      </c>
      <c r="E55" s="9" t="s">
        <v>16</v>
      </c>
      <c r="F55" s="9" t="s">
        <v>17</v>
      </c>
      <c r="G55" s="9" t="s">
        <v>18</v>
      </c>
      <c r="H55" s="9" t="s">
        <v>27</v>
      </c>
      <c r="I55" s="9" t="s">
        <v>2</v>
      </c>
      <c r="J55" s="9" t="s">
        <v>28</v>
      </c>
      <c r="K55" s="9" t="s">
        <v>29</v>
      </c>
      <c r="L55" s="9" t="s">
        <v>52</v>
      </c>
      <c r="M55" s="9" t="s">
        <v>30</v>
      </c>
      <c r="N55" s="9" t="s">
        <v>69</v>
      </c>
      <c r="O55" s="11" t="str">
        <f>VLOOKUP(B55,[1]PEÇAS!$A$6:$Q$9,14,FALSE)</f>
        <v>PINTURA PUX INDUS + COR</v>
      </c>
      <c r="P55" s="8"/>
      <c r="Q55" s="8" t="s">
        <v>19</v>
      </c>
      <c r="R55" s="6"/>
      <c r="S55" s="6"/>
    </row>
    <row r="56" spans="1:19" ht="8.25" customHeight="1" x14ac:dyDescent="0.2">
      <c r="A56" s="11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3"/>
    </row>
    <row r="57" spans="1:19" ht="18" customHeight="1" x14ac:dyDescent="0.2">
      <c r="A57" s="24"/>
      <c r="B57" s="24"/>
      <c r="C57" s="6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6"/>
      <c r="P57" s="24"/>
      <c r="Q57" s="15"/>
      <c r="R57" s="4"/>
      <c r="S57" s="4"/>
    </row>
    <row r="58" spans="1:19" ht="18" customHeight="1" x14ac:dyDescent="0.2">
      <c r="A58" s="5"/>
      <c r="B58" s="5"/>
      <c r="C58" s="4"/>
      <c r="D58" s="5">
        <v>1010286</v>
      </c>
      <c r="E58" s="5">
        <v>1010286</v>
      </c>
      <c r="F58" s="5">
        <v>1010286</v>
      </c>
      <c r="G58" s="5">
        <v>1010286</v>
      </c>
      <c r="H58" s="5">
        <v>1010286</v>
      </c>
      <c r="I58" s="5">
        <v>1010286</v>
      </c>
      <c r="J58" s="5">
        <v>1010286</v>
      </c>
      <c r="K58" s="5">
        <v>1010286</v>
      </c>
      <c r="L58" s="5">
        <v>1010286</v>
      </c>
      <c r="M58" s="5">
        <v>1010286</v>
      </c>
      <c r="N58" s="5">
        <v>1010286</v>
      </c>
      <c r="O58" s="4" t="s">
        <v>73</v>
      </c>
      <c r="P58" s="5">
        <v>0.08</v>
      </c>
      <c r="Q58" s="5" t="s">
        <v>87</v>
      </c>
      <c r="R58" s="4"/>
      <c r="S58" s="4"/>
    </row>
    <row r="59" spans="1:19" ht="18" customHeight="1" x14ac:dyDescent="0.2">
      <c r="A59" s="5"/>
      <c r="B59" s="5"/>
      <c r="C59" s="5"/>
      <c r="D59" s="5">
        <v>1010287</v>
      </c>
      <c r="E59" s="5">
        <v>1010287</v>
      </c>
      <c r="F59" s="41">
        <v>1010288</v>
      </c>
      <c r="G59" s="5">
        <v>1010287</v>
      </c>
      <c r="H59" s="41">
        <v>1010288</v>
      </c>
      <c r="I59" s="41">
        <v>1010288</v>
      </c>
      <c r="J59" s="5">
        <v>1010287</v>
      </c>
      <c r="K59" s="5">
        <v>1010287</v>
      </c>
      <c r="L59" s="41">
        <v>1010288</v>
      </c>
      <c r="M59" s="5">
        <v>1010287</v>
      </c>
      <c r="N59" s="5">
        <v>1010287</v>
      </c>
      <c r="O59" s="4" t="s">
        <v>81</v>
      </c>
      <c r="P59" s="5">
        <v>0.04</v>
      </c>
      <c r="Q59" s="5" t="s">
        <v>87</v>
      </c>
      <c r="R59" s="4"/>
      <c r="S59" s="4"/>
    </row>
    <row r="60" spans="1:19" ht="18" customHeight="1" x14ac:dyDescent="0.2">
      <c r="A60" s="5"/>
      <c r="B60" s="5"/>
      <c r="C60" s="4"/>
      <c r="D60" s="5">
        <v>1020196</v>
      </c>
      <c r="E60" s="5">
        <v>1020196</v>
      </c>
      <c r="F60" s="5">
        <v>1020196</v>
      </c>
      <c r="G60" s="5">
        <v>1020196</v>
      </c>
      <c r="H60" s="5">
        <v>1020196</v>
      </c>
      <c r="I60" s="5">
        <v>1020196</v>
      </c>
      <c r="J60" s="5">
        <v>1020196</v>
      </c>
      <c r="K60" s="5">
        <v>1020196</v>
      </c>
      <c r="L60" s="5">
        <v>1020196</v>
      </c>
      <c r="M60" s="5">
        <v>1020196</v>
      </c>
      <c r="N60" s="41">
        <v>1020196</v>
      </c>
      <c r="O60" s="4" t="s">
        <v>85</v>
      </c>
      <c r="P60" s="5">
        <v>7.0100000000000007</v>
      </c>
      <c r="Q60" s="5" t="s">
        <v>19</v>
      </c>
      <c r="R60" s="4"/>
      <c r="S60" s="4"/>
    </row>
    <row r="61" spans="1:19" ht="18" customHeight="1" x14ac:dyDescent="0.2">
      <c r="A61" s="5"/>
      <c r="B61" s="5"/>
      <c r="C61" s="4"/>
      <c r="D61" s="5">
        <v>1020197</v>
      </c>
      <c r="E61" s="5">
        <v>1020197</v>
      </c>
      <c r="F61" s="5">
        <v>1020197</v>
      </c>
      <c r="G61" s="5">
        <v>1020197</v>
      </c>
      <c r="H61" s="5">
        <v>1020197</v>
      </c>
      <c r="I61" s="5">
        <v>1020197</v>
      </c>
      <c r="J61" s="5">
        <v>1020197</v>
      </c>
      <c r="K61" s="5">
        <v>1020197</v>
      </c>
      <c r="L61" s="5">
        <v>1020197</v>
      </c>
      <c r="M61" s="5">
        <v>1020197</v>
      </c>
      <c r="N61" s="5">
        <v>1020197</v>
      </c>
      <c r="O61" s="4" t="s">
        <v>86</v>
      </c>
      <c r="P61" s="5">
        <v>7.0100000000000007</v>
      </c>
      <c r="Q61" s="5" t="s">
        <v>19</v>
      </c>
      <c r="R61" s="4"/>
      <c r="S61" s="4"/>
    </row>
    <row r="62" spans="1:19" ht="18" customHeight="1" x14ac:dyDescent="0.2">
      <c r="A62" s="5"/>
      <c r="B62" s="5"/>
      <c r="C62" s="4"/>
      <c r="D62" s="5">
        <v>1020198</v>
      </c>
      <c r="E62" s="5">
        <v>1020198</v>
      </c>
      <c r="F62" s="5">
        <v>1020198</v>
      </c>
      <c r="G62" s="5">
        <v>1020198</v>
      </c>
      <c r="H62" s="5">
        <v>1020198</v>
      </c>
      <c r="I62" s="5">
        <v>1020198</v>
      </c>
      <c r="J62" s="5">
        <v>1020198</v>
      </c>
      <c r="K62" s="5">
        <v>1020198</v>
      </c>
      <c r="L62" s="5">
        <v>1020198</v>
      </c>
      <c r="M62" s="5">
        <v>1020198</v>
      </c>
      <c r="N62" s="5">
        <v>1020198</v>
      </c>
      <c r="O62" s="4" t="s">
        <v>82</v>
      </c>
      <c r="P62" s="5">
        <v>0.33</v>
      </c>
      <c r="Q62" s="5" t="s">
        <v>19</v>
      </c>
      <c r="R62" s="4"/>
      <c r="S62" s="4"/>
    </row>
    <row r="63" spans="1:19" ht="18" customHeight="1" x14ac:dyDescent="0.2">
      <c r="A63" s="24"/>
      <c r="B63" s="24"/>
      <c r="C63" s="6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6"/>
      <c r="P63" s="24"/>
      <c r="Q63" s="15"/>
      <c r="R63" s="4"/>
      <c r="S63" s="4"/>
    </row>
    <row r="64" spans="1:19" ht="18" customHeight="1" x14ac:dyDescent="0.2">
      <c r="A64" s="81" t="s">
        <v>79</v>
      </c>
      <c r="B64" s="82"/>
      <c r="C64" s="82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  <c r="Q64" s="82"/>
      <c r="R64" s="82"/>
      <c r="S64" s="83"/>
    </row>
    <row r="65" spans="1:19" ht="25.5" x14ac:dyDescent="0.2">
      <c r="A65" s="17" t="s">
        <v>35</v>
      </c>
      <c r="B65" s="14" t="s">
        <v>31</v>
      </c>
      <c r="C65" s="14" t="s">
        <v>32</v>
      </c>
      <c r="D65" s="70"/>
      <c r="E65" s="71"/>
      <c r="F65" s="71"/>
      <c r="G65" s="71"/>
      <c r="H65" s="71"/>
      <c r="I65" s="71"/>
      <c r="J65" s="71"/>
      <c r="K65" s="71"/>
      <c r="L65" s="71"/>
      <c r="M65" s="71"/>
      <c r="N65" s="72"/>
      <c r="O65" s="17" t="s">
        <v>5</v>
      </c>
      <c r="P65" s="17" t="s">
        <v>33</v>
      </c>
      <c r="Q65" s="70" t="s">
        <v>34</v>
      </c>
      <c r="R65" s="71"/>
      <c r="S65" s="72"/>
    </row>
    <row r="66" spans="1:19" ht="15" customHeight="1" x14ac:dyDescent="0.2">
      <c r="A66" s="73" t="s">
        <v>71</v>
      </c>
      <c r="B66" s="75">
        <f>VLOOKUP(CONCATENATE("VIDRO PUX DIR ",Q66,"X",R66,"X",S66,"MM + COR"),[1]VIDROS!$A$5:$AD$415,5,FALSE)</f>
        <v>181000118</v>
      </c>
      <c r="C66" s="22" t="s">
        <v>2</v>
      </c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23" t="str">
        <f>CONCATENATE("VIDRO PELIC ESP PRATA DIR ",Q$66,"X",R$66,"X",S$66)</f>
        <v>VIDRO PELIC ESP PRATA DIR 2145X1377X4</v>
      </c>
      <c r="P66" s="77">
        <v>1</v>
      </c>
      <c r="Q66" s="77">
        <f>Q5-55</f>
        <v>2145</v>
      </c>
      <c r="R66" s="77">
        <f>R5-23</f>
        <v>1377</v>
      </c>
      <c r="S66" s="77">
        <v>4</v>
      </c>
    </row>
    <row r="67" spans="1:19" ht="15" customHeight="1" x14ac:dyDescent="0.2">
      <c r="A67" s="74"/>
      <c r="B67" s="76"/>
      <c r="C67" s="22">
        <v>26</v>
      </c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23" t="str">
        <f>CONCATENATE("VIDRO PELIC ESP FUME DIR ",Q$66,"X",R$66,"X",S$66)</f>
        <v>VIDRO PELIC ESP FUME DIR 2145X1377X4</v>
      </c>
      <c r="P67" s="78"/>
      <c r="Q67" s="78"/>
      <c r="R67" s="78"/>
      <c r="S67" s="78"/>
    </row>
    <row r="68" spans="1:19" ht="15" customHeight="1" x14ac:dyDescent="0.2">
      <c r="A68" s="85"/>
      <c r="B68" s="86"/>
      <c r="C68" s="22">
        <v>27</v>
      </c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23" t="str">
        <f>CONCATENATE("VIDRO PELIC ESP CHAMP DIR ",Q$66,"X",R$66,"X",S$66)</f>
        <v>VIDRO PELIC ESP CHAMP DIR 2145X1377X4</v>
      </c>
      <c r="P68" s="78"/>
      <c r="Q68" s="78"/>
      <c r="R68" s="78"/>
      <c r="S68" s="78"/>
    </row>
    <row r="69" spans="1:19" ht="15" customHeight="1" x14ac:dyDescent="0.2">
      <c r="A69" s="79" t="s">
        <v>72</v>
      </c>
      <c r="B69" s="75">
        <f>VLOOKUP(CONCATENATE("VIDRO PUX DIR ",Q66,"X",R66,"X",S66,"MM + COR"),[1]VIDROS!$A$5:$AD$415,4,FALSE)</f>
        <v>123118</v>
      </c>
      <c r="C69" s="19">
        <v>49</v>
      </c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21" t="str">
        <f>CONCATENATE("VIDRO PELIC MET GRAFITE DIR ",Q$66,"X",R$66,"X",S$66)</f>
        <v>VIDRO PELIC MET GRAFITE DIR 2145X1377X4</v>
      </c>
      <c r="P69" s="78"/>
      <c r="Q69" s="78"/>
      <c r="R69" s="78"/>
      <c r="S69" s="78"/>
    </row>
    <row r="70" spans="1:19" ht="15" customHeight="1" x14ac:dyDescent="0.2">
      <c r="A70" s="80"/>
      <c r="B70" s="76"/>
      <c r="C70" s="19">
        <v>50</v>
      </c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21" t="str">
        <f>CONCATENATE("VIDRO PELIC MET PRATA DIR ",Q$66,"X",R$66,"X",S$66)</f>
        <v>VIDRO PELIC MET PRATA DIR 2145X1377X4</v>
      </c>
      <c r="P70" s="78"/>
      <c r="Q70" s="78"/>
      <c r="R70" s="78"/>
      <c r="S70" s="78"/>
    </row>
    <row r="71" spans="1:19" ht="15" customHeight="1" x14ac:dyDescent="0.2">
      <c r="A71" s="80"/>
      <c r="B71" s="76"/>
      <c r="C71" s="19">
        <v>51</v>
      </c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21" t="str">
        <f>CONCATENATE("VIDRO PELIC MET DOURADO DIR ",Q$66,"X",R$66,"X",S$66)</f>
        <v>VIDRO PELIC MET DOURADO DIR 2145X1377X4</v>
      </c>
      <c r="P71" s="78"/>
      <c r="Q71" s="78"/>
      <c r="R71" s="78"/>
      <c r="S71" s="78"/>
    </row>
    <row r="72" spans="1:19" ht="15" customHeight="1" x14ac:dyDescent="0.2">
      <c r="A72" s="80"/>
      <c r="B72" s="76"/>
      <c r="C72" s="19">
        <v>52</v>
      </c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21" t="str">
        <f>CONCATENATE("VIDRO PELIC MET PÉROLA DIR ",Q$66,"X",R$66,"X",S$66)</f>
        <v>VIDRO PELIC MET PÉROLA DIR 2145X1377X4</v>
      </c>
      <c r="P72" s="78"/>
      <c r="Q72" s="78"/>
      <c r="R72" s="78"/>
      <c r="S72" s="78"/>
    </row>
    <row r="73" spans="1:19" ht="15" customHeight="1" x14ac:dyDescent="0.2">
      <c r="A73" s="80"/>
      <c r="B73" s="76"/>
      <c r="C73" s="19">
        <v>12</v>
      </c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21" t="str">
        <f>CONCATENATE("VIDRO PELIC BIANCO DIR ",Q$66,"X",R$66,"X",S$66)</f>
        <v>VIDRO PELIC BIANCO DIR 2145X1377X4</v>
      </c>
      <c r="P73" s="78"/>
      <c r="Q73" s="78"/>
      <c r="R73" s="78"/>
      <c r="S73" s="78"/>
    </row>
    <row r="74" spans="1:19" ht="15" customHeight="1" x14ac:dyDescent="0.2">
      <c r="A74" s="80"/>
      <c r="B74" s="76"/>
      <c r="C74" s="19">
        <v>13</v>
      </c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21" t="str">
        <f>CONCATENATE("VIDRO PELIC ONIX DIR ",Q$66,"X",R$66,"X",S$66)</f>
        <v>VIDRO PELIC ONIX DIR 2145X1377X4</v>
      </c>
      <c r="P74" s="78"/>
      <c r="Q74" s="78"/>
      <c r="R74" s="78"/>
      <c r="S74" s="78"/>
    </row>
    <row r="75" spans="1:19" ht="15" customHeight="1" x14ac:dyDescent="0.2">
      <c r="A75" s="80"/>
      <c r="B75" s="76"/>
      <c r="C75" s="19">
        <v>15</v>
      </c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21" t="str">
        <f>CONCATENATE("VIDRO PELIC GELO DIR ",Q$66,"X",R$66,"X",S$66)</f>
        <v>VIDRO PELIC GELO DIR 2145X1377X4</v>
      </c>
      <c r="P75" s="78"/>
      <c r="Q75" s="78"/>
      <c r="R75" s="78"/>
      <c r="S75" s="78"/>
    </row>
    <row r="76" spans="1:19" ht="15" customHeight="1" x14ac:dyDescent="0.2">
      <c r="A76" s="80"/>
      <c r="B76" s="76"/>
      <c r="C76" s="19">
        <v>38</v>
      </c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21" t="str">
        <f>CONCATENATE("VIDRO PELIC NATA DIR ",Q$66,"X",R$66,"X",S$66)</f>
        <v>VIDRO PELIC NATA DIR 2145X1377X4</v>
      </c>
      <c r="P76" s="78"/>
      <c r="Q76" s="78"/>
      <c r="R76" s="78"/>
      <c r="S76" s="78"/>
    </row>
    <row r="77" spans="1:19" ht="15" customHeight="1" x14ac:dyDescent="0.2">
      <c r="A77" s="80"/>
      <c r="B77" s="76"/>
      <c r="C77" s="19">
        <v>44</v>
      </c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21" t="str">
        <f>CONCATENATE("VIDRO PELIC BASALTO DIR ",Q$66,"X",R$66,"X",S$66)</f>
        <v>VIDRO PELIC BASALTO DIR 2145X1377X4</v>
      </c>
      <c r="P77" s="78"/>
      <c r="Q77" s="78"/>
      <c r="R77" s="78"/>
      <c r="S77" s="78"/>
    </row>
    <row r="78" spans="1:19" ht="15" customHeight="1" x14ac:dyDescent="0.2">
      <c r="A78" s="80"/>
      <c r="B78" s="76"/>
      <c r="C78" s="19">
        <v>10</v>
      </c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21" t="str">
        <f>CONCATENATE("VIDRO PELIC SAND DIR ",Q$66,"X",R$66,"X",S$66)</f>
        <v>VIDRO PELIC SAND DIR 2145X1377X4</v>
      </c>
      <c r="P78" s="78"/>
      <c r="Q78" s="78"/>
      <c r="R78" s="78"/>
      <c r="S78" s="78"/>
    </row>
    <row r="79" spans="1:19" ht="15" customHeight="1" x14ac:dyDescent="0.2">
      <c r="A79" s="80"/>
      <c r="B79" s="76"/>
      <c r="C79" s="20" t="s">
        <v>52</v>
      </c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21" t="str">
        <f>CONCATENATE("VIDRO PELIC PETRÓLEO DIR ",Q$66,"X",R$66,"X",S$66)</f>
        <v>VIDRO PELIC PETRÓLEO DIR 2145X1377X4</v>
      </c>
      <c r="P79" s="78"/>
      <c r="Q79" s="78"/>
      <c r="R79" s="78"/>
      <c r="S79" s="78"/>
    </row>
    <row r="80" spans="1:19" ht="15" customHeight="1" x14ac:dyDescent="0.2">
      <c r="A80" s="80"/>
      <c r="B80" s="76"/>
      <c r="C80" s="19">
        <v>21</v>
      </c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21" t="str">
        <f>CONCATENATE("VIDRO PELIC FENDI DIR ",Q$66,"X",R$66,"X",S$66)</f>
        <v>VIDRO PELIC FENDI DIR 2145X1377X4</v>
      </c>
      <c r="P80" s="78"/>
      <c r="Q80" s="78"/>
      <c r="R80" s="78"/>
      <c r="S80" s="78"/>
    </row>
    <row r="81" spans="1:19" ht="15" customHeight="1" x14ac:dyDescent="0.2">
      <c r="A81" s="80"/>
      <c r="B81" s="76"/>
      <c r="C81" s="19" t="s">
        <v>28</v>
      </c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21" t="str">
        <f>CONCATENATE("VIDRO PELIC SISAL DIR ",Q$66,"X",R$66,"X",S$66)</f>
        <v>VIDRO PELIC SISAL DIR 2145X1377X4</v>
      </c>
      <c r="P81" s="78"/>
      <c r="Q81" s="78"/>
      <c r="R81" s="78"/>
      <c r="S81" s="78"/>
    </row>
    <row r="82" spans="1:19" ht="15" customHeight="1" x14ac:dyDescent="0.2">
      <c r="A82" s="87"/>
      <c r="B82" s="86"/>
      <c r="C82" s="19" t="s">
        <v>30</v>
      </c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21" t="str">
        <f>CONCATENATE("VIDRO PELIC ARDOSIA DIR ",Q$66,"X",R$66,"X",S$66)</f>
        <v>VIDRO PELIC ARDOSIA DIR 2145X1377X4</v>
      </c>
      <c r="P82" s="84"/>
      <c r="Q82" s="84"/>
      <c r="R82" s="84"/>
      <c r="S82" s="84"/>
    </row>
    <row r="83" spans="1:19" ht="18" customHeight="1" x14ac:dyDescent="0.2">
      <c r="A83" s="81" t="s">
        <v>80</v>
      </c>
      <c r="B83" s="82"/>
      <c r="C83" s="82"/>
      <c r="D83" s="82"/>
      <c r="E83" s="82"/>
      <c r="F83" s="82"/>
      <c r="G83" s="82"/>
      <c r="H83" s="82"/>
      <c r="I83" s="82"/>
      <c r="J83" s="82"/>
      <c r="K83" s="82"/>
      <c r="L83" s="82"/>
      <c r="M83" s="82"/>
      <c r="N83" s="82"/>
      <c r="O83" s="82"/>
      <c r="P83" s="82"/>
      <c r="Q83" s="82"/>
      <c r="R83" s="82"/>
      <c r="S83" s="83"/>
    </row>
    <row r="84" spans="1:19" ht="25.5" x14ac:dyDescent="0.2">
      <c r="A84" s="17" t="s">
        <v>35</v>
      </c>
      <c r="B84" s="14" t="s">
        <v>31</v>
      </c>
      <c r="C84" s="14" t="s">
        <v>32</v>
      </c>
      <c r="D84" s="70"/>
      <c r="E84" s="71"/>
      <c r="F84" s="71"/>
      <c r="G84" s="71"/>
      <c r="H84" s="71"/>
      <c r="I84" s="71"/>
      <c r="J84" s="71"/>
      <c r="K84" s="71"/>
      <c r="L84" s="71"/>
      <c r="M84" s="71"/>
      <c r="N84" s="72"/>
      <c r="O84" s="17" t="s">
        <v>5</v>
      </c>
      <c r="P84" s="17" t="s">
        <v>33</v>
      </c>
      <c r="Q84" s="70" t="s">
        <v>34</v>
      </c>
      <c r="R84" s="71"/>
      <c r="S84" s="72"/>
    </row>
    <row r="85" spans="1:19" ht="15" customHeight="1" x14ac:dyDescent="0.2">
      <c r="A85" s="73" t="s">
        <v>71</v>
      </c>
      <c r="B85" s="75">
        <f>VLOOKUP(CONCATENATE("VIDRO PUX ESQ ",Q85,"X",R85,"X",S85,"MM + COR"),[1]VIDROS!$A$5:$AD$415,5,FALSE)</f>
        <v>181000198</v>
      </c>
      <c r="C85" s="22" t="s">
        <v>2</v>
      </c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23" t="str">
        <f>CONCATENATE("VIDRO PELIC ESP PRATA ESQ ",Q$85,"X",R$85,"X",S$85)</f>
        <v>VIDRO PELIC ESP PRATA ESQ 2145X1377X4</v>
      </c>
      <c r="P85" s="77">
        <v>1</v>
      </c>
      <c r="Q85" s="77">
        <f>Q66</f>
        <v>2145</v>
      </c>
      <c r="R85" s="77">
        <f>R66</f>
        <v>1377</v>
      </c>
      <c r="S85" s="77">
        <v>4</v>
      </c>
    </row>
    <row r="86" spans="1:19" ht="15" customHeight="1" x14ac:dyDescent="0.2">
      <c r="A86" s="74"/>
      <c r="B86" s="76"/>
      <c r="C86" s="22">
        <v>26</v>
      </c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23" t="str">
        <f>CONCATENATE("VIDRO PELIC ESP FUME ESQ ",Q$85,"X",R$85,"X",S$85)</f>
        <v>VIDRO PELIC ESP FUME ESQ 2145X1377X4</v>
      </c>
      <c r="P86" s="78"/>
      <c r="Q86" s="78"/>
      <c r="R86" s="78"/>
      <c r="S86" s="78"/>
    </row>
    <row r="87" spans="1:19" ht="15" customHeight="1" x14ac:dyDescent="0.2">
      <c r="A87" s="85"/>
      <c r="B87" s="86"/>
      <c r="C87" s="22">
        <v>27</v>
      </c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23" t="str">
        <f>CONCATENATE("VIDRO PELIC ESP CHAMP ESQ ",Q$85,"X",R$85,"X",S$85)</f>
        <v>VIDRO PELIC ESP CHAMP ESQ 2145X1377X4</v>
      </c>
      <c r="P87" s="78"/>
      <c r="Q87" s="78"/>
      <c r="R87" s="78"/>
      <c r="S87" s="78"/>
    </row>
    <row r="88" spans="1:19" ht="15" customHeight="1" x14ac:dyDescent="0.2">
      <c r="A88" s="79" t="s">
        <v>72</v>
      </c>
      <c r="B88" s="75">
        <f>VLOOKUP(CONCATENATE("VIDRO PUX ESQ ",Q85,"X",R85,"X",S85,"MM + COR"),[1]VIDROS!$A$5:$AD$415,4,FALSE)</f>
        <v>123198</v>
      </c>
      <c r="C88" s="19">
        <v>49</v>
      </c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21" t="str">
        <f>CONCATENATE("VIDRO PELIC MET GRAFITE ESQ ",Q$85,"X",R$85,"X",S$85)</f>
        <v>VIDRO PELIC MET GRAFITE ESQ 2145X1377X4</v>
      </c>
      <c r="P88" s="78"/>
      <c r="Q88" s="78"/>
      <c r="R88" s="78"/>
      <c r="S88" s="78"/>
    </row>
    <row r="89" spans="1:19" ht="15" customHeight="1" x14ac:dyDescent="0.2">
      <c r="A89" s="80"/>
      <c r="B89" s="76"/>
      <c r="C89" s="19">
        <v>50</v>
      </c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21" t="str">
        <f>CONCATENATE("VIDRO PELIC MET PRATA ESQ ",Q$85,"X",R$85,"X",S$85)</f>
        <v>VIDRO PELIC MET PRATA ESQ 2145X1377X4</v>
      </c>
      <c r="P89" s="78"/>
      <c r="Q89" s="78"/>
      <c r="R89" s="78"/>
      <c r="S89" s="78"/>
    </row>
    <row r="90" spans="1:19" ht="15" customHeight="1" x14ac:dyDescent="0.2">
      <c r="A90" s="80"/>
      <c r="B90" s="76"/>
      <c r="C90" s="19">
        <v>51</v>
      </c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21" t="str">
        <f>CONCATENATE("VIDRO PELIC MET DOURADO ESQ ",Q$85,"X",R$85,"X",S$85)</f>
        <v>VIDRO PELIC MET DOURADO ESQ 2145X1377X4</v>
      </c>
      <c r="P90" s="78"/>
      <c r="Q90" s="78"/>
      <c r="R90" s="78"/>
      <c r="S90" s="78"/>
    </row>
    <row r="91" spans="1:19" ht="15" customHeight="1" x14ac:dyDescent="0.2">
      <c r="A91" s="80"/>
      <c r="B91" s="76"/>
      <c r="C91" s="19">
        <v>52</v>
      </c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21" t="str">
        <f>CONCATENATE("VIDRO PELIC MET PÉROLA ESQ ",Q$85,"X",R$85,"X",S$85)</f>
        <v>VIDRO PELIC MET PÉROLA ESQ 2145X1377X4</v>
      </c>
      <c r="P91" s="78"/>
      <c r="Q91" s="78"/>
      <c r="R91" s="78"/>
      <c r="S91" s="78"/>
    </row>
    <row r="92" spans="1:19" ht="15" customHeight="1" x14ac:dyDescent="0.2">
      <c r="A92" s="80"/>
      <c r="B92" s="76"/>
      <c r="C92" s="19">
        <v>12</v>
      </c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21" t="str">
        <f>CONCATENATE("VIDRO PELIC BIANCO ESQ ",Q$85,"X",R$85,"X",S$85)</f>
        <v>VIDRO PELIC BIANCO ESQ 2145X1377X4</v>
      </c>
      <c r="P92" s="78"/>
      <c r="Q92" s="78"/>
      <c r="R92" s="78"/>
      <c r="S92" s="78"/>
    </row>
    <row r="93" spans="1:19" ht="15" customHeight="1" x14ac:dyDescent="0.2">
      <c r="A93" s="80"/>
      <c r="B93" s="76"/>
      <c r="C93" s="19">
        <v>13</v>
      </c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21" t="str">
        <f>CONCATENATE("VIDRO PELIC ONIX ESQ ",Q$85,"X",R$85,"X",S$85)</f>
        <v>VIDRO PELIC ONIX ESQ 2145X1377X4</v>
      </c>
      <c r="P93" s="78"/>
      <c r="Q93" s="78"/>
      <c r="R93" s="78"/>
      <c r="S93" s="78"/>
    </row>
    <row r="94" spans="1:19" ht="15" customHeight="1" x14ac:dyDescent="0.2">
      <c r="A94" s="80"/>
      <c r="B94" s="76"/>
      <c r="C94" s="19">
        <v>15</v>
      </c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21" t="str">
        <f>CONCATENATE("VIDRO PELIC GELO ESQ ",Q$85,"X",R$85,"X",S$85)</f>
        <v>VIDRO PELIC GELO ESQ 2145X1377X4</v>
      </c>
      <c r="P94" s="78"/>
      <c r="Q94" s="78"/>
      <c r="R94" s="78"/>
      <c r="S94" s="78"/>
    </row>
    <row r="95" spans="1:19" ht="15" customHeight="1" x14ac:dyDescent="0.2">
      <c r="A95" s="80"/>
      <c r="B95" s="76"/>
      <c r="C95" s="19">
        <v>38</v>
      </c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21" t="str">
        <f>CONCATENATE("VIDRO PELIC NATA ESQ ",Q$85,"X",R$85,"X",S$85)</f>
        <v>VIDRO PELIC NATA ESQ 2145X1377X4</v>
      </c>
      <c r="P95" s="78"/>
      <c r="Q95" s="78"/>
      <c r="R95" s="78"/>
      <c r="S95" s="78"/>
    </row>
    <row r="96" spans="1:19" ht="15" customHeight="1" x14ac:dyDescent="0.2">
      <c r="A96" s="80"/>
      <c r="B96" s="76"/>
      <c r="C96" s="19">
        <v>44</v>
      </c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21" t="str">
        <f>CONCATENATE("VIDRO PELIC BASALTO ESQ ",Q$85,"X",R$85,"X",S$85)</f>
        <v>VIDRO PELIC BASALTO ESQ 2145X1377X4</v>
      </c>
      <c r="P96" s="78"/>
      <c r="Q96" s="78"/>
      <c r="R96" s="78"/>
      <c r="S96" s="78"/>
    </row>
    <row r="97" spans="1:19" ht="15" customHeight="1" x14ac:dyDescent="0.2">
      <c r="A97" s="80"/>
      <c r="B97" s="76"/>
      <c r="C97" s="19">
        <v>10</v>
      </c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21" t="str">
        <f>CONCATENATE("VIDRO PELIC SAND ESQ ",Q$85,"X",R$85,"X",S$85)</f>
        <v>VIDRO PELIC SAND ESQ 2145X1377X4</v>
      </c>
      <c r="P97" s="78"/>
      <c r="Q97" s="78"/>
      <c r="R97" s="78"/>
      <c r="S97" s="78"/>
    </row>
    <row r="98" spans="1:19" ht="15" customHeight="1" x14ac:dyDescent="0.2">
      <c r="A98" s="80"/>
      <c r="B98" s="76"/>
      <c r="C98" s="20" t="s">
        <v>52</v>
      </c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21" t="str">
        <f>CONCATENATE("VIDRO PELIC PETRÓLEO ESQ ",Q$85,"X",R$85,"X",S$85)</f>
        <v>VIDRO PELIC PETRÓLEO ESQ 2145X1377X4</v>
      </c>
      <c r="P98" s="78"/>
      <c r="Q98" s="78"/>
      <c r="R98" s="78"/>
      <c r="S98" s="78"/>
    </row>
    <row r="99" spans="1:19" ht="15" customHeight="1" x14ac:dyDescent="0.2">
      <c r="A99" s="80"/>
      <c r="B99" s="76"/>
      <c r="C99" s="19">
        <v>21</v>
      </c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21" t="str">
        <f>CONCATENATE("VIDRO PELIC FENDI ESQ ",Q$85,"X",R$85,"X",S$85)</f>
        <v>VIDRO PELIC FENDI ESQ 2145X1377X4</v>
      </c>
      <c r="P99" s="78"/>
      <c r="Q99" s="78"/>
      <c r="R99" s="78"/>
      <c r="S99" s="78"/>
    </row>
    <row r="100" spans="1:19" ht="15" customHeight="1" x14ac:dyDescent="0.2">
      <c r="A100" s="80"/>
      <c r="B100" s="76"/>
      <c r="C100" s="19" t="s">
        <v>28</v>
      </c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21" t="str">
        <f>CONCATENATE("VIDRO PELIC SISAL ESQ ",Q$85,"X",R$85,"X",S$85)</f>
        <v>VIDRO PELIC SISAL ESQ 2145X1377X4</v>
      </c>
      <c r="P100" s="78"/>
      <c r="Q100" s="78"/>
      <c r="R100" s="78"/>
      <c r="S100" s="78"/>
    </row>
    <row r="101" spans="1:19" ht="15" customHeight="1" x14ac:dyDescent="0.2">
      <c r="A101" s="87"/>
      <c r="B101" s="86"/>
      <c r="C101" s="19" t="s">
        <v>30</v>
      </c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21" t="str">
        <f>CONCATENATE("VIDRO PELIC ARDOSIA ESQ ",Q$85,"X",R$85,"X",S$85)</f>
        <v>VIDRO PELIC ARDOSIA ESQ 2145X1377X4</v>
      </c>
      <c r="P101" s="84"/>
      <c r="Q101" s="84"/>
      <c r="R101" s="84"/>
      <c r="S101" s="84"/>
    </row>
    <row r="102" spans="1:19" ht="18" customHeight="1" x14ac:dyDescent="0.2">
      <c r="A102" s="81" t="s">
        <v>70</v>
      </c>
      <c r="B102" s="82"/>
      <c r="C102" s="82"/>
      <c r="D102" s="82"/>
      <c r="E102" s="82"/>
      <c r="F102" s="82"/>
      <c r="G102" s="82"/>
      <c r="H102" s="82"/>
      <c r="I102" s="82"/>
      <c r="J102" s="82"/>
      <c r="K102" s="82"/>
      <c r="L102" s="82"/>
      <c r="M102" s="82"/>
      <c r="N102" s="82"/>
      <c r="O102" s="82"/>
      <c r="P102" s="82"/>
      <c r="Q102" s="82"/>
      <c r="R102" s="82"/>
      <c r="S102" s="83"/>
    </row>
    <row r="103" spans="1:19" ht="25.5" x14ac:dyDescent="0.2">
      <c r="A103" s="17" t="s">
        <v>35</v>
      </c>
      <c r="B103" s="14" t="s">
        <v>31</v>
      </c>
      <c r="C103" s="14" t="s">
        <v>32</v>
      </c>
      <c r="D103" s="70"/>
      <c r="E103" s="71"/>
      <c r="F103" s="71"/>
      <c r="G103" s="71"/>
      <c r="H103" s="71"/>
      <c r="I103" s="71"/>
      <c r="J103" s="71"/>
      <c r="K103" s="71"/>
      <c r="L103" s="71"/>
      <c r="M103" s="71"/>
      <c r="N103" s="72"/>
      <c r="O103" s="17" t="s">
        <v>5</v>
      </c>
      <c r="P103" s="17" t="s">
        <v>33</v>
      </c>
      <c r="Q103" s="70" t="s">
        <v>34</v>
      </c>
      <c r="R103" s="71"/>
      <c r="S103" s="72"/>
    </row>
    <row r="104" spans="1:19" ht="15" customHeight="1" x14ac:dyDescent="0.2">
      <c r="A104" s="73" t="s">
        <v>71</v>
      </c>
      <c r="B104" s="75">
        <f>VLOOKUP(CONCATENATE("VIDRO PUX ",Q104,"X",R104,"X",S104,"MM + COR"),[1]VIDROS!$A$5:$AD$415,5,FALSE)</f>
        <v>181000368</v>
      </c>
      <c r="C104" s="22">
        <v>58</v>
      </c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23" t="str">
        <f>CONCATENATE("VIDRO TEMP LINEE ARGENTO ",Q$104,"X",R$104,"X",S$104)</f>
        <v>VIDRO TEMP LINEE ARGENTO 2145X1377X6</v>
      </c>
      <c r="P104" s="77">
        <v>1</v>
      </c>
      <c r="Q104" s="77">
        <f>Q66</f>
        <v>2145</v>
      </c>
      <c r="R104" s="77">
        <f>R66</f>
        <v>1377</v>
      </c>
      <c r="S104" s="77">
        <v>6</v>
      </c>
    </row>
    <row r="105" spans="1:19" ht="15" customHeight="1" x14ac:dyDescent="0.2">
      <c r="A105" s="74"/>
      <c r="B105" s="76"/>
      <c r="C105" s="22">
        <v>59</v>
      </c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23" t="str">
        <f>CONCATENATE("VIDRO TEMP LINEE ORO ",Q$104,"X",R$104,"X",S$104)</f>
        <v>VIDRO TEMP LINEE ORO 2145X1377X6</v>
      </c>
      <c r="P105" s="78"/>
      <c r="Q105" s="78"/>
      <c r="R105" s="78"/>
      <c r="S105" s="78"/>
    </row>
    <row r="106" spans="1:19" ht="15" customHeight="1" x14ac:dyDescent="0.2">
      <c r="A106" s="79" t="s">
        <v>72</v>
      </c>
      <c r="B106" s="75">
        <f>VLOOKUP(CONCATENATE("VIDRO PUX ",Q104,"X",R104,"X",S104,"MM + COR"),[1]VIDROS!$A$5:$AD$415,4,FALSE)</f>
        <v>123368</v>
      </c>
      <c r="C106" s="19">
        <v>60</v>
      </c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21" t="str">
        <f>CONCATENATE("VIDRO TEMP FUMÊ CHAMP ",Q$104,"X",R$104,"X",S$104)</f>
        <v>VIDRO TEMP FUMÊ CHAMP 2145X1377X6</v>
      </c>
      <c r="P106" s="78"/>
      <c r="Q106" s="78"/>
      <c r="R106" s="78"/>
      <c r="S106" s="78"/>
    </row>
    <row r="107" spans="1:19" s="3" customFormat="1" ht="15" customHeight="1" x14ac:dyDescent="0.2">
      <c r="A107" s="80"/>
      <c r="B107" s="76"/>
      <c r="C107" s="19">
        <v>61</v>
      </c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21" t="str">
        <f>CONCATENATE("VIDRO TEMP FUMÊ CZ ",Q$104,"X",R$104,"X",S$104)</f>
        <v>VIDRO TEMP FUMÊ CZ 2145X1377X6</v>
      </c>
      <c r="P107" s="78"/>
      <c r="Q107" s="78"/>
      <c r="R107" s="78"/>
      <c r="S107" s="78"/>
    </row>
    <row r="108" spans="1:19" s="3" customFormat="1" ht="15" customHeight="1" x14ac:dyDescent="0.2">
      <c r="A108" s="80"/>
      <c r="B108" s="76"/>
      <c r="C108" s="19">
        <v>63</v>
      </c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21" t="str">
        <f>CONCATENATE("VIDRO TEMP REFL CRISTAL ",Q$104,"X",R$104,"X",S$104)</f>
        <v>VIDRO TEMP REFL CRISTAL 2145X1377X6</v>
      </c>
      <c r="P108" s="78"/>
      <c r="Q108" s="78"/>
      <c r="R108" s="78"/>
      <c r="S108" s="78"/>
    </row>
    <row r="109" spans="1:19" ht="15" customHeight="1" x14ac:dyDescent="0.2">
      <c r="A109" s="80"/>
      <c r="B109" s="76"/>
      <c r="C109" s="19">
        <v>12</v>
      </c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21" t="str">
        <f>CONCATENATE("VIDRO PELIC BIANCO ",Q$104,"X",R$104,"X",S$104)</f>
        <v>VIDRO PELIC BIANCO 2145X1377X6</v>
      </c>
      <c r="P109" s="78"/>
      <c r="Q109" s="78"/>
      <c r="R109" s="78"/>
      <c r="S109" s="78"/>
    </row>
    <row r="110" spans="1:19" ht="15" customHeight="1" x14ac:dyDescent="0.2">
      <c r="A110" s="80"/>
      <c r="B110" s="76"/>
      <c r="C110" s="19" t="s">
        <v>36</v>
      </c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21" t="str">
        <f>CONCATENATE("VIDRO TEMP REFLETO CHAMP ",Q$104,"X",R$104,"X",S$104)</f>
        <v>VIDRO TEMP REFLETO CHAMP 2145X1377X6</v>
      </c>
      <c r="P110" s="78"/>
      <c r="Q110" s="78"/>
      <c r="R110" s="78"/>
      <c r="S110" s="78"/>
    </row>
    <row r="111" spans="1:19" ht="15" customHeight="1" x14ac:dyDescent="0.2">
      <c r="A111" s="80"/>
      <c r="B111" s="76"/>
      <c r="C111" s="19" t="s">
        <v>37</v>
      </c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21" t="str">
        <f>CONCATENATE("VIDRO TEMP REFLETO CINZA ",Q$104,"X",R$104,"X",S$104)</f>
        <v>VIDRO TEMP REFLETO CINZA 2145X1377X6</v>
      </c>
      <c r="P111" s="78"/>
      <c r="Q111" s="78"/>
      <c r="R111" s="78"/>
      <c r="S111" s="78"/>
    </row>
    <row r="112" spans="1:19" ht="15" customHeight="1" x14ac:dyDescent="0.2">
      <c r="A112" s="80"/>
      <c r="B112" s="76"/>
      <c r="C112" s="19" t="s">
        <v>38</v>
      </c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21" t="str">
        <f>CONCATENATE("VIDRO TEMP TRANSPARENTE ",Q$104,"X",R$104,"X",S$104)</f>
        <v>VIDRO TEMP TRANSPARENTE 2145X1377X6</v>
      </c>
      <c r="P112" s="78"/>
      <c r="Q112" s="78"/>
      <c r="R112" s="78"/>
      <c r="S112" s="78"/>
    </row>
  </sheetData>
  <mergeCells count="71">
    <mergeCell ref="P43:P44"/>
    <mergeCell ref="Q43:Q44"/>
    <mergeCell ref="R43:R44"/>
    <mergeCell ref="S43:S44"/>
    <mergeCell ref="A83:S83"/>
    <mergeCell ref="S66:S82"/>
    <mergeCell ref="A69:A82"/>
    <mergeCell ref="B69:B82"/>
    <mergeCell ref="P48:P49"/>
    <mergeCell ref="Q48:Q49"/>
    <mergeCell ref="R48:R49"/>
    <mergeCell ref="S48:S49"/>
    <mergeCell ref="A64:S64"/>
    <mergeCell ref="D65:N65"/>
    <mergeCell ref="Q65:S65"/>
    <mergeCell ref="A66:A68"/>
    <mergeCell ref="Q84:S84"/>
    <mergeCell ref="A85:A87"/>
    <mergeCell ref="B85:B87"/>
    <mergeCell ref="P85:P101"/>
    <mergeCell ref="Q85:Q101"/>
    <mergeCell ref="R85:R101"/>
    <mergeCell ref="S85:S101"/>
    <mergeCell ref="A88:A101"/>
    <mergeCell ref="B88:B101"/>
    <mergeCell ref="S5:S29"/>
    <mergeCell ref="A1:S1"/>
    <mergeCell ref="A2:S2"/>
    <mergeCell ref="A3:A4"/>
    <mergeCell ref="B3:C4"/>
    <mergeCell ref="D3:N3"/>
    <mergeCell ref="O3:O4"/>
    <mergeCell ref="P3:P4"/>
    <mergeCell ref="Q3:S3"/>
    <mergeCell ref="A5:A29"/>
    <mergeCell ref="B5:C29"/>
    <mergeCell ref="O5:O29"/>
    <mergeCell ref="Q5:Q29"/>
    <mergeCell ref="R5:R29"/>
    <mergeCell ref="A30:S30"/>
    <mergeCell ref="A31:A32"/>
    <mergeCell ref="B31:B32"/>
    <mergeCell ref="C31:C32"/>
    <mergeCell ref="D31:N31"/>
    <mergeCell ref="O31:O32"/>
    <mergeCell ref="P31:P32"/>
    <mergeCell ref="Q31:S31"/>
    <mergeCell ref="P33:P34"/>
    <mergeCell ref="Q33:Q34"/>
    <mergeCell ref="R33:R34"/>
    <mergeCell ref="S33:S34"/>
    <mergeCell ref="P38:P39"/>
    <mergeCell ref="Q38:Q39"/>
    <mergeCell ref="R38:R39"/>
    <mergeCell ref="S38:S39"/>
    <mergeCell ref="B66:B68"/>
    <mergeCell ref="P66:P82"/>
    <mergeCell ref="Q66:Q82"/>
    <mergeCell ref="R66:R82"/>
    <mergeCell ref="B106:B112"/>
    <mergeCell ref="A102:S102"/>
    <mergeCell ref="D103:N103"/>
    <mergeCell ref="Q103:S103"/>
    <mergeCell ref="A104:A105"/>
    <mergeCell ref="B104:B105"/>
    <mergeCell ref="P104:P112"/>
    <mergeCell ref="Q104:Q112"/>
    <mergeCell ref="R104:R112"/>
    <mergeCell ref="S104:S112"/>
    <mergeCell ref="A106:A112"/>
    <mergeCell ref="D84:N84"/>
  </mergeCells>
  <pageMargins left="0.511811024" right="0.511811024" top="0.78740157499999996" bottom="0.78740157499999996" header="0.31496062000000002" footer="0.31496062000000002"/>
  <pageSetup paperSize="9" scale="27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8"/>
  <dimension ref="A1:S112"/>
  <sheetViews>
    <sheetView showGridLines="0" tabSelected="1" view="pageBreakPreview" topLeftCell="A45" zoomScale="80" zoomScaleNormal="100" zoomScaleSheetLayoutView="80" workbookViewId="0">
      <selection activeCell="N63" sqref="N63"/>
    </sheetView>
  </sheetViews>
  <sheetFormatPr defaultColWidth="9.140625" defaultRowHeight="12.75" x14ac:dyDescent="0.2"/>
  <cols>
    <col min="1" max="1" width="23.5703125" style="1" bestFit="1" customWidth="1"/>
    <col min="2" max="3" width="14.7109375" style="1" customWidth="1"/>
    <col min="4" max="14" width="14.42578125" style="1" customWidth="1"/>
    <col min="15" max="15" width="76.28515625" style="1" bestFit="1" customWidth="1"/>
    <col min="16" max="16" width="18" style="1" bestFit="1" customWidth="1"/>
    <col min="17" max="19" width="10.7109375" style="1" customWidth="1"/>
    <col min="20" max="16384" width="9.140625" style="1"/>
  </cols>
  <sheetData>
    <row r="1" spans="1:19" s="2" customFormat="1" ht="33.75" customHeight="1" thickBot="1" x14ac:dyDescent="0.35">
      <c r="A1" s="62" t="s">
        <v>77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</row>
    <row r="2" spans="1:19" s="2" customFormat="1" ht="60.75" customHeight="1" x14ac:dyDescent="0.2">
      <c r="A2" s="64" t="s">
        <v>83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</row>
    <row r="3" spans="1:19" s="2" customFormat="1" ht="27.75" customHeight="1" x14ac:dyDescent="0.2">
      <c r="A3" s="66" t="s">
        <v>3</v>
      </c>
      <c r="B3" s="66" t="s">
        <v>4</v>
      </c>
      <c r="C3" s="66" t="s">
        <v>6</v>
      </c>
      <c r="D3" s="52" t="s">
        <v>6</v>
      </c>
      <c r="E3" s="53"/>
      <c r="F3" s="53"/>
      <c r="G3" s="53"/>
      <c r="H3" s="53"/>
      <c r="I3" s="53"/>
      <c r="J3" s="53"/>
      <c r="K3" s="53"/>
      <c r="L3" s="53"/>
      <c r="M3" s="53"/>
      <c r="N3" s="54"/>
      <c r="O3" s="67" t="s">
        <v>5</v>
      </c>
      <c r="P3" s="68" t="s">
        <v>42</v>
      </c>
      <c r="Q3" s="67" t="s">
        <v>7</v>
      </c>
      <c r="R3" s="67"/>
      <c r="S3" s="67"/>
    </row>
    <row r="4" spans="1:19" ht="38.25" customHeight="1" x14ac:dyDescent="0.2">
      <c r="A4" s="66"/>
      <c r="B4" s="66"/>
      <c r="C4" s="66"/>
      <c r="D4" s="7" t="s">
        <v>50</v>
      </c>
      <c r="E4" s="7" t="s">
        <v>43</v>
      </c>
      <c r="F4" s="7" t="s">
        <v>44</v>
      </c>
      <c r="G4" s="7" t="s">
        <v>45</v>
      </c>
      <c r="H4" s="7" t="s">
        <v>46</v>
      </c>
      <c r="I4" s="7" t="s">
        <v>47</v>
      </c>
      <c r="J4" s="7" t="s">
        <v>48</v>
      </c>
      <c r="K4" s="7" t="s">
        <v>49</v>
      </c>
      <c r="L4" s="7" t="s">
        <v>66</v>
      </c>
      <c r="M4" s="7" t="s">
        <v>67</v>
      </c>
      <c r="N4" s="7" t="s">
        <v>68</v>
      </c>
      <c r="O4" s="67"/>
      <c r="P4" s="69"/>
      <c r="Q4" s="26" t="s">
        <v>8</v>
      </c>
      <c r="R4" s="26" t="s">
        <v>9</v>
      </c>
      <c r="S4" s="26" t="s">
        <v>1</v>
      </c>
    </row>
    <row r="5" spans="1:19" ht="38.25" customHeight="1" x14ac:dyDescent="0.2">
      <c r="A5" s="43">
        <v>929147</v>
      </c>
      <c r="B5" s="56">
        <f>VLOOKUP(A5,'[1]PTA DESL ALUM VD'!$B$10:$F$278,2,FALSE)</f>
        <v>570119</v>
      </c>
      <c r="C5" s="57"/>
      <c r="D5" s="33">
        <v>330005</v>
      </c>
      <c r="E5" s="33">
        <v>330105</v>
      </c>
      <c r="F5" s="33">
        <v>330205</v>
      </c>
      <c r="G5" s="33">
        <v>330305</v>
      </c>
      <c r="H5" s="33">
        <v>330405</v>
      </c>
      <c r="I5" s="33">
        <v>330505</v>
      </c>
      <c r="J5" s="33">
        <v>330605</v>
      </c>
      <c r="K5" s="33">
        <v>330705</v>
      </c>
      <c r="L5" s="33">
        <v>330805</v>
      </c>
      <c r="M5" s="33">
        <v>330905</v>
      </c>
      <c r="N5" s="33">
        <v>331005</v>
      </c>
      <c r="O5" s="43" t="str">
        <f>VLOOKUP(A5,'[1]PTA DESL ALUM VD'!$B$10:$F$278,3,FALSE)</f>
        <v>PORTA ESP ATRIA PUX 2200X1500X45 + COR</v>
      </c>
      <c r="P5" s="32" t="s">
        <v>60</v>
      </c>
      <c r="Q5" s="43">
        <f>VLOOKUP(A5,'[1]PTA DESL ALUM VD'!$B$10:$F$278,4,FALSE)</f>
        <v>2200</v>
      </c>
      <c r="R5" s="43">
        <f>VLOOKUP(A5,'[1]PTA DESL ALUM VD'!$B$10:$F$278,5,FALSE)</f>
        <v>1500</v>
      </c>
      <c r="S5" s="43">
        <v>45</v>
      </c>
    </row>
    <row r="6" spans="1:19" ht="38.25" customHeight="1" x14ac:dyDescent="0.2">
      <c r="A6" s="55"/>
      <c r="B6" s="58"/>
      <c r="C6" s="59"/>
      <c r="D6" s="33">
        <v>330006</v>
      </c>
      <c r="E6" s="33">
        <v>330106</v>
      </c>
      <c r="F6" s="33">
        <v>330206</v>
      </c>
      <c r="G6" s="33">
        <v>330306</v>
      </c>
      <c r="H6" s="33">
        <v>330406</v>
      </c>
      <c r="I6" s="33">
        <v>330506</v>
      </c>
      <c r="J6" s="33">
        <v>330606</v>
      </c>
      <c r="K6" s="33">
        <v>330706</v>
      </c>
      <c r="L6" s="33">
        <v>330806</v>
      </c>
      <c r="M6" s="33">
        <v>330906</v>
      </c>
      <c r="N6" s="33">
        <v>331006</v>
      </c>
      <c r="O6" s="55"/>
      <c r="P6" s="32" t="s">
        <v>26</v>
      </c>
      <c r="Q6" s="55"/>
      <c r="R6" s="55"/>
      <c r="S6" s="55"/>
    </row>
    <row r="7" spans="1:19" ht="38.25" customHeight="1" x14ac:dyDescent="0.2">
      <c r="A7" s="55"/>
      <c r="B7" s="58"/>
      <c r="C7" s="59"/>
      <c r="D7" s="33">
        <v>330008</v>
      </c>
      <c r="E7" s="33">
        <v>330108</v>
      </c>
      <c r="F7" s="33">
        <v>330208</v>
      </c>
      <c r="G7" s="33">
        <v>330308</v>
      </c>
      <c r="H7" s="33">
        <v>330408</v>
      </c>
      <c r="I7" s="33">
        <v>330508</v>
      </c>
      <c r="J7" s="33">
        <v>330608</v>
      </c>
      <c r="K7" s="33">
        <v>330708</v>
      </c>
      <c r="L7" s="33">
        <v>330808</v>
      </c>
      <c r="M7" s="33">
        <v>330908</v>
      </c>
      <c r="N7" s="33">
        <v>331008</v>
      </c>
      <c r="O7" s="55"/>
      <c r="P7" s="32" t="s">
        <v>51</v>
      </c>
      <c r="Q7" s="55"/>
      <c r="R7" s="55"/>
      <c r="S7" s="55"/>
    </row>
    <row r="8" spans="1:19" ht="38.25" customHeight="1" x14ac:dyDescent="0.2">
      <c r="A8" s="55"/>
      <c r="B8" s="58"/>
      <c r="C8" s="59"/>
      <c r="D8" s="33">
        <v>330009</v>
      </c>
      <c r="E8" s="33">
        <v>330109</v>
      </c>
      <c r="F8" s="33">
        <v>330209</v>
      </c>
      <c r="G8" s="33">
        <v>330309</v>
      </c>
      <c r="H8" s="33">
        <v>330409</v>
      </c>
      <c r="I8" s="33">
        <v>330509</v>
      </c>
      <c r="J8" s="33">
        <v>330609</v>
      </c>
      <c r="K8" s="33">
        <v>330709</v>
      </c>
      <c r="L8" s="33">
        <v>330809</v>
      </c>
      <c r="M8" s="33">
        <v>330909</v>
      </c>
      <c r="N8" s="33">
        <v>331009</v>
      </c>
      <c r="O8" s="55"/>
      <c r="P8" s="32" t="s">
        <v>65</v>
      </c>
      <c r="Q8" s="55"/>
      <c r="R8" s="55"/>
      <c r="S8" s="55"/>
    </row>
    <row r="9" spans="1:19" ht="30" customHeight="1" x14ac:dyDescent="0.2">
      <c r="A9" s="55"/>
      <c r="B9" s="58"/>
      <c r="C9" s="59"/>
      <c r="D9" s="33">
        <v>330010</v>
      </c>
      <c r="E9" s="33">
        <v>330110</v>
      </c>
      <c r="F9" s="33">
        <v>330210</v>
      </c>
      <c r="G9" s="33">
        <v>330310</v>
      </c>
      <c r="H9" s="33">
        <v>330410</v>
      </c>
      <c r="I9" s="33">
        <v>330510</v>
      </c>
      <c r="J9" s="33">
        <v>330610</v>
      </c>
      <c r="K9" s="33">
        <v>330710</v>
      </c>
      <c r="L9" s="33">
        <v>330810</v>
      </c>
      <c r="M9" s="33">
        <v>330910</v>
      </c>
      <c r="N9" s="33">
        <v>331010</v>
      </c>
      <c r="O9" s="55"/>
      <c r="P9" s="32" t="s">
        <v>24</v>
      </c>
      <c r="Q9" s="55"/>
      <c r="R9" s="55"/>
      <c r="S9" s="55"/>
    </row>
    <row r="10" spans="1:19" ht="30" customHeight="1" x14ac:dyDescent="0.2">
      <c r="A10" s="55"/>
      <c r="B10" s="58"/>
      <c r="C10" s="59"/>
      <c r="D10" s="33">
        <v>330012</v>
      </c>
      <c r="E10" s="33">
        <v>330112</v>
      </c>
      <c r="F10" s="33">
        <v>330212</v>
      </c>
      <c r="G10" s="33">
        <v>330312</v>
      </c>
      <c r="H10" s="33">
        <v>330412</v>
      </c>
      <c r="I10" s="33">
        <v>330512</v>
      </c>
      <c r="J10" s="33">
        <v>330612</v>
      </c>
      <c r="K10" s="33">
        <v>330712</v>
      </c>
      <c r="L10" s="33">
        <v>330812</v>
      </c>
      <c r="M10" s="33">
        <v>330912</v>
      </c>
      <c r="N10" s="33">
        <v>331012</v>
      </c>
      <c r="O10" s="55"/>
      <c r="P10" s="32" t="s">
        <v>12</v>
      </c>
      <c r="Q10" s="55"/>
      <c r="R10" s="55"/>
      <c r="S10" s="55"/>
    </row>
    <row r="11" spans="1:19" ht="30" customHeight="1" x14ac:dyDescent="0.2">
      <c r="A11" s="55"/>
      <c r="B11" s="58"/>
      <c r="C11" s="59"/>
      <c r="D11" s="33">
        <v>330013</v>
      </c>
      <c r="E11" s="33">
        <v>330113</v>
      </c>
      <c r="F11" s="33">
        <v>330213</v>
      </c>
      <c r="G11" s="33">
        <v>330313</v>
      </c>
      <c r="H11" s="33">
        <v>330413</v>
      </c>
      <c r="I11" s="33">
        <v>330513</v>
      </c>
      <c r="J11" s="33">
        <v>330613</v>
      </c>
      <c r="K11" s="33">
        <v>330713</v>
      </c>
      <c r="L11" s="33">
        <v>330813</v>
      </c>
      <c r="M11" s="33">
        <v>330913</v>
      </c>
      <c r="N11" s="33">
        <v>331013</v>
      </c>
      <c r="O11" s="55"/>
      <c r="P11" s="32" t="s">
        <v>64</v>
      </c>
      <c r="Q11" s="55"/>
      <c r="R11" s="55"/>
      <c r="S11" s="55"/>
    </row>
    <row r="12" spans="1:19" ht="30" customHeight="1" x14ac:dyDescent="0.2">
      <c r="A12" s="55"/>
      <c r="B12" s="58"/>
      <c r="C12" s="59"/>
      <c r="D12" s="33">
        <v>330015</v>
      </c>
      <c r="E12" s="33">
        <v>330115</v>
      </c>
      <c r="F12" s="33">
        <v>330215</v>
      </c>
      <c r="G12" s="33">
        <v>330315</v>
      </c>
      <c r="H12" s="33">
        <v>330415</v>
      </c>
      <c r="I12" s="33">
        <v>330515</v>
      </c>
      <c r="J12" s="33">
        <v>330615</v>
      </c>
      <c r="K12" s="33">
        <v>330715</v>
      </c>
      <c r="L12" s="33">
        <v>330815</v>
      </c>
      <c r="M12" s="33">
        <v>330915</v>
      </c>
      <c r="N12" s="33">
        <v>331015</v>
      </c>
      <c r="O12" s="55"/>
      <c r="P12" s="32" t="s">
        <v>21</v>
      </c>
      <c r="Q12" s="55"/>
      <c r="R12" s="55"/>
      <c r="S12" s="55"/>
    </row>
    <row r="13" spans="1:19" ht="30" customHeight="1" x14ac:dyDescent="0.2">
      <c r="A13" s="55"/>
      <c r="B13" s="58"/>
      <c r="C13" s="59"/>
      <c r="D13" s="33">
        <v>330021</v>
      </c>
      <c r="E13" s="33">
        <v>330121</v>
      </c>
      <c r="F13" s="33">
        <v>330221</v>
      </c>
      <c r="G13" s="33">
        <v>330321</v>
      </c>
      <c r="H13" s="33">
        <v>330421</v>
      </c>
      <c r="I13" s="33">
        <v>330521</v>
      </c>
      <c r="J13" s="33">
        <v>330621</v>
      </c>
      <c r="K13" s="33">
        <v>330721</v>
      </c>
      <c r="L13" s="33">
        <v>330821</v>
      </c>
      <c r="M13" s="33">
        <v>330921</v>
      </c>
      <c r="N13" s="33">
        <v>331021</v>
      </c>
      <c r="O13" s="55"/>
      <c r="P13" s="32" t="s">
        <v>25</v>
      </c>
      <c r="Q13" s="55"/>
      <c r="R13" s="55"/>
      <c r="S13" s="55"/>
    </row>
    <row r="14" spans="1:19" ht="30" customHeight="1" x14ac:dyDescent="0.2">
      <c r="A14" s="55"/>
      <c r="B14" s="58"/>
      <c r="C14" s="59"/>
      <c r="D14" s="33">
        <v>330026</v>
      </c>
      <c r="E14" s="33">
        <v>330126</v>
      </c>
      <c r="F14" s="33">
        <v>330226</v>
      </c>
      <c r="G14" s="33">
        <v>330326</v>
      </c>
      <c r="H14" s="33">
        <v>330426</v>
      </c>
      <c r="I14" s="33">
        <v>330526</v>
      </c>
      <c r="J14" s="33">
        <v>330626</v>
      </c>
      <c r="K14" s="33">
        <v>330726</v>
      </c>
      <c r="L14" s="33">
        <v>330826</v>
      </c>
      <c r="M14" s="33">
        <v>330926</v>
      </c>
      <c r="N14" s="33">
        <v>331026</v>
      </c>
      <c r="O14" s="55"/>
      <c r="P14" s="32" t="s">
        <v>62</v>
      </c>
      <c r="Q14" s="55"/>
      <c r="R14" s="55"/>
      <c r="S14" s="55"/>
    </row>
    <row r="15" spans="1:19" ht="30" customHeight="1" x14ac:dyDescent="0.2">
      <c r="A15" s="55"/>
      <c r="B15" s="58"/>
      <c r="C15" s="59"/>
      <c r="D15" s="33">
        <v>330027</v>
      </c>
      <c r="E15" s="33">
        <v>330127</v>
      </c>
      <c r="F15" s="33">
        <v>330227</v>
      </c>
      <c r="G15" s="33">
        <v>330327</v>
      </c>
      <c r="H15" s="33">
        <v>330427</v>
      </c>
      <c r="I15" s="33">
        <v>330527</v>
      </c>
      <c r="J15" s="33">
        <v>330627</v>
      </c>
      <c r="K15" s="33">
        <v>330727</v>
      </c>
      <c r="L15" s="33">
        <v>330827</v>
      </c>
      <c r="M15" s="33">
        <v>330927</v>
      </c>
      <c r="N15" s="33">
        <v>331027</v>
      </c>
      <c r="O15" s="55"/>
      <c r="P15" s="32" t="s">
        <v>61</v>
      </c>
      <c r="Q15" s="55"/>
      <c r="R15" s="55"/>
      <c r="S15" s="55"/>
    </row>
    <row r="16" spans="1:19" ht="30" customHeight="1" x14ac:dyDescent="0.2">
      <c r="A16" s="55"/>
      <c r="B16" s="58"/>
      <c r="C16" s="59"/>
      <c r="D16" s="33">
        <v>330038</v>
      </c>
      <c r="E16" s="33">
        <v>330138</v>
      </c>
      <c r="F16" s="33">
        <v>330238</v>
      </c>
      <c r="G16" s="33">
        <v>330338</v>
      </c>
      <c r="H16" s="33">
        <v>330438</v>
      </c>
      <c r="I16" s="33">
        <v>330538</v>
      </c>
      <c r="J16" s="33">
        <v>330638</v>
      </c>
      <c r="K16" s="33">
        <v>330738</v>
      </c>
      <c r="L16" s="33">
        <v>330838</v>
      </c>
      <c r="M16" s="33">
        <v>330938</v>
      </c>
      <c r="N16" s="33">
        <v>331038</v>
      </c>
      <c r="O16" s="55"/>
      <c r="P16" s="32" t="s">
        <v>22</v>
      </c>
      <c r="Q16" s="55"/>
      <c r="R16" s="55"/>
      <c r="S16" s="55"/>
    </row>
    <row r="17" spans="1:19" ht="30" customHeight="1" x14ac:dyDescent="0.2">
      <c r="A17" s="55"/>
      <c r="B17" s="58"/>
      <c r="C17" s="59"/>
      <c r="D17" s="33">
        <v>330044</v>
      </c>
      <c r="E17" s="33">
        <v>330144</v>
      </c>
      <c r="F17" s="33">
        <v>330244</v>
      </c>
      <c r="G17" s="33">
        <v>330344</v>
      </c>
      <c r="H17" s="33">
        <v>330444</v>
      </c>
      <c r="I17" s="33">
        <v>330544</v>
      </c>
      <c r="J17" s="33">
        <v>330644</v>
      </c>
      <c r="K17" s="33">
        <v>330744</v>
      </c>
      <c r="L17" s="33">
        <v>330844</v>
      </c>
      <c r="M17" s="33">
        <v>330944</v>
      </c>
      <c r="N17" s="33">
        <v>331044</v>
      </c>
      <c r="O17" s="55"/>
      <c r="P17" s="32" t="s">
        <v>23</v>
      </c>
      <c r="Q17" s="55"/>
      <c r="R17" s="55"/>
      <c r="S17" s="55"/>
    </row>
    <row r="18" spans="1:19" ht="30" customHeight="1" x14ac:dyDescent="0.2">
      <c r="A18" s="55"/>
      <c r="B18" s="58"/>
      <c r="C18" s="59"/>
      <c r="D18" s="33">
        <v>330049</v>
      </c>
      <c r="E18" s="33">
        <v>330149</v>
      </c>
      <c r="F18" s="33">
        <v>330249</v>
      </c>
      <c r="G18" s="33">
        <v>330349</v>
      </c>
      <c r="H18" s="33">
        <v>330449</v>
      </c>
      <c r="I18" s="33">
        <v>330549</v>
      </c>
      <c r="J18" s="33">
        <v>330649</v>
      </c>
      <c r="K18" s="33">
        <v>330749</v>
      </c>
      <c r="L18" s="33">
        <v>330849</v>
      </c>
      <c r="M18" s="33">
        <v>330949</v>
      </c>
      <c r="N18" s="33">
        <v>331049</v>
      </c>
      <c r="O18" s="55"/>
      <c r="P18" s="32" t="s">
        <v>53</v>
      </c>
      <c r="Q18" s="55"/>
      <c r="R18" s="55"/>
      <c r="S18" s="55"/>
    </row>
    <row r="19" spans="1:19" ht="30" customHeight="1" x14ac:dyDescent="0.2">
      <c r="A19" s="55"/>
      <c r="B19" s="58"/>
      <c r="C19" s="59"/>
      <c r="D19" s="33">
        <v>330050</v>
      </c>
      <c r="E19" s="33">
        <v>330150</v>
      </c>
      <c r="F19" s="33">
        <v>330250</v>
      </c>
      <c r="G19" s="33">
        <v>330350</v>
      </c>
      <c r="H19" s="33">
        <v>330450</v>
      </c>
      <c r="I19" s="33">
        <v>330550</v>
      </c>
      <c r="J19" s="33">
        <v>330650</v>
      </c>
      <c r="K19" s="33">
        <v>330750</v>
      </c>
      <c r="L19" s="33">
        <v>330850</v>
      </c>
      <c r="M19" s="33">
        <v>330950</v>
      </c>
      <c r="N19" s="33">
        <v>331050</v>
      </c>
      <c r="O19" s="55"/>
      <c r="P19" s="32" t="s">
        <v>54</v>
      </c>
      <c r="Q19" s="55"/>
      <c r="R19" s="55"/>
      <c r="S19" s="55"/>
    </row>
    <row r="20" spans="1:19" ht="30" customHeight="1" x14ac:dyDescent="0.2">
      <c r="A20" s="55"/>
      <c r="B20" s="58"/>
      <c r="C20" s="59"/>
      <c r="D20" s="33">
        <v>330051</v>
      </c>
      <c r="E20" s="33">
        <v>330151</v>
      </c>
      <c r="F20" s="33">
        <v>330251</v>
      </c>
      <c r="G20" s="33">
        <v>330351</v>
      </c>
      <c r="H20" s="33">
        <v>330451</v>
      </c>
      <c r="I20" s="33">
        <v>330551</v>
      </c>
      <c r="J20" s="33">
        <v>330651</v>
      </c>
      <c r="K20" s="33">
        <v>330751</v>
      </c>
      <c r="L20" s="33">
        <v>330851</v>
      </c>
      <c r="M20" s="33">
        <v>330951</v>
      </c>
      <c r="N20" s="33">
        <v>331051</v>
      </c>
      <c r="O20" s="55"/>
      <c r="P20" s="32" t="s">
        <v>55</v>
      </c>
      <c r="Q20" s="55"/>
      <c r="R20" s="55"/>
      <c r="S20" s="55"/>
    </row>
    <row r="21" spans="1:19" ht="30" customHeight="1" x14ac:dyDescent="0.2">
      <c r="A21" s="55"/>
      <c r="B21" s="58"/>
      <c r="C21" s="59"/>
      <c r="D21" s="33">
        <v>330052</v>
      </c>
      <c r="E21" s="33">
        <v>330152</v>
      </c>
      <c r="F21" s="33">
        <v>330252</v>
      </c>
      <c r="G21" s="33">
        <v>330352</v>
      </c>
      <c r="H21" s="33">
        <v>330452</v>
      </c>
      <c r="I21" s="33">
        <v>330552</v>
      </c>
      <c r="J21" s="33">
        <v>330652</v>
      </c>
      <c r="K21" s="33">
        <v>330752</v>
      </c>
      <c r="L21" s="33">
        <v>330852</v>
      </c>
      <c r="M21" s="33">
        <v>330952</v>
      </c>
      <c r="N21" s="33">
        <v>331052</v>
      </c>
      <c r="O21" s="55"/>
      <c r="P21" s="32" t="s">
        <v>56</v>
      </c>
      <c r="Q21" s="55"/>
      <c r="R21" s="55"/>
      <c r="S21" s="55"/>
    </row>
    <row r="22" spans="1:19" ht="30" customHeight="1" x14ac:dyDescent="0.2">
      <c r="A22" s="55"/>
      <c r="B22" s="58"/>
      <c r="C22" s="59"/>
      <c r="D22" s="39">
        <v>330019</v>
      </c>
      <c r="E22" s="39">
        <v>330119</v>
      </c>
      <c r="F22" s="39">
        <v>330219</v>
      </c>
      <c r="G22" s="39">
        <v>330319</v>
      </c>
      <c r="H22" s="39">
        <v>330419</v>
      </c>
      <c r="I22" s="39">
        <v>330519</v>
      </c>
      <c r="J22" s="39">
        <v>330619</v>
      </c>
      <c r="K22" s="39">
        <v>330719</v>
      </c>
      <c r="L22" s="39">
        <v>330819</v>
      </c>
      <c r="M22" s="39">
        <v>330919</v>
      </c>
      <c r="N22" s="39">
        <v>331019</v>
      </c>
      <c r="O22" s="55"/>
      <c r="P22" s="40" t="s">
        <v>20</v>
      </c>
      <c r="Q22" s="55"/>
      <c r="R22" s="55"/>
      <c r="S22" s="55"/>
    </row>
    <row r="23" spans="1:19" ht="30" customHeight="1" x14ac:dyDescent="0.2">
      <c r="A23" s="55"/>
      <c r="B23" s="58"/>
      <c r="C23" s="59"/>
      <c r="D23" s="39">
        <v>330025</v>
      </c>
      <c r="E23" s="39">
        <v>330125</v>
      </c>
      <c r="F23" s="39">
        <v>330225</v>
      </c>
      <c r="G23" s="39">
        <v>330325</v>
      </c>
      <c r="H23" s="39">
        <v>330425</v>
      </c>
      <c r="I23" s="39">
        <v>330525</v>
      </c>
      <c r="J23" s="39">
        <v>330625</v>
      </c>
      <c r="K23" s="39">
        <v>330725</v>
      </c>
      <c r="L23" s="39">
        <v>330825</v>
      </c>
      <c r="M23" s="39">
        <v>330925</v>
      </c>
      <c r="N23" s="39">
        <v>331025</v>
      </c>
      <c r="O23" s="55"/>
      <c r="P23" s="40" t="s">
        <v>63</v>
      </c>
      <c r="Q23" s="55"/>
      <c r="R23" s="55"/>
      <c r="S23" s="55"/>
    </row>
    <row r="24" spans="1:19" ht="30" customHeight="1" x14ac:dyDescent="0.2">
      <c r="A24" s="55"/>
      <c r="B24" s="58"/>
      <c r="C24" s="59"/>
      <c r="D24" s="39">
        <v>330028</v>
      </c>
      <c r="E24" s="39">
        <v>330128</v>
      </c>
      <c r="F24" s="39">
        <v>330228</v>
      </c>
      <c r="G24" s="39">
        <v>330328</v>
      </c>
      <c r="H24" s="39">
        <v>330428</v>
      </c>
      <c r="I24" s="39">
        <v>330528</v>
      </c>
      <c r="J24" s="39">
        <v>330628</v>
      </c>
      <c r="K24" s="39">
        <v>330728</v>
      </c>
      <c r="L24" s="39">
        <v>330828</v>
      </c>
      <c r="M24" s="39">
        <v>330928</v>
      </c>
      <c r="N24" s="39">
        <v>331028</v>
      </c>
      <c r="O24" s="55"/>
      <c r="P24" s="40" t="s">
        <v>41</v>
      </c>
      <c r="Q24" s="55"/>
      <c r="R24" s="55"/>
      <c r="S24" s="55"/>
    </row>
    <row r="25" spans="1:19" ht="30" customHeight="1" x14ac:dyDescent="0.2">
      <c r="A25" s="55"/>
      <c r="B25" s="58"/>
      <c r="C25" s="59"/>
      <c r="D25" s="39">
        <v>330058</v>
      </c>
      <c r="E25" s="39">
        <v>330158</v>
      </c>
      <c r="F25" s="39">
        <v>330258</v>
      </c>
      <c r="G25" s="39">
        <v>330358</v>
      </c>
      <c r="H25" s="39">
        <v>330458</v>
      </c>
      <c r="I25" s="39">
        <v>330558</v>
      </c>
      <c r="J25" s="39">
        <v>330658</v>
      </c>
      <c r="K25" s="39">
        <v>330758</v>
      </c>
      <c r="L25" s="39">
        <v>330858</v>
      </c>
      <c r="M25" s="39">
        <v>330958</v>
      </c>
      <c r="N25" s="39">
        <v>331058</v>
      </c>
      <c r="O25" s="55"/>
      <c r="P25" s="40" t="s">
        <v>39</v>
      </c>
      <c r="Q25" s="55"/>
      <c r="R25" s="55"/>
      <c r="S25" s="55"/>
    </row>
    <row r="26" spans="1:19" ht="30" customHeight="1" x14ac:dyDescent="0.2">
      <c r="A26" s="55"/>
      <c r="B26" s="58"/>
      <c r="C26" s="59"/>
      <c r="D26" s="39">
        <v>330059</v>
      </c>
      <c r="E26" s="39">
        <v>330159</v>
      </c>
      <c r="F26" s="39">
        <v>330259</v>
      </c>
      <c r="G26" s="39">
        <v>330359</v>
      </c>
      <c r="H26" s="39">
        <v>330459</v>
      </c>
      <c r="I26" s="39">
        <v>330559</v>
      </c>
      <c r="J26" s="39">
        <v>330659</v>
      </c>
      <c r="K26" s="39">
        <v>330759</v>
      </c>
      <c r="L26" s="39">
        <v>330859</v>
      </c>
      <c r="M26" s="39">
        <v>330959</v>
      </c>
      <c r="N26" s="39">
        <v>331059</v>
      </c>
      <c r="O26" s="55"/>
      <c r="P26" s="40" t="s">
        <v>40</v>
      </c>
      <c r="Q26" s="55"/>
      <c r="R26" s="55"/>
      <c r="S26" s="55"/>
    </row>
    <row r="27" spans="1:19" ht="30" customHeight="1" x14ac:dyDescent="0.2">
      <c r="A27" s="55"/>
      <c r="B27" s="58"/>
      <c r="C27" s="59"/>
      <c r="D27" s="39">
        <v>330060</v>
      </c>
      <c r="E27" s="39">
        <v>330160</v>
      </c>
      <c r="F27" s="39">
        <v>330260</v>
      </c>
      <c r="G27" s="39">
        <v>330360</v>
      </c>
      <c r="H27" s="39">
        <v>330460</v>
      </c>
      <c r="I27" s="39">
        <v>330560</v>
      </c>
      <c r="J27" s="39">
        <v>330660</v>
      </c>
      <c r="K27" s="39">
        <v>330760</v>
      </c>
      <c r="L27" s="39">
        <v>330860</v>
      </c>
      <c r="M27" s="39">
        <v>330960</v>
      </c>
      <c r="N27" s="39">
        <v>331060</v>
      </c>
      <c r="O27" s="55"/>
      <c r="P27" s="40" t="s">
        <v>57</v>
      </c>
      <c r="Q27" s="55"/>
      <c r="R27" s="55"/>
      <c r="S27" s="55"/>
    </row>
    <row r="28" spans="1:19" ht="30" customHeight="1" x14ac:dyDescent="0.2">
      <c r="A28" s="55"/>
      <c r="B28" s="58"/>
      <c r="C28" s="59"/>
      <c r="D28" s="39">
        <v>330061</v>
      </c>
      <c r="E28" s="39">
        <v>330161</v>
      </c>
      <c r="F28" s="39">
        <v>330261</v>
      </c>
      <c r="G28" s="39">
        <v>330361</v>
      </c>
      <c r="H28" s="39">
        <v>330461</v>
      </c>
      <c r="I28" s="39">
        <v>330561</v>
      </c>
      <c r="J28" s="39">
        <v>330661</v>
      </c>
      <c r="K28" s="39">
        <v>330761</v>
      </c>
      <c r="L28" s="39">
        <v>330861</v>
      </c>
      <c r="M28" s="39">
        <v>330961</v>
      </c>
      <c r="N28" s="39">
        <v>331061</v>
      </c>
      <c r="O28" s="55"/>
      <c r="P28" s="40" t="s">
        <v>58</v>
      </c>
      <c r="Q28" s="55"/>
      <c r="R28" s="55"/>
      <c r="S28" s="55"/>
    </row>
    <row r="29" spans="1:19" ht="30" customHeight="1" x14ac:dyDescent="0.2">
      <c r="A29" s="44"/>
      <c r="B29" s="60"/>
      <c r="C29" s="61"/>
      <c r="D29" s="39">
        <v>330063</v>
      </c>
      <c r="E29" s="39">
        <v>330163</v>
      </c>
      <c r="F29" s="39">
        <v>330263</v>
      </c>
      <c r="G29" s="39">
        <v>330363</v>
      </c>
      <c r="H29" s="39">
        <v>330463</v>
      </c>
      <c r="I29" s="39">
        <v>330563</v>
      </c>
      <c r="J29" s="39">
        <v>330663</v>
      </c>
      <c r="K29" s="39">
        <v>330763</v>
      </c>
      <c r="L29" s="39">
        <v>330863</v>
      </c>
      <c r="M29" s="39">
        <v>330963</v>
      </c>
      <c r="N29" s="39">
        <v>331063</v>
      </c>
      <c r="O29" s="44"/>
      <c r="P29" s="40" t="s">
        <v>59</v>
      </c>
      <c r="Q29" s="44"/>
      <c r="R29" s="44"/>
      <c r="S29" s="44"/>
    </row>
    <row r="30" spans="1:19" ht="33" customHeight="1" x14ac:dyDescent="0.2">
      <c r="A30" s="45" t="s">
        <v>78</v>
      </c>
      <c r="B30" s="46"/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7"/>
    </row>
    <row r="31" spans="1:19" ht="28.5" customHeight="1" x14ac:dyDescent="0.2">
      <c r="A31" s="48" t="s">
        <v>15</v>
      </c>
      <c r="B31" s="48" t="s">
        <v>4</v>
      </c>
      <c r="C31" s="48" t="s">
        <v>13</v>
      </c>
      <c r="D31" s="52" t="s">
        <v>6</v>
      </c>
      <c r="E31" s="53"/>
      <c r="F31" s="53"/>
      <c r="G31" s="53"/>
      <c r="H31" s="53"/>
      <c r="I31" s="53"/>
      <c r="J31" s="53"/>
      <c r="K31" s="53"/>
      <c r="L31" s="53"/>
      <c r="M31" s="53"/>
      <c r="N31" s="54"/>
      <c r="O31" s="49" t="s">
        <v>5</v>
      </c>
      <c r="P31" s="51" t="s">
        <v>10</v>
      </c>
      <c r="Q31" s="51" t="s">
        <v>11</v>
      </c>
      <c r="R31" s="51"/>
      <c r="S31" s="51"/>
    </row>
    <row r="32" spans="1:19" ht="39" customHeight="1" x14ac:dyDescent="0.2">
      <c r="A32" s="48"/>
      <c r="B32" s="48"/>
      <c r="C32" s="48"/>
      <c r="D32" s="7" t="s">
        <v>50</v>
      </c>
      <c r="E32" s="7" t="s">
        <v>43</v>
      </c>
      <c r="F32" s="7" t="s">
        <v>44</v>
      </c>
      <c r="G32" s="7" t="s">
        <v>45</v>
      </c>
      <c r="H32" s="7" t="s">
        <v>46</v>
      </c>
      <c r="I32" s="7" t="s">
        <v>47</v>
      </c>
      <c r="J32" s="7" t="s">
        <v>48</v>
      </c>
      <c r="K32" s="7" t="s">
        <v>49</v>
      </c>
      <c r="L32" s="7" t="s">
        <v>66</v>
      </c>
      <c r="M32" s="7" t="s">
        <v>67</v>
      </c>
      <c r="N32" s="7" t="s">
        <v>68</v>
      </c>
      <c r="O32" s="50"/>
      <c r="P32" s="51"/>
      <c r="Q32" s="25" t="s">
        <v>0</v>
      </c>
      <c r="R32" s="25" t="s">
        <v>9</v>
      </c>
      <c r="S32" s="25" t="s">
        <v>1</v>
      </c>
    </row>
    <row r="33" spans="1:19" ht="24" customHeight="1" x14ac:dyDescent="0.2">
      <c r="A33" s="27">
        <v>598007</v>
      </c>
      <c r="B33" s="28"/>
      <c r="C33" s="28"/>
      <c r="D33" s="28">
        <v>3399</v>
      </c>
      <c r="E33" s="28">
        <v>3301</v>
      </c>
      <c r="F33" s="28">
        <v>3302</v>
      </c>
      <c r="G33" s="28">
        <v>3303</v>
      </c>
      <c r="H33" s="28">
        <v>3304</v>
      </c>
      <c r="I33" s="28">
        <v>3305</v>
      </c>
      <c r="J33" s="28">
        <v>3306</v>
      </c>
      <c r="K33" s="28">
        <v>3307</v>
      </c>
      <c r="L33" s="28">
        <v>3308</v>
      </c>
      <c r="M33" s="28">
        <v>3309</v>
      </c>
      <c r="N33" s="28">
        <v>3310</v>
      </c>
      <c r="O33" s="29" t="str">
        <f>VLOOKUP(A33,[1]PEÇAS!$A$12:$Q$112,14,FALSE)</f>
        <v>CABECEIRA SUP PTA DESL ATRIA 1489X36X45MM + COR</v>
      </c>
      <c r="P33" s="43">
        <v>1</v>
      </c>
      <c r="Q33" s="43">
        <f>VLOOKUP(A33,[1]PEÇAS!$A$12:$Q$112,15,FALSE)</f>
        <v>1489</v>
      </c>
      <c r="R33" s="43">
        <f>VLOOKUP(A33,[1]PEÇAS!$A$12:$Q$112,16,FALSE)</f>
        <v>36</v>
      </c>
      <c r="S33" s="43">
        <f>VLOOKUP(A33,[1]PEÇAS!$A$12:$Q$112,17,FALSE)</f>
        <v>45</v>
      </c>
    </row>
    <row r="34" spans="1:19" ht="24" customHeight="1" x14ac:dyDescent="0.2">
      <c r="A34" s="29"/>
      <c r="B34" s="28">
        <f>A33</f>
        <v>598007</v>
      </c>
      <c r="C34" s="29"/>
      <c r="D34" s="28">
        <v>3399</v>
      </c>
      <c r="E34" s="28">
        <v>3300</v>
      </c>
      <c r="F34" s="28">
        <v>3300</v>
      </c>
      <c r="G34" s="28">
        <v>3300</v>
      </c>
      <c r="H34" s="28">
        <v>3300</v>
      </c>
      <c r="I34" s="28">
        <v>3300</v>
      </c>
      <c r="J34" s="28">
        <v>3300</v>
      </c>
      <c r="K34" s="28">
        <v>3300</v>
      </c>
      <c r="L34" s="28">
        <v>3300</v>
      </c>
      <c r="M34" s="28">
        <v>3300</v>
      </c>
      <c r="N34" s="28">
        <v>3300</v>
      </c>
      <c r="O34" s="29" t="str">
        <f>SUBSTITUTE(O33,"+ COR", "- NATURAL")</f>
        <v>CABECEIRA SUP PTA DESL ATRIA 1489X36X45MM - NATURAL</v>
      </c>
      <c r="P34" s="44"/>
      <c r="Q34" s="44"/>
      <c r="R34" s="44"/>
      <c r="S34" s="44"/>
    </row>
    <row r="35" spans="1:19" ht="24" customHeight="1" x14ac:dyDescent="0.2">
      <c r="A35" s="10"/>
      <c r="B35" s="8"/>
      <c r="C35" s="8">
        <v>1020183</v>
      </c>
      <c r="D35" s="8" t="s">
        <v>14</v>
      </c>
      <c r="E35" s="8" t="s">
        <v>14</v>
      </c>
      <c r="F35" s="8" t="s">
        <v>14</v>
      </c>
      <c r="G35" s="8" t="s">
        <v>14</v>
      </c>
      <c r="H35" s="8" t="s">
        <v>14</v>
      </c>
      <c r="I35" s="8" t="s">
        <v>14</v>
      </c>
      <c r="J35" s="8" t="s">
        <v>14</v>
      </c>
      <c r="K35" s="8" t="s">
        <v>14</v>
      </c>
      <c r="L35" s="8" t="s">
        <v>14</v>
      </c>
      <c r="M35" s="8" t="s">
        <v>14</v>
      </c>
      <c r="N35" s="8" t="s">
        <v>14</v>
      </c>
      <c r="O35" s="11" t="s">
        <v>74</v>
      </c>
      <c r="P35" s="12"/>
      <c r="Q35" s="12"/>
      <c r="R35" s="12"/>
      <c r="S35" s="13"/>
    </row>
    <row r="36" spans="1:19" ht="24" customHeight="1" x14ac:dyDescent="0.2">
      <c r="A36" s="10"/>
      <c r="B36" s="8">
        <v>598099</v>
      </c>
      <c r="C36" s="8"/>
      <c r="D36" s="9" t="s">
        <v>14</v>
      </c>
      <c r="E36" s="9" t="s">
        <v>16</v>
      </c>
      <c r="F36" s="9" t="s">
        <v>17</v>
      </c>
      <c r="G36" s="9" t="s">
        <v>18</v>
      </c>
      <c r="H36" s="9" t="s">
        <v>27</v>
      </c>
      <c r="I36" s="9" t="s">
        <v>2</v>
      </c>
      <c r="J36" s="9" t="s">
        <v>28</v>
      </c>
      <c r="K36" s="9" t="s">
        <v>29</v>
      </c>
      <c r="L36" s="9" t="s">
        <v>52</v>
      </c>
      <c r="M36" s="9" t="s">
        <v>30</v>
      </c>
      <c r="N36" s="9" t="s">
        <v>69</v>
      </c>
      <c r="O36" s="11" t="str">
        <f>VLOOKUP(B36,[1]PEÇAS!$A$6:$Q$9,14,FALSE)</f>
        <v>PINTURA PL ALUM SUPERIOR ATRIA/ANTARES + COR</v>
      </c>
      <c r="P36" s="8"/>
      <c r="Q36" s="8" t="s">
        <v>19</v>
      </c>
      <c r="R36" s="6"/>
      <c r="S36" s="6"/>
    </row>
    <row r="37" spans="1:19" ht="8.25" customHeight="1" x14ac:dyDescent="0.2">
      <c r="A37" s="11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3"/>
    </row>
    <row r="38" spans="1:19" ht="24" customHeight="1" x14ac:dyDescent="0.2">
      <c r="A38" s="27">
        <v>598015</v>
      </c>
      <c r="B38" s="28"/>
      <c r="C38" s="28"/>
      <c r="D38" s="28">
        <v>3399</v>
      </c>
      <c r="E38" s="28">
        <v>3301</v>
      </c>
      <c r="F38" s="28">
        <v>3302</v>
      </c>
      <c r="G38" s="28">
        <v>3303</v>
      </c>
      <c r="H38" s="28">
        <v>3304</v>
      </c>
      <c r="I38" s="28">
        <v>3305</v>
      </c>
      <c r="J38" s="28">
        <v>3306</v>
      </c>
      <c r="K38" s="28">
        <v>3307</v>
      </c>
      <c r="L38" s="28">
        <v>3308</v>
      </c>
      <c r="M38" s="28">
        <v>3309</v>
      </c>
      <c r="N38" s="28">
        <v>3310</v>
      </c>
      <c r="O38" s="29" t="str">
        <f>VLOOKUP(A38,[1]PEÇAS!$A$12:$Q$112,14,FALSE)</f>
        <v>CABECEIRA INF PTA DESL ATRIA 1489X36X45MM + COR</v>
      </c>
      <c r="P38" s="43">
        <v>1</v>
      </c>
      <c r="Q38" s="43">
        <f>VLOOKUP(A38,[1]PEÇAS!$A$12:$Q$112,15,FALSE)</f>
        <v>1489</v>
      </c>
      <c r="R38" s="43">
        <f>VLOOKUP(A38,[1]PEÇAS!$A$12:$Q$112,16,FALSE)</f>
        <v>36</v>
      </c>
      <c r="S38" s="43">
        <f>VLOOKUP(A38,[1]PEÇAS!$A$12:$Q$112,17,FALSE)</f>
        <v>45</v>
      </c>
    </row>
    <row r="39" spans="1:19" ht="24" customHeight="1" x14ac:dyDescent="0.2">
      <c r="A39" s="29"/>
      <c r="B39" s="28">
        <f>A38</f>
        <v>598015</v>
      </c>
      <c r="C39" s="29"/>
      <c r="D39" s="28">
        <v>3399</v>
      </c>
      <c r="E39" s="28">
        <v>3300</v>
      </c>
      <c r="F39" s="28">
        <v>3300</v>
      </c>
      <c r="G39" s="28">
        <v>3300</v>
      </c>
      <c r="H39" s="28">
        <v>3300</v>
      </c>
      <c r="I39" s="28">
        <v>3300</v>
      </c>
      <c r="J39" s="28">
        <v>3300</v>
      </c>
      <c r="K39" s="28">
        <v>3300</v>
      </c>
      <c r="L39" s="28">
        <v>3300</v>
      </c>
      <c r="M39" s="28">
        <v>3300</v>
      </c>
      <c r="N39" s="28">
        <v>3300</v>
      </c>
      <c r="O39" s="29" t="str">
        <f>SUBSTITUTE(O38,"+ COR", "- NATURAL")</f>
        <v>CABECEIRA INF PTA DESL ATRIA 1489X36X45MM - NATURAL</v>
      </c>
      <c r="P39" s="44"/>
      <c r="Q39" s="44"/>
      <c r="R39" s="44"/>
      <c r="S39" s="44"/>
    </row>
    <row r="40" spans="1:19" ht="24" customHeight="1" x14ac:dyDescent="0.2">
      <c r="A40" s="10"/>
      <c r="B40" s="8"/>
      <c r="C40" s="8">
        <v>1020184</v>
      </c>
      <c r="D40" s="8" t="s">
        <v>14</v>
      </c>
      <c r="E40" s="8" t="s">
        <v>14</v>
      </c>
      <c r="F40" s="8" t="s">
        <v>14</v>
      </c>
      <c r="G40" s="8" t="s">
        <v>14</v>
      </c>
      <c r="H40" s="8" t="s">
        <v>14</v>
      </c>
      <c r="I40" s="8" t="s">
        <v>14</v>
      </c>
      <c r="J40" s="8" t="s">
        <v>14</v>
      </c>
      <c r="K40" s="8" t="s">
        <v>14</v>
      </c>
      <c r="L40" s="8" t="s">
        <v>14</v>
      </c>
      <c r="M40" s="8" t="s">
        <v>14</v>
      </c>
      <c r="N40" s="8" t="s">
        <v>14</v>
      </c>
      <c r="O40" s="11" t="s">
        <v>75</v>
      </c>
      <c r="P40" s="12"/>
      <c r="Q40" s="12"/>
      <c r="R40" s="12"/>
      <c r="S40" s="13"/>
    </row>
    <row r="41" spans="1:19" ht="24" customHeight="1" x14ac:dyDescent="0.2">
      <c r="A41" s="10"/>
      <c r="B41" s="8">
        <v>598098</v>
      </c>
      <c r="C41" s="8"/>
      <c r="D41" s="9" t="s">
        <v>14</v>
      </c>
      <c r="E41" s="9" t="s">
        <v>16</v>
      </c>
      <c r="F41" s="9" t="s">
        <v>17</v>
      </c>
      <c r="G41" s="9" t="s">
        <v>18</v>
      </c>
      <c r="H41" s="9" t="s">
        <v>27</v>
      </c>
      <c r="I41" s="9" t="s">
        <v>2</v>
      </c>
      <c r="J41" s="9" t="s">
        <v>28</v>
      </c>
      <c r="K41" s="9" t="s">
        <v>29</v>
      </c>
      <c r="L41" s="9" t="s">
        <v>52</v>
      </c>
      <c r="M41" s="9" t="s">
        <v>30</v>
      </c>
      <c r="N41" s="9" t="s">
        <v>69</v>
      </c>
      <c r="O41" s="11" t="str">
        <f>VLOOKUP(B41,[1]PEÇAS!$A$6:$Q$9,14,FALSE)</f>
        <v>PINTURA PL ALUM INFERIOR ATRIA/ANTARES + COR</v>
      </c>
      <c r="P41" s="8"/>
      <c r="Q41" s="8" t="s">
        <v>19</v>
      </c>
      <c r="R41" s="6"/>
      <c r="S41" s="6"/>
    </row>
    <row r="42" spans="1:19" ht="8.25" customHeight="1" x14ac:dyDescent="0.2">
      <c r="A42" s="11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3"/>
    </row>
    <row r="43" spans="1:19" ht="24" customHeight="1" x14ac:dyDescent="0.2">
      <c r="A43" s="27">
        <v>598020</v>
      </c>
      <c r="B43" s="30"/>
      <c r="C43" s="30"/>
      <c r="D43" s="30">
        <v>3399</v>
      </c>
      <c r="E43" s="30">
        <v>3301</v>
      </c>
      <c r="F43" s="30">
        <v>3302</v>
      </c>
      <c r="G43" s="30">
        <v>3303</v>
      </c>
      <c r="H43" s="30">
        <v>3304</v>
      </c>
      <c r="I43" s="30">
        <v>3305</v>
      </c>
      <c r="J43" s="30">
        <v>3306</v>
      </c>
      <c r="K43" s="30">
        <v>3307</v>
      </c>
      <c r="L43" s="30">
        <v>3308</v>
      </c>
      <c r="M43" s="30">
        <v>3309</v>
      </c>
      <c r="N43" s="30">
        <v>3310</v>
      </c>
      <c r="O43" s="29" t="str">
        <f>VLOOKUP(A43,[1]PEÇAS!$A$12:$Q$112,14,FALSE)</f>
        <v>LATERAL DIR/ESQ PTA DESL ATRIA 2200X36X45MM + COR</v>
      </c>
      <c r="P43" s="43">
        <v>1</v>
      </c>
      <c r="Q43" s="43">
        <f>VLOOKUP(A43,[1]PEÇAS!$A$12:$Q$112,15,FALSE)</f>
        <v>2200</v>
      </c>
      <c r="R43" s="43">
        <f>VLOOKUP(A43,[1]PEÇAS!$A$12:$Q$112,16,FALSE)</f>
        <v>36</v>
      </c>
      <c r="S43" s="43">
        <f>VLOOKUP(A43,[1]PEÇAS!$A$12:$Q$112,17,FALSE)</f>
        <v>45</v>
      </c>
    </row>
    <row r="44" spans="1:19" ht="24" customHeight="1" x14ac:dyDescent="0.2">
      <c r="A44" s="29"/>
      <c r="B44" s="30">
        <f>A43</f>
        <v>598020</v>
      </c>
      <c r="C44" s="29"/>
      <c r="D44" s="30">
        <v>3399</v>
      </c>
      <c r="E44" s="30">
        <v>3300</v>
      </c>
      <c r="F44" s="30">
        <v>3300</v>
      </c>
      <c r="G44" s="30">
        <v>3300</v>
      </c>
      <c r="H44" s="30">
        <v>3300</v>
      </c>
      <c r="I44" s="30">
        <v>3300</v>
      </c>
      <c r="J44" s="30">
        <v>3300</v>
      </c>
      <c r="K44" s="30">
        <v>3300</v>
      </c>
      <c r="L44" s="30">
        <v>3300</v>
      </c>
      <c r="M44" s="30">
        <v>3300</v>
      </c>
      <c r="N44" s="30">
        <v>3300</v>
      </c>
      <c r="O44" s="29" t="str">
        <f>SUBSTITUTE(O43,"+ COR", "- NATURAL")</f>
        <v>LATERAL DIR/ESQ PTA DESL ATRIA 2200X36X45MM - NATURAL</v>
      </c>
      <c r="P44" s="44"/>
      <c r="Q44" s="44"/>
      <c r="R44" s="44"/>
      <c r="S44" s="44"/>
    </row>
    <row r="45" spans="1:19" ht="24" customHeight="1" x14ac:dyDescent="0.2">
      <c r="A45" s="10"/>
      <c r="B45" s="8"/>
      <c r="C45" s="8">
        <v>1020182</v>
      </c>
      <c r="D45" s="8" t="s">
        <v>14</v>
      </c>
      <c r="E45" s="8" t="s">
        <v>14</v>
      </c>
      <c r="F45" s="8" t="s">
        <v>14</v>
      </c>
      <c r="G45" s="8" t="s">
        <v>14</v>
      </c>
      <c r="H45" s="8" t="s">
        <v>14</v>
      </c>
      <c r="I45" s="8" t="s">
        <v>14</v>
      </c>
      <c r="J45" s="8" t="s">
        <v>14</v>
      </c>
      <c r="K45" s="8" t="s">
        <v>14</v>
      </c>
      <c r="L45" s="8" t="s">
        <v>14</v>
      </c>
      <c r="M45" s="8" t="s">
        <v>14</v>
      </c>
      <c r="N45" s="8" t="s">
        <v>14</v>
      </c>
      <c r="O45" s="11" t="s">
        <v>76</v>
      </c>
      <c r="P45" s="12"/>
      <c r="Q45" s="12"/>
      <c r="R45" s="12"/>
      <c r="S45" s="13"/>
    </row>
    <row r="46" spans="1:19" ht="24" customHeight="1" x14ac:dyDescent="0.2">
      <c r="A46" s="10"/>
      <c r="B46" s="8">
        <v>598097</v>
      </c>
      <c r="C46" s="8"/>
      <c r="D46" s="9" t="s">
        <v>14</v>
      </c>
      <c r="E46" s="9" t="s">
        <v>16</v>
      </c>
      <c r="F46" s="9" t="s">
        <v>17</v>
      </c>
      <c r="G46" s="9" t="s">
        <v>18</v>
      </c>
      <c r="H46" s="9" t="s">
        <v>27</v>
      </c>
      <c r="I46" s="9" t="s">
        <v>2</v>
      </c>
      <c r="J46" s="9" t="s">
        <v>28</v>
      </c>
      <c r="K46" s="9" t="s">
        <v>29</v>
      </c>
      <c r="L46" s="9" t="s">
        <v>52</v>
      </c>
      <c r="M46" s="9" t="s">
        <v>30</v>
      </c>
      <c r="N46" s="9" t="s">
        <v>69</v>
      </c>
      <c r="O46" s="11" t="str">
        <f>VLOOKUP(B46,[1]PEÇAS!$A$6:$Q$9,14,FALSE)</f>
        <v>PINTURA PL ALUM LATERAL ATRIA/ANTARES + COR</v>
      </c>
      <c r="P46" s="8"/>
      <c r="Q46" s="8" t="s">
        <v>19</v>
      </c>
      <c r="R46" s="6"/>
      <c r="S46" s="6"/>
    </row>
    <row r="47" spans="1:19" ht="8.25" customHeight="1" x14ac:dyDescent="0.2">
      <c r="A47" s="11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3"/>
    </row>
    <row r="48" spans="1:19" ht="24" customHeight="1" x14ac:dyDescent="0.2">
      <c r="A48" s="27">
        <v>598030</v>
      </c>
      <c r="B48" s="28"/>
      <c r="C48" s="28"/>
      <c r="D48" s="28">
        <v>3399</v>
      </c>
      <c r="E48" s="28">
        <v>3301</v>
      </c>
      <c r="F48" s="28">
        <v>3302</v>
      </c>
      <c r="G48" s="28">
        <v>3303</v>
      </c>
      <c r="H48" s="28">
        <v>3304</v>
      </c>
      <c r="I48" s="28">
        <v>3305</v>
      </c>
      <c r="J48" s="28">
        <v>3306</v>
      </c>
      <c r="K48" s="28">
        <v>3307</v>
      </c>
      <c r="L48" s="28">
        <v>3308</v>
      </c>
      <c r="M48" s="28">
        <v>3309</v>
      </c>
      <c r="N48" s="28">
        <v>3310</v>
      </c>
      <c r="O48" s="29" t="str">
        <f>VLOOKUP(A48,[1]PEÇAS!$A$12:$Q$112,14,FALSE)</f>
        <v>LATERAL DIR PTA DESL ATRIA PUX 2200X36X45MM + COR</v>
      </c>
      <c r="P48" s="43">
        <v>1</v>
      </c>
      <c r="Q48" s="43">
        <f>VLOOKUP(A48,[1]PEÇAS!$A$12:$Q$112,15,FALSE)</f>
        <v>2200</v>
      </c>
      <c r="R48" s="43">
        <f>VLOOKUP(A48,[1]PEÇAS!$A$12:$Q$112,16,FALSE)</f>
        <v>36</v>
      </c>
      <c r="S48" s="43">
        <f>VLOOKUP(A48,[1]PEÇAS!$A$12:$Q$112,17,FALSE)</f>
        <v>45</v>
      </c>
    </row>
    <row r="49" spans="1:19" ht="24" customHeight="1" x14ac:dyDescent="0.2">
      <c r="A49" s="29"/>
      <c r="B49" s="28">
        <f>A48</f>
        <v>598030</v>
      </c>
      <c r="C49" s="29"/>
      <c r="D49" s="28">
        <v>3399</v>
      </c>
      <c r="E49" s="28">
        <v>3300</v>
      </c>
      <c r="F49" s="28">
        <v>3300</v>
      </c>
      <c r="G49" s="28">
        <v>3300</v>
      </c>
      <c r="H49" s="28">
        <v>3300</v>
      </c>
      <c r="I49" s="28">
        <v>3300</v>
      </c>
      <c r="J49" s="28">
        <v>3300</v>
      </c>
      <c r="K49" s="28">
        <v>3300</v>
      </c>
      <c r="L49" s="28">
        <v>3300</v>
      </c>
      <c r="M49" s="28">
        <v>3300</v>
      </c>
      <c r="N49" s="28">
        <v>3300</v>
      </c>
      <c r="O49" s="29" t="str">
        <f>SUBSTITUTE(O48,"+ COR", "- NATURAL")</f>
        <v>LATERAL DIR PTA DESL ATRIA PUX 2200X36X45MM - NATURAL</v>
      </c>
      <c r="P49" s="44"/>
      <c r="Q49" s="44"/>
      <c r="R49" s="44"/>
      <c r="S49" s="44"/>
    </row>
    <row r="50" spans="1:19" ht="24" customHeight="1" x14ac:dyDescent="0.2">
      <c r="A50" s="10"/>
      <c r="B50" s="8"/>
      <c r="C50" s="8">
        <v>1020182</v>
      </c>
      <c r="D50" s="8" t="s">
        <v>14</v>
      </c>
      <c r="E50" s="8" t="s">
        <v>14</v>
      </c>
      <c r="F50" s="8" t="s">
        <v>14</v>
      </c>
      <c r="G50" s="8" t="s">
        <v>14</v>
      </c>
      <c r="H50" s="8" t="s">
        <v>14</v>
      </c>
      <c r="I50" s="8" t="s">
        <v>14</v>
      </c>
      <c r="J50" s="8" t="s">
        <v>14</v>
      </c>
      <c r="K50" s="8" t="s">
        <v>14</v>
      </c>
      <c r="L50" s="8" t="s">
        <v>14</v>
      </c>
      <c r="M50" s="8" t="s">
        <v>14</v>
      </c>
      <c r="N50" s="8" t="s">
        <v>14</v>
      </c>
      <c r="O50" s="11" t="s">
        <v>76</v>
      </c>
      <c r="P50" s="12"/>
      <c r="Q50" s="12"/>
      <c r="R50" s="12"/>
      <c r="S50" s="13"/>
    </row>
    <row r="51" spans="1:19" ht="24" customHeight="1" x14ac:dyDescent="0.2">
      <c r="A51" s="10"/>
      <c r="B51" s="8">
        <v>598097</v>
      </c>
      <c r="C51" s="8"/>
      <c r="D51" s="9" t="s">
        <v>14</v>
      </c>
      <c r="E51" s="9" t="s">
        <v>16</v>
      </c>
      <c r="F51" s="9" t="s">
        <v>17</v>
      </c>
      <c r="G51" s="9" t="s">
        <v>18</v>
      </c>
      <c r="H51" s="9" t="s">
        <v>27</v>
      </c>
      <c r="I51" s="9" t="s">
        <v>2</v>
      </c>
      <c r="J51" s="9" t="s">
        <v>28</v>
      </c>
      <c r="K51" s="9" t="s">
        <v>29</v>
      </c>
      <c r="L51" s="9" t="s">
        <v>52</v>
      </c>
      <c r="M51" s="9" t="s">
        <v>30</v>
      </c>
      <c r="N51" s="9" t="s">
        <v>69</v>
      </c>
      <c r="O51" s="11" t="str">
        <f>VLOOKUP(B51,[1]PEÇAS!$A$6:$Q$9,14,FALSE)</f>
        <v>PINTURA PL ALUM LATERAL ATRIA/ANTARES + COR</v>
      </c>
      <c r="P51" s="8"/>
      <c r="Q51" s="8" t="s">
        <v>19</v>
      </c>
      <c r="R51" s="6"/>
      <c r="S51" s="6"/>
    </row>
    <row r="52" spans="1:19" ht="8.25" customHeight="1" x14ac:dyDescent="0.2">
      <c r="A52" s="11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3"/>
    </row>
    <row r="53" spans="1:19" ht="30" customHeight="1" x14ac:dyDescent="0.2">
      <c r="A53" s="37">
        <v>598096</v>
      </c>
      <c r="B53" s="30"/>
      <c r="C53" s="30"/>
      <c r="D53" s="34" t="s">
        <v>84</v>
      </c>
      <c r="E53" s="30">
        <v>3301</v>
      </c>
      <c r="F53" s="30">
        <v>3302</v>
      </c>
      <c r="G53" s="30">
        <v>3303</v>
      </c>
      <c r="H53" s="30">
        <v>3304</v>
      </c>
      <c r="I53" s="30">
        <v>3305</v>
      </c>
      <c r="J53" s="30">
        <v>3306</v>
      </c>
      <c r="K53" s="30">
        <v>3307</v>
      </c>
      <c r="L53" s="30">
        <v>3308</v>
      </c>
      <c r="M53" s="30">
        <v>3309</v>
      </c>
      <c r="N53" s="30">
        <v>3310</v>
      </c>
      <c r="O53" s="38" t="str">
        <f>VLOOKUP(A53,[1]PEÇAS!$A$12:$Q$150,14,FALSE)</f>
        <v>PUXADOR INDUS ATRIA S/CILINDRO + COR</v>
      </c>
      <c r="P53" s="36">
        <v>1</v>
      </c>
      <c r="Q53" s="36">
        <f>VLOOKUP(A53,[1]PEÇAS!$A$12:$Q$150,15,FALSE)</f>
        <v>168</v>
      </c>
      <c r="R53" s="36">
        <f>VLOOKUP(A53,[1]PEÇAS!$A$12:$Q$150,16,FALSE)</f>
        <v>86</v>
      </c>
      <c r="S53" s="36">
        <f>VLOOKUP(A53,[1]PEÇAS!$A$12:$Q$150,17,FALSE)</f>
        <v>45</v>
      </c>
    </row>
    <row r="54" spans="1:19" ht="30" customHeight="1" x14ac:dyDescent="0.2">
      <c r="A54" s="42"/>
      <c r="B54" s="8"/>
      <c r="C54" s="8">
        <v>1010270</v>
      </c>
      <c r="D54" s="8" t="s">
        <v>14</v>
      </c>
      <c r="E54" s="8" t="s">
        <v>14</v>
      </c>
      <c r="F54" s="8" t="s">
        <v>14</v>
      </c>
      <c r="G54" s="8" t="s">
        <v>14</v>
      </c>
      <c r="H54" s="8" t="s">
        <v>14</v>
      </c>
      <c r="I54" s="8" t="s">
        <v>14</v>
      </c>
      <c r="J54" s="8" t="s">
        <v>14</v>
      </c>
      <c r="K54" s="8" t="s">
        <v>14</v>
      </c>
      <c r="L54" s="8" t="s">
        <v>14</v>
      </c>
      <c r="M54" s="8" t="s">
        <v>14</v>
      </c>
      <c r="N54" s="8" t="s">
        <v>14</v>
      </c>
      <c r="O54" s="10" t="str">
        <f>SUBSTITUTE(O53,"+ COR", "- NATURAL")</f>
        <v>PUXADOR INDUS ATRIA S/CILINDRO - NATURAL</v>
      </c>
      <c r="P54" s="8">
        <v>1</v>
      </c>
      <c r="Q54" s="10"/>
      <c r="R54" s="10"/>
      <c r="S54" s="10"/>
    </row>
    <row r="55" spans="1:19" ht="24" customHeight="1" x14ac:dyDescent="0.2">
      <c r="A55" s="10"/>
      <c r="B55" s="8">
        <v>598096</v>
      </c>
      <c r="C55" s="8"/>
      <c r="D55" s="9" t="s">
        <v>14</v>
      </c>
      <c r="E55" s="9" t="s">
        <v>16</v>
      </c>
      <c r="F55" s="9" t="s">
        <v>17</v>
      </c>
      <c r="G55" s="9" t="s">
        <v>18</v>
      </c>
      <c r="H55" s="9" t="s">
        <v>27</v>
      </c>
      <c r="I55" s="9" t="s">
        <v>2</v>
      </c>
      <c r="J55" s="9" t="s">
        <v>28</v>
      </c>
      <c r="K55" s="9" t="s">
        <v>29</v>
      </c>
      <c r="L55" s="9" t="s">
        <v>52</v>
      </c>
      <c r="M55" s="9" t="s">
        <v>30</v>
      </c>
      <c r="N55" s="9" t="s">
        <v>69</v>
      </c>
      <c r="O55" s="11" t="str">
        <f>VLOOKUP(B55,[1]PEÇAS!$A$6:$Q$9,14,FALSE)</f>
        <v>PINTURA PUX INDUS + COR</v>
      </c>
      <c r="P55" s="8"/>
      <c r="Q55" s="8" t="s">
        <v>19</v>
      </c>
      <c r="R55" s="6"/>
      <c r="S55" s="6"/>
    </row>
    <row r="56" spans="1:19" ht="8.25" customHeight="1" x14ac:dyDescent="0.2">
      <c r="A56" s="11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3"/>
    </row>
    <row r="57" spans="1:19" ht="18" customHeight="1" x14ac:dyDescent="0.2">
      <c r="A57" s="24"/>
      <c r="B57" s="24"/>
      <c r="C57" s="6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6"/>
      <c r="P57" s="24"/>
      <c r="Q57" s="15"/>
      <c r="R57" s="4"/>
      <c r="S57" s="4"/>
    </row>
    <row r="58" spans="1:19" ht="18" customHeight="1" x14ac:dyDescent="0.2">
      <c r="A58" s="5"/>
      <c r="B58" s="5"/>
      <c r="C58" s="4"/>
      <c r="D58" s="5">
        <v>1010286</v>
      </c>
      <c r="E58" s="5">
        <v>1010286</v>
      </c>
      <c r="F58" s="5">
        <v>1010286</v>
      </c>
      <c r="G58" s="5">
        <v>1010286</v>
      </c>
      <c r="H58" s="5">
        <v>1010286</v>
      </c>
      <c r="I58" s="5">
        <v>1010286</v>
      </c>
      <c r="J58" s="5">
        <v>1010286</v>
      </c>
      <c r="K58" s="5">
        <v>1010286</v>
      </c>
      <c r="L58" s="5">
        <v>1010286</v>
      </c>
      <c r="M58" s="5">
        <v>1010286</v>
      </c>
      <c r="N58" s="5">
        <v>1010286</v>
      </c>
      <c r="O58" s="4" t="s">
        <v>73</v>
      </c>
      <c r="P58" s="5">
        <v>0.08</v>
      </c>
      <c r="Q58" s="5" t="s">
        <v>87</v>
      </c>
      <c r="R58" s="4"/>
      <c r="S58" s="4"/>
    </row>
    <row r="59" spans="1:19" ht="18" customHeight="1" x14ac:dyDescent="0.2">
      <c r="A59" s="5"/>
      <c r="B59" s="5"/>
      <c r="C59" s="5"/>
      <c r="D59" s="5">
        <v>1010287</v>
      </c>
      <c r="E59" s="5">
        <v>1010287</v>
      </c>
      <c r="F59" s="41">
        <v>1010288</v>
      </c>
      <c r="G59" s="5">
        <v>1010287</v>
      </c>
      <c r="H59" s="41">
        <v>1010288</v>
      </c>
      <c r="I59" s="41">
        <v>1010288</v>
      </c>
      <c r="J59" s="5">
        <v>1010287</v>
      </c>
      <c r="K59" s="5">
        <v>1010287</v>
      </c>
      <c r="L59" s="41">
        <v>1010288</v>
      </c>
      <c r="M59" s="5">
        <v>1010287</v>
      </c>
      <c r="N59" s="5">
        <v>1010287</v>
      </c>
      <c r="O59" s="4" t="s">
        <v>81</v>
      </c>
      <c r="P59" s="5">
        <v>0.04</v>
      </c>
      <c r="Q59" s="5" t="s">
        <v>87</v>
      </c>
      <c r="R59" s="4"/>
      <c r="S59" s="4"/>
    </row>
    <row r="60" spans="1:19" ht="18" customHeight="1" x14ac:dyDescent="0.2">
      <c r="A60" s="5"/>
      <c r="B60" s="5"/>
      <c r="C60" s="4"/>
      <c r="D60" s="5">
        <v>1020196</v>
      </c>
      <c r="E60" s="5">
        <v>1020196</v>
      </c>
      <c r="F60" s="5">
        <v>1020196</v>
      </c>
      <c r="G60" s="5">
        <v>1020196</v>
      </c>
      <c r="H60" s="5">
        <v>1020196</v>
      </c>
      <c r="I60" s="5">
        <v>1020196</v>
      </c>
      <c r="J60" s="5">
        <v>1020196</v>
      </c>
      <c r="K60" s="5">
        <v>1020196</v>
      </c>
      <c r="L60" s="5">
        <v>1020196</v>
      </c>
      <c r="M60" s="5">
        <v>1020196</v>
      </c>
      <c r="N60" s="41">
        <v>1020196</v>
      </c>
      <c r="O60" s="4" t="s">
        <v>85</v>
      </c>
      <c r="P60" s="5">
        <v>7.21</v>
      </c>
      <c r="Q60" s="5" t="s">
        <v>19</v>
      </c>
      <c r="R60" s="4"/>
      <c r="S60" s="4"/>
    </row>
    <row r="61" spans="1:19" ht="18" customHeight="1" x14ac:dyDescent="0.2">
      <c r="A61" s="5"/>
      <c r="B61" s="5"/>
      <c r="C61" s="4"/>
      <c r="D61" s="5">
        <v>1020197</v>
      </c>
      <c r="E61" s="5">
        <v>1020197</v>
      </c>
      <c r="F61" s="5">
        <v>1020197</v>
      </c>
      <c r="G61" s="5">
        <v>1020197</v>
      </c>
      <c r="H61" s="5">
        <v>1020197</v>
      </c>
      <c r="I61" s="5">
        <v>1020197</v>
      </c>
      <c r="J61" s="5">
        <v>1020197</v>
      </c>
      <c r="K61" s="5">
        <v>1020197</v>
      </c>
      <c r="L61" s="5">
        <v>1020197</v>
      </c>
      <c r="M61" s="5">
        <v>1020197</v>
      </c>
      <c r="N61" s="5">
        <v>1020197</v>
      </c>
      <c r="O61" s="4" t="s">
        <v>86</v>
      </c>
      <c r="P61" s="5">
        <v>7.21</v>
      </c>
      <c r="Q61" s="5" t="s">
        <v>19</v>
      </c>
      <c r="R61" s="4"/>
      <c r="S61" s="4"/>
    </row>
    <row r="62" spans="1:19" ht="18" customHeight="1" x14ac:dyDescent="0.2">
      <c r="A62" s="5"/>
      <c r="B62" s="5"/>
      <c r="C62" s="4"/>
      <c r="D62" s="5">
        <v>1020198</v>
      </c>
      <c r="E62" s="5">
        <v>1020198</v>
      </c>
      <c r="F62" s="5">
        <v>1020198</v>
      </c>
      <c r="G62" s="5">
        <v>1020198</v>
      </c>
      <c r="H62" s="5">
        <v>1020198</v>
      </c>
      <c r="I62" s="5">
        <v>1020198</v>
      </c>
      <c r="J62" s="5">
        <v>1020198</v>
      </c>
      <c r="K62" s="5">
        <v>1020198</v>
      </c>
      <c r="L62" s="5">
        <v>1020198</v>
      </c>
      <c r="M62" s="5">
        <v>1020198</v>
      </c>
      <c r="N62" s="5">
        <v>1020198</v>
      </c>
      <c r="O62" s="4" t="s">
        <v>82</v>
      </c>
      <c r="P62" s="5">
        <v>0.33</v>
      </c>
      <c r="Q62" s="5" t="s">
        <v>19</v>
      </c>
      <c r="R62" s="4"/>
      <c r="S62" s="4"/>
    </row>
    <row r="63" spans="1:19" ht="18" customHeight="1" x14ac:dyDescent="0.2">
      <c r="A63" s="24"/>
      <c r="B63" s="24"/>
      <c r="C63" s="6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6"/>
      <c r="P63" s="24"/>
      <c r="Q63" s="15"/>
      <c r="R63" s="4"/>
      <c r="S63" s="4"/>
    </row>
    <row r="64" spans="1:19" ht="18" customHeight="1" x14ac:dyDescent="0.2">
      <c r="A64" s="81" t="s">
        <v>79</v>
      </c>
      <c r="B64" s="82"/>
      <c r="C64" s="82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  <c r="Q64" s="82"/>
      <c r="R64" s="82"/>
      <c r="S64" s="83"/>
    </row>
    <row r="65" spans="1:19" ht="25.5" x14ac:dyDescent="0.2">
      <c r="A65" s="17" t="s">
        <v>35</v>
      </c>
      <c r="B65" s="14" t="s">
        <v>31</v>
      </c>
      <c r="C65" s="14" t="s">
        <v>32</v>
      </c>
      <c r="D65" s="70"/>
      <c r="E65" s="71"/>
      <c r="F65" s="71"/>
      <c r="G65" s="71"/>
      <c r="H65" s="71"/>
      <c r="I65" s="71"/>
      <c r="J65" s="71"/>
      <c r="K65" s="71"/>
      <c r="L65" s="71"/>
      <c r="M65" s="71"/>
      <c r="N65" s="72"/>
      <c r="O65" s="17" t="s">
        <v>5</v>
      </c>
      <c r="P65" s="17" t="s">
        <v>33</v>
      </c>
      <c r="Q65" s="70" t="s">
        <v>34</v>
      </c>
      <c r="R65" s="71"/>
      <c r="S65" s="72"/>
    </row>
    <row r="66" spans="1:19" ht="15" customHeight="1" x14ac:dyDescent="0.2">
      <c r="A66" s="73" t="s">
        <v>71</v>
      </c>
      <c r="B66" s="75">
        <f>VLOOKUP(CONCATENATE("VIDRO PUX DIR ",Q66,"X",R66,"X",S66,"MM + COR"),[1]VIDROS!$A$5:$AD$415,5,FALSE)</f>
        <v>181000119</v>
      </c>
      <c r="C66" s="22" t="s">
        <v>2</v>
      </c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23" t="str">
        <f>CONCATENATE("VIDRO PELIC ESP PRATA DIR ",Q$66,"X",R$66,"X",S$66)</f>
        <v>VIDRO PELIC ESP PRATA DIR 2145X1477X4</v>
      </c>
      <c r="P66" s="77">
        <v>1</v>
      </c>
      <c r="Q66" s="77">
        <f>Q5-55</f>
        <v>2145</v>
      </c>
      <c r="R66" s="77">
        <f>R5-23</f>
        <v>1477</v>
      </c>
      <c r="S66" s="77">
        <v>4</v>
      </c>
    </row>
    <row r="67" spans="1:19" ht="15" customHeight="1" x14ac:dyDescent="0.2">
      <c r="A67" s="74"/>
      <c r="B67" s="76"/>
      <c r="C67" s="22">
        <v>26</v>
      </c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23" t="str">
        <f>CONCATENATE("VIDRO PELIC ESP FUME DIR ",Q$66,"X",R$66,"X",S$66)</f>
        <v>VIDRO PELIC ESP FUME DIR 2145X1477X4</v>
      </c>
      <c r="P67" s="78"/>
      <c r="Q67" s="78"/>
      <c r="R67" s="78"/>
      <c r="S67" s="78"/>
    </row>
    <row r="68" spans="1:19" ht="15" customHeight="1" x14ac:dyDescent="0.2">
      <c r="A68" s="85"/>
      <c r="B68" s="86"/>
      <c r="C68" s="22">
        <v>27</v>
      </c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23" t="str">
        <f>CONCATENATE("VIDRO PELIC ESP CHAMP DIR ",Q$66,"X",R$66,"X",S$66)</f>
        <v>VIDRO PELIC ESP CHAMP DIR 2145X1477X4</v>
      </c>
      <c r="P68" s="78"/>
      <c r="Q68" s="78"/>
      <c r="R68" s="78"/>
      <c r="S68" s="78"/>
    </row>
    <row r="69" spans="1:19" ht="15" customHeight="1" x14ac:dyDescent="0.2">
      <c r="A69" s="79" t="s">
        <v>72</v>
      </c>
      <c r="B69" s="75">
        <f>VLOOKUP(CONCATENATE("VIDRO PUX DIR ",Q66,"X",R66,"X",S66,"MM + COR"),[1]VIDROS!$A$5:$AD$415,4,FALSE)</f>
        <v>123119</v>
      </c>
      <c r="C69" s="19">
        <v>49</v>
      </c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21" t="str">
        <f>CONCATENATE("VIDRO PELIC MET GRAFITE DIR ",Q$66,"X",R$66,"X",S$66)</f>
        <v>VIDRO PELIC MET GRAFITE DIR 2145X1477X4</v>
      </c>
      <c r="P69" s="78"/>
      <c r="Q69" s="78"/>
      <c r="R69" s="78"/>
      <c r="S69" s="78"/>
    </row>
    <row r="70" spans="1:19" ht="15" customHeight="1" x14ac:dyDescent="0.2">
      <c r="A70" s="80"/>
      <c r="B70" s="76"/>
      <c r="C70" s="19">
        <v>50</v>
      </c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21" t="str">
        <f>CONCATENATE("VIDRO PELIC MET PRATA DIR ",Q$66,"X",R$66,"X",S$66)</f>
        <v>VIDRO PELIC MET PRATA DIR 2145X1477X4</v>
      </c>
      <c r="P70" s="78"/>
      <c r="Q70" s="78"/>
      <c r="R70" s="78"/>
      <c r="S70" s="78"/>
    </row>
    <row r="71" spans="1:19" ht="15" customHeight="1" x14ac:dyDescent="0.2">
      <c r="A71" s="80"/>
      <c r="B71" s="76"/>
      <c r="C71" s="19">
        <v>51</v>
      </c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21" t="str">
        <f>CONCATENATE("VIDRO PELIC MET DOURADO DIR ",Q$66,"X",R$66,"X",S$66)</f>
        <v>VIDRO PELIC MET DOURADO DIR 2145X1477X4</v>
      </c>
      <c r="P71" s="78"/>
      <c r="Q71" s="78"/>
      <c r="R71" s="78"/>
      <c r="S71" s="78"/>
    </row>
    <row r="72" spans="1:19" ht="15" customHeight="1" x14ac:dyDescent="0.2">
      <c r="A72" s="80"/>
      <c r="B72" s="76"/>
      <c r="C72" s="19">
        <v>52</v>
      </c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21" t="str">
        <f>CONCATENATE("VIDRO PELIC MET PÉROLA DIR ",Q$66,"X",R$66,"X",S$66)</f>
        <v>VIDRO PELIC MET PÉROLA DIR 2145X1477X4</v>
      </c>
      <c r="P72" s="78"/>
      <c r="Q72" s="78"/>
      <c r="R72" s="78"/>
      <c r="S72" s="78"/>
    </row>
    <row r="73" spans="1:19" ht="15" customHeight="1" x14ac:dyDescent="0.2">
      <c r="A73" s="80"/>
      <c r="B73" s="76"/>
      <c r="C73" s="19">
        <v>12</v>
      </c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21" t="str">
        <f>CONCATENATE("VIDRO PELIC BIANCO DIR ",Q$66,"X",R$66,"X",S$66)</f>
        <v>VIDRO PELIC BIANCO DIR 2145X1477X4</v>
      </c>
      <c r="P73" s="78"/>
      <c r="Q73" s="78"/>
      <c r="R73" s="78"/>
      <c r="S73" s="78"/>
    </row>
    <row r="74" spans="1:19" ht="15" customHeight="1" x14ac:dyDescent="0.2">
      <c r="A74" s="80"/>
      <c r="B74" s="76"/>
      <c r="C74" s="19">
        <v>13</v>
      </c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21" t="str">
        <f>CONCATENATE("VIDRO PELIC ONIX DIR ",Q$66,"X",R$66,"X",S$66)</f>
        <v>VIDRO PELIC ONIX DIR 2145X1477X4</v>
      </c>
      <c r="P74" s="78"/>
      <c r="Q74" s="78"/>
      <c r="R74" s="78"/>
      <c r="S74" s="78"/>
    </row>
    <row r="75" spans="1:19" ht="15" customHeight="1" x14ac:dyDescent="0.2">
      <c r="A75" s="80"/>
      <c r="B75" s="76"/>
      <c r="C75" s="19">
        <v>15</v>
      </c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21" t="str">
        <f>CONCATENATE("VIDRO PELIC GELO DIR ",Q$66,"X",R$66,"X",S$66)</f>
        <v>VIDRO PELIC GELO DIR 2145X1477X4</v>
      </c>
      <c r="P75" s="78"/>
      <c r="Q75" s="78"/>
      <c r="R75" s="78"/>
      <c r="S75" s="78"/>
    </row>
    <row r="76" spans="1:19" ht="15" customHeight="1" x14ac:dyDescent="0.2">
      <c r="A76" s="80"/>
      <c r="B76" s="76"/>
      <c r="C76" s="19">
        <v>38</v>
      </c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21" t="str">
        <f>CONCATENATE("VIDRO PELIC NATA DIR ",Q$66,"X",R$66,"X",S$66)</f>
        <v>VIDRO PELIC NATA DIR 2145X1477X4</v>
      </c>
      <c r="P76" s="78"/>
      <c r="Q76" s="78"/>
      <c r="R76" s="78"/>
      <c r="S76" s="78"/>
    </row>
    <row r="77" spans="1:19" ht="15" customHeight="1" x14ac:dyDescent="0.2">
      <c r="A77" s="80"/>
      <c r="B77" s="76"/>
      <c r="C77" s="19">
        <v>44</v>
      </c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21" t="str">
        <f>CONCATENATE("VIDRO PELIC BASALTO DIR ",Q$66,"X",R$66,"X",S$66)</f>
        <v>VIDRO PELIC BASALTO DIR 2145X1477X4</v>
      </c>
      <c r="P77" s="78"/>
      <c r="Q77" s="78"/>
      <c r="R77" s="78"/>
      <c r="S77" s="78"/>
    </row>
    <row r="78" spans="1:19" ht="15" customHeight="1" x14ac:dyDescent="0.2">
      <c r="A78" s="80"/>
      <c r="B78" s="76"/>
      <c r="C78" s="19">
        <v>10</v>
      </c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21" t="str">
        <f>CONCATENATE("VIDRO PELIC SAND DIR ",Q$66,"X",R$66,"X",S$66)</f>
        <v>VIDRO PELIC SAND DIR 2145X1477X4</v>
      </c>
      <c r="P78" s="78"/>
      <c r="Q78" s="78"/>
      <c r="R78" s="78"/>
      <c r="S78" s="78"/>
    </row>
    <row r="79" spans="1:19" ht="15" customHeight="1" x14ac:dyDescent="0.2">
      <c r="A79" s="80"/>
      <c r="B79" s="76"/>
      <c r="C79" s="20" t="s">
        <v>52</v>
      </c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21" t="str">
        <f>CONCATENATE("VIDRO PELIC PETRÓLEO DIR ",Q$66,"X",R$66,"X",S$66)</f>
        <v>VIDRO PELIC PETRÓLEO DIR 2145X1477X4</v>
      </c>
      <c r="P79" s="78"/>
      <c r="Q79" s="78"/>
      <c r="R79" s="78"/>
      <c r="S79" s="78"/>
    </row>
    <row r="80" spans="1:19" ht="15" customHeight="1" x14ac:dyDescent="0.2">
      <c r="A80" s="80"/>
      <c r="B80" s="76"/>
      <c r="C80" s="19">
        <v>21</v>
      </c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21" t="str">
        <f>CONCATENATE("VIDRO PELIC FENDI DIR ",Q$66,"X",R$66,"X",S$66)</f>
        <v>VIDRO PELIC FENDI DIR 2145X1477X4</v>
      </c>
      <c r="P80" s="78"/>
      <c r="Q80" s="78"/>
      <c r="R80" s="78"/>
      <c r="S80" s="78"/>
    </row>
    <row r="81" spans="1:19" ht="15" customHeight="1" x14ac:dyDescent="0.2">
      <c r="A81" s="80"/>
      <c r="B81" s="76"/>
      <c r="C81" s="19" t="s">
        <v>28</v>
      </c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21" t="str">
        <f>CONCATENATE("VIDRO PELIC SISAL DIR ",Q$66,"X",R$66,"X",S$66)</f>
        <v>VIDRO PELIC SISAL DIR 2145X1477X4</v>
      </c>
      <c r="P81" s="78"/>
      <c r="Q81" s="78"/>
      <c r="R81" s="78"/>
      <c r="S81" s="78"/>
    </row>
    <row r="82" spans="1:19" ht="15" customHeight="1" x14ac:dyDescent="0.2">
      <c r="A82" s="87"/>
      <c r="B82" s="86"/>
      <c r="C82" s="19" t="s">
        <v>30</v>
      </c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21" t="str">
        <f>CONCATENATE("VIDRO PELIC ARDOSIA DIR ",Q$66,"X",R$66,"X",S$66)</f>
        <v>VIDRO PELIC ARDOSIA DIR 2145X1477X4</v>
      </c>
      <c r="P82" s="84"/>
      <c r="Q82" s="84"/>
      <c r="R82" s="84"/>
      <c r="S82" s="84"/>
    </row>
    <row r="83" spans="1:19" ht="18" customHeight="1" x14ac:dyDescent="0.2">
      <c r="A83" s="81" t="s">
        <v>80</v>
      </c>
      <c r="B83" s="82"/>
      <c r="C83" s="82"/>
      <c r="D83" s="82"/>
      <c r="E83" s="82"/>
      <c r="F83" s="82"/>
      <c r="G83" s="82"/>
      <c r="H83" s="82"/>
      <c r="I83" s="82"/>
      <c r="J83" s="82"/>
      <c r="K83" s="82"/>
      <c r="L83" s="82"/>
      <c r="M83" s="82"/>
      <c r="N83" s="82"/>
      <c r="O83" s="82"/>
      <c r="P83" s="82"/>
      <c r="Q83" s="82"/>
      <c r="R83" s="82"/>
      <c r="S83" s="83"/>
    </row>
    <row r="84" spans="1:19" ht="25.5" x14ac:dyDescent="0.2">
      <c r="A84" s="17" t="s">
        <v>35</v>
      </c>
      <c r="B84" s="14" t="s">
        <v>31</v>
      </c>
      <c r="C84" s="14" t="s">
        <v>32</v>
      </c>
      <c r="D84" s="70"/>
      <c r="E84" s="71"/>
      <c r="F84" s="71"/>
      <c r="G84" s="71"/>
      <c r="H84" s="71"/>
      <c r="I84" s="71"/>
      <c r="J84" s="71"/>
      <c r="K84" s="71"/>
      <c r="L84" s="71"/>
      <c r="M84" s="71"/>
      <c r="N84" s="72"/>
      <c r="O84" s="17" t="s">
        <v>5</v>
      </c>
      <c r="P84" s="17" t="s">
        <v>33</v>
      </c>
      <c r="Q84" s="70" t="s">
        <v>34</v>
      </c>
      <c r="R84" s="71"/>
      <c r="S84" s="72"/>
    </row>
    <row r="85" spans="1:19" ht="15" customHeight="1" x14ac:dyDescent="0.2">
      <c r="A85" s="73" t="s">
        <v>71</v>
      </c>
      <c r="B85" s="75">
        <f>VLOOKUP(CONCATENATE("VIDRO PUX ESQ ",Q85,"X",R85,"X",S85,"MM + COR"),[1]VIDROS!$A$5:$AD$415,5,FALSE)</f>
        <v>181000199</v>
      </c>
      <c r="C85" s="22" t="s">
        <v>2</v>
      </c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23" t="str">
        <f>CONCATENATE("VIDRO PELIC ESP PRATA ESQ ",Q$85,"X",R$85,"X",S$85)</f>
        <v>VIDRO PELIC ESP PRATA ESQ 2145X1477X4</v>
      </c>
      <c r="P85" s="77">
        <v>1</v>
      </c>
      <c r="Q85" s="77">
        <f>Q66</f>
        <v>2145</v>
      </c>
      <c r="R85" s="77">
        <f>R66</f>
        <v>1477</v>
      </c>
      <c r="S85" s="77">
        <v>4</v>
      </c>
    </row>
    <row r="86" spans="1:19" ht="15" customHeight="1" x14ac:dyDescent="0.2">
      <c r="A86" s="74"/>
      <c r="B86" s="76"/>
      <c r="C86" s="22">
        <v>26</v>
      </c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23" t="str">
        <f>CONCATENATE("VIDRO PELIC ESP FUME ESQ ",Q$85,"X",R$85,"X",S$85)</f>
        <v>VIDRO PELIC ESP FUME ESQ 2145X1477X4</v>
      </c>
      <c r="P86" s="78"/>
      <c r="Q86" s="78"/>
      <c r="R86" s="78"/>
      <c r="S86" s="78"/>
    </row>
    <row r="87" spans="1:19" ht="15" customHeight="1" x14ac:dyDescent="0.2">
      <c r="A87" s="85"/>
      <c r="B87" s="86"/>
      <c r="C87" s="22">
        <v>27</v>
      </c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23" t="str">
        <f>CONCATENATE("VIDRO PELIC ESP CHAMP ESQ ",Q$85,"X",R$85,"X",S$85)</f>
        <v>VIDRO PELIC ESP CHAMP ESQ 2145X1477X4</v>
      </c>
      <c r="P87" s="78"/>
      <c r="Q87" s="78"/>
      <c r="R87" s="78"/>
      <c r="S87" s="78"/>
    </row>
    <row r="88" spans="1:19" ht="15" customHeight="1" x14ac:dyDescent="0.2">
      <c r="A88" s="79" t="s">
        <v>72</v>
      </c>
      <c r="B88" s="75">
        <f>VLOOKUP(CONCATENATE("VIDRO PUX ESQ ",Q85,"X",R85,"X",S85,"MM + COR"),[1]VIDROS!$A$5:$AD$415,4,FALSE)</f>
        <v>123199</v>
      </c>
      <c r="C88" s="19">
        <v>49</v>
      </c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21" t="str">
        <f>CONCATENATE("VIDRO PELIC MET GRAFITE ESQ ",Q$85,"X",R$85,"X",S$85)</f>
        <v>VIDRO PELIC MET GRAFITE ESQ 2145X1477X4</v>
      </c>
      <c r="P88" s="78"/>
      <c r="Q88" s="78"/>
      <c r="R88" s="78"/>
      <c r="S88" s="78"/>
    </row>
    <row r="89" spans="1:19" ht="15" customHeight="1" x14ac:dyDescent="0.2">
      <c r="A89" s="80"/>
      <c r="B89" s="76"/>
      <c r="C89" s="19">
        <v>50</v>
      </c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21" t="str">
        <f>CONCATENATE("VIDRO PELIC MET PRATA ESQ ",Q$85,"X",R$85,"X",S$85)</f>
        <v>VIDRO PELIC MET PRATA ESQ 2145X1477X4</v>
      </c>
      <c r="P89" s="78"/>
      <c r="Q89" s="78"/>
      <c r="R89" s="78"/>
      <c r="S89" s="78"/>
    </row>
    <row r="90" spans="1:19" ht="15" customHeight="1" x14ac:dyDescent="0.2">
      <c r="A90" s="80"/>
      <c r="B90" s="76"/>
      <c r="C90" s="19">
        <v>51</v>
      </c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21" t="str">
        <f>CONCATENATE("VIDRO PELIC MET DOURADO ESQ ",Q$85,"X",R$85,"X",S$85)</f>
        <v>VIDRO PELIC MET DOURADO ESQ 2145X1477X4</v>
      </c>
      <c r="P90" s="78"/>
      <c r="Q90" s="78"/>
      <c r="R90" s="78"/>
      <c r="S90" s="78"/>
    </row>
    <row r="91" spans="1:19" ht="15" customHeight="1" x14ac:dyDescent="0.2">
      <c r="A91" s="80"/>
      <c r="B91" s="76"/>
      <c r="C91" s="19">
        <v>52</v>
      </c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21" t="str">
        <f>CONCATENATE("VIDRO PELIC MET PÉROLA ESQ ",Q$85,"X",R$85,"X",S$85)</f>
        <v>VIDRO PELIC MET PÉROLA ESQ 2145X1477X4</v>
      </c>
      <c r="P91" s="78"/>
      <c r="Q91" s="78"/>
      <c r="R91" s="78"/>
      <c r="S91" s="78"/>
    </row>
    <row r="92" spans="1:19" ht="15" customHeight="1" x14ac:dyDescent="0.2">
      <c r="A92" s="80"/>
      <c r="B92" s="76"/>
      <c r="C92" s="19">
        <v>12</v>
      </c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21" t="str">
        <f>CONCATENATE("VIDRO PELIC BIANCO ESQ ",Q$85,"X",R$85,"X",S$85)</f>
        <v>VIDRO PELIC BIANCO ESQ 2145X1477X4</v>
      </c>
      <c r="P92" s="78"/>
      <c r="Q92" s="78"/>
      <c r="R92" s="78"/>
      <c r="S92" s="78"/>
    </row>
    <row r="93" spans="1:19" ht="15" customHeight="1" x14ac:dyDescent="0.2">
      <c r="A93" s="80"/>
      <c r="B93" s="76"/>
      <c r="C93" s="19">
        <v>13</v>
      </c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21" t="str">
        <f>CONCATENATE("VIDRO PELIC ONIX ESQ ",Q$85,"X",R$85,"X",S$85)</f>
        <v>VIDRO PELIC ONIX ESQ 2145X1477X4</v>
      </c>
      <c r="P93" s="78"/>
      <c r="Q93" s="78"/>
      <c r="R93" s="78"/>
      <c r="S93" s="78"/>
    </row>
    <row r="94" spans="1:19" ht="15" customHeight="1" x14ac:dyDescent="0.2">
      <c r="A94" s="80"/>
      <c r="B94" s="76"/>
      <c r="C94" s="19">
        <v>15</v>
      </c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21" t="str">
        <f>CONCATENATE("VIDRO PELIC GELO ESQ ",Q$85,"X",R$85,"X",S$85)</f>
        <v>VIDRO PELIC GELO ESQ 2145X1477X4</v>
      </c>
      <c r="P94" s="78"/>
      <c r="Q94" s="78"/>
      <c r="R94" s="78"/>
      <c r="S94" s="78"/>
    </row>
    <row r="95" spans="1:19" ht="15" customHeight="1" x14ac:dyDescent="0.2">
      <c r="A95" s="80"/>
      <c r="B95" s="76"/>
      <c r="C95" s="19">
        <v>38</v>
      </c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21" t="str">
        <f>CONCATENATE("VIDRO PELIC NATA ESQ ",Q$85,"X",R$85,"X",S$85)</f>
        <v>VIDRO PELIC NATA ESQ 2145X1477X4</v>
      </c>
      <c r="P95" s="78"/>
      <c r="Q95" s="78"/>
      <c r="R95" s="78"/>
      <c r="S95" s="78"/>
    </row>
    <row r="96" spans="1:19" ht="15" customHeight="1" x14ac:dyDescent="0.2">
      <c r="A96" s="80"/>
      <c r="B96" s="76"/>
      <c r="C96" s="19">
        <v>44</v>
      </c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21" t="str">
        <f>CONCATENATE("VIDRO PELIC BASALTO ESQ ",Q$85,"X",R$85,"X",S$85)</f>
        <v>VIDRO PELIC BASALTO ESQ 2145X1477X4</v>
      </c>
      <c r="P96" s="78"/>
      <c r="Q96" s="78"/>
      <c r="R96" s="78"/>
      <c r="S96" s="78"/>
    </row>
    <row r="97" spans="1:19" ht="15" customHeight="1" x14ac:dyDescent="0.2">
      <c r="A97" s="80"/>
      <c r="B97" s="76"/>
      <c r="C97" s="19">
        <v>10</v>
      </c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21" t="str">
        <f>CONCATENATE("VIDRO PELIC SAND ESQ ",Q$85,"X",R$85,"X",S$85)</f>
        <v>VIDRO PELIC SAND ESQ 2145X1477X4</v>
      </c>
      <c r="P97" s="78"/>
      <c r="Q97" s="78"/>
      <c r="R97" s="78"/>
      <c r="S97" s="78"/>
    </row>
    <row r="98" spans="1:19" ht="15" customHeight="1" x14ac:dyDescent="0.2">
      <c r="A98" s="80"/>
      <c r="B98" s="76"/>
      <c r="C98" s="20" t="s">
        <v>52</v>
      </c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21" t="str">
        <f>CONCATENATE("VIDRO PELIC PETRÓLEO ESQ ",Q$85,"X",R$85,"X",S$85)</f>
        <v>VIDRO PELIC PETRÓLEO ESQ 2145X1477X4</v>
      </c>
      <c r="P98" s="78"/>
      <c r="Q98" s="78"/>
      <c r="R98" s="78"/>
      <c r="S98" s="78"/>
    </row>
    <row r="99" spans="1:19" ht="15" customHeight="1" x14ac:dyDescent="0.2">
      <c r="A99" s="80"/>
      <c r="B99" s="76"/>
      <c r="C99" s="19">
        <v>21</v>
      </c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21" t="str">
        <f>CONCATENATE("VIDRO PELIC FENDI ESQ ",Q$85,"X",R$85,"X",S$85)</f>
        <v>VIDRO PELIC FENDI ESQ 2145X1477X4</v>
      </c>
      <c r="P99" s="78"/>
      <c r="Q99" s="78"/>
      <c r="R99" s="78"/>
      <c r="S99" s="78"/>
    </row>
    <row r="100" spans="1:19" ht="15" customHeight="1" x14ac:dyDescent="0.2">
      <c r="A100" s="80"/>
      <c r="B100" s="76"/>
      <c r="C100" s="19" t="s">
        <v>28</v>
      </c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21" t="str">
        <f>CONCATENATE("VIDRO PELIC SISAL ESQ ",Q$85,"X",R$85,"X",S$85)</f>
        <v>VIDRO PELIC SISAL ESQ 2145X1477X4</v>
      </c>
      <c r="P100" s="78"/>
      <c r="Q100" s="78"/>
      <c r="R100" s="78"/>
      <c r="S100" s="78"/>
    </row>
    <row r="101" spans="1:19" ht="15" customHeight="1" x14ac:dyDescent="0.2">
      <c r="A101" s="87"/>
      <c r="B101" s="86"/>
      <c r="C101" s="19" t="s">
        <v>30</v>
      </c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21" t="str">
        <f>CONCATENATE("VIDRO PELIC ARDOSIA ESQ ",Q$85,"X",R$85,"X",S$85)</f>
        <v>VIDRO PELIC ARDOSIA ESQ 2145X1477X4</v>
      </c>
      <c r="P101" s="84"/>
      <c r="Q101" s="84"/>
      <c r="R101" s="84"/>
      <c r="S101" s="84"/>
    </row>
    <row r="102" spans="1:19" ht="18" customHeight="1" x14ac:dyDescent="0.2">
      <c r="A102" s="81" t="s">
        <v>70</v>
      </c>
      <c r="B102" s="82"/>
      <c r="C102" s="82"/>
      <c r="D102" s="82"/>
      <c r="E102" s="82"/>
      <c r="F102" s="82"/>
      <c r="G102" s="82"/>
      <c r="H102" s="82"/>
      <c r="I102" s="82"/>
      <c r="J102" s="82"/>
      <c r="K102" s="82"/>
      <c r="L102" s="82"/>
      <c r="M102" s="82"/>
      <c r="N102" s="82"/>
      <c r="O102" s="82"/>
      <c r="P102" s="82"/>
      <c r="Q102" s="82"/>
      <c r="R102" s="82"/>
      <c r="S102" s="83"/>
    </row>
    <row r="103" spans="1:19" ht="25.5" x14ac:dyDescent="0.2">
      <c r="A103" s="17" t="s">
        <v>35</v>
      </c>
      <c r="B103" s="14" t="s">
        <v>31</v>
      </c>
      <c r="C103" s="14" t="s">
        <v>32</v>
      </c>
      <c r="D103" s="70"/>
      <c r="E103" s="71"/>
      <c r="F103" s="71"/>
      <c r="G103" s="71"/>
      <c r="H103" s="71"/>
      <c r="I103" s="71"/>
      <c r="J103" s="71"/>
      <c r="K103" s="71"/>
      <c r="L103" s="71"/>
      <c r="M103" s="71"/>
      <c r="N103" s="72"/>
      <c r="O103" s="17" t="s">
        <v>5</v>
      </c>
      <c r="P103" s="17" t="s">
        <v>33</v>
      </c>
      <c r="Q103" s="70" t="s">
        <v>34</v>
      </c>
      <c r="R103" s="71"/>
      <c r="S103" s="72"/>
    </row>
    <row r="104" spans="1:19" ht="15" customHeight="1" x14ac:dyDescent="0.2">
      <c r="A104" s="73" t="s">
        <v>71</v>
      </c>
      <c r="B104" s="75">
        <f>VLOOKUP(CONCATENATE("VIDRO PUX ",Q104,"X",R104,"X",S104,"MM + COR"),[1]VIDROS!$A$5:$AD$415,5,FALSE)</f>
        <v>181000369</v>
      </c>
      <c r="C104" s="22">
        <v>58</v>
      </c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23" t="str">
        <f>CONCATENATE("VIDRO TEMP LINEE ARGENTO ",Q$104,"X",R$104,"X",S$104)</f>
        <v>VIDRO TEMP LINEE ARGENTO 2145X1477X6</v>
      </c>
      <c r="P104" s="77">
        <v>1</v>
      </c>
      <c r="Q104" s="77">
        <f>Q66</f>
        <v>2145</v>
      </c>
      <c r="R104" s="77">
        <f>R66</f>
        <v>1477</v>
      </c>
      <c r="S104" s="77">
        <v>6</v>
      </c>
    </row>
    <row r="105" spans="1:19" ht="15" customHeight="1" x14ac:dyDescent="0.2">
      <c r="A105" s="74"/>
      <c r="B105" s="76"/>
      <c r="C105" s="22">
        <v>59</v>
      </c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23" t="str">
        <f>CONCATENATE("VIDRO TEMP LINEE ORO ",Q$104,"X",R$104,"X",S$104)</f>
        <v>VIDRO TEMP LINEE ORO 2145X1477X6</v>
      </c>
      <c r="P105" s="78"/>
      <c r="Q105" s="78"/>
      <c r="R105" s="78"/>
      <c r="S105" s="78"/>
    </row>
    <row r="106" spans="1:19" ht="15" customHeight="1" x14ac:dyDescent="0.2">
      <c r="A106" s="79" t="s">
        <v>72</v>
      </c>
      <c r="B106" s="75">
        <f>VLOOKUP(CONCATENATE("VIDRO PUX ",Q104,"X",R104,"X",S104,"MM + COR"),[1]VIDROS!$A$5:$AD$415,4,FALSE)</f>
        <v>123369</v>
      </c>
      <c r="C106" s="19">
        <v>60</v>
      </c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21" t="str">
        <f>CONCATENATE("VIDRO TEMP FUMÊ CHAMP ",Q$104,"X",R$104,"X",S$104)</f>
        <v>VIDRO TEMP FUMÊ CHAMP 2145X1477X6</v>
      </c>
      <c r="P106" s="78"/>
      <c r="Q106" s="78"/>
      <c r="R106" s="78"/>
      <c r="S106" s="78"/>
    </row>
    <row r="107" spans="1:19" s="3" customFormat="1" ht="15" customHeight="1" x14ac:dyDescent="0.2">
      <c r="A107" s="80"/>
      <c r="B107" s="76"/>
      <c r="C107" s="19">
        <v>61</v>
      </c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21" t="str">
        <f>CONCATENATE("VIDRO TEMP FUMÊ CZ ",Q$104,"X",R$104,"X",S$104)</f>
        <v>VIDRO TEMP FUMÊ CZ 2145X1477X6</v>
      </c>
      <c r="P107" s="78"/>
      <c r="Q107" s="78"/>
      <c r="R107" s="78"/>
      <c r="S107" s="78"/>
    </row>
    <row r="108" spans="1:19" s="3" customFormat="1" ht="15" customHeight="1" x14ac:dyDescent="0.2">
      <c r="A108" s="80"/>
      <c r="B108" s="76"/>
      <c r="C108" s="19">
        <v>63</v>
      </c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21" t="str">
        <f>CONCATENATE("VIDRO TEMP REFL CRISTAL ",Q$104,"X",R$104,"X",S$104)</f>
        <v>VIDRO TEMP REFL CRISTAL 2145X1477X6</v>
      </c>
      <c r="P108" s="78"/>
      <c r="Q108" s="78"/>
      <c r="R108" s="78"/>
      <c r="S108" s="78"/>
    </row>
    <row r="109" spans="1:19" ht="15" customHeight="1" x14ac:dyDescent="0.2">
      <c r="A109" s="80"/>
      <c r="B109" s="76"/>
      <c r="C109" s="19">
        <v>12</v>
      </c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21" t="str">
        <f>CONCATENATE("VIDRO PELIC BIANCO ",Q$104,"X",R$104,"X",S$104)</f>
        <v>VIDRO PELIC BIANCO 2145X1477X6</v>
      </c>
      <c r="P109" s="78"/>
      <c r="Q109" s="78"/>
      <c r="R109" s="78"/>
      <c r="S109" s="78"/>
    </row>
    <row r="110" spans="1:19" ht="15" customHeight="1" x14ac:dyDescent="0.2">
      <c r="A110" s="80"/>
      <c r="B110" s="76"/>
      <c r="C110" s="19" t="s">
        <v>36</v>
      </c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21" t="str">
        <f>CONCATENATE("VIDRO TEMP REFLETO CHAMP ",Q$104,"X",R$104,"X",S$104)</f>
        <v>VIDRO TEMP REFLETO CHAMP 2145X1477X6</v>
      </c>
      <c r="P110" s="78"/>
      <c r="Q110" s="78"/>
      <c r="R110" s="78"/>
      <c r="S110" s="78"/>
    </row>
    <row r="111" spans="1:19" ht="15" customHeight="1" x14ac:dyDescent="0.2">
      <c r="A111" s="80"/>
      <c r="B111" s="76"/>
      <c r="C111" s="19" t="s">
        <v>37</v>
      </c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21" t="str">
        <f>CONCATENATE("VIDRO TEMP REFLETO CINZA ",Q$104,"X",R$104,"X",S$104)</f>
        <v>VIDRO TEMP REFLETO CINZA 2145X1477X6</v>
      </c>
      <c r="P111" s="78"/>
      <c r="Q111" s="78"/>
      <c r="R111" s="78"/>
      <c r="S111" s="78"/>
    </row>
    <row r="112" spans="1:19" ht="15" customHeight="1" x14ac:dyDescent="0.2">
      <c r="A112" s="80"/>
      <c r="B112" s="76"/>
      <c r="C112" s="19" t="s">
        <v>38</v>
      </c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21" t="str">
        <f>CONCATENATE("VIDRO TEMP TRANSPARENTE ",Q$104,"X",R$104,"X",S$104)</f>
        <v>VIDRO TEMP TRANSPARENTE 2145X1477X6</v>
      </c>
      <c r="P112" s="78"/>
      <c r="Q112" s="78"/>
      <c r="R112" s="78"/>
      <c r="S112" s="78"/>
    </row>
  </sheetData>
  <mergeCells count="71">
    <mergeCell ref="P43:P44"/>
    <mergeCell ref="Q43:Q44"/>
    <mergeCell ref="R43:R44"/>
    <mergeCell ref="S43:S44"/>
    <mergeCell ref="A83:S83"/>
    <mergeCell ref="S66:S82"/>
    <mergeCell ref="A69:A82"/>
    <mergeCell ref="B69:B82"/>
    <mergeCell ref="P48:P49"/>
    <mergeCell ref="Q48:Q49"/>
    <mergeCell ref="R48:R49"/>
    <mergeCell ref="S48:S49"/>
    <mergeCell ref="A64:S64"/>
    <mergeCell ref="D65:N65"/>
    <mergeCell ref="Q65:S65"/>
    <mergeCell ref="A66:A68"/>
    <mergeCell ref="Q84:S84"/>
    <mergeCell ref="A85:A87"/>
    <mergeCell ref="B85:B87"/>
    <mergeCell ref="P85:P101"/>
    <mergeCell ref="Q85:Q101"/>
    <mergeCell ref="R85:R101"/>
    <mergeCell ref="S85:S101"/>
    <mergeCell ref="A88:A101"/>
    <mergeCell ref="B88:B101"/>
    <mergeCell ref="S5:S29"/>
    <mergeCell ref="A1:S1"/>
    <mergeCell ref="A2:S2"/>
    <mergeCell ref="A3:A4"/>
    <mergeCell ref="B3:C4"/>
    <mergeCell ref="D3:N3"/>
    <mergeCell ref="O3:O4"/>
    <mergeCell ref="P3:P4"/>
    <mergeCell ref="Q3:S3"/>
    <mergeCell ref="A5:A29"/>
    <mergeCell ref="B5:C29"/>
    <mergeCell ref="O5:O29"/>
    <mergeCell ref="Q5:Q29"/>
    <mergeCell ref="R5:R29"/>
    <mergeCell ref="A30:S30"/>
    <mergeCell ref="A31:A32"/>
    <mergeCell ref="B31:B32"/>
    <mergeCell ref="C31:C32"/>
    <mergeCell ref="D31:N31"/>
    <mergeCell ref="O31:O32"/>
    <mergeCell ref="P31:P32"/>
    <mergeCell ref="Q31:S31"/>
    <mergeCell ref="P33:P34"/>
    <mergeCell ref="Q33:Q34"/>
    <mergeCell ref="R33:R34"/>
    <mergeCell ref="S33:S34"/>
    <mergeCell ref="P38:P39"/>
    <mergeCell ref="Q38:Q39"/>
    <mergeCell ref="R38:R39"/>
    <mergeCell ref="S38:S39"/>
    <mergeCell ref="B66:B68"/>
    <mergeCell ref="P66:P82"/>
    <mergeCell ref="Q66:Q82"/>
    <mergeCell ref="R66:R82"/>
    <mergeCell ref="B106:B112"/>
    <mergeCell ref="A102:S102"/>
    <mergeCell ref="D103:N103"/>
    <mergeCell ref="Q103:S103"/>
    <mergeCell ref="A104:A105"/>
    <mergeCell ref="B104:B105"/>
    <mergeCell ref="P104:P112"/>
    <mergeCell ref="Q104:Q112"/>
    <mergeCell ref="R104:R112"/>
    <mergeCell ref="S104:S112"/>
    <mergeCell ref="A106:A112"/>
    <mergeCell ref="D84:N84"/>
  </mergeCells>
  <pageMargins left="0.511811024" right="0.511811024" top="0.78740157499999996" bottom="0.78740157499999996" header="0.31496062000000002" footer="0.31496062000000002"/>
  <pageSetup paperSize="9" scale="27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8</vt:i4>
      </vt:variant>
      <vt:variant>
        <vt:lpstr>Intervalos nomeados</vt:lpstr>
      </vt:variant>
      <vt:variant>
        <vt:i4>8</vt:i4>
      </vt:variant>
    </vt:vector>
  </HeadingPairs>
  <TitlesOfParts>
    <vt:vector size="16" baseType="lpstr">
      <vt:lpstr>L-800</vt:lpstr>
      <vt:lpstr>L-900</vt:lpstr>
      <vt:lpstr>L-1000</vt:lpstr>
      <vt:lpstr>L-1100</vt:lpstr>
      <vt:lpstr>L-1200</vt:lpstr>
      <vt:lpstr>L-1300</vt:lpstr>
      <vt:lpstr>L-1400</vt:lpstr>
      <vt:lpstr>L-1500</vt:lpstr>
      <vt:lpstr>'L-1000'!Area_de_impressao</vt:lpstr>
      <vt:lpstr>'L-1100'!Area_de_impressao</vt:lpstr>
      <vt:lpstr>'L-1200'!Area_de_impressao</vt:lpstr>
      <vt:lpstr>'L-1300'!Area_de_impressao</vt:lpstr>
      <vt:lpstr>'L-1400'!Area_de_impressao</vt:lpstr>
      <vt:lpstr>'L-1500'!Area_de_impressao</vt:lpstr>
      <vt:lpstr>'L-800'!Area_de_impressao</vt:lpstr>
      <vt:lpstr>'L-900'!Area_de_impressao</vt:lpstr>
    </vt:vector>
  </TitlesOfParts>
  <Company>Todeschini S/A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Todeschini S/A</dc:creator>
  <cp:lastModifiedBy>Lorenzo Benatti Bondan</cp:lastModifiedBy>
  <cp:lastPrinted>2015-03-31T11:39:22Z</cp:lastPrinted>
  <dcterms:created xsi:type="dcterms:W3CDTF">2002-02-18T20:52:00Z</dcterms:created>
  <dcterms:modified xsi:type="dcterms:W3CDTF">2022-02-11T16:59:19Z</dcterms:modified>
</cp:coreProperties>
</file>