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oren\Documents\workspace\SSD\DSS19\csv\"/>
    </mc:Choice>
  </mc:AlternateContent>
  <xr:revisionPtr revIDLastSave="0" documentId="13_ncr:1_{1C29A25C-C7BA-4ADF-8EBE-7604CB714889}" xr6:coauthVersionLast="45" xr6:coauthVersionMax="45" xr10:uidLastSave="{00000000-0000-0000-0000-000000000000}"/>
  <bookViews>
    <workbookView xWindow="-120" yWindow="-120" windowWidth="20730" windowHeight="11310" xr2:uid="{3610A4FB-03FB-44D9-973D-B7C76313725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2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K25" i="1"/>
  <c r="K24" i="1"/>
  <c r="K23" i="1"/>
  <c r="K22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" i="1"/>
  <c r="B29" i="1"/>
  <c r="C29" i="1"/>
  <c r="D29" i="1"/>
  <c r="E29" i="1"/>
  <c r="F29" i="1"/>
  <c r="G29" i="1"/>
  <c r="H29" i="1"/>
  <c r="I29" i="1"/>
  <c r="A29" i="1"/>
  <c r="F19" i="1"/>
  <c r="G19" i="1" s="1"/>
  <c r="E4" i="1"/>
  <c r="F4" i="1" s="1"/>
  <c r="G4" i="1" s="1"/>
  <c r="E5" i="1"/>
  <c r="E6" i="1"/>
  <c r="F7" i="1" s="1"/>
  <c r="G7" i="1" s="1"/>
  <c r="E7" i="1"/>
  <c r="F8" i="1" s="1"/>
  <c r="G8" i="1" s="1"/>
  <c r="E8" i="1"/>
  <c r="F9" i="1" s="1"/>
  <c r="G9" i="1" s="1"/>
  <c r="E9" i="1"/>
  <c r="E10" i="1"/>
  <c r="F10" i="1" s="1"/>
  <c r="G10" i="1" s="1"/>
  <c r="E11" i="1"/>
  <c r="F11" i="1" s="1"/>
  <c r="G11" i="1" s="1"/>
  <c r="E12" i="1"/>
  <c r="F13" i="1" s="1"/>
  <c r="G13" i="1" s="1"/>
  <c r="E13" i="1"/>
  <c r="E14" i="1"/>
  <c r="F15" i="1" s="1"/>
  <c r="G15" i="1" s="1"/>
  <c r="E15" i="1"/>
  <c r="F16" i="1" s="1"/>
  <c r="G16" i="1" s="1"/>
  <c r="E16" i="1"/>
  <c r="F17" i="1" s="1"/>
  <c r="G17" i="1" s="1"/>
  <c r="E17" i="1"/>
  <c r="E18" i="1"/>
  <c r="F18" i="1" s="1"/>
  <c r="G18" i="1" s="1"/>
  <c r="E19" i="1"/>
  <c r="E3" i="1"/>
  <c r="H7" i="1" l="1"/>
  <c r="F12" i="1"/>
  <c r="G12" i="1" s="1"/>
  <c r="H8" i="1" s="1"/>
  <c r="F14" i="1"/>
  <c r="G14" i="1" s="1"/>
  <c r="F6" i="1"/>
  <c r="G6" i="1" s="1"/>
  <c r="F5" i="1"/>
  <c r="G5" i="1" s="1"/>
  <c r="H9" i="1" s="1"/>
  <c r="H6" i="1" l="1"/>
</calcChain>
</file>

<file path=xl/sharedStrings.xml><?xml version="1.0" encoding="utf-8"?>
<sst xmlns="http://schemas.openxmlformats.org/spreadsheetml/2006/main" count="37" uniqueCount="36">
  <si>
    <t>t</t>
  </si>
  <si>
    <t>anno</t>
  </si>
  <si>
    <t>trim.</t>
  </si>
  <si>
    <t>ma(4)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</si>
  <si>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</si>
  <si>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</si>
  <si>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</si>
  <si>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</si>
  <si>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</si>
  <si>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</si>
  <si>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</si>
  <si>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</si>
  <si>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</si>
  <si>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</si>
  <si>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</si>
  <si>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</si>
  <si>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</si>
  <si>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</si>
  <si>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</si>
  <si>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</si>
  <si>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</si>
  <si>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</si>
  <si>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</si>
  <si>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</si>
  <si>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</si>
  <si>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</si>
  <si>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</si>
  <si>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</si>
  <si>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</si>
  <si>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Regressione</t>
  </si>
  <si>
    <t>Destagionalizz</t>
  </si>
  <si>
    <t>Coeff</t>
  </si>
  <si>
    <t>Baseline</t>
  </si>
  <si>
    <t>Sales</t>
  </si>
  <si>
    <t>s*t</t>
  </si>
  <si>
    <t>Forecast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</si>
</sst>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2" fontId="0" fillId="0" borderId="0" xfId="0" applyNumberFormat="1"/>
    <xf numFmtId="0" fontId="0" fillId="2" borderId="0" xfId="0" applyFill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Continuous"/>
    </xf>
    <xf numFmtId="0" fontId="1" fillId="0" borderId="0" xfId="0" applyFont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Avg daily</a:t>
            </a:r>
            <a:r>
              <a:rPr lang="en-GB" baseline="0"/>
              <a:t>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5697499208518487E-2"/>
          <c:y val="0.14481212572480154"/>
          <c:w val="0.88925931473113018"/>
          <c:h val="0.6594399364201613"/>
        </c:manualLayout>
      </c:layout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Sales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Sheet1!$D$2:$D$21</c:f>
              <c:numCache>
                <c:formatCode>General</c:formatCode>
                <c:ptCount val="20"/>
                <c:pt idx="0">
                  <c:v>128</c:v>
                </c:pt>
                <c:pt idx="1">
                  <c:v>181</c:v>
                </c:pt>
                <c:pt idx="2">
                  <c:v>87</c:v>
                </c:pt>
                <c:pt idx="3">
                  <c:v>219</c:v>
                </c:pt>
                <c:pt idx="4">
                  <c:v>407</c:v>
                </c:pt>
                <c:pt idx="5">
                  <c:v>226</c:v>
                </c:pt>
                <c:pt idx="6">
                  <c:v>214</c:v>
                </c:pt>
                <c:pt idx="7">
                  <c:v>383</c:v>
                </c:pt>
                <c:pt idx="8">
                  <c:v>505</c:v>
                </c:pt>
                <c:pt idx="9">
                  <c:v>387</c:v>
                </c:pt>
                <c:pt idx="10">
                  <c:v>278</c:v>
                </c:pt>
                <c:pt idx="11">
                  <c:v>523</c:v>
                </c:pt>
                <c:pt idx="12">
                  <c:v>572</c:v>
                </c:pt>
                <c:pt idx="13">
                  <c:v>354</c:v>
                </c:pt>
                <c:pt idx="14">
                  <c:v>404</c:v>
                </c:pt>
                <c:pt idx="15">
                  <c:v>673</c:v>
                </c:pt>
                <c:pt idx="16">
                  <c:v>752</c:v>
                </c:pt>
                <c:pt idx="17">
                  <c:v>468</c:v>
                </c:pt>
                <c:pt idx="18">
                  <c:v>419</c:v>
                </c:pt>
                <c:pt idx="19">
                  <c:v>725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F4-4DCD-ADD9-A83E4D721CA6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Baseline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Sheet1!$F$2:$F$21</c:f>
              <c:numCache>
                <c:formatCode>0.00</c:formatCode>
                <c:ptCount val="20"/>
                <c:pt idx="2">
                  <c:v>188.625</c:v>
                </c:pt>
                <c:pt idx="3">
                  <c:v>229.125</c:v>
                </c:pt>
                <c:pt idx="4">
                  <c:v>250.625</c:v>
                </c:pt>
                <c:pt idx="5">
                  <c:v>287</c:v>
                </c:pt>
                <c:pt idx="6">
                  <c:v>319.75</c:v>
                </c:pt>
                <c:pt idx="7">
                  <c:v>352.125</c:v>
                </c:pt>
                <c:pt idx="8">
                  <c:v>380.25</c:v>
                </c:pt>
                <c:pt idx="9">
                  <c:v>405.75</c:v>
                </c:pt>
                <c:pt idx="10">
                  <c:v>431.625</c:v>
                </c:pt>
                <c:pt idx="11">
                  <c:v>435.875</c:v>
                </c:pt>
                <c:pt idx="12">
                  <c:v>447.5</c:v>
                </c:pt>
                <c:pt idx="13">
                  <c:v>482</c:v>
                </c:pt>
                <c:pt idx="14">
                  <c:v>523.25</c:v>
                </c:pt>
                <c:pt idx="15">
                  <c:v>560</c:v>
                </c:pt>
                <c:pt idx="16">
                  <c:v>576.125</c:v>
                </c:pt>
                <c:pt idx="17">
                  <c:v>584.5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CB-4EC9-B592-8F50471B3960}"/>
            </c:ext>
          </c:extLst>
        </c:ser>
        <c:ser>
          <c:idx val="2"/>
          <c:order val="2"/>
          <c:tx>
            <c:strRef>
              <c:f>Sheet1!$J$1</c:f>
              <c:strCache>
                <c:ptCount val="1"/>
                <c:pt idx="0">
                  <c:v>Destagionalizz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Sheet1!$J$2:$J$21</c:f>
              <c:numCache>
                <c:formatCode>0.00</c:formatCode>
                <c:ptCount val="20"/>
                <c:pt idx="0">
                  <c:v>92.493930238637162</c:v>
                </c:pt>
                <c:pt idx="1">
                  <c:v>220.97626979049019</c:v>
                </c:pt>
                <c:pt idx="2">
                  <c:v>136.64846943070006</c:v>
                </c:pt>
                <c:pt idx="3">
                  <c:v>197.06813542069867</c:v>
                </c:pt>
                <c:pt idx="4">
                  <c:v>294.1017938056666</c:v>
                </c:pt>
                <c:pt idx="5">
                  <c:v>275.91512139586069</c:v>
                </c:pt>
                <c:pt idx="6">
                  <c:v>336.12382135827374</c:v>
                </c:pt>
                <c:pt idx="7">
                  <c:v>344.6442733613132</c:v>
                </c:pt>
                <c:pt idx="8">
                  <c:v>364.91745914462319</c:v>
                </c:pt>
                <c:pt idx="9">
                  <c:v>472.47412380618618</c:v>
                </c:pt>
                <c:pt idx="10">
                  <c:v>436.64683335327146</c:v>
                </c:pt>
                <c:pt idx="11">
                  <c:v>470.62390331061829</c:v>
                </c:pt>
                <c:pt idx="12">
                  <c:v>413.33225075390982</c:v>
                </c:pt>
                <c:pt idx="13">
                  <c:v>432.1856326289145</c:v>
                </c:pt>
                <c:pt idx="14">
                  <c:v>634.55151321842334</c:v>
                </c:pt>
                <c:pt idx="15">
                  <c:v>605.60207825630232</c:v>
                </c:pt>
                <c:pt idx="16">
                  <c:v>543.40184015199327</c:v>
                </c:pt>
                <c:pt idx="17">
                  <c:v>571.36405669585304</c:v>
                </c:pt>
                <c:pt idx="18">
                  <c:v>658.11159415475095</c:v>
                </c:pt>
                <c:pt idx="19">
                  <c:v>652.39451223747278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CB-4EC9-B592-8F50471B3960}"/>
            </c:ext>
          </c:extLst>
        </c:ser>
        <c:ser>
          <c:idx val="3"/>
          <c:order val="3"/>
          <c:tx>
            <c:strRef>
              <c:f>Sheet1!$K$1</c:f>
              <c:strCache>
                <c:ptCount val="1"/>
                <c:pt idx="0">
                  <c:v>Regressione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Sheet1!$K$2:$K$21</c:f>
              <c:numCache>
                <c:formatCode>0.00</c:formatCode>
                <c:ptCount val="20"/>
                <c:pt idx="0">
                  <c:v>143.07974629771917</c:v>
                </c:pt>
                <c:pt idx="1">
                  <c:v>170.93228675329587</c:v>
                </c:pt>
                <c:pt idx="2">
                  <c:v>198.78482720887257</c:v>
                </c:pt>
                <c:pt idx="3">
                  <c:v>226.6373676644493</c:v>
                </c:pt>
                <c:pt idx="4">
                  <c:v>254.48990812002603</c:v>
                </c:pt>
                <c:pt idx="5">
                  <c:v>282.3424485756027</c:v>
                </c:pt>
                <c:pt idx="6">
                  <c:v>310.19498903117943</c:v>
                </c:pt>
                <c:pt idx="7">
                  <c:v>338.04752948675616</c:v>
                </c:pt>
                <c:pt idx="8">
                  <c:v>365.90006994233289</c:v>
                </c:pt>
                <c:pt idx="9">
                  <c:v>393.75261039790962</c:v>
                </c:pt>
                <c:pt idx="10">
                  <c:v>421.60515085348629</c:v>
                </c:pt>
                <c:pt idx="11">
                  <c:v>449.45769130906302</c:v>
                </c:pt>
                <c:pt idx="12">
                  <c:v>477.31023176463975</c:v>
                </c:pt>
                <c:pt idx="13">
                  <c:v>505.16277222021643</c:v>
                </c:pt>
                <c:pt idx="14">
                  <c:v>533.01531267579321</c:v>
                </c:pt>
                <c:pt idx="15">
                  <c:v>560.86785313136988</c:v>
                </c:pt>
                <c:pt idx="16">
                  <c:v>588.72039358694656</c:v>
                </c:pt>
                <c:pt idx="17">
                  <c:v>616.57293404252334</c:v>
                </c:pt>
                <c:pt idx="18">
                  <c:v>644.42547449810002</c:v>
                </c:pt>
                <c:pt idx="19">
                  <c:v>672.2780149536768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CB-4EC9-B592-8F50471B3960}"/>
            </c:ext>
          </c:extLst>
        </c:ser>
        <c:ser>
          <c:idx val="4"/>
          <c:order val="4"/>
          <c:tx>
            <c:strRef>
              <c:f>Sheet1!$L$1</c:f>
              <c:strCache>
                <c:ptCount val="1"/>
                <c:pt idx="0">
                  <c:v>s*t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val>
            <c:numRef>
              <c:f>Sheet1!$L$2:$L$21</c:f>
              <c:numCache>
                <c:formatCode>0.00</c:formatCode>
                <c:ptCount val="20"/>
                <c:pt idx="0">
                  <c:v>198.00442557535223</c:v>
                </c:pt>
                <c:pt idx="1">
                  <c:v>140.00935001608943</c:v>
                </c:pt>
                <c:pt idx="2">
                  <c:v>126.56036353149597</c:v>
                </c:pt>
                <c:pt idx="3">
                  <c:v>251.8600148753487</c:v>
                </c:pt>
                <c:pt idx="4">
                  <c:v>352.18211784621531</c:v>
                </c:pt>
                <c:pt idx="5">
                  <c:v>231.26457533488227</c:v>
                </c:pt>
                <c:pt idx="6">
                  <c:v>197.4918867232449</c:v>
                </c:pt>
                <c:pt idx="7">
                  <c:v>375.66909941861536</c:v>
                </c:pt>
                <c:pt idx="8">
                  <c:v>506.35981011707844</c:v>
                </c:pt>
                <c:pt idx="9">
                  <c:v>322.51980065367519</c:v>
                </c:pt>
                <c:pt idx="10">
                  <c:v>268.42340991499384</c:v>
                </c:pt>
                <c:pt idx="11">
                  <c:v>499.478183961882</c:v>
                </c:pt>
                <c:pt idx="12">
                  <c:v>660.53750238794146</c:v>
                </c:pt>
                <c:pt idx="13">
                  <c:v>413.77502597246797</c:v>
                </c:pt>
                <c:pt idx="14">
                  <c:v>339.35493310674281</c:v>
                </c:pt>
                <c:pt idx="15">
                  <c:v>623.28726850514863</c:v>
                </c:pt>
                <c:pt idx="16">
                  <c:v>814.71519465880453</c:v>
                </c:pt>
                <c:pt idx="17">
                  <c:v>505.03025129126087</c:v>
                </c:pt>
                <c:pt idx="18">
                  <c:v>410.28645629849171</c:v>
                </c:pt>
                <c:pt idx="19">
                  <c:v>747.09635304841538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6CB-4EC9-B592-8F50471B3960}"/>
            </c:ext>
          </c:extLst>
        </c:ser>
        <c:ser>
          <c:idx val="5"/>
          <c:order val="5"/>
          <c:tx>
            <c:strRef>
              <c:f>Sheet1!$M$1</c:f>
              <c:strCache>
                <c:ptCount val="1"/>
                <c:pt idx="0">
                  <c:v>Forecast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Sheet1!$M$2:$M$25</c:f>
              <c:numCache>
                <c:formatCode>0.00</c:formatCode>
                <c:ptCount val="24"/>
                <c:pt idx="20">
                  <c:v>968.89288692966772</c:v>
                </c:pt>
                <c:pt idx="21">
                  <c:v>596.28547661005371</c:v>
                </c:pt>
                <c:pt idx="22">
                  <c:v>481.21797949024068</c:v>
                </c:pt>
                <c:pt idx="23">
                  <c:v>870.9054375916819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6CB-4EC9-B592-8F50471B39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8570080"/>
        <c:axId val="628570408"/>
      </c:lineChart>
      <c:catAx>
        <c:axId val="628570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570408"/>
        <c:crosses val="autoZero"/>
        <c:auto val="1"/>
        <c:lblAlgn val="ctr"/>
        <c:lblOffset val="100"/>
        <c:noMultiLvlLbl val="1"/>
      </c:catAx>
      <c:valAx>
        <c:axId val="628570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570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321716528172567"/>
          <c:y val="0.89852631578947384"/>
          <c:w val="0.70384274246886247"/>
          <c:h val="5.6250393700787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ACF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Sheet1!$A$28:$I$28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Sheet1!$A$29:$I$29</c:f>
              <c:numCache>
                <c:formatCode>General</c:formatCode>
                <c:ptCount val="9"/>
                <c:pt idx="0">
                  <c:v>1</c:v>
                </c:pt>
                <c:pt idx="1">
                  <c:v>0.12638862267970932</c:v>
                </c:pt>
                <c:pt idx="2">
                  <c:v>-0.37980050171212765</c:v>
                </c:pt>
                <c:pt idx="3">
                  <c:v>0.36969302285426153</c:v>
                </c:pt>
                <c:pt idx="4">
                  <c:v>0.90696520631162014</c:v>
                </c:pt>
                <c:pt idx="5">
                  <c:v>0.13925681555197644</c:v>
                </c:pt>
                <c:pt idx="6">
                  <c:v>-0.27148263578507531</c:v>
                </c:pt>
                <c:pt idx="7">
                  <c:v>0.56044556419520686</c:v>
                </c:pt>
                <c:pt idx="8">
                  <c:v>0.84243843575044519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FA-4A79-9955-72568DD117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6806344"/>
        <c:axId val="386806672"/>
      </c:barChart>
      <c:catAx>
        <c:axId val="386806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806672"/>
        <c:crosses val="autoZero"/>
        <c:auto val="1"/>
        <c:lblAlgn val="ctr"/>
        <c:lblOffset val="100"/>
        <c:noMultiLvlLbl val="0"/>
      </c:catAx>
      <c:valAx>
        <c:axId val="38680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806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</xdr:row>
      <xdr:rowOff>0</xdr:rowOff>
    </xdr:from>
    <xdr:to>
      <xdr:col>24</xdr:col>
      <xdr:colOff>0</xdr:colOff>
      <xdr:row>21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C35C32-F3AF-4E2B-968B-39A1C6B488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26</xdr:row>
      <xdr:rowOff>0</xdr:rowOff>
    </xdr:from>
    <xdr:to>
      <xdr:col>18</xdr:col>
      <xdr:colOff>0</xdr:colOff>
      <xdr:row>42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62311ED-3D22-4DF3-99A0-B4C28F7DBB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A079E-2500-4989-9970-B63B171F18C3}">
  <dimension ref="A1:AB57"/>
  <sheetViews>
    <sheetView tabSelected="1" topLeftCell="J1" workbookViewId="0">
      <selection activeCell="T25" sqref="T25"/>
    </sheetView>
  </sheetViews>
  <sheetFormatPr defaultRowHeight="15" x14ac:dyDescent="0.25"/>
  <cols>
    <col min="10" max="10" width="14.85546875" customWidth="1"/>
    <col min="11" max="11" width="11.7109375" customWidth="1"/>
    <col min="20" max="20" width="17.28515625" customWidth="1"/>
    <col min="21" max="21" width="12.42578125" customWidth="1"/>
    <col min="22" max="22" width="14" customWidth="1"/>
    <col min="25" max="25" width="13.85546875" customWidth="1"/>
    <col min="26" max="26" width="10.42578125" customWidth="1"/>
    <col min="27" max="27" width="12.28515625" customWidth="1"/>
    <col min="28" max="28" width="12.5703125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33</v>
      </c>
      <c r="E1" t="s">
        <v>3</v>
      </c>
      <c r="F1" t="s">
        <v>32</v>
      </c>
      <c r="H1" t="s">
        <v>31</v>
      </c>
      <c r="J1" t="s">
        <v>30</v>
      </c>
      <c r="K1" t="s">
        <v>29</v>
      </c>
      <c r="L1" t="s">
        <v>34</v>
      </c>
      <c r="M1" t="s">
        <v>35</v>
      </c>
    </row>
    <row r="2" spans="1:15" x14ac:dyDescent="0.25">
      <c r="A2">
        <v>1</v>
      </c>
      <c r="B2">
        <v>2004</v>
      </c>
      <c r="C2">
        <v>1</v>
      </c>
      <c r="D2">
        <v>128</v>
      </c>
      <c r="E2" s="1"/>
      <c r="F2" s="1"/>
      <c r="G2" s="1"/>
      <c r="H2" s="1"/>
      <c r="I2" s="1">
        <v>1.3838745923084477</v>
      </c>
      <c r="J2" s="1">
        <f>D2/I2</f>
        <v>92.493930238637162</v>
      </c>
      <c r="K2" s="1">
        <f>$U$43+$U$44*A2</f>
        <v>143.07974629771917</v>
      </c>
      <c r="L2" s="1">
        <f>K2*I2</f>
        <v>198.00442557535223</v>
      </c>
      <c r="M2" s="1"/>
      <c r="N2" s="1"/>
      <c r="O2" s="1"/>
    </row>
    <row r="3" spans="1:15" x14ac:dyDescent="0.25">
      <c r="A3">
        <v>2</v>
      </c>
      <c r="C3">
        <v>2</v>
      </c>
      <c r="D3">
        <v>181</v>
      </c>
      <c r="E3" s="1">
        <f>AVERAGE(D2:D5)</f>
        <v>153.75</v>
      </c>
      <c r="F3" s="1"/>
      <c r="G3" s="1"/>
      <c r="H3" s="1"/>
      <c r="I3" s="1">
        <v>0.81909247618130177</v>
      </c>
      <c r="J3" s="1">
        <f t="shared" ref="J3:J21" si="0">D3/I3</f>
        <v>220.97626979049019</v>
      </c>
      <c r="K3" s="1">
        <f>$U$43+$U$44*A3</f>
        <v>170.93228675329587</v>
      </c>
      <c r="L3" s="1">
        <f t="shared" ref="L3:L25" si="1">K3*I3</f>
        <v>140.00935001608943</v>
      </c>
      <c r="M3" s="1"/>
      <c r="N3" s="1"/>
      <c r="O3" s="1"/>
    </row>
    <row r="4" spans="1:15" x14ac:dyDescent="0.25">
      <c r="A4">
        <v>3</v>
      </c>
      <c r="C4">
        <v>3</v>
      </c>
      <c r="D4">
        <v>87</v>
      </c>
      <c r="E4" s="1">
        <f t="shared" ref="E4:E19" si="2">AVERAGE(D3:D6)</f>
        <v>223.5</v>
      </c>
      <c r="F4" s="1">
        <f>AVERAGE(E3:E4)</f>
        <v>188.625</v>
      </c>
      <c r="G4" s="1">
        <f>D4/F4</f>
        <v>0.46123260437375746</v>
      </c>
      <c r="H4" s="1"/>
      <c r="I4" s="1">
        <v>0.63667013880547851</v>
      </c>
      <c r="J4" s="1">
        <f t="shared" si="0"/>
        <v>136.64846943070006</v>
      </c>
      <c r="K4" s="1">
        <f>$U$43+$U$44*A4</f>
        <v>198.78482720887257</v>
      </c>
      <c r="L4" s="1">
        <f t="shared" si="1"/>
        <v>126.56036353149597</v>
      </c>
      <c r="M4" s="1"/>
      <c r="N4" s="1"/>
      <c r="O4" s="1"/>
    </row>
    <row r="5" spans="1:15" x14ac:dyDescent="0.25">
      <c r="A5">
        <v>4</v>
      </c>
      <c r="C5">
        <v>4</v>
      </c>
      <c r="D5">
        <v>219</v>
      </c>
      <c r="E5" s="1">
        <f t="shared" si="2"/>
        <v>234.75</v>
      </c>
      <c r="F5" s="1">
        <f t="shared" ref="F5:F18" si="3">AVERAGE(E4:E5)</f>
        <v>229.125</v>
      </c>
      <c r="G5" s="1">
        <f t="shared" ref="G5:G19" si="4">D5/F5</f>
        <v>0.95581014729950897</v>
      </c>
      <c r="H5" s="1"/>
      <c r="I5" s="1">
        <v>1.1112907702327495</v>
      </c>
      <c r="J5" s="1">
        <f t="shared" si="0"/>
        <v>197.06813542069867</v>
      </c>
      <c r="K5" s="1">
        <f>$U$43+$U$44*A5</f>
        <v>226.6373676644493</v>
      </c>
      <c r="L5" s="1">
        <f t="shared" si="1"/>
        <v>251.8600148753487</v>
      </c>
      <c r="M5" s="1"/>
      <c r="N5" s="1"/>
      <c r="O5" s="1"/>
    </row>
    <row r="6" spans="1:15" x14ac:dyDescent="0.25">
      <c r="A6">
        <v>5</v>
      </c>
      <c r="B6">
        <v>2005</v>
      </c>
      <c r="C6">
        <v>1</v>
      </c>
      <c r="D6">
        <v>407</v>
      </c>
      <c r="E6" s="1">
        <f t="shared" si="2"/>
        <v>266.5</v>
      </c>
      <c r="F6" s="1">
        <f t="shared" si="3"/>
        <v>250.625</v>
      </c>
      <c r="G6" s="1">
        <f t="shared" si="4"/>
        <v>1.6239401496259351</v>
      </c>
      <c r="H6" s="1">
        <f>AVERAGE(G6,G10,G14,G18)</f>
        <v>1.3838745923084477</v>
      </c>
      <c r="I6" s="1">
        <v>1.3838745923084477</v>
      </c>
      <c r="J6" s="1">
        <f t="shared" si="0"/>
        <v>294.1017938056666</v>
      </c>
      <c r="K6" s="1">
        <f>$U$43+$U$44*A6</f>
        <v>254.48990812002603</v>
      </c>
      <c r="L6" s="1">
        <f t="shared" si="1"/>
        <v>352.18211784621531</v>
      </c>
      <c r="M6" s="1"/>
      <c r="N6" s="1"/>
      <c r="O6" s="1"/>
    </row>
    <row r="7" spans="1:15" x14ac:dyDescent="0.25">
      <c r="A7">
        <v>6</v>
      </c>
      <c r="C7">
        <v>2</v>
      </c>
      <c r="D7">
        <v>226</v>
      </c>
      <c r="E7" s="1">
        <f t="shared" si="2"/>
        <v>307.5</v>
      </c>
      <c r="F7" s="1">
        <f t="shared" si="3"/>
        <v>287</v>
      </c>
      <c r="G7" s="1">
        <f t="shared" si="4"/>
        <v>0.78745644599303133</v>
      </c>
      <c r="H7" s="1">
        <f t="shared" ref="H7" si="5">AVERAGE(G7,G11,G15,G19)</f>
        <v>0.81909247618130177</v>
      </c>
      <c r="I7" s="1">
        <v>0.81909247618130177</v>
      </c>
      <c r="J7" s="1">
        <f t="shared" si="0"/>
        <v>275.91512139586069</v>
      </c>
      <c r="K7" s="1">
        <f>$U$43+$U$44*A7</f>
        <v>282.3424485756027</v>
      </c>
      <c r="L7" s="1">
        <f t="shared" si="1"/>
        <v>231.26457533488227</v>
      </c>
      <c r="M7" s="1"/>
      <c r="N7" s="1"/>
      <c r="O7" s="1"/>
    </row>
    <row r="8" spans="1:15" x14ac:dyDescent="0.25">
      <c r="A8">
        <v>7</v>
      </c>
      <c r="C8">
        <v>3</v>
      </c>
      <c r="D8">
        <v>214</v>
      </c>
      <c r="E8" s="1">
        <f t="shared" si="2"/>
        <v>332</v>
      </c>
      <c r="F8" s="1">
        <f t="shared" si="3"/>
        <v>319.75</v>
      </c>
      <c r="G8" s="1">
        <f t="shared" si="4"/>
        <v>0.66927286942924158</v>
      </c>
      <c r="H8" s="1">
        <f>AVERAGE(G8,G12,G16,G4)</f>
        <v>0.63667013880547851</v>
      </c>
      <c r="I8" s="1">
        <v>0.63667013880547851</v>
      </c>
      <c r="J8" s="1">
        <f t="shared" si="0"/>
        <v>336.12382135827374</v>
      </c>
      <c r="K8" s="1">
        <f>$U$43+$U$44*A8</f>
        <v>310.19498903117943</v>
      </c>
      <c r="L8" s="1">
        <f t="shared" si="1"/>
        <v>197.4918867232449</v>
      </c>
      <c r="M8" s="1"/>
      <c r="N8" s="1"/>
      <c r="O8" s="1"/>
    </row>
    <row r="9" spans="1:15" x14ac:dyDescent="0.25">
      <c r="A9">
        <v>8</v>
      </c>
      <c r="C9">
        <v>4</v>
      </c>
      <c r="D9">
        <v>383</v>
      </c>
      <c r="E9" s="1">
        <f t="shared" si="2"/>
        <v>372.25</v>
      </c>
      <c r="F9" s="1">
        <f t="shared" si="3"/>
        <v>352.125</v>
      </c>
      <c r="G9" s="1">
        <f t="shared" si="4"/>
        <v>1.0876819311324104</v>
      </c>
      <c r="H9" s="1">
        <f>AVERAGE(G9,G13,G17,G5)</f>
        <v>1.1112907702327495</v>
      </c>
      <c r="I9" s="1">
        <v>1.1112907702327495</v>
      </c>
      <c r="J9" s="1">
        <f t="shared" si="0"/>
        <v>344.6442733613132</v>
      </c>
      <c r="K9" s="1">
        <f>$U$43+$U$44*A9</f>
        <v>338.04752948675616</v>
      </c>
      <c r="L9" s="1">
        <f t="shared" si="1"/>
        <v>375.66909941861536</v>
      </c>
      <c r="M9" s="1"/>
      <c r="N9" s="1"/>
      <c r="O9" s="1"/>
    </row>
    <row r="10" spans="1:15" x14ac:dyDescent="0.25">
      <c r="A10">
        <v>9</v>
      </c>
      <c r="B10">
        <v>2006</v>
      </c>
      <c r="C10">
        <v>1</v>
      </c>
      <c r="D10">
        <v>505</v>
      </c>
      <c r="E10" s="1">
        <f t="shared" si="2"/>
        <v>388.25</v>
      </c>
      <c r="F10" s="1">
        <f t="shared" si="3"/>
        <v>380.25</v>
      </c>
      <c r="G10" s="1">
        <f t="shared" si="4"/>
        <v>1.3280736357659435</v>
      </c>
      <c r="H10" s="1"/>
      <c r="I10" s="1">
        <v>1.3838745923084477</v>
      </c>
      <c r="J10" s="1">
        <f t="shared" si="0"/>
        <v>364.91745914462319</v>
      </c>
      <c r="K10" s="1">
        <f>$U$43+$U$44*A10</f>
        <v>365.90006994233289</v>
      </c>
      <c r="L10" s="1">
        <f t="shared" si="1"/>
        <v>506.35981011707844</v>
      </c>
      <c r="M10" s="1"/>
      <c r="N10" s="1"/>
      <c r="O10" s="1"/>
    </row>
    <row r="11" spans="1:15" x14ac:dyDescent="0.25">
      <c r="A11">
        <v>10</v>
      </c>
      <c r="C11">
        <v>2</v>
      </c>
      <c r="D11">
        <v>387</v>
      </c>
      <c r="E11" s="1">
        <f t="shared" si="2"/>
        <v>423.25</v>
      </c>
      <c r="F11" s="1">
        <f t="shared" si="3"/>
        <v>405.75</v>
      </c>
      <c r="G11" s="1">
        <f t="shared" si="4"/>
        <v>0.95378927911275413</v>
      </c>
      <c r="H11" s="1"/>
      <c r="I11" s="1">
        <v>0.81909247618130177</v>
      </c>
      <c r="J11" s="1">
        <f t="shared" si="0"/>
        <v>472.47412380618618</v>
      </c>
      <c r="K11" s="1">
        <f>$U$43+$U$44*A11</f>
        <v>393.75261039790962</v>
      </c>
      <c r="L11" s="1">
        <f t="shared" si="1"/>
        <v>322.51980065367519</v>
      </c>
      <c r="M11" s="1"/>
      <c r="N11" s="1"/>
      <c r="O11" s="1"/>
    </row>
    <row r="12" spans="1:15" x14ac:dyDescent="0.25">
      <c r="A12">
        <v>11</v>
      </c>
      <c r="C12">
        <v>3</v>
      </c>
      <c r="D12">
        <v>278</v>
      </c>
      <c r="E12" s="1">
        <f t="shared" si="2"/>
        <v>440</v>
      </c>
      <c r="F12" s="1">
        <f t="shared" si="3"/>
        <v>431.625</v>
      </c>
      <c r="G12" s="1">
        <f t="shared" si="4"/>
        <v>0.64407761366927307</v>
      </c>
      <c r="H12" s="1"/>
      <c r="I12" s="1">
        <v>0.63667013880547851</v>
      </c>
      <c r="J12" s="1">
        <f t="shared" si="0"/>
        <v>436.64683335327146</v>
      </c>
      <c r="K12" s="1">
        <f>$U$43+$U$44*A12</f>
        <v>421.60515085348629</v>
      </c>
      <c r="L12" s="1">
        <f t="shared" si="1"/>
        <v>268.42340991499384</v>
      </c>
      <c r="M12" s="1"/>
      <c r="N12" s="1"/>
      <c r="O12" s="1"/>
    </row>
    <row r="13" spans="1:15" x14ac:dyDescent="0.25">
      <c r="A13">
        <v>12</v>
      </c>
      <c r="C13">
        <v>4</v>
      </c>
      <c r="D13">
        <v>523</v>
      </c>
      <c r="E13" s="1">
        <f t="shared" si="2"/>
        <v>431.75</v>
      </c>
      <c r="F13" s="1">
        <f t="shared" si="3"/>
        <v>435.875</v>
      </c>
      <c r="G13" s="1">
        <f t="shared" si="4"/>
        <v>1.1998852882133639</v>
      </c>
      <c r="H13" s="1"/>
      <c r="I13" s="1">
        <v>1.1112907702327495</v>
      </c>
      <c r="J13" s="1">
        <f t="shared" si="0"/>
        <v>470.62390331061829</v>
      </c>
      <c r="K13" s="1">
        <f>$U$43+$U$44*A13</f>
        <v>449.45769130906302</v>
      </c>
      <c r="L13" s="1">
        <f t="shared" si="1"/>
        <v>499.478183961882</v>
      </c>
      <c r="M13" s="1"/>
      <c r="N13" s="1"/>
      <c r="O13" s="1"/>
    </row>
    <row r="14" spans="1:15" x14ac:dyDescent="0.25">
      <c r="A14">
        <v>13</v>
      </c>
      <c r="B14">
        <v>2007</v>
      </c>
      <c r="C14">
        <v>1</v>
      </c>
      <c r="D14">
        <v>572</v>
      </c>
      <c r="E14" s="1">
        <f t="shared" si="2"/>
        <v>463.25</v>
      </c>
      <c r="F14" s="1">
        <f t="shared" si="3"/>
        <v>447.5</v>
      </c>
      <c r="G14" s="1">
        <f t="shared" si="4"/>
        <v>1.2782122905027933</v>
      </c>
      <c r="H14" s="1"/>
      <c r="I14" s="1">
        <v>1.3838745923084477</v>
      </c>
      <c r="J14" s="1">
        <f t="shared" si="0"/>
        <v>413.33225075390982</v>
      </c>
      <c r="K14" s="1">
        <f>$U$43+$U$44*A14</f>
        <v>477.31023176463975</v>
      </c>
      <c r="L14" s="1">
        <f t="shared" si="1"/>
        <v>660.53750238794146</v>
      </c>
      <c r="M14" s="1"/>
      <c r="N14" s="1"/>
      <c r="O14" s="1"/>
    </row>
    <row r="15" spans="1:15" x14ac:dyDescent="0.25">
      <c r="A15">
        <v>14</v>
      </c>
      <c r="C15">
        <v>2</v>
      </c>
      <c r="D15">
        <v>354</v>
      </c>
      <c r="E15" s="1">
        <f t="shared" si="2"/>
        <v>500.75</v>
      </c>
      <c r="F15" s="1">
        <f t="shared" si="3"/>
        <v>482</v>
      </c>
      <c r="G15" s="1">
        <f t="shared" si="4"/>
        <v>0.73443983402489632</v>
      </c>
      <c r="H15" s="1"/>
      <c r="I15" s="1">
        <v>0.81909247618130177</v>
      </c>
      <c r="J15" s="1">
        <f t="shared" si="0"/>
        <v>432.1856326289145</v>
      </c>
      <c r="K15" s="1">
        <f>$U$43+$U$44*A15</f>
        <v>505.16277222021643</v>
      </c>
      <c r="L15" s="1">
        <f t="shared" si="1"/>
        <v>413.77502597246797</v>
      </c>
      <c r="M15" s="1"/>
      <c r="N15" s="1"/>
      <c r="O15" s="1"/>
    </row>
    <row r="16" spans="1:15" x14ac:dyDescent="0.25">
      <c r="A16">
        <v>15</v>
      </c>
      <c r="C16">
        <v>3</v>
      </c>
      <c r="D16">
        <v>404</v>
      </c>
      <c r="E16" s="1">
        <f t="shared" si="2"/>
        <v>545.75</v>
      </c>
      <c r="F16" s="1">
        <f t="shared" si="3"/>
        <v>523.25</v>
      </c>
      <c r="G16" s="1">
        <f t="shared" si="4"/>
        <v>0.77209746774964161</v>
      </c>
      <c r="H16" s="1"/>
      <c r="I16" s="1">
        <v>0.63667013880547851</v>
      </c>
      <c r="J16" s="1">
        <f t="shared" si="0"/>
        <v>634.55151321842334</v>
      </c>
      <c r="K16" s="1">
        <f>$U$43+$U$44*A16</f>
        <v>533.01531267579321</v>
      </c>
      <c r="L16" s="1">
        <f t="shared" si="1"/>
        <v>339.35493310674281</v>
      </c>
      <c r="M16" s="1"/>
      <c r="N16" s="1"/>
      <c r="O16" s="1"/>
    </row>
    <row r="17" spans="1:21" x14ac:dyDescent="0.25">
      <c r="A17">
        <v>16</v>
      </c>
      <c r="C17">
        <v>4</v>
      </c>
      <c r="D17">
        <v>673</v>
      </c>
      <c r="E17" s="1">
        <f t="shared" si="2"/>
        <v>574.25</v>
      </c>
      <c r="F17" s="1">
        <f t="shared" si="3"/>
        <v>560</v>
      </c>
      <c r="G17" s="1">
        <f t="shared" si="4"/>
        <v>1.2017857142857142</v>
      </c>
      <c r="H17" s="1"/>
      <c r="I17" s="1">
        <v>1.1112907702327495</v>
      </c>
      <c r="J17" s="1">
        <f t="shared" si="0"/>
        <v>605.60207825630232</v>
      </c>
      <c r="K17" s="1">
        <f>$U$43+$U$44*A17</f>
        <v>560.86785313136988</v>
      </c>
      <c r="L17" s="1">
        <f t="shared" si="1"/>
        <v>623.28726850514863</v>
      </c>
      <c r="M17" s="1"/>
      <c r="N17" s="1"/>
      <c r="O17" s="1"/>
    </row>
    <row r="18" spans="1:21" x14ac:dyDescent="0.25">
      <c r="A18">
        <v>17</v>
      </c>
      <c r="B18">
        <v>2008</v>
      </c>
      <c r="C18">
        <v>1</v>
      </c>
      <c r="D18">
        <v>752</v>
      </c>
      <c r="E18" s="1">
        <f t="shared" si="2"/>
        <v>578</v>
      </c>
      <c r="F18" s="1">
        <f t="shared" si="3"/>
        <v>576.125</v>
      </c>
      <c r="G18" s="1">
        <f t="shared" si="4"/>
        <v>1.3052722933391192</v>
      </c>
      <c r="H18" s="1"/>
      <c r="I18" s="1">
        <v>1.3838745923084477</v>
      </c>
      <c r="J18" s="1">
        <f t="shared" si="0"/>
        <v>543.40184015199327</v>
      </c>
      <c r="K18" s="1">
        <f>$U$43+$U$44*A18</f>
        <v>588.72039358694656</v>
      </c>
      <c r="L18" s="1">
        <f t="shared" si="1"/>
        <v>814.71519465880453</v>
      </c>
      <c r="M18" s="1"/>
      <c r="N18" s="1"/>
      <c r="O18" s="1"/>
    </row>
    <row r="19" spans="1:21" x14ac:dyDescent="0.25">
      <c r="A19">
        <v>18</v>
      </c>
      <c r="C19">
        <v>2</v>
      </c>
      <c r="D19">
        <v>468</v>
      </c>
      <c r="E19" s="1">
        <f t="shared" si="2"/>
        <v>591</v>
      </c>
      <c r="F19" s="1">
        <f>AVERAGE(E18:E19)</f>
        <v>584.5</v>
      </c>
      <c r="G19" s="1">
        <f t="shared" si="4"/>
        <v>0.80068434559452528</v>
      </c>
      <c r="H19" s="1"/>
      <c r="I19" s="1">
        <v>0.81909247618130177</v>
      </c>
      <c r="J19" s="1">
        <f t="shared" si="0"/>
        <v>571.36405669585304</v>
      </c>
      <c r="K19" s="1">
        <f>$U$43+$U$44*A19</f>
        <v>616.57293404252334</v>
      </c>
      <c r="L19" s="1">
        <f t="shared" si="1"/>
        <v>505.03025129126087</v>
      </c>
      <c r="M19" s="1"/>
      <c r="N19" s="1"/>
      <c r="O19" s="1"/>
    </row>
    <row r="20" spans="1:21" x14ac:dyDescent="0.25">
      <c r="A20">
        <v>19</v>
      </c>
      <c r="C20">
        <v>3</v>
      </c>
      <c r="D20">
        <v>419</v>
      </c>
      <c r="E20" s="1"/>
      <c r="F20" s="1"/>
      <c r="G20" s="1"/>
      <c r="H20" s="1"/>
      <c r="I20" s="1">
        <v>0.63667013880547851</v>
      </c>
      <c r="J20" s="1">
        <f t="shared" si="0"/>
        <v>658.11159415475095</v>
      </c>
      <c r="K20" s="1">
        <f>$U$43+$U$44*A20</f>
        <v>644.42547449810002</v>
      </c>
      <c r="L20" s="1">
        <f t="shared" si="1"/>
        <v>410.28645629849171</v>
      </c>
      <c r="M20" s="1"/>
      <c r="N20" s="1"/>
      <c r="O20" s="1"/>
    </row>
    <row r="21" spans="1:21" x14ac:dyDescent="0.25">
      <c r="A21">
        <v>20</v>
      </c>
      <c r="C21">
        <v>4</v>
      </c>
      <c r="D21">
        <v>725</v>
      </c>
      <c r="E21" s="1"/>
      <c r="F21" s="1"/>
      <c r="G21" s="1"/>
      <c r="H21" s="1"/>
      <c r="I21" s="1">
        <v>1.1112907702327495</v>
      </c>
      <c r="J21" s="1">
        <f t="shared" si="0"/>
        <v>652.39451223747278</v>
      </c>
      <c r="K21" s="1">
        <f>$U$43+$U$44*A21</f>
        <v>672.2780149536768</v>
      </c>
      <c r="L21" s="1">
        <f t="shared" si="1"/>
        <v>747.09635304841538</v>
      </c>
      <c r="M21" s="1"/>
      <c r="N21" s="1"/>
      <c r="O21" s="1"/>
    </row>
    <row r="22" spans="1:21" x14ac:dyDescent="0.25">
      <c r="A22" s="7">
        <v>21</v>
      </c>
      <c r="B22" s="7"/>
      <c r="C22" s="7"/>
      <c r="D22" s="7"/>
      <c r="E22" s="8"/>
      <c r="F22" s="8"/>
      <c r="G22" s="8"/>
      <c r="H22" s="8"/>
      <c r="I22" s="8">
        <v>1.3838745923084477</v>
      </c>
      <c r="J22" s="8"/>
      <c r="K22" s="8">
        <f>$U$43+$U$44*A22</f>
        <v>700.13055540925347</v>
      </c>
      <c r="L22" s="8">
        <f t="shared" si="1"/>
        <v>968.89288692966772</v>
      </c>
      <c r="M22" s="8">
        <v>968.89288692966772</v>
      </c>
      <c r="N22" s="8"/>
      <c r="O22" s="8"/>
    </row>
    <row r="23" spans="1:21" x14ac:dyDescent="0.25">
      <c r="A23" s="7">
        <v>22</v>
      </c>
      <c r="B23" s="7"/>
      <c r="C23" s="7"/>
      <c r="D23" s="7"/>
      <c r="E23" s="8"/>
      <c r="F23" s="8"/>
      <c r="G23" s="8"/>
      <c r="H23" s="8"/>
      <c r="I23" s="8">
        <v>0.81909247618130177</v>
      </c>
      <c r="J23" s="8"/>
      <c r="K23" s="8">
        <f>$U$43+$U$44*A23</f>
        <v>727.98309586483015</v>
      </c>
      <c r="L23" s="8">
        <f t="shared" si="1"/>
        <v>596.28547661005371</v>
      </c>
      <c r="M23" s="8">
        <v>596.28547661005371</v>
      </c>
      <c r="N23" s="8"/>
      <c r="O23" s="8"/>
    </row>
    <row r="24" spans="1:21" x14ac:dyDescent="0.25">
      <c r="A24" s="7">
        <v>23</v>
      </c>
      <c r="B24" s="7"/>
      <c r="C24" s="7"/>
      <c r="D24" s="7"/>
      <c r="E24" s="8"/>
      <c r="F24" s="8"/>
      <c r="G24" s="8"/>
      <c r="H24" s="8"/>
      <c r="I24" s="8">
        <v>0.63667013880547851</v>
      </c>
      <c r="J24" s="8"/>
      <c r="K24" s="8">
        <f>$U$43+$U$44*A24</f>
        <v>755.83563632040693</v>
      </c>
      <c r="L24" s="8">
        <f t="shared" si="1"/>
        <v>481.21797949024068</v>
      </c>
      <c r="M24" s="8">
        <v>481.21797949024068</v>
      </c>
      <c r="N24" s="8"/>
      <c r="O24" s="8"/>
    </row>
    <row r="25" spans="1:21" x14ac:dyDescent="0.25">
      <c r="A25" s="7">
        <v>24</v>
      </c>
      <c r="B25" s="7"/>
      <c r="C25" s="7"/>
      <c r="D25" s="7"/>
      <c r="E25" s="8"/>
      <c r="F25" s="8"/>
      <c r="G25" s="8"/>
      <c r="H25" s="8"/>
      <c r="I25" s="8">
        <v>1.1112907702327495</v>
      </c>
      <c r="J25" s="8"/>
      <c r="K25" s="8">
        <f>$U$43+$U$44*A25</f>
        <v>783.68817677598361</v>
      </c>
      <c r="L25" s="8">
        <f t="shared" si="1"/>
        <v>870.9054375916819</v>
      </c>
      <c r="M25" s="8">
        <v>870.9054375916819</v>
      </c>
      <c r="N25" s="8"/>
      <c r="O25" s="8"/>
    </row>
    <row r="27" spans="1:21" x14ac:dyDescent="0.25">
      <c r="T27" t="s">
        <v>4</v>
      </c>
    </row>
    <row r="28" spans="1:21" ht="15.75" thickBot="1" x14ac:dyDescent="0.3">
      <c r="A28">
        <v>0</v>
      </c>
      <c r="B28">
        <v>1</v>
      </c>
      <c r="C28">
        <v>2</v>
      </c>
      <c r="D28">
        <v>3</v>
      </c>
      <c r="E28">
        <v>4</v>
      </c>
      <c r="F28">
        <v>5</v>
      </c>
      <c r="G28">
        <v>6</v>
      </c>
      <c r="H28">
        <v>7</v>
      </c>
      <c r="I28">
        <v>8</v>
      </c>
    </row>
    <row r="29" spans="1:21" x14ac:dyDescent="0.25">
      <c r="A29">
        <f>PEARSON($A$38:$A$49,A38:A49)</f>
        <v>1</v>
      </c>
      <c r="B29">
        <f t="shared" ref="B29:I29" si="6">PEARSON($A$38:$A$49,B38:B49)</f>
        <v>0.12638862267970932</v>
      </c>
      <c r="C29">
        <f t="shared" si="6"/>
        <v>-0.37980050171212765</v>
      </c>
      <c r="D29">
        <f t="shared" si="6"/>
        <v>0.36969302285426153</v>
      </c>
      <c r="E29">
        <f t="shared" si="6"/>
        <v>0.90696520631162014</v>
      </c>
      <c r="F29">
        <f t="shared" si="6"/>
        <v>0.13925681555197644</v>
      </c>
      <c r="G29">
        <f t="shared" si="6"/>
        <v>-0.27148263578507531</v>
      </c>
      <c r="H29">
        <f t="shared" si="6"/>
        <v>0.56044556419520686</v>
      </c>
      <c r="I29">
        <f t="shared" si="6"/>
        <v>0.84243843575044519</v>
      </c>
      <c r="T29" s="6" t="s">
        <v>5</v>
      </c>
      <c r="U29" s="6"/>
    </row>
    <row r="30" spans="1:21" x14ac:dyDescent="0.25">
      <c r="A30">
        <v>128</v>
      </c>
      <c r="T30" s="3" t="s">
        <v>6</v>
      </c>
      <c r="U30" s="3">
        <v>0.95869830109818888</v>
      </c>
    </row>
    <row r="31" spans="1:21" x14ac:dyDescent="0.25">
      <c r="A31">
        <v>181</v>
      </c>
      <c r="B31">
        <v>128</v>
      </c>
      <c r="T31" s="3" t="s">
        <v>7</v>
      </c>
      <c r="U31" s="3">
        <v>0.91910243252855361</v>
      </c>
    </row>
    <row r="32" spans="1:21" x14ac:dyDescent="0.25">
      <c r="A32">
        <v>87</v>
      </c>
      <c r="B32">
        <v>181</v>
      </c>
      <c r="C32">
        <v>128</v>
      </c>
      <c r="T32" s="3" t="s">
        <v>8</v>
      </c>
      <c r="U32" s="3">
        <v>0.91460812322458429</v>
      </c>
    </row>
    <row r="33" spans="1:28" x14ac:dyDescent="0.25">
      <c r="A33">
        <v>219</v>
      </c>
      <c r="B33">
        <v>87</v>
      </c>
      <c r="C33">
        <v>181</v>
      </c>
      <c r="D33">
        <v>128</v>
      </c>
      <c r="T33" s="3" t="s">
        <v>9</v>
      </c>
      <c r="U33" s="3">
        <v>50.22560276682978</v>
      </c>
    </row>
    <row r="34" spans="1:28" ht="15.75" thickBot="1" x14ac:dyDescent="0.3">
      <c r="A34">
        <v>407</v>
      </c>
      <c r="B34">
        <v>219</v>
      </c>
      <c r="C34">
        <v>87</v>
      </c>
      <c r="D34">
        <v>181</v>
      </c>
      <c r="E34">
        <v>128</v>
      </c>
      <c r="T34" s="4" t="s">
        <v>10</v>
      </c>
      <c r="U34" s="4">
        <v>20</v>
      </c>
    </row>
    <row r="35" spans="1:28" x14ac:dyDescent="0.25">
      <c r="A35">
        <v>226</v>
      </c>
      <c r="B35">
        <v>407</v>
      </c>
      <c r="C35">
        <v>219</v>
      </c>
      <c r="D35">
        <v>87</v>
      </c>
      <c r="E35">
        <v>181</v>
      </c>
      <c r="F35">
        <v>128</v>
      </c>
    </row>
    <row r="36" spans="1:28" ht="15.75" thickBot="1" x14ac:dyDescent="0.3">
      <c r="A36">
        <v>214</v>
      </c>
      <c r="B36">
        <v>226</v>
      </c>
      <c r="C36">
        <v>407</v>
      </c>
      <c r="D36">
        <v>219</v>
      </c>
      <c r="E36">
        <v>87</v>
      </c>
      <c r="F36">
        <v>181</v>
      </c>
      <c r="G36">
        <v>128</v>
      </c>
      <c r="T36" t="s">
        <v>11</v>
      </c>
    </row>
    <row r="37" spans="1:28" x14ac:dyDescent="0.25">
      <c r="A37">
        <v>383</v>
      </c>
      <c r="B37">
        <v>214</v>
      </c>
      <c r="C37">
        <v>226</v>
      </c>
      <c r="D37">
        <v>407</v>
      </c>
      <c r="E37">
        <v>219</v>
      </c>
      <c r="F37">
        <v>87</v>
      </c>
      <c r="G37">
        <v>181</v>
      </c>
      <c r="H37">
        <v>128</v>
      </c>
      <c r="T37" s="5"/>
      <c r="U37" s="5" t="s">
        <v>16</v>
      </c>
      <c r="V37" s="5" t="s">
        <v>17</v>
      </c>
      <c r="W37" s="5" t="s">
        <v>18</v>
      </c>
      <c r="X37" s="5" t="s">
        <v>19</v>
      </c>
      <c r="Y37" s="5" t="s">
        <v>20</v>
      </c>
    </row>
    <row r="38" spans="1:28" x14ac:dyDescent="0.25">
      <c r="A38" s="2">
        <v>505</v>
      </c>
      <c r="B38" s="2">
        <v>383</v>
      </c>
      <c r="C38" s="2">
        <v>214</v>
      </c>
      <c r="D38" s="2">
        <v>226</v>
      </c>
      <c r="E38" s="2">
        <v>407</v>
      </c>
      <c r="F38" s="2">
        <v>219</v>
      </c>
      <c r="G38" s="2">
        <v>87</v>
      </c>
      <c r="H38" s="2">
        <v>181</v>
      </c>
      <c r="I38" s="2">
        <v>128</v>
      </c>
      <c r="T38" s="3" t="s">
        <v>12</v>
      </c>
      <c r="U38" s="3">
        <v>1</v>
      </c>
      <c r="V38" s="3">
        <v>515883.06653664249</v>
      </c>
      <c r="W38" s="3">
        <v>515883.06653664249</v>
      </c>
      <c r="X38" s="3">
        <v>204.50360007862153</v>
      </c>
      <c r="Y38" s="3">
        <v>2.8583760493446935E-11</v>
      </c>
    </row>
    <row r="39" spans="1:28" x14ac:dyDescent="0.25">
      <c r="A39" s="2">
        <v>387</v>
      </c>
      <c r="B39" s="2">
        <v>505</v>
      </c>
      <c r="C39" s="2">
        <v>383</v>
      </c>
      <c r="D39" s="2">
        <v>214</v>
      </c>
      <c r="E39" s="2">
        <v>226</v>
      </c>
      <c r="F39" s="2">
        <v>407</v>
      </c>
      <c r="G39" s="2">
        <v>219</v>
      </c>
      <c r="H39" s="2">
        <v>87</v>
      </c>
      <c r="I39" s="2">
        <v>181</v>
      </c>
      <c r="T39" s="3" t="s">
        <v>13</v>
      </c>
      <c r="U39" s="3">
        <v>18</v>
      </c>
      <c r="V39" s="3">
        <v>45407.001119244829</v>
      </c>
      <c r="W39" s="3">
        <v>2522.6111732913796</v>
      </c>
      <c r="X39" s="3"/>
      <c r="Y39" s="3"/>
    </row>
    <row r="40" spans="1:28" ht="15.75" thickBot="1" x14ac:dyDescent="0.3">
      <c r="A40" s="2">
        <v>278</v>
      </c>
      <c r="B40" s="2">
        <v>387</v>
      </c>
      <c r="C40" s="2">
        <v>505</v>
      </c>
      <c r="D40" s="2">
        <v>383</v>
      </c>
      <c r="E40" s="2">
        <v>214</v>
      </c>
      <c r="F40" s="2">
        <v>226</v>
      </c>
      <c r="G40" s="2">
        <v>407</v>
      </c>
      <c r="H40" s="2">
        <v>219</v>
      </c>
      <c r="I40" s="2">
        <v>87</v>
      </c>
      <c r="T40" s="4" t="s">
        <v>14</v>
      </c>
      <c r="U40" s="4">
        <v>19</v>
      </c>
      <c r="V40" s="4">
        <v>561290.06765588734</v>
      </c>
      <c r="W40" s="4"/>
      <c r="X40" s="4"/>
      <c r="Y40" s="4"/>
    </row>
    <row r="41" spans="1:28" ht="15.75" thickBot="1" x14ac:dyDescent="0.3">
      <c r="A41" s="2">
        <v>523</v>
      </c>
      <c r="B41" s="2">
        <v>278</v>
      </c>
      <c r="C41" s="2">
        <v>387</v>
      </c>
      <c r="D41" s="2">
        <v>505</v>
      </c>
      <c r="E41" s="2">
        <v>383</v>
      </c>
      <c r="F41" s="2">
        <v>214</v>
      </c>
      <c r="G41" s="2">
        <v>226</v>
      </c>
      <c r="H41" s="2">
        <v>407</v>
      </c>
      <c r="I41" s="2">
        <v>219</v>
      </c>
    </row>
    <row r="42" spans="1:28" x14ac:dyDescent="0.25">
      <c r="A42" s="2">
        <v>572</v>
      </c>
      <c r="B42" s="2">
        <v>523</v>
      </c>
      <c r="C42" s="2">
        <v>278</v>
      </c>
      <c r="D42" s="2">
        <v>387</v>
      </c>
      <c r="E42" s="2">
        <v>505</v>
      </c>
      <c r="F42" s="2">
        <v>383</v>
      </c>
      <c r="G42" s="2">
        <v>214</v>
      </c>
      <c r="H42" s="2">
        <v>226</v>
      </c>
      <c r="I42" s="2">
        <v>407</v>
      </c>
      <c r="T42" s="5"/>
      <c r="U42" s="5" t="s">
        <v>21</v>
      </c>
      <c r="V42" s="5" t="s">
        <v>9</v>
      </c>
      <c r="W42" s="5" t="s">
        <v>22</v>
      </c>
      <c r="X42" s="5" t="s">
        <v>23</v>
      </c>
      <c r="Y42" s="5" t="s">
        <v>24</v>
      </c>
      <c r="Z42" s="5" t="s">
        <v>25</v>
      </c>
      <c r="AA42" s="5" t="s">
        <v>26</v>
      </c>
      <c r="AB42" s="5" t="s">
        <v>27</v>
      </c>
    </row>
    <row r="43" spans="1:28" x14ac:dyDescent="0.25">
      <c r="A43" s="2">
        <v>354</v>
      </c>
      <c r="B43" s="2">
        <v>572</v>
      </c>
      <c r="C43" s="2">
        <v>523</v>
      </c>
      <c r="D43" s="2">
        <v>278</v>
      </c>
      <c r="E43" s="2">
        <v>387</v>
      </c>
      <c r="F43" s="2">
        <v>505</v>
      </c>
      <c r="G43" s="2">
        <v>383</v>
      </c>
      <c r="H43" s="2">
        <v>214</v>
      </c>
      <c r="I43" s="2">
        <v>226</v>
      </c>
      <c r="T43" s="3" t="s">
        <v>15</v>
      </c>
      <c r="U43" s="3">
        <v>115.22720584214244</v>
      </c>
      <c r="V43" s="3">
        <v>23.331372385576795</v>
      </c>
      <c r="W43" s="3">
        <v>4.9387238752133875</v>
      </c>
      <c r="X43" s="3">
        <v>1.0602670670402538E-4</v>
      </c>
      <c r="Y43" s="3">
        <v>66.209811368213025</v>
      </c>
      <c r="Z43" s="3">
        <v>164.24460031607185</v>
      </c>
      <c r="AA43" s="3">
        <v>66.209811368213025</v>
      </c>
      <c r="AB43" s="3">
        <v>164.24460031607185</v>
      </c>
    </row>
    <row r="44" spans="1:28" ht="15.75" thickBot="1" x14ac:dyDescent="0.3">
      <c r="A44" s="2">
        <v>404</v>
      </c>
      <c r="B44" s="2">
        <v>354</v>
      </c>
      <c r="C44" s="2">
        <v>572</v>
      </c>
      <c r="D44" s="2">
        <v>523</v>
      </c>
      <c r="E44" s="2">
        <v>278</v>
      </c>
      <c r="F44" s="2">
        <v>387</v>
      </c>
      <c r="G44" s="2">
        <v>505</v>
      </c>
      <c r="H44" s="2">
        <v>383</v>
      </c>
      <c r="I44" s="2">
        <v>214</v>
      </c>
      <c r="T44" s="4" t="s">
        <v>28</v>
      </c>
      <c r="U44" s="4">
        <v>27.852540455576715</v>
      </c>
      <c r="V44" s="4">
        <v>1.9476653358799967</v>
      </c>
      <c r="W44" s="4">
        <v>14.300475519318283</v>
      </c>
      <c r="X44" s="4">
        <v>2.8583760493446935E-11</v>
      </c>
      <c r="Y44" s="4">
        <v>23.760647424412966</v>
      </c>
      <c r="Z44" s="4">
        <v>31.944433486740465</v>
      </c>
      <c r="AA44" s="4">
        <v>23.760647424412966</v>
      </c>
      <c r="AB44" s="4">
        <v>31.944433486740465</v>
      </c>
    </row>
    <row r="45" spans="1:28" x14ac:dyDescent="0.25">
      <c r="A45" s="2">
        <v>673</v>
      </c>
      <c r="B45" s="2">
        <v>404</v>
      </c>
      <c r="C45" s="2">
        <v>354</v>
      </c>
      <c r="D45" s="2">
        <v>572</v>
      </c>
      <c r="E45" s="2">
        <v>523</v>
      </c>
      <c r="F45" s="2">
        <v>278</v>
      </c>
      <c r="G45" s="2">
        <v>387</v>
      </c>
      <c r="H45" s="2">
        <v>505</v>
      </c>
      <c r="I45" s="2">
        <v>383</v>
      </c>
    </row>
    <row r="46" spans="1:28" x14ac:dyDescent="0.25">
      <c r="A46" s="2">
        <v>752</v>
      </c>
      <c r="B46" s="2">
        <v>673</v>
      </c>
      <c r="C46" s="2">
        <v>404</v>
      </c>
      <c r="D46" s="2">
        <v>354</v>
      </c>
      <c r="E46" s="2">
        <v>572</v>
      </c>
      <c r="F46" s="2">
        <v>523</v>
      </c>
      <c r="G46" s="2">
        <v>278</v>
      </c>
      <c r="H46" s="2">
        <v>387</v>
      </c>
      <c r="I46" s="2">
        <v>505</v>
      </c>
    </row>
    <row r="47" spans="1:28" x14ac:dyDescent="0.25">
      <c r="A47" s="2">
        <v>468</v>
      </c>
      <c r="B47" s="2">
        <v>752</v>
      </c>
      <c r="C47" s="2">
        <v>673</v>
      </c>
      <c r="D47" s="2">
        <v>404</v>
      </c>
      <c r="E47" s="2">
        <v>354</v>
      </c>
      <c r="F47" s="2">
        <v>572</v>
      </c>
      <c r="G47" s="2">
        <v>523</v>
      </c>
      <c r="H47" s="2">
        <v>278</v>
      </c>
      <c r="I47" s="2">
        <v>387</v>
      </c>
    </row>
    <row r="48" spans="1:28" x14ac:dyDescent="0.25">
      <c r="A48" s="2">
        <v>419</v>
      </c>
      <c r="B48" s="2">
        <v>468</v>
      </c>
      <c r="C48" s="2">
        <v>752</v>
      </c>
      <c r="D48" s="2">
        <v>673</v>
      </c>
      <c r="E48" s="2">
        <v>404</v>
      </c>
      <c r="F48" s="2">
        <v>354</v>
      </c>
      <c r="G48" s="2">
        <v>572</v>
      </c>
      <c r="H48" s="2">
        <v>523</v>
      </c>
      <c r="I48" s="2">
        <v>278</v>
      </c>
    </row>
    <row r="49" spans="1:9" x14ac:dyDescent="0.25">
      <c r="A49" s="2">
        <v>725</v>
      </c>
      <c r="B49" s="2">
        <v>419</v>
      </c>
      <c r="C49" s="2">
        <v>468</v>
      </c>
      <c r="D49" s="2">
        <v>752</v>
      </c>
      <c r="E49" s="2">
        <v>673</v>
      </c>
      <c r="F49" s="2">
        <v>404</v>
      </c>
      <c r="G49" s="2">
        <v>354</v>
      </c>
      <c r="H49" s="2">
        <v>572</v>
      </c>
      <c r="I49" s="2">
        <v>523</v>
      </c>
    </row>
    <row r="50" spans="1:9" x14ac:dyDescent="0.25">
      <c r="B50">
        <v>725</v>
      </c>
      <c r="C50">
        <v>419</v>
      </c>
      <c r="D50">
        <v>468</v>
      </c>
      <c r="E50">
        <v>752</v>
      </c>
      <c r="F50">
        <v>673</v>
      </c>
      <c r="G50">
        <v>404</v>
      </c>
      <c r="H50">
        <v>354</v>
      </c>
      <c r="I50">
        <v>572</v>
      </c>
    </row>
    <row r="51" spans="1:9" x14ac:dyDescent="0.25">
      <c r="C51">
        <v>725</v>
      </c>
      <c r="D51">
        <v>419</v>
      </c>
      <c r="E51">
        <v>468</v>
      </c>
      <c r="F51">
        <v>752</v>
      </c>
      <c r="G51">
        <v>673</v>
      </c>
      <c r="H51">
        <v>404</v>
      </c>
      <c r="I51">
        <v>354</v>
      </c>
    </row>
    <row r="52" spans="1:9" x14ac:dyDescent="0.25">
      <c r="D52">
        <v>725</v>
      </c>
      <c r="E52">
        <v>419</v>
      </c>
      <c r="F52">
        <v>468</v>
      </c>
      <c r="G52">
        <v>752</v>
      </c>
      <c r="H52">
        <v>673</v>
      </c>
      <c r="I52">
        <v>404</v>
      </c>
    </row>
    <row r="53" spans="1:9" x14ac:dyDescent="0.25">
      <c r="E53">
        <v>725</v>
      </c>
      <c r="F53">
        <v>419</v>
      </c>
      <c r="G53">
        <v>468</v>
      </c>
      <c r="H53">
        <v>752</v>
      </c>
      <c r="I53">
        <v>673</v>
      </c>
    </row>
    <row r="54" spans="1:9" x14ac:dyDescent="0.25">
      <c r="F54">
        <v>725</v>
      </c>
      <c r="G54">
        <v>419</v>
      </c>
      <c r="H54">
        <v>468</v>
      </c>
      <c r="I54">
        <v>752</v>
      </c>
    </row>
    <row r="55" spans="1:9" x14ac:dyDescent="0.25">
      <c r="G55">
        <v>725</v>
      </c>
      <c r="H55">
        <v>419</v>
      </c>
      <c r="I55">
        <v>468</v>
      </c>
    </row>
    <row r="56" spans="1:9" x14ac:dyDescent="0.25">
      <c r="H56">
        <v>725</v>
      </c>
      <c r="I56">
        <v>419</v>
      </c>
    </row>
    <row r="57" spans="1:9" x14ac:dyDescent="0.25">
      <c r="I57">
        <v>725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Lorenzo Chiana</dc:creator>
  <cp:lastModifiedBy>Lorenzo Chiana</cp:lastModifiedBy>
  <dcterms:created xsi:type="dcterms:W3CDTF">2019-10-30T14:51:32Z</dcterms:created>
  <dcterms:modified xsi:type="dcterms:W3CDTF">2019-11-06T15:33:32Z</dcterms:modified>
</cp:coreProperties>
</file>