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f92d6b9754d638b0/Documents/GitHub/Projects/"/>
    </mc:Choice>
  </mc:AlternateContent>
  <xr:revisionPtr revIDLastSave="6" documentId="8_{CD153348-D793-4944-90FF-6332C14F1147}" xr6:coauthVersionLast="47" xr6:coauthVersionMax="47" xr10:uidLastSave="{96A79E40-39FA-4952-A70A-4B66BA2B67CF}"/>
  <bookViews>
    <workbookView xWindow="-108" yWindow="-108" windowWidth="19416" windowHeight="11016" firstSheet="1" activeTab="2" xr2:uid="{13094A79-B881-4953-A253-60374AD86754}"/>
  </bookViews>
  <sheets>
    <sheet name="Income" sheetId="1" state="hidden" r:id="rId1"/>
    <sheet name="Dashboard" sheetId="4" r:id="rId2"/>
    <sheet name="Working Sheet" sheetId="3" r:id="rId3"/>
    <sheet name="ProfitLossStatement" sheetId="6" state="hidden" r:id="rId4"/>
  </sheets>
  <definedNames>
    <definedName name="Inc">Table1[]</definedName>
    <definedName name="Slicer_Client">#N/A</definedName>
    <definedName name="Slicer_Year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6" l="1"/>
  <c r="F18" i="6"/>
  <c r="H18" i="6"/>
  <c r="E50" i="6"/>
  <c r="F49" i="6" s="1"/>
  <c r="D50" i="6"/>
  <c r="C50" i="6"/>
  <c r="G49" i="6"/>
  <c r="G48" i="6"/>
  <c r="G47" i="6"/>
  <c r="G46" i="6"/>
  <c r="G45" i="6"/>
  <c r="G41" i="6"/>
  <c r="E35" i="6"/>
  <c r="F34" i="6" s="1"/>
  <c r="D35" i="6"/>
  <c r="C35" i="6"/>
  <c r="C37" i="6" s="1"/>
  <c r="H34" i="6"/>
  <c r="G34" i="6"/>
  <c r="H33" i="6"/>
  <c r="G33" i="6"/>
  <c r="H32" i="6"/>
  <c r="G32" i="6"/>
  <c r="H31" i="6"/>
  <c r="G31" i="6"/>
  <c r="H30" i="6"/>
  <c r="G30" i="6"/>
  <c r="H29" i="6"/>
  <c r="G29" i="6"/>
  <c r="G27" i="6"/>
  <c r="H26" i="6"/>
  <c r="G26" i="6"/>
  <c r="G25" i="6"/>
  <c r="H24" i="6"/>
  <c r="G24" i="6"/>
  <c r="H23" i="6"/>
  <c r="G23" i="6"/>
  <c r="E16" i="6"/>
  <c r="E18" i="6" s="1"/>
  <c r="C16" i="6"/>
  <c r="C18" i="6" s="1"/>
  <c r="G15" i="6"/>
  <c r="G14" i="6"/>
  <c r="G13" i="6"/>
  <c r="G12" i="6"/>
  <c r="K33" i="1" l="1"/>
  <c r="L33" i="1" s="1"/>
  <c r="E37" i="6"/>
  <c r="G16" i="6"/>
  <c r="G18" i="6" s="1"/>
  <c r="F29" i="6"/>
  <c r="F13" i="6"/>
  <c r="F12" i="6"/>
  <c r="F15" i="6"/>
  <c r="F14" i="6"/>
  <c r="F33" i="6"/>
  <c r="F25" i="6"/>
  <c r="F48" i="6"/>
  <c r="F24" i="6"/>
  <c r="F28" i="6"/>
  <c r="F32" i="6"/>
  <c r="G35" i="6"/>
  <c r="D39" i="6"/>
  <c r="F47" i="6"/>
  <c r="G50" i="6"/>
  <c r="F23" i="6"/>
  <c r="F27" i="6"/>
  <c r="F31" i="6"/>
  <c r="F46" i="6"/>
  <c r="F26" i="6"/>
  <c r="F30" i="6"/>
  <c r="F45" i="6"/>
  <c r="C39" i="6" l="1"/>
  <c r="G37" i="6"/>
  <c r="E39" i="6"/>
  <c r="E52" i="6" s="1"/>
  <c r="D52" i="6"/>
  <c r="G39" i="6" l="1"/>
  <c r="C52" i="6"/>
  <c r="G52" i="6" s="1"/>
</calcChain>
</file>

<file path=xl/sharedStrings.xml><?xml version="1.0" encoding="utf-8"?>
<sst xmlns="http://schemas.openxmlformats.org/spreadsheetml/2006/main" count="272" uniqueCount="154">
  <si>
    <t>Date</t>
  </si>
  <si>
    <t>Category</t>
  </si>
  <si>
    <t>Amount</t>
  </si>
  <si>
    <t>Supplies</t>
  </si>
  <si>
    <t>Client</t>
  </si>
  <si>
    <t>Services</t>
  </si>
  <si>
    <t>Rent</t>
  </si>
  <si>
    <t>Office Supplies</t>
  </si>
  <si>
    <t>Utilities</t>
  </si>
  <si>
    <t>Telephone</t>
  </si>
  <si>
    <t>Insurance</t>
  </si>
  <si>
    <t>Project/ Note</t>
  </si>
  <si>
    <t>Toolbelt</t>
  </si>
  <si>
    <t>Tools</t>
  </si>
  <si>
    <t>Storage</t>
  </si>
  <si>
    <t>Repair kit</t>
  </si>
  <si>
    <t>Parts</t>
  </si>
  <si>
    <t>Materials</t>
  </si>
  <si>
    <t>Bill Payment</t>
  </si>
  <si>
    <t>Truck- Total less than dep.</t>
  </si>
  <si>
    <t>Truck-Deposit</t>
  </si>
  <si>
    <t>Equipment, workclothes, food</t>
  </si>
  <si>
    <t>Flatbed Truck- Deposit</t>
  </si>
  <si>
    <t>Flatbed Truck Balance</t>
  </si>
  <si>
    <t>12' Box Truck</t>
  </si>
  <si>
    <t>F250 Flatbed Truck</t>
  </si>
  <si>
    <t>T250 Flatbed Truck</t>
  </si>
  <si>
    <t>Work Trailer</t>
  </si>
  <si>
    <t>Temp plates- Trailer</t>
  </si>
  <si>
    <t>Trailer Equipment</t>
  </si>
  <si>
    <t>Equipment</t>
  </si>
  <si>
    <t>Trailer Registration</t>
  </si>
  <si>
    <t>Legal</t>
  </si>
  <si>
    <t>Attorney fees</t>
  </si>
  <si>
    <t>TJO Contracting</t>
  </si>
  <si>
    <t>2021 1099</t>
  </si>
  <si>
    <t>Sales</t>
  </si>
  <si>
    <t>Marcel Sabol</t>
  </si>
  <si>
    <t>08 Jeep Grand Cherokee</t>
  </si>
  <si>
    <t>Richard Clasby</t>
  </si>
  <si>
    <t>02 Ford F350</t>
  </si>
  <si>
    <t>David Pelletier Construction Co</t>
  </si>
  <si>
    <t>CK# 16155</t>
  </si>
  <si>
    <t>CK# 16162</t>
  </si>
  <si>
    <t>CK# 16184</t>
  </si>
  <si>
    <t>RJM Builders LLC</t>
  </si>
  <si>
    <t>CK # 32830</t>
  </si>
  <si>
    <t>Venmo</t>
  </si>
  <si>
    <t>CK# 16160</t>
  </si>
  <si>
    <t>Service Type</t>
  </si>
  <si>
    <t>Town</t>
  </si>
  <si>
    <t>Siding</t>
  </si>
  <si>
    <t>Norh Pembroke</t>
  </si>
  <si>
    <t>Pete's Sewer Service</t>
  </si>
  <si>
    <t>CK# 43969</t>
  </si>
  <si>
    <t>Plaistow</t>
  </si>
  <si>
    <t>CK# 19290 /Inv 8.5.21</t>
  </si>
  <si>
    <t>Scott R Morrissette</t>
  </si>
  <si>
    <t>CK# 3656</t>
  </si>
  <si>
    <t>11 Beebe Ln</t>
  </si>
  <si>
    <t>Kevin Ackert</t>
  </si>
  <si>
    <t>CK# 2314</t>
  </si>
  <si>
    <t>Shady Lane</t>
  </si>
  <si>
    <t>CK# 2061</t>
  </si>
  <si>
    <t>Porch</t>
  </si>
  <si>
    <t>CK# 16299</t>
  </si>
  <si>
    <t>CK# 20915331-6</t>
  </si>
  <si>
    <t>CK# 20915293-4</t>
  </si>
  <si>
    <t>Carrier Contracting Services</t>
  </si>
  <si>
    <t>CK # 221</t>
  </si>
  <si>
    <t>Siding/ Decks</t>
  </si>
  <si>
    <t>20 Birch St</t>
  </si>
  <si>
    <t>DRM Property Management</t>
  </si>
  <si>
    <t>CK# 108</t>
  </si>
  <si>
    <t>Wakefield</t>
  </si>
  <si>
    <t>Refund</t>
  </si>
  <si>
    <t>Legal Zoom</t>
  </si>
  <si>
    <t xml:space="preserve">CK# 231 </t>
  </si>
  <si>
    <t>5 Matthew Dr</t>
  </si>
  <si>
    <t>KWC Builders &amp; General Contractor</t>
  </si>
  <si>
    <t>CK# 2812</t>
  </si>
  <si>
    <t>Garage</t>
  </si>
  <si>
    <t>61 Mountain Rd</t>
  </si>
  <si>
    <t>422 Merrimack St LLC</t>
  </si>
  <si>
    <t>CK# 1087</t>
  </si>
  <si>
    <t>BTW Construction LLC</t>
  </si>
  <si>
    <t>CK# 1906</t>
  </si>
  <si>
    <t>103 Coneys</t>
  </si>
  <si>
    <t>CK# 16585</t>
  </si>
  <si>
    <t>Cheswick Realty LLC</t>
  </si>
  <si>
    <t>CK# 1422</t>
  </si>
  <si>
    <t>CK# 1191</t>
  </si>
  <si>
    <t>Dubois Fam Rev Trust</t>
  </si>
  <si>
    <t>CK# 131</t>
  </si>
  <si>
    <t>Exterior Trim Repairs</t>
  </si>
  <si>
    <t>Hampton</t>
  </si>
  <si>
    <t>CK# 16720</t>
  </si>
  <si>
    <t>James Pelletier</t>
  </si>
  <si>
    <t>CK# 1029</t>
  </si>
  <si>
    <t>Grand Total</t>
  </si>
  <si>
    <t>2021</t>
  </si>
  <si>
    <t>Qtr1</t>
  </si>
  <si>
    <t>Jan</t>
  </si>
  <si>
    <t>Qtr2</t>
  </si>
  <si>
    <t>Jun</t>
  </si>
  <si>
    <t>Qtr3</t>
  </si>
  <si>
    <t>Jul</t>
  </si>
  <si>
    <t>Aug</t>
  </si>
  <si>
    <t>Sep</t>
  </si>
  <si>
    <t>Qtr4</t>
  </si>
  <si>
    <t>2022</t>
  </si>
  <si>
    <t>Feb</t>
  </si>
  <si>
    <t>Mar</t>
  </si>
  <si>
    <t>Apr</t>
  </si>
  <si>
    <t>May</t>
  </si>
  <si>
    <t>Sum of Amount</t>
  </si>
  <si>
    <t>7 Wellington</t>
  </si>
  <si>
    <t>CK# 1044</t>
  </si>
  <si>
    <t>Big Island Pond Remodeling</t>
  </si>
  <si>
    <t>Return</t>
  </si>
  <si>
    <t>Tools, Materials</t>
  </si>
  <si>
    <t xml:space="preserve"> </t>
  </si>
  <si>
    <t>Current Period as % of Sales</t>
  </si>
  <si>
    <t xml:space="preserve">  % Change from Prior Period</t>
  </si>
  <si>
    <t>Sales Revenue</t>
  </si>
  <si>
    <t>Total Sales Revenue  [J]</t>
  </si>
  <si>
    <t>Gross Profit [L] = [J - K]</t>
  </si>
  <si>
    <t>Operating Expenses</t>
  </si>
  <si>
    <t>General and Administrative</t>
  </si>
  <si>
    <t>Wages and salaries</t>
  </si>
  <si>
    <t>Outside services</t>
  </si>
  <si>
    <t>Meals and entertainment</t>
  </si>
  <si>
    <t>Repairs and maintenance</t>
  </si>
  <si>
    <t>Total General and Administrative Expenses  [O]</t>
  </si>
  <si>
    <t>Total Operating Expenses  
[P] = [M + N + O]</t>
  </si>
  <si>
    <t>Income from Operations  
[Q] = [L - P]</t>
  </si>
  <si>
    <t>Other Income  [R]</t>
  </si>
  <si>
    <t>Taxes</t>
  </si>
  <si>
    <t>Income taxes</t>
  </si>
  <si>
    <t>Payroll taxes</t>
  </si>
  <si>
    <t>Real estate taxes</t>
  </si>
  <si>
    <t>Other taxes (specify)</t>
  </si>
  <si>
    <t>Total Taxes  [S]</t>
  </si>
  <si>
    <t>Net Profit  [T] = [Q + R - S]</t>
  </si>
  <si>
    <t>Prior Period:   2021</t>
  </si>
  <si>
    <t>Current Period:   2022</t>
  </si>
  <si>
    <t>Total Check:</t>
  </si>
  <si>
    <t>Refunds</t>
  </si>
  <si>
    <t>Dates</t>
  </si>
  <si>
    <t>Income</t>
  </si>
  <si>
    <t>Expenses</t>
  </si>
  <si>
    <t>Building a Better NH, LLC Profit/ Loss Dashboard 2021-2022</t>
  </si>
  <si>
    <t>Expense Sub-Category</t>
  </si>
  <si>
    <t>Expense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</si>
</sst>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yyyy\-mm\-dd;@"/>
    <numFmt numFmtId="165" formatCode="&quot;$&quot;#,##0.00"/>
    <numFmt numFmtId="166" formatCode="0.0%"/>
  </numFmts>
  <fonts count="13" x14ac:knownFonts="1">
    <font>
      <sz val="11"/>
      <color theme="1"/>
      <name val="Calibri"/>
      <family val="2"/>
      <scheme val="minor"/>
    </font>
    <font>
      <sz val="10"/>
      <color theme="1"/>
      <name val="Calibri"/>
      <family val="2"/>
      <scheme val="minor"/>
    </font>
    <font>
      <sz val="9"/>
      <color theme="1" tint="0.14999847407452621"/>
      <name val="Calibri"/>
      <family val="2"/>
      <scheme val="minor"/>
    </font>
    <font>
      <sz val="9"/>
      <color theme="1"/>
      <name val="Calibri"/>
      <family val="2"/>
      <scheme val="minor"/>
    </font>
    <font>
      <sz val="10"/>
      <color theme="5"/>
      <name val="Calibri"/>
      <family val="2"/>
      <scheme val="minor"/>
    </font>
    <font>
      <sz val="10"/>
      <color theme="0"/>
      <name val="Calibri"/>
      <family val="2"/>
      <scheme val="minor"/>
    </font>
    <font>
      <sz val="9"/>
      <color theme="0"/>
      <name val="Calibri"/>
      <family val="2"/>
      <scheme val="minor"/>
    </font>
    <font>
      <sz val="12"/>
      <color theme="1"/>
      <name val="Calibri"/>
      <family val="2"/>
      <scheme val="minor"/>
    </font>
    <font>
      <sz val="12"/>
      <color theme="5"/>
      <name val="Calibri"/>
      <family val="2"/>
      <scheme val="minor"/>
    </font>
    <font>
      <sz val="10"/>
      <color theme="3"/>
      <name val="Calibri"/>
      <family val="2"/>
      <scheme val="minor"/>
    </font>
    <font>
      <b/>
      <sz val="22"/>
      <color theme="4"/>
      <name val="Calibri Light"/>
      <family val="2"/>
      <scheme val="major"/>
    </font>
    <font>
      <sz val="8"/>
      <name val="Calibri"/>
      <family val="2"/>
      <scheme val="minor"/>
    </font>
    <font>
      <b/>
      <sz val="20"/>
      <color theme="4"/>
      <name val="Calibri Light"/>
      <family val="2"/>
      <scheme val="major"/>
    </font>
  </fonts>
  <fills count="6">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4.9989318521683403E-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bottom style="thin">
        <color theme="0" tint="-0.14996795556505021"/>
      </bottom>
      <diagonal/>
    </border>
  </borders>
  <cellStyleXfs count="1">
    <xf numFmtId="0" fontId="0" fillId="0" borderId="0"/>
  </cellStyleXfs>
  <cellXfs count="37">
    <xf numFmtId="0" fontId="0" fillId="0" borderId="0" xfId="0"/>
    <xf numFmtId="164" fontId="0" fillId="0" borderId="0" xfId="0" applyNumberFormat="1" applyAlignment="1">
      <alignment horizontal="left"/>
    </xf>
    <xf numFmtId="165" fontId="0" fillId="0" borderId="0" xfId="0" applyNumberFormat="1" applyAlignment="1">
      <alignment horizontal="right"/>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shrinkToFit="1"/>
    </xf>
    <xf numFmtId="165" fontId="0" fillId="0" borderId="0" xfId="0" applyNumberFormat="1"/>
    <xf numFmtId="0" fontId="0" fillId="0" borderId="0" xfId="0" applyAlignment="1">
      <alignment horizontal="left" indent="1"/>
    </xf>
    <xf numFmtId="164" fontId="0" fillId="0" borderId="0" xfId="0" applyNumberFormat="1" applyAlignment="1">
      <alignment horizontal="left" indent="1"/>
    </xf>
    <xf numFmtId="0" fontId="0" fillId="2" borderId="0" xfId="0" applyFill="1"/>
    <xf numFmtId="0" fontId="1" fillId="0" borderId="0" xfId="0" applyFont="1" applyAlignment="1">
      <alignment vertical="center"/>
    </xf>
    <xf numFmtId="0" fontId="2" fillId="0" borderId="0" xfId="0" applyFont="1" applyAlignment="1">
      <alignment horizontal="left" vertical="center" indent="1"/>
    </xf>
    <xf numFmtId="44" fontId="3" fillId="0" borderId="0" xfId="0" applyNumberFormat="1" applyFont="1" applyAlignment="1">
      <alignment horizontal="center" vertical="center"/>
    </xf>
    <xf numFmtId="166" fontId="3" fillId="0" borderId="0" xfId="0" applyNumberFormat="1" applyFont="1" applyAlignment="1">
      <alignment horizontal="center" vertical="center"/>
    </xf>
    <xf numFmtId="0" fontId="4" fillId="0" borderId="0" xfId="0" applyFont="1" applyAlignment="1">
      <alignment horizontal="left" vertical="center" indent="1"/>
    </xf>
    <xf numFmtId="166" fontId="1" fillId="3" borderId="1" xfId="0" applyNumberFormat="1" applyFont="1" applyFill="1" applyBorder="1" applyAlignment="1">
      <alignment horizontal="center" vertical="center"/>
    </xf>
    <xf numFmtId="0" fontId="1" fillId="0" borderId="0" xfId="0" applyFont="1" applyAlignment="1">
      <alignment horizontal="right" vertical="center" indent="1"/>
    </xf>
    <xf numFmtId="0" fontId="1" fillId="0" borderId="0" xfId="0" applyFont="1" applyAlignment="1">
      <alignment vertical="center" wrapText="1"/>
    </xf>
    <xf numFmtId="0" fontId="2" fillId="0" borderId="0" xfId="0" applyFont="1" applyAlignment="1">
      <alignment horizontal="left" vertical="center" wrapText="1"/>
    </xf>
    <xf numFmtId="44" fontId="5" fillId="4" borderId="1" xfId="0" applyNumberFormat="1" applyFont="1" applyFill="1" applyBorder="1" applyAlignment="1">
      <alignment horizontal="center" vertical="center" wrapText="1"/>
    </xf>
    <xf numFmtId="166" fontId="6" fillId="4" borderId="1" xfId="0" applyNumberFormat="1" applyFont="1" applyFill="1" applyBorder="1" applyAlignment="1">
      <alignment horizontal="center" vertical="center" wrapText="1"/>
    </xf>
    <xf numFmtId="0" fontId="7" fillId="0" borderId="0" xfId="0" applyFont="1" applyAlignment="1">
      <alignment vertical="center"/>
    </xf>
    <xf numFmtId="0" fontId="8" fillId="0" borderId="2" xfId="0" applyFont="1" applyBorder="1" applyAlignment="1">
      <alignment vertical="center"/>
    </xf>
    <xf numFmtId="44" fontId="6" fillId="0" borderId="2" xfId="0" applyNumberFormat="1" applyFont="1" applyBorder="1" applyAlignment="1">
      <alignment horizontal="center" vertical="center"/>
    </xf>
    <xf numFmtId="166" fontId="6" fillId="0" borderId="2" xfId="0" applyNumberFormat="1" applyFont="1" applyBorder="1" applyAlignment="1">
      <alignment horizontal="center" vertical="center"/>
    </xf>
    <xf numFmtId="0" fontId="2" fillId="0" borderId="0" xfId="0" applyFont="1" applyAlignment="1">
      <alignment horizontal="right" vertical="center" indent="1"/>
    </xf>
    <xf numFmtId="44" fontId="3" fillId="5"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9" fillId="0" borderId="0" xfId="0" applyFont="1" applyAlignment="1">
      <alignment horizontal="right" vertical="center" indent="1"/>
    </xf>
    <xf numFmtId="44" fontId="3" fillId="3" borderId="1" xfId="0" applyNumberFormat="1" applyFont="1" applyFill="1" applyBorder="1" applyAlignment="1">
      <alignment horizontal="center" vertical="center"/>
    </xf>
    <xf numFmtId="0" fontId="9" fillId="0" borderId="0" xfId="0" applyFont="1" applyAlignment="1">
      <alignment vertical="center"/>
    </xf>
    <xf numFmtId="44" fontId="9" fillId="0" borderId="0" xfId="0" applyNumberFormat="1" applyFont="1" applyAlignment="1">
      <alignment horizontal="center" vertical="center"/>
    </xf>
    <xf numFmtId="166" fontId="9" fillId="0" borderId="0" xfId="0" applyNumberFormat="1" applyFont="1" applyAlignment="1">
      <alignment horizontal="center" vertical="center"/>
    </xf>
    <xf numFmtId="0" fontId="9" fillId="0" borderId="0" xfId="0" applyFont="1" applyAlignment="1">
      <alignment horizontal="right" vertical="center" wrapText="1" indent="1"/>
    </xf>
    <xf numFmtId="164" fontId="0" fillId="0" borderId="0" xfId="0" applyNumberFormat="1"/>
    <xf numFmtId="0" fontId="12" fillId="2" borderId="0" xfId="0" applyFont="1" applyFill="1" applyAlignment="1">
      <alignment horizontal="center"/>
    </xf>
    <xf numFmtId="0" fontId="10" fillId="2" borderId="0" xfId="0" applyFont="1" applyFill="1" applyAlignment="1">
      <alignment horizontal="center"/>
    </xf>
  </cellXfs>
  <cellStyles count="1">
    <cellStyle name="Normal" xfId="0" builtinId="0"/>
  </cellStyles>
  <dxfs count="12">
    <dxf>
      <font>
        <color rgb="FFC00000"/>
      </font>
    </dxf>
    <dxf>
      <numFmt numFmtId="165" formatCode="&quot;$&quot;#,##0.00"/>
    </dxf>
    <dxf>
      <numFmt numFmtId="164" formatCode="yyyy\-mm\-dd;@"/>
    </dxf>
    <dxf>
      <numFmt numFmtId="165" formatCode="&quot;$&quot;#,##0.00"/>
    </dxf>
    <dxf>
      <numFmt numFmtId="164" formatCode="yyyy\-mm\-dd;@"/>
    </dxf>
    <dxf>
      <numFmt numFmtId="165" formatCode="&quot;$&quot;#,##0.00"/>
      <alignment horizontal="right"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1" readingOrder="0"/>
    </dxf>
    <dxf>
      <numFmt numFmtId="164" formatCode="yyyy\-mm\-dd;@"/>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[BBNHproject.xlsx]Working Sheet!PivotTable2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Monthly Income by Year</a:t>
            </a:r>
            <a:endParaRPr lang="en-US"/>
          </a:p>
        </c:rich>
      </c:tx>
      <c:layout>
        <c:manualLayout>
          <c:xMode val="edge"/>
          <c:yMode val="edge"/>
          <c:x val="0.19472836692640455"/>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 Sheet'!$B$21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'Working Sheet'!$A$22:$A$34</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multiLvlStrCache>
            </c:multiLvlStrRef>
          </c:cat>
          <c:val>
            <c:numRef>
              <c:f>'Working Sheet'!$B$22:$B$34</c:f>
              <c:numCache>
                <c:formatCode>"$"#,##0.00</c:formatCode>
                <c:ptCount val="9"/>
                <c:pt idx="0">
                  <c:v>7108.13</c:v>
                </c:pt>
                <c:pt idx="1">
                  <c:v>6125</c:v>
                </c:pt>
                <c:pt idx="2">
                  <c:v>8064</c:v>
                </c:pt>
                <c:pt idx="3">
                  <c:v>9054</c:v>
                </c:pt>
                <c:pt idx="4">
                  <c:v>13971</c:v>
                </c:pt>
                <c:pt idx="5">
                  <c:v>4250</c:v>
                </c:pt>
                <c:pt idx="6">
                  <c:v>7982.5</c:v>
                </c:pt>
                <c:pt idx="7">
                  <c:v>10741.25</c:v>
                </c:pt>
                <c:pt idx="8">
                  <c:v>4000</c:v>
                </c:pt>
              </c:numCache>
            </c:numRef>
          </c:val>
          <c:extLst>
            <c:ext xmlns:c16="http://schemas.microsoft.com/office/drawing/2014/chart" uri="{C3380CC4-5D6E-409C-BE32-E72D297353CC}">
              <c16:uniqueId val="{00000000-6EBE-4DAF-9BCC-E936804A1E36}"/>
            </c:ext>
          </c:extLst>
        </c:ser>
        <c:dLbls>
          <c:showLegendKey val="0"/>
          <c:showVal val="0"/>
          <c:showCatName val="0"/>
          <c:showSerName val="0"/>
          <c:showPercent val="0"/>
          <c:showBubbleSize val="0"/>
        </c:dLbls>
        <c:axId val="2016917792"/>
        <c:axId val="2016932768"/>
      </c:areaChart>
      <c:catAx>
        <c:axId val="20169177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32768"/>
        <c:crosses val="autoZero"/>
        <c:auto val="1"/>
        <c:lblAlgn val="ctr"/>
        <c:lblOffset val="100"/>
        <c:noMultiLvlLbl val="0"/>
      </c:catAx>
      <c:valAx>
        <c:axId val="2016932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17792"/>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[BBNHproject.xlsx]Working Sheet!PivotTable1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Quarterly</a:t>
            </a:r>
            <a:r>
              <a:rPr lang="en-US" baseline="0"/>
              <a:t> Income '21-'22</a:t>
            </a:r>
            <a:endParaRPr lang="en-US"/>
          </a:p>
        </c:rich>
      </c:tx>
      <c:layout>
        <c:manualLayout>
          <c:xMode val="edge"/>
          <c:yMode val="edge"/>
          <c:x val="0.19644444444444445"/>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cat>
            <c:multiLvlStrRef>
              <c:f>'Working Sheet'!$A$2:$A$11</c:f>
              <c:multiLvlStrCache>
                <c:ptCount val="7"/>
                <c:lvl>
                  <c:pt idx="0">
                    <c:v>Qtr1</c:v>
                  </c:pt>
                  <c:pt idx="1">
                    <c:v>Qtr2</c:v>
                  </c:pt>
                  <c:pt idx="2">
                    <c:v>Qtr3</c:v>
                  </c:pt>
                  <c:pt idx="3">
                    <c:v>Qtr4</c:v>
                  </c:pt>
                  <c:pt idx="4">
                    <c:v>Qtr1</c:v>
                  </c:pt>
                  <c:pt idx="5">
                    <c:v>Qtr2</c:v>
                  </c:pt>
                  <c:pt idx="6">
                    <c:v>Qtr3</c:v>
                  </c:pt>
                </c:lvl>
                <c:lvl>
                  <c:pt idx="0">
                    <c:v>2021</c:v>
                  </c:pt>
                  <c:pt idx="4">
                    <c:v>2022</c:v>
                  </c:pt>
                </c:lvl>
              </c:multiLvlStrCache>
            </c:multiLvlStrRef>
          </c:cat>
          <c:val>
            <c:numRef>
              <c:f>'Working Sheet'!$B$2:$B$11</c:f>
              <c:numCache>
                <c:formatCode>"$"#,##0.00</c:formatCode>
                <c:ptCount val="7"/>
                <c:pt idx="0">
                  <c:v>14000</c:v>
                </c:pt>
                <c:pt idx="1">
                  <c:v>4723</c:v>
                </c:pt>
                <c:pt idx="2">
                  <c:v>32328.75</c:v>
                </c:pt>
                <c:pt idx="3">
                  <c:v>28354.399999999998</c:v>
                </c:pt>
                <c:pt idx="4">
                  <c:v>21297.13</c:v>
                </c:pt>
                <c:pt idx="5">
                  <c:v>27275</c:v>
                </c:pt>
                <c:pt idx="6">
                  <c:v>22723.75</c:v>
                </c:pt>
              </c:numCache>
            </c:numRef>
          </c:val>
          <c:smooth val="0"/>
          <c:extLst>
            <c:ext xmlns:c16="http://schemas.microsoft.com/office/drawing/2014/chart" uri="{C3380CC4-5D6E-409C-BE32-E72D297353CC}">
              <c16:uniqueId val="{00000001-1164-47CD-9F7C-1C81AC45D197}"/>
            </c:ext>
          </c:extLst>
        </c:ser>
        <c:dLbls>
          <c:dLblPos val="t"/>
          <c:showLegendKey val="0"/>
          <c:showVal val="1"/>
          <c:showCatName val="0"/>
          <c:showSerName val="0"/>
          <c:showPercent val="0"/>
          <c:showBubbleSize val="0"/>
        </c:dLbls>
        <c:marker val="1"/>
        <c:smooth val="0"/>
        <c:axId val="1634765888"/>
        <c:axId val="1634759232"/>
      </c:lineChart>
      <c:catAx>
        <c:axId val="16347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accent1"/>
                  </a:solidFill>
                </a:ln>
                <a:solidFill>
                  <a:schemeClr val="tx1">
                    <a:lumMod val="75000"/>
                    <a:lumOff val="25000"/>
                  </a:schemeClr>
                </a:solidFill>
                <a:latin typeface="+mn-lt"/>
                <a:ea typeface="+mn-ea"/>
                <a:cs typeface="+mn-cs"/>
              </a:defRPr>
            </a:pPr>
            <a:endParaRPr lang="en-US"/>
          </a:p>
        </c:txPr>
        <c:crossAx val="1634759232"/>
        <c:crosses val="autoZero"/>
        <c:auto val="1"/>
        <c:lblAlgn val="ctr"/>
        <c:lblOffset val="100"/>
        <c:noMultiLvlLbl val="0"/>
      </c:catAx>
      <c:valAx>
        <c:axId val="163475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one"/>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[BBNHproject.xlsx]Working Sheet!PivotTable3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Totals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'Working Sheet'!$B$41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34-485F-B9DA-F73C6A0C5E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34-485F-B9DA-F73C6A0C5E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34-485F-B9DA-F73C6A0C5E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34-485F-B9DA-F73C6A0C5E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34-485F-B9DA-F73C6A0C5E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34-485F-B9DA-F73C6A0C5E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Sheet'!$A$42:$A$48</c:f>
              <c:strCache>
                <c:ptCount val="6"/>
                <c:pt idx="0">
                  <c:v>Equipment</c:v>
                </c:pt>
                <c:pt idx="1">
                  <c:v>Legal</c:v>
                </c:pt>
                <c:pt idx="2">
                  <c:v>Rent</c:v>
                </c:pt>
                <c:pt idx="3">
                  <c:v>Supplies</c:v>
                </c:pt>
                <c:pt idx="4">
                  <c:v>Telephone</c:v>
                </c:pt>
                <c:pt idx="5">
                  <c:v>Return</c:v>
                </c:pt>
              </c:strCache>
            </c:strRef>
          </c:cat>
          <c:val>
            <c:numRef>
              <c:f>'Working Sheet'!$B$42:$B$48</c:f>
              <c:numCache>
                <c:formatCode>General</c:formatCode>
                <c:ptCount val="6"/>
                <c:pt idx="0">
                  <c:v>-8958.5</c:v>
                </c:pt>
                <c:pt idx="1">
                  <c:v>-3025</c:v>
                </c:pt>
                <c:pt idx="2">
                  <c:v>-1221.6399999999999</c:v>
                </c:pt>
                <c:pt idx="3">
                  <c:v>-7126.2199999999993</c:v>
                </c:pt>
                <c:pt idx="4">
                  <c:v>-231</c:v>
                </c:pt>
                <c:pt idx="5">
                  <c:v>158.6</c:v>
                </c:pt>
              </c:numCache>
            </c:numRef>
          </c:val>
          <c:extLst>
            <c:ext xmlns:c16="http://schemas.microsoft.com/office/drawing/2014/chart" uri="{C3380CC4-5D6E-409C-BE32-E72D297353CC}">
              <c16:uniqueId val="{0000000C-5A34-485F-B9DA-F73C6A0C5E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Expense Subset</a:t>
            </a:r>
          </a:p>
        </c:rich>
      </c:tx>
      <c:layout>
        <c:manualLayout>
          <c:xMode val="edge"/>
          <c:yMode val="edge"/>
          <c:x val="0.46861789151356081"/>
          <c:y val="4.16666666666666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Sheet'!$J$59</c:f>
              <c:strCache>
                <c:ptCount val="1"/>
                <c:pt idx="0">
                  <c:v>Expense Amount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numFmt formatCode="&quot;$&quot;#,##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 Sheet'!$I$60:$I$82</c:f>
              <c:strCache>
                <c:ptCount val="21"/>
                <c:pt idx="0">
                  <c:v>Materials</c:v>
                </c:pt>
                <c:pt idx="1">
                  <c:v>Attorney fees</c:v>
                </c:pt>
                <c:pt idx="2">
                  <c:v>Tools</c:v>
                </c:pt>
                <c:pt idx="3">
                  <c:v>Office Supplies</c:v>
                </c:pt>
                <c:pt idx="4">
                  <c:v>Truck-Deposit</c:v>
                </c:pt>
                <c:pt idx="5">
                  <c:v>12' Box Truck</c:v>
                </c:pt>
                <c:pt idx="6">
                  <c:v>Work Trailer</c:v>
                </c:pt>
                <c:pt idx="7">
                  <c:v>Temp plates- Trailer</c:v>
                </c:pt>
                <c:pt idx="8">
                  <c:v>Flatbed Truck- Deposit</c:v>
                </c:pt>
                <c:pt idx="9">
                  <c:v>F250 Flatbed Truck</c:v>
                </c:pt>
                <c:pt idx="10">
                  <c:v>Trailer Equipment</c:v>
                </c:pt>
                <c:pt idx="11">
                  <c:v>Flatbed Truck Balance</c:v>
                </c:pt>
                <c:pt idx="12">
                  <c:v>Trailer Registration</c:v>
                </c:pt>
                <c:pt idx="13">
                  <c:v>T250 Flatbed Truck</c:v>
                </c:pt>
                <c:pt idx="14">
                  <c:v>Equipment, workclothes, food</c:v>
                </c:pt>
                <c:pt idx="15">
                  <c:v>Tools, Materials</c:v>
                </c:pt>
                <c:pt idx="16">
                  <c:v>Toolbelt</c:v>
                </c:pt>
                <c:pt idx="17">
                  <c:v>Parts</c:v>
                </c:pt>
                <c:pt idx="18">
                  <c:v>Repair kit</c:v>
                </c:pt>
                <c:pt idx="19">
                  <c:v>Storage</c:v>
                </c:pt>
                <c:pt idx="20">
                  <c:v>Bill Payment</c:v>
                </c:pt>
              </c:strCache>
            </c:strRef>
          </c:cat>
          <c:val>
            <c:numRef>
              <c:f>'Working Sheet'!$J$60:$J$82</c:f>
              <c:numCache>
                <c:formatCode>General</c:formatCode>
                <c:ptCount val="21"/>
                <c:pt idx="0">
                  <c:v>2994.0600000000004</c:v>
                </c:pt>
                <c:pt idx="1">
                  <c:v>3025</c:v>
                </c:pt>
                <c:pt idx="2">
                  <c:v>1973.4</c:v>
                </c:pt>
                <c:pt idx="3">
                  <c:v>817.78</c:v>
                </c:pt>
                <c:pt idx="4">
                  <c:v>118.81</c:v>
                </c:pt>
                <c:pt idx="5">
                  <c:v>151.51</c:v>
                </c:pt>
                <c:pt idx="6">
                  <c:v>7000</c:v>
                </c:pt>
                <c:pt idx="7">
                  <c:v>28.5</c:v>
                </c:pt>
                <c:pt idx="8">
                  <c:v>150</c:v>
                </c:pt>
                <c:pt idx="9">
                  <c:v>226.63</c:v>
                </c:pt>
                <c:pt idx="10">
                  <c:v>1330</c:v>
                </c:pt>
                <c:pt idx="11">
                  <c:v>279.56</c:v>
                </c:pt>
                <c:pt idx="12">
                  <c:v>600</c:v>
                </c:pt>
                <c:pt idx="13">
                  <c:v>217.33</c:v>
                </c:pt>
                <c:pt idx="14">
                  <c:v>292.61</c:v>
                </c:pt>
                <c:pt idx="15">
                  <c:v>635.02</c:v>
                </c:pt>
                <c:pt idx="16">
                  <c:v>171.81</c:v>
                </c:pt>
                <c:pt idx="17">
                  <c:v>23.98</c:v>
                </c:pt>
                <c:pt idx="18">
                  <c:v>6.99</c:v>
                </c:pt>
                <c:pt idx="19">
                  <c:v>108.99</c:v>
                </c:pt>
                <c:pt idx="20">
                  <c:v>231</c:v>
                </c:pt>
              </c:numCache>
            </c:numRef>
          </c:val>
          <c:extLst>
            <c:ext xmlns:c16="http://schemas.microsoft.com/office/drawing/2014/chart" uri="{C3380CC4-5D6E-409C-BE32-E72D297353CC}">
              <c16:uniqueId val="{00000000-70E8-431B-9350-215659135088}"/>
            </c:ext>
          </c:extLst>
        </c:ser>
        <c:dLbls>
          <c:dLblPos val="outEnd"/>
          <c:showLegendKey val="0"/>
          <c:showVal val="1"/>
          <c:showCatName val="0"/>
          <c:showSerName val="0"/>
          <c:showPercent val="0"/>
          <c:showBubbleSize val="0"/>
        </c:dLbls>
        <c:gapWidth val="164"/>
        <c:overlap val="-22"/>
        <c:axId val="2025692576"/>
        <c:axId val="2025700480"/>
      </c:barChart>
      <c:catAx>
        <c:axId val="20256925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700480"/>
        <c:crosses val="autoZero"/>
        <c:auto val="1"/>
        <c:lblAlgn val="ctr"/>
        <c:lblOffset val="100"/>
        <c:noMultiLvlLbl val="0"/>
      </c:catAx>
      <c:valAx>
        <c:axId val="2025700480"/>
        <c:scaling>
          <c:orientation val="minMax"/>
        </c:scaling>
        <c:delete val="1"/>
        <c:axPos val="l"/>
        <c:numFmt formatCode="General" sourceLinked="1"/>
        <c:majorTickMark val="none"/>
        <c:minorTickMark val="none"/>
        <c:tickLblPos val="nextTo"/>
        <c:crossAx val="202569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[BBNHproject.xlsx]Working Sheet!PivotTable1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Quarterly</a:t>
            </a:r>
            <a:r>
              <a:rPr lang="en-US" baseline="0"/>
              <a:t> Income '21-'22</a:t>
            </a:r>
            <a:endParaRPr lang="en-US"/>
          </a:p>
        </c:rich>
      </c:tx>
      <c:layout>
        <c:manualLayout>
          <c:xMode val="edge"/>
          <c:yMode val="edge"/>
          <c:x val="0.19644444444444445"/>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cat>
            <c:multiLvlStrRef>
              <c:f>'Working Sheet'!$A$2:$A$11</c:f>
              <c:multiLvlStrCache>
                <c:ptCount val="7"/>
                <c:lvl>
                  <c:pt idx="0">
                    <c:v>Qtr1</c:v>
                  </c:pt>
                  <c:pt idx="1">
                    <c:v>Qtr2</c:v>
                  </c:pt>
                  <c:pt idx="2">
                    <c:v>Qtr3</c:v>
                  </c:pt>
                  <c:pt idx="3">
                    <c:v>Qtr4</c:v>
                  </c:pt>
                  <c:pt idx="4">
                    <c:v>Qtr1</c:v>
                  </c:pt>
                  <c:pt idx="5">
                    <c:v>Qtr2</c:v>
                  </c:pt>
                  <c:pt idx="6">
                    <c:v>Qtr3</c:v>
                  </c:pt>
                </c:lvl>
                <c:lvl>
                  <c:pt idx="0">
                    <c:v>2021</c:v>
                  </c:pt>
                  <c:pt idx="4">
                    <c:v>2022</c:v>
                  </c:pt>
                </c:lvl>
              </c:multiLvlStrCache>
            </c:multiLvlStrRef>
          </c:cat>
          <c:val>
            <c:numRef>
              <c:f>'Working Sheet'!$B$2:$B$11</c:f>
              <c:numCache>
                <c:formatCode>"$"#,##0.00</c:formatCode>
                <c:ptCount val="7"/>
                <c:pt idx="0">
                  <c:v>14000</c:v>
                </c:pt>
                <c:pt idx="1">
                  <c:v>4723</c:v>
                </c:pt>
                <c:pt idx="2">
                  <c:v>32328.75</c:v>
                </c:pt>
                <c:pt idx="3">
                  <c:v>28354.399999999998</c:v>
                </c:pt>
                <c:pt idx="4">
                  <c:v>21297.13</c:v>
                </c:pt>
                <c:pt idx="5">
                  <c:v>27275</c:v>
                </c:pt>
                <c:pt idx="6">
                  <c:v>22723.75</c:v>
                </c:pt>
              </c:numCache>
            </c:numRef>
          </c:val>
          <c:smooth val="0"/>
          <c:extLst>
            <c:ext xmlns:c16="http://schemas.microsoft.com/office/drawing/2014/chart" uri="{C3380CC4-5D6E-409C-BE32-E72D297353CC}">
              <c16:uniqueId val="{00000000-69CE-4E5B-920B-AB74B3370963}"/>
            </c:ext>
          </c:extLst>
        </c:ser>
        <c:dLbls>
          <c:dLblPos val="t"/>
          <c:showLegendKey val="0"/>
          <c:showVal val="1"/>
          <c:showCatName val="0"/>
          <c:showSerName val="0"/>
          <c:showPercent val="0"/>
          <c:showBubbleSize val="0"/>
        </c:dLbls>
        <c:marker val="1"/>
        <c:smooth val="0"/>
        <c:axId val="1634765888"/>
        <c:axId val="1634759232"/>
      </c:lineChart>
      <c:catAx>
        <c:axId val="16347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accent1"/>
                  </a:solidFill>
                </a:ln>
                <a:solidFill>
                  <a:schemeClr val="tx1">
                    <a:lumMod val="75000"/>
                    <a:lumOff val="25000"/>
                  </a:schemeClr>
                </a:solidFill>
                <a:latin typeface="+mn-lt"/>
                <a:ea typeface="+mn-ea"/>
                <a:cs typeface="+mn-cs"/>
              </a:defRPr>
            </a:pPr>
            <a:endParaRPr lang="en-US"/>
          </a:p>
        </c:txPr>
        <c:crossAx val="1634759232"/>
        <c:crosses val="autoZero"/>
        <c:auto val="1"/>
        <c:lblAlgn val="ctr"/>
        <c:lblOffset val="100"/>
        <c:noMultiLvlLbl val="0"/>
      </c:catAx>
      <c:valAx>
        <c:axId val="163475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one"/>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[BBNHproject.xlsx]Working Sheet!PivotTable2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Monthly Income by Year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 Sheet'!$B$21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'Working Sheet'!$A$22:$A$34</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multiLvlStrCache>
            </c:multiLvlStrRef>
          </c:cat>
          <c:val>
            <c:numRef>
              <c:f>'Working Sheet'!$B$22:$B$34</c:f>
              <c:numCache>
                <c:formatCode>"$"#,##0.00</c:formatCode>
                <c:ptCount val="9"/>
                <c:pt idx="0">
                  <c:v>7108.13</c:v>
                </c:pt>
                <c:pt idx="1">
                  <c:v>6125</c:v>
                </c:pt>
                <c:pt idx="2">
                  <c:v>8064</c:v>
                </c:pt>
                <c:pt idx="3">
                  <c:v>9054</c:v>
                </c:pt>
                <c:pt idx="4">
                  <c:v>13971</c:v>
                </c:pt>
                <c:pt idx="5">
                  <c:v>4250</c:v>
                </c:pt>
                <c:pt idx="6">
                  <c:v>7982.5</c:v>
                </c:pt>
                <c:pt idx="7">
                  <c:v>10741.25</c:v>
                </c:pt>
                <c:pt idx="8">
                  <c:v>4000</c:v>
                </c:pt>
              </c:numCache>
            </c:numRef>
          </c:val>
          <c:extLst>
            <c:ext xmlns:c16="http://schemas.microsoft.com/office/drawing/2014/chart" uri="{C3380CC4-5D6E-409C-BE32-E72D297353CC}">
              <c16:uniqueId val="{00000000-6769-4F60-A78A-15434F8631E2}"/>
            </c:ext>
          </c:extLst>
        </c:ser>
        <c:dLbls>
          <c:showLegendKey val="0"/>
          <c:showVal val="0"/>
          <c:showCatName val="0"/>
          <c:showSerName val="0"/>
          <c:showPercent val="0"/>
          <c:showBubbleSize val="0"/>
        </c:dLbls>
        <c:axId val="2016917792"/>
        <c:axId val="2016932768"/>
      </c:areaChart>
      <c:catAx>
        <c:axId val="20169177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32768"/>
        <c:crosses val="autoZero"/>
        <c:auto val="1"/>
        <c:lblAlgn val="ctr"/>
        <c:lblOffset val="100"/>
        <c:noMultiLvlLbl val="0"/>
      </c:catAx>
      <c:valAx>
        <c:axId val="2016932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17792"/>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[BBNHproject.xlsx]Working Sheet!PivotTable3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'Working Sheet'!$B$41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6F-475F-8726-8FA71C2FD1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6F-475F-8726-8FA71C2FD1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6F-475F-8726-8FA71C2FD1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6F-475F-8726-8FA71C2FD1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6F-475F-8726-8FA71C2FD1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6F-475F-8726-8FA71C2FD179}"/>
              </c:ext>
            </c:extLst>
          </c:dPt>
          <c:cat>
            <c:strRef>
              <c:f>'Working Sheet'!$A$42:$A$48</c:f>
              <c:strCache>
                <c:ptCount val="6"/>
                <c:pt idx="0">
                  <c:v>Equipment</c:v>
                </c:pt>
                <c:pt idx="1">
                  <c:v>Legal</c:v>
                </c:pt>
                <c:pt idx="2">
                  <c:v>Rent</c:v>
                </c:pt>
                <c:pt idx="3">
                  <c:v>Supplies</c:v>
                </c:pt>
                <c:pt idx="4">
                  <c:v>Telephone</c:v>
                </c:pt>
                <c:pt idx="5">
                  <c:v>Return</c:v>
                </c:pt>
              </c:strCache>
            </c:strRef>
          </c:cat>
          <c:val>
            <c:numRef>
              <c:f>'Working Sheet'!$B$42:$B$48</c:f>
              <c:numCache>
                <c:formatCode>General</c:formatCode>
                <c:ptCount val="6"/>
                <c:pt idx="0">
                  <c:v>-8958.5</c:v>
                </c:pt>
                <c:pt idx="1">
                  <c:v>-3025</c:v>
                </c:pt>
                <c:pt idx="2">
                  <c:v>-1221.6399999999999</c:v>
                </c:pt>
                <c:pt idx="3">
                  <c:v>-7126.2199999999993</c:v>
                </c:pt>
                <c:pt idx="4">
                  <c:v>-231</c:v>
                </c:pt>
                <c:pt idx="5">
                  <c:v>158.6</c:v>
                </c:pt>
              </c:numCache>
            </c:numRef>
          </c:val>
          <c:extLst>
            <c:ext xmlns:c16="http://schemas.microsoft.com/office/drawing/2014/chart" uri="{C3380CC4-5D6E-409C-BE32-E72D297353CC}">
              <c16:uniqueId val="{00000000-C3E9-4759-A403-5D5B8AB566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Expense Subset</a:t>
            </a:r>
          </a:p>
        </c:rich>
      </c:tx>
      <c:layout>
        <c:manualLayout>
          <c:xMode val="edge"/>
          <c:yMode val="edge"/>
          <c:x val="0.46861789151356081"/>
          <c:y val="4.16666666666666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Sheet'!$J$59</c:f>
              <c:strCache>
                <c:ptCount val="1"/>
                <c:pt idx="0">
                  <c:v>Expense Amount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numFmt formatCode="&quot;$&quot;#,##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 Sheet'!$I$60:$I$82</c:f>
              <c:strCache>
                <c:ptCount val="21"/>
                <c:pt idx="0">
                  <c:v>Materials</c:v>
                </c:pt>
                <c:pt idx="1">
                  <c:v>Attorney fees</c:v>
                </c:pt>
                <c:pt idx="2">
                  <c:v>Tools</c:v>
                </c:pt>
                <c:pt idx="3">
                  <c:v>Office Supplies</c:v>
                </c:pt>
                <c:pt idx="4">
                  <c:v>Truck-Deposit</c:v>
                </c:pt>
                <c:pt idx="5">
                  <c:v>12' Box Truck</c:v>
                </c:pt>
                <c:pt idx="6">
                  <c:v>Work Trailer</c:v>
                </c:pt>
                <c:pt idx="7">
                  <c:v>Temp plates- Trailer</c:v>
                </c:pt>
                <c:pt idx="8">
                  <c:v>Flatbed Truck- Deposit</c:v>
                </c:pt>
                <c:pt idx="9">
                  <c:v>F250 Flatbed Truck</c:v>
                </c:pt>
                <c:pt idx="10">
                  <c:v>Trailer Equipment</c:v>
                </c:pt>
                <c:pt idx="11">
                  <c:v>Flatbed Truck Balance</c:v>
                </c:pt>
                <c:pt idx="12">
                  <c:v>Trailer Registration</c:v>
                </c:pt>
                <c:pt idx="13">
                  <c:v>T250 Flatbed Truck</c:v>
                </c:pt>
                <c:pt idx="14">
                  <c:v>Equipment, workclothes, food</c:v>
                </c:pt>
                <c:pt idx="15">
                  <c:v>Tools, Materials</c:v>
                </c:pt>
                <c:pt idx="16">
                  <c:v>Toolbelt</c:v>
                </c:pt>
                <c:pt idx="17">
                  <c:v>Parts</c:v>
                </c:pt>
                <c:pt idx="18">
                  <c:v>Repair kit</c:v>
                </c:pt>
                <c:pt idx="19">
                  <c:v>Storage</c:v>
                </c:pt>
                <c:pt idx="20">
                  <c:v>Bill Payment</c:v>
                </c:pt>
              </c:strCache>
            </c:strRef>
          </c:cat>
          <c:val>
            <c:numRef>
              <c:f>'Working Sheet'!$J$60:$J$82</c:f>
              <c:numCache>
                <c:formatCode>General</c:formatCode>
                <c:ptCount val="21"/>
                <c:pt idx="0">
                  <c:v>2994.0600000000004</c:v>
                </c:pt>
                <c:pt idx="1">
                  <c:v>3025</c:v>
                </c:pt>
                <c:pt idx="2">
                  <c:v>1973.4</c:v>
                </c:pt>
                <c:pt idx="3">
                  <c:v>817.78</c:v>
                </c:pt>
                <c:pt idx="4">
                  <c:v>118.81</c:v>
                </c:pt>
                <c:pt idx="5">
                  <c:v>151.51</c:v>
                </c:pt>
                <c:pt idx="6">
                  <c:v>7000</c:v>
                </c:pt>
                <c:pt idx="7">
                  <c:v>28.5</c:v>
                </c:pt>
                <c:pt idx="8">
                  <c:v>150</c:v>
                </c:pt>
                <c:pt idx="9">
                  <c:v>226.63</c:v>
                </c:pt>
                <c:pt idx="10">
                  <c:v>1330</c:v>
                </c:pt>
                <c:pt idx="11">
                  <c:v>279.56</c:v>
                </c:pt>
                <c:pt idx="12">
                  <c:v>600</c:v>
                </c:pt>
                <c:pt idx="13">
                  <c:v>217.33</c:v>
                </c:pt>
                <c:pt idx="14">
                  <c:v>292.61</c:v>
                </c:pt>
                <c:pt idx="15">
                  <c:v>635.02</c:v>
                </c:pt>
                <c:pt idx="16">
                  <c:v>171.81</c:v>
                </c:pt>
                <c:pt idx="17">
                  <c:v>23.98</c:v>
                </c:pt>
                <c:pt idx="18">
                  <c:v>6.99</c:v>
                </c:pt>
                <c:pt idx="19">
                  <c:v>108.99</c:v>
                </c:pt>
                <c:pt idx="20">
                  <c:v>231</c:v>
                </c:pt>
              </c:numCache>
            </c:numRef>
          </c:val>
          <c:extLst>
            <c:ext xmlns:c16="http://schemas.microsoft.com/office/drawing/2014/chart" uri="{C3380CC4-5D6E-409C-BE32-E72D297353CC}">
              <c16:uniqueId val="{00000000-15B5-4EC0-9071-7AE3676CB184}"/>
            </c:ext>
          </c:extLst>
        </c:ser>
        <c:dLbls>
          <c:dLblPos val="outEnd"/>
          <c:showLegendKey val="0"/>
          <c:showVal val="1"/>
          <c:showCatName val="0"/>
          <c:showSerName val="0"/>
          <c:showPercent val="0"/>
          <c:showBubbleSize val="0"/>
        </c:dLbls>
        <c:gapWidth val="164"/>
        <c:overlap val="-22"/>
        <c:axId val="2025692576"/>
        <c:axId val="2025700480"/>
      </c:barChart>
      <c:catAx>
        <c:axId val="20256925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700480"/>
        <c:crosses val="autoZero"/>
        <c:auto val="1"/>
        <c:lblAlgn val="ctr"/>
        <c:lblOffset val="100"/>
        <c:noMultiLvlLbl val="0"/>
      </c:catAx>
      <c:valAx>
        <c:axId val="2025700480"/>
        <c:scaling>
          <c:orientation val="minMax"/>
        </c:scaling>
        <c:delete val="1"/>
        <c:axPos val="l"/>
        <c:numFmt formatCode="General" sourceLinked="1"/>
        <c:majorTickMark val="none"/>
        <c:minorTickMark val="none"/>
        <c:tickLblPos val="nextTo"/>
        <c:crossAx val="202569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7</xdr:col>
      <xdr:colOff>220980</xdr:colOff>
      <xdr:row>0</xdr:row>
      <xdr:rowOff>144780</xdr:rowOff>
    </xdr:from>
    <xdr:to>
      <xdr:col>10</xdr:col>
      <xdr:colOff>220980</xdr:colOff>
      <xdr:row>10</xdr:row>
      <xdr:rowOff>51435</xdr:rowOff>
    </xdr:to>
    <mc:AlternateContent xmlns:mc="http://schemas.openxmlformats.org/markup-compatibility/2006" xmlns:sle15="http://schemas.microsoft.com/office/drawing/2012/slicer">
      <mc:Choice Requires="sle15">
        <xdr:graphicFrame macro="">
          <xdr:nvGraphicFramePr>
            <xdr:cNvPr id="2" name="Client">
              <a:extLst>
                <a:ext uri="{FF2B5EF4-FFF2-40B4-BE49-F238E27FC236}">
                  <a16:creationId xmlns:a16="http://schemas.microsoft.com/office/drawing/2014/main" id="{3CD45BF3-3B66-FDA4-9932-6958553E0391}"/>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mlns="">
        <xdr:sp macro="" textlink="">
          <xdr:nvSpPr>
            <xdr:cNvPr id="0" name=""/>
            <xdr:cNvSpPr>
              <a:spLocks noTextEdit="1"/>
            </xdr:cNvSpPr>
          </xdr:nvSpPr>
          <xdr:spPr>
            <a:xfrm>
              <a:off x="8404860" y="144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2</xdr:row>
      <xdr:rowOff>167640</xdr:rowOff>
    </xdr:from>
    <xdr:to>
      <xdr:col>7</xdr:col>
      <xdr:colOff>251460</xdr:colOff>
      <xdr:row>15</xdr:row>
      <xdr:rowOff>167640</xdr:rowOff>
    </xdr:to>
    <xdr:graphicFrame macro="">
      <xdr:nvGraphicFramePr>
        <xdr:cNvPr id="2" name="Chart 1">
          <a:extLst>
            <a:ext uri="{FF2B5EF4-FFF2-40B4-BE49-F238E27FC236}">
              <a16:creationId xmlns:a16="http://schemas.microsoft.com/office/drawing/2014/main" id="{5D673902-0441-4275-8255-5840A94BD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121920</xdr:colOff>
      <xdr:row>15</xdr:row>
      <xdr:rowOff>175260</xdr:rowOff>
    </xdr:from>
    <xdr:to>
      <xdr:col>7</xdr:col>
      <xdr:colOff>251460</xdr:colOff>
      <xdr:row>19</xdr:row>
      <xdr:rowOff>22860</xdr:rowOff>
    </xdr:to>
    <mc:AlternateContent xmlns:mc="http://schemas.openxmlformats.org/markup-compatibility/2006" xmlns:a14="http://schemas.microsoft.com/office/drawing/2010/main">
      <mc:Choice Requires="a14">
        <xdr:graphicFrame macro="">
          <xdr:nvGraphicFramePr>
            <xdr:cNvPr id="3" name="Years 1">
              <a:extLst>
                <a:ext uri="{FF2B5EF4-FFF2-40B4-BE49-F238E27FC236}">
                  <a16:creationId xmlns:a16="http://schemas.microsoft.com/office/drawing/2014/main" id="{D43063AC-7D1D-47AA-B1D8-4332CD088EE5}"/>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21920" y="2918460"/>
              <a:ext cx="4396740" cy="57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388620</xdr:colOff>
      <xdr:row>2</xdr:row>
      <xdr:rowOff>160020</xdr:rowOff>
    </xdr:from>
    <xdr:to>
      <xdr:col>15</xdr:col>
      <xdr:colOff>83820</xdr:colOff>
      <xdr:row>19</xdr:row>
      <xdr:rowOff>0</xdr:rowOff>
    </xdr:to>
    <xdr:graphicFrame macro="">
      <xdr:nvGraphicFramePr>
        <xdr:cNvPr id="4" name="Chart 3">
          <a:extLst>
            <a:ext uri="{FF2B5EF4-FFF2-40B4-BE49-F238E27FC236}">
              <a16:creationId xmlns:a16="http://schemas.microsoft.com/office/drawing/2014/main" id="{84B3349D-BD0C-41F8-B441-FD32CE91B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19</xdr:row>
      <xdr:rowOff>106680</xdr:rowOff>
    </xdr:from>
    <xdr:to>
      <xdr:col>7</xdr:col>
      <xdr:colOff>243840</xdr:colOff>
      <xdr:row>34</xdr:row>
      <xdr:rowOff>106680</xdr:rowOff>
    </xdr:to>
    <xdr:graphicFrame macro="">
      <xdr:nvGraphicFramePr>
        <xdr:cNvPr id="8" name="Chart 7">
          <a:extLst>
            <a:ext uri="{FF2B5EF4-FFF2-40B4-BE49-F238E27FC236}">
              <a16:creationId xmlns:a16="http://schemas.microsoft.com/office/drawing/2014/main" id="{556BEC4B-7450-4DEE-B39B-02E92D2BA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19</xdr:row>
      <xdr:rowOff>119743</xdr:rowOff>
    </xdr:from>
    <xdr:to>
      <xdr:col>15</xdr:col>
      <xdr:colOff>76200</xdr:colOff>
      <xdr:row>34</xdr:row>
      <xdr:rowOff>87086</xdr:rowOff>
    </xdr:to>
    <xdr:graphicFrame macro="">
      <xdr:nvGraphicFramePr>
        <xdr:cNvPr id="5" name="Chart 4">
          <a:extLst>
            <a:ext uri="{FF2B5EF4-FFF2-40B4-BE49-F238E27FC236}">
              <a16:creationId xmlns:a16="http://schemas.microsoft.com/office/drawing/2014/main" id="{F81ED7B8-419D-4594-B82E-CD192DF27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0</xdr:row>
      <xdr:rowOff>91440</xdr:rowOff>
    </xdr:from>
    <xdr:to>
      <xdr:col>8</xdr:col>
      <xdr:colOff>922020</xdr:colOff>
      <xdr:row>13</xdr:row>
      <xdr:rowOff>7620</xdr:rowOff>
    </xdr:to>
    <xdr:graphicFrame macro="">
      <xdr:nvGraphicFramePr>
        <xdr:cNvPr id="2" name="Chart 1">
          <a:extLst>
            <a:ext uri="{FF2B5EF4-FFF2-40B4-BE49-F238E27FC236}">
              <a16:creationId xmlns:a16="http://schemas.microsoft.com/office/drawing/2014/main" id="{EDBB4392-759F-66D3-F7A8-B7A1783CF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76200</xdr:colOff>
      <xdr:row>20</xdr:row>
      <xdr:rowOff>30481</xdr:rowOff>
    </xdr:from>
    <xdr:to>
      <xdr:col>4</xdr:col>
      <xdr:colOff>220980</xdr:colOff>
      <xdr:row>24</xdr:row>
      <xdr:rowOff>160021</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B46CE4C8-84A2-DA5F-8E16-C8B423194F7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05940" y="368808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281940</xdr:colOff>
      <xdr:row>19</xdr:row>
      <xdr:rowOff>160020</xdr:rowOff>
    </xdr:from>
    <xdr:to>
      <xdr:col>11</xdr:col>
      <xdr:colOff>160020</xdr:colOff>
      <xdr:row>32</xdr:row>
      <xdr:rowOff>106680</xdr:rowOff>
    </xdr:to>
    <xdr:graphicFrame macro="">
      <xdr:nvGraphicFramePr>
        <xdr:cNvPr id="5" name="Chart 4">
          <a:extLst>
            <a:ext uri="{FF2B5EF4-FFF2-40B4-BE49-F238E27FC236}">
              <a16:creationId xmlns:a16="http://schemas.microsoft.com/office/drawing/2014/main" id="{94340017-36A7-27BB-D0CD-1970978EF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34</xdr:row>
      <xdr:rowOff>160020</xdr:rowOff>
    </xdr:from>
    <xdr:to>
      <xdr:col>8</xdr:col>
      <xdr:colOff>198120</xdr:colOff>
      <xdr:row>49</xdr:row>
      <xdr:rowOff>160020</xdr:rowOff>
    </xdr:to>
    <xdr:graphicFrame macro="">
      <xdr:nvGraphicFramePr>
        <xdr:cNvPr id="6" name="Chart 5">
          <a:extLst>
            <a:ext uri="{FF2B5EF4-FFF2-40B4-BE49-F238E27FC236}">
              <a16:creationId xmlns:a16="http://schemas.microsoft.com/office/drawing/2014/main" id="{AAF15C7F-7386-80A9-7A86-E42954B84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57</xdr:row>
      <xdr:rowOff>160020</xdr:rowOff>
    </xdr:from>
    <xdr:to>
      <xdr:col>17</xdr:col>
      <xdr:colOff>381000</xdr:colOff>
      <xdr:row>73</xdr:row>
      <xdr:rowOff>160020</xdr:rowOff>
    </xdr:to>
    <xdr:graphicFrame macro="">
      <xdr:nvGraphicFramePr>
        <xdr:cNvPr id="3" name="Chart 2">
          <a:extLst>
            <a:ext uri="{FF2B5EF4-FFF2-40B4-BE49-F238E27FC236}">
              <a16:creationId xmlns:a16="http://schemas.microsoft.com/office/drawing/2014/main" id="{C8B3F632-D6CE-20BD-A733-91AC0D6F8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137159</xdr:colOff>
      <xdr:row>0</xdr:row>
      <xdr:rowOff>0</xdr:rowOff>
    </xdr:from>
    <xdr:to>
      <xdr:col>8</xdr:col>
      <xdr:colOff>1904</xdr:colOff>
      <xdr:row>3</xdr:row>
      <xdr:rowOff>2858</xdr:rowOff>
    </xdr:to>
    <xdr:sp macro="" textlink="">
      <xdr:nvSpPr>
        <xdr:cNvPr id="2" name="Rectangle 1">
          <a:extLst>
            <a:ext uri="{FF2B5EF4-FFF2-40B4-BE49-F238E27FC236}">
              <a16:creationId xmlns:a16="http://schemas.microsoft.com/office/drawing/2014/main" id="{0B99F567-9702-4254-97FB-63BD4A634193}"/>
            </a:ext>
            <a:ext uri="{C183D7F6-B498-43B3-948B-1728B52AA6E4}">
              <adec:decorative xmlns:adec="http://schemas.microsoft.com/office/drawing/2017/decorative" val="1"/>
            </a:ext>
          </a:extLst>
        </xdr:cNvPr>
        <xdr:cNvSpPr/>
      </xdr:nvSpPr>
      <xdr:spPr>
        <a:xfrm>
          <a:off x="137159" y="0"/>
          <a:ext cx="5274945" cy="1252538"/>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xdr:colOff>
      <xdr:row>0</xdr:row>
      <xdr:rowOff>129540</xdr:rowOff>
    </xdr:from>
    <xdr:to>
      <xdr:col>4</xdr:col>
      <xdr:colOff>5715</xdr:colOff>
      <xdr:row>1</xdr:row>
      <xdr:rowOff>173355</xdr:rowOff>
    </xdr:to>
    <xdr:sp macro="" textlink="">
      <xdr:nvSpPr>
        <xdr:cNvPr id="4" name="TextBox 3">
          <a:extLst>
            <a:ext uri="{FF2B5EF4-FFF2-40B4-BE49-F238E27FC236}">
              <a16:creationId xmlns:a16="http://schemas.microsoft.com/office/drawing/2014/main" id="{4B1C9E4A-4D87-4A05-8F62-FC59320A5B67}"/>
            </a:ext>
          </a:extLst>
        </xdr:cNvPr>
        <xdr:cNvSpPr txBox="1"/>
      </xdr:nvSpPr>
      <xdr:spPr>
        <a:xfrm>
          <a:off x="144780" y="129540"/>
          <a:ext cx="283273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1800">
              <a:solidFill>
                <a:schemeClr val="bg1"/>
              </a:solidFill>
              <a:latin typeface="+mj-lt"/>
            </a:rPr>
            <a:t>Building</a:t>
          </a:r>
          <a:r>
            <a:rPr lang="en-US" sz="1800" baseline="0">
              <a:solidFill>
                <a:schemeClr val="bg1"/>
              </a:solidFill>
              <a:latin typeface="+mj-lt"/>
            </a:rPr>
            <a:t> a Better NH, LLC</a:t>
          </a:r>
          <a:endParaRPr lang="en-US" sz="1800">
            <a:solidFill>
              <a:schemeClr val="bg1"/>
            </a:solidFill>
            <a:latin typeface="+mj-lt"/>
          </a:endParaRPr>
        </a:p>
      </xdr:txBody>
    </xdr:sp>
    <xdr:clientData/>
  </xdr:twoCellAnchor>
  <xdr:twoCellAnchor>
    <xdr:from>
      <xdr:col>1</xdr:col>
      <xdr:colOff>47625</xdr:colOff>
      <xdr:row>2</xdr:row>
      <xdr:rowOff>581025</xdr:rowOff>
    </xdr:from>
    <xdr:to>
      <xdr:col>3</xdr:col>
      <xdr:colOff>790575</xdr:colOff>
      <xdr:row>2</xdr:row>
      <xdr:rowOff>1162050</xdr:rowOff>
    </xdr:to>
    <xdr:sp macro="" textlink="">
      <xdr:nvSpPr>
        <xdr:cNvPr id="5" name="TextBox 4">
          <a:extLst>
            <a:ext uri="{FF2B5EF4-FFF2-40B4-BE49-F238E27FC236}">
              <a16:creationId xmlns:a16="http://schemas.microsoft.com/office/drawing/2014/main" id="{E9CF46BE-E2EE-4959-95ED-E0C1A7885495}"/>
            </a:ext>
          </a:extLst>
        </xdr:cNvPr>
        <xdr:cNvSpPr txBox="1"/>
      </xdr:nvSpPr>
      <xdr:spPr>
        <a:xfrm>
          <a:off x="200025" y="581025"/>
          <a:ext cx="347853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800">
              <a:solidFill>
                <a:schemeClr val="bg1"/>
              </a:solidFill>
              <a:effectLst/>
              <a:latin typeface="+mj-lt"/>
              <a:ea typeface="+mn-ea"/>
              <a:cs typeface="+mn-cs"/>
            </a:rPr>
            <a:t>Profit</a:t>
          </a:r>
          <a:r>
            <a:rPr lang="en-US" sz="1800" baseline="0">
              <a:solidFill>
                <a:schemeClr val="bg1"/>
              </a:solidFill>
              <a:effectLst/>
              <a:latin typeface="+mj-lt"/>
              <a:ea typeface="+mn-ea"/>
              <a:cs typeface="+mn-cs"/>
            </a:rPr>
            <a:t> &amp; Loss Statement</a:t>
          </a:r>
          <a:endParaRPr lang="en-US" sz="1800">
            <a:solidFill>
              <a:schemeClr val="bg1"/>
            </a:solidFill>
            <a:effectLst/>
            <a:latin typeface="+mj-lt"/>
          </a:endParaRPr>
        </a:p>
        <a:p>
          <a:r>
            <a:rPr lang="en-US" sz="1100">
              <a:solidFill>
                <a:schemeClr val="bg1"/>
              </a:solidFill>
            </a:rPr>
            <a:t>For the [year/month]</a:t>
          </a:r>
          <a:r>
            <a:rPr lang="en-US" sz="1100" baseline="0">
              <a:solidFill>
                <a:schemeClr val="bg1"/>
              </a:solidFill>
            </a:rPr>
            <a:t> that ended [enter date]</a:t>
          </a:r>
          <a:endParaRPr lang="en-US" sz="1100">
            <a:solidFill>
              <a:schemeClr val="bg1"/>
            </a:solidFill>
          </a:endParaRPr>
        </a:p>
        <a:p>
          <a:endParaRPr lang="en-US" sz="1050">
            <a:solidFill>
              <a:schemeClr val="tx1"/>
            </a:solidFill>
          </a:endParaRPr>
        </a:p>
      </xdr:txBody>
    </xdr:sp>
    <xdr:clientData/>
  </xdr:twoCellAnchor>
  <xdr:twoCellAnchor>
    <xdr:from>
      <xdr:col>1</xdr:col>
      <xdr:colOff>7620</xdr:colOff>
      <xdr:row>1</xdr:row>
      <xdr:rowOff>106680</xdr:rowOff>
    </xdr:from>
    <xdr:to>
      <xdr:col>7</xdr:col>
      <xdr:colOff>601980</xdr:colOff>
      <xdr:row>3</xdr:row>
      <xdr:rowOff>0</xdr:rowOff>
    </xdr:to>
    <xdr:sp macro="" textlink="">
      <xdr:nvSpPr>
        <xdr:cNvPr id="7" name="TextBox 6">
          <a:extLst>
            <a:ext uri="{FF2B5EF4-FFF2-40B4-BE49-F238E27FC236}">
              <a16:creationId xmlns:a16="http://schemas.microsoft.com/office/drawing/2014/main" id="{F7D8B9AD-D007-55D7-454F-4C0C793B739F}"/>
            </a:ext>
          </a:extLst>
        </xdr:cNvPr>
        <xdr:cNvSpPr txBox="1"/>
      </xdr:nvSpPr>
      <xdr:spPr>
        <a:xfrm>
          <a:off x="144780" y="472440"/>
          <a:ext cx="5257800" cy="77724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a:solidFill>
                <a:schemeClr val="bg1"/>
              </a:solidFill>
              <a:latin typeface="+mj-lt"/>
              <a:ea typeface="+mn-ea"/>
              <a:cs typeface="+mn-cs"/>
            </a:rPr>
            <a:t>Profit and Loss Statement</a:t>
          </a:r>
        </a:p>
        <a:p>
          <a:pPr marL="0" indent="0"/>
          <a:r>
            <a:rPr lang="en-US" sz="1400">
              <a:solidFill>
                <a:schemeClr val="bg1"/>
              </a:solidFill>
              <a:latin typeface="+mj-lt"/>
              <a:ea typeface="+mn-ea"/>
              <a:cs typeface="+mn-cs"/>
            </a:rPr>
            <a:t>For 2021</a:t>
          </a:r>
          <a:r>
            <a:rPr lang="en-US" sz="1400" baseline="0">
              <a:solidFill>
                <a:schemeClr val="bg1"/>
              </a:solidFill>
              <a:latin typeface="+mj-lt"/>
              <a:ea typeface="+mn-ea"/>
              <a:cs typeface="+mn-cs"/>
            </a:rPr>
            <a:t> and 2022</a:t>
          </a:r>
          <a:endParaRPr lang="en-US" sz="1400">
            <a:solidFill>
              <a:schemeClr val="bg1"/>
            </a:solidFill>
            <a:latin typeface="+mj-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ppy" refreshedDate="44849.084804166669" createdVersion="8" refreshedVersion="8" minRefreshableVersion="3" recordCount="68" xr:uid="{1F158902-3EC1-476E-9A10-7724603781F4}">
  <cacheSource type="worksheet">
    <worksheetSource name="Table3"/>
  </cacheSource>
  <cacheFields count="9">
    <cacheField name="Date" numFmtId="164">
      <sharedItems containsSemiMixedTypes="0" containsNonDate="0" containsDate="1" containsString="0" minDate="2021-01-01T00:00:00" maxDate="2022-09-29T00:00:00" count="64">
        <d v="2021-01-01T00:00:00"/>
        <d v="2021-06-04T00:00:00"/>
        <d v="2021-06-08T00:00:00"/>
        <d v="2021-06-17T00:00:00"/>
        <d v="2021-06-18T00:00:00"/>
        <d v="2021-06-23T00:00:00"/>
        <d v="2021-07-01T00:00:00"/>
        <d v="2021-07-19T00:00:00"/>
        <d v="2021-07-21T00:00:00"/>
        <d v="2021-07-22T00:00:00"/>
        <d v="2021-08-04T00:00:00"/>
        <d v="2021-08-06T00:00:00"/>
        <d v="2021-08-09T00:00:00"/>
        <d v="2021-08-11T00:00:00"/>
        <d v="2021-08-16T00:00:00"/>
        <d v="2021-08-19T00:00:00"/>
        <d v="2021-08-31T00:00:00"/>
        <d v="2021-09-04T00:00:00"/>
        <d v="2021-09-05T00:00:00"/>
        <d v="2021-09-24T00:00:00"/>
        <d v="2021-10-14T00:00:00"/>
        <d v="2021-10-15T00:00:00"/>
        <d v="2021-10-19T00:00:00"/>
        <d v="2021-10-28T00:00:00"/>
        <d v="2021-11-02T00:00:00"/>
        <d v="2021-11-10T00:00:00"/>
        <d v="2021-11-12T00:00:00"/>
        <d v="2021-11-19T00:00:00"/>
        <d v="2021-11-22T00:00:00"/>
        <d v="2021-12-11T00:00:00"/>
        <d v="2021-12-14T00:00:00"/>
        <d v="2021-12-20T00:00:00"/>
        <d v="2021-12-23T00:00:00"/>
        <d v="2022-01-07T00:00:00"/>
        <d v="2022-01-11T00:00:00"/>
        <d v="2022-01-24T00:00:00"/>
        <d v="2022-02-05T00:00:00"/>
        <d v="2022-02-12T00:00:00"/>
        <d v="2022-02-22T00:00:00"/>
        <d v="2022-03-02T00:00:00"/>
        <d v="2022-03-04T00:00:00"/>
        <d v="2022-03-14T00:00:00"/>
        <d v="2022-03-16T00:00:00"/>
        <d v="2022-03-23T00:00:00"/>
        <d v="2022-03-25T00:00:00"/>
        <d v="2022-04-01T00:00:00"/>
        <d v="2022-04-18T00:00:00"/>
        <d v="2022-04-22T00:00:00"/>
        <d v="2022-04-25T00:00:00"/>
        <d v="2022-04-26T00:00:00"/>
        <d v="2022-04-28T00:00:00"/>
        <d v="2022-05-09T00:00:00"/>
        <d v="2022-05-16T00:00:00"/>
        <d v="2022-05-26T00:00:00"/>
        <d v="2022-06-29T00:00:00"/>
        <d v="2022-07-12T00:00:00"/>
        <d v="2022-07-30T00:00:00"/>
        <d v="2022-08-01T00:00:00"/>
        <d v="2022-08-08T00:00:00"/>
        <d v="2022-08-13T00:00:00"/>
        <d v="2022-08-26T00:00:00"/>
        <d v="2022-08-31T00:00:00"/>
        <d v="2022-09-16T00:00:00"/>
        <d v="2022-09-28T00:00:00"/>
      </sharedItems>
      <fieldGroup par="8" base="0">
        <rangePr groupBy="months" startDate="2021-01-01T00:00:00" endDate="2022-09-29T00:00:00"/>
        <groupItems count="14">
          <s v="&lt;1/1/2021"/>
          <s v="Jan"/>
          <s v="Feb"/>
          <s v="Mar"/>
          <s v="Apr"/>
          <s v="May"/>
          <s v="Jun"/>
          <s v="Jul"/>
          <s v="Aug"/>
          <s v="Sep"/>
          <s v="Oct"/>
          <s v="Nov"/>
          <s v="Dec"/>
          <s v="&gt;9/29/2022"/>
        </groupItems>
      </fieldGroup>
    </cacheField>
    <cacheField name="Category" numFmtId="0">
      <sharedItems/>
    </cacheField>
    <cacheField name="Client" numFmtId="0">
      <sharedItems containsBlank="1"/>
    </cacheField>
    <cacheField name="Project/ Note" numFmtId="0">
      <sharedItems containsBlank="1"/>
    </cacheField>
    <cacheField name="Service Type" numFmtId="0">
      <sharedItems containsBlank="1"/>
    </cacheField>
    <cacheField name="Town" numFmtId="0">
      <sharedItems containsBlank="1"/>
    </cacheField>
    <cacheField name="Amount" numFmtId="165">
      <sharedItems containsSemiMixedTypes="0" containsString="0" containsNumber="1" minValue="43.6" maxValue="14000"/>
    </cacheField>
    <cacheField name="Quarters" numFmtId="0" databaseField="0">
      <fieldGroup base="0">
        <rangePr groupBy="quarters" startDate="2021-01-01T00:00:00" endDate="2022-09-29T00:00:00"/>
        <groupItems count="6">
          <s v="&lt;1/1/2021"/>
          <s v="Qtr1"/>
          <s v="Qtr2"/>
          <s v="Qtr3"/>
          <s v="Qtr4"/>
          <s v="&gt;9/29/2022"/>
        </groupItems>
      </fieldGroup>
    </cacheField>
    <cacheField name="Years" numFmtId="0" databaseField="0">
      <fieldGroup base="0">
        <rangePr groupBy="years" startDate="2021-01-01T00:00:00" endDate="2022-09-29T00:00:00"/>
        <groupItems count="4">
          <s v="&lt;1/1/2021"/>
          <s v="2021"/>
          <s v="2022"/>
          <s v="&gt;9/29/2022"/>
        </groupItems>
      </fieldGroup>
    </cacheField>
  </cacheFields>
  <extLst>
    <ext xmlns:x14="http://schemas.microsoft.com/office/spreadsheetml/2009/9/main" uri="{725AE2AE-9491-48be-B2B4-4EB974FC3084}">
      <x14:pivotCacheDefinition pivotCacheId="16640536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ppy" refreshedDate="44849.548697916667" createdVersion="8" refreshedVersion="8" minRefreshableVersion="3" recordCount="52" xr:uid="{C63199BD-5B36-466D-9205-EBD9E90D124D}">
  <cacheSource type="worksheet">
    <worksheetSource name="Table2"/>
  </cacheSource>
  <cacheFields count="5">
    <cacheField name="Date" numFmtId="164">
      <sharedItems containsSemiMixedTypes="0" containsNonDate="0" containsDate="1" containsString="0" minDate="2021-01-10T00:00:00" maxDate="2022-10-21T00:00:00"/>
    </cacheField>
    <cacheField name="Category" numFmtId="164">
      <sharedItems containsBlank="1" count="7">
        <s v="Legal"/>
        <s v="Rent"/>
        <s v="Equipment"/>
        <s v="Supplies"/>
        <s v="Telephone"/>
        <s v="Return"/>
        <m u="1"/>
      </sharedItems>
    </cacheField>
    <cacheField name="Item/Note" numFmtId="0">
      <sharedItems containsBlank="1"/>
    </cacheField>
    <cacheField name="Vendor" numFmtId="0">
      <sharedItems/>
    </cacheField>
    <cacheField name="Amount" numFmtId="165">
      <sharedItems containsSemiMixedTypes="0" containsString="0" containsNumber="1" minValue="-7000" maxValue="15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s v="Services"/>
    <s v="TJO Contracting"/>
    <s v="2021 1099"/>
    <m/>
    <m/>
    <n v="14000"/>
  </r>
  <r>
    <x v="1"/>
    <s v="Services"/>
    <m/>
    <m/>
    <m/>
    <m/>
    <n v="1500"/>
  </r>
  <r>
    <x v="2"/>
    <s v="Services"/>
    <m/>
    <m/>
    <m/>
    <m/>
    <n v="375"/>
  </r>
  <r>
    <x v="3"/>
    <s v="Services"/>
    <s v="David Pelletier Construction Co"/>
    <s v="CK# 16155"/>
    <m/>
    <m/>
    <n v="500"/>
  </r>
  <r>
    <x v="4"/>
    <s v="Services"/>
    <m/>
    <m/>
    <m/>
    <m/>
    <n v="500"/>
  </r>
  <r>
    <x v="5"/>
    <s v="Services"/>
    <s v="David Pelletier Construction Co"/>
    <s v="CK# 16162"/>
    <m/>
    <m/>
    <n v="1848"/>
  </r>
  <r>
    <x v="6"/>
    <s v="Services"/>
    <s v="David Pelletier Construction Co"/>
    <s v="CK# 16184"/>
    <s v="Siding"/>
    <m/>
    <n v="2990"/>
  </r>
  <r>
    <x v="7"/>
    <s v="Services"/>
    <m/>
    <s v="Venmo"/>
    <m/>
    <m/>
    <n v="905.85"/>
  </r>
  <r>
    <x v="8"/>
    <s v="Services"/>
    <s v="David Pelletier Construction Co"/>
    <s v="CK# 16160"/>
    <m/>
    <m/>
    <n v="500"/>
  </r>
  <r>
    <x v="9"/>
    <s v="Services"/>
    <s v="RJM Builders LLC"/>
    <s v="CK # 32830"/>
    <s v="Siding"/>
    <s v="Norh Pembroke"/>
    <n v="2700"/>
  </r>
  <r>
    <x v="10"/>
    <s v="Services"/>
    <s v="Pete's Sewer Service"/>
    <s v="CK# 43969"/>
    <m/>
    <s v="Plaistow"/>
    <n v="200"/>
  </r>
  <r>
    <x v="11"/>
    <s v="Sales"/>
    <s v="Marcel Sabol"/>
    <s v="08 Jeep Grand Cherokee"/>
    <m/>
    <m/>
    <n v="1500"/>
  </r>
  <r>
    <x v="12"/>
    <s v="Services"/>
    <s v="RJM Builders LLC"/>
    <s v="CK# 19290 /Inv 8.5.21"/>
    <m/>
    <m/>
    <n v="570"/>
  </r>
  <r>
    <x v="12"/>
    <s v="Services"/>
    <m/>
    <m/>
    <m/>
    <m/>
    <n v="1000"/>
  </r>
  <r>
    <x v="12"/>
    <s v="Services"/>
    <m/>
    <s v="Venmo"/>
    <m/>
    <m/>
    <n v="1500"/>
  </r>
  <r>
    <x v="13"/>
    <s v="Services"/>
    <m/>
    <s v="Venmo"/>
    <m/>
    <m/>
    <n v="2485"/>
  </r>
  <r>
    <x v="14"/>
    <s v="Services"/>
    <s v="Scott R Morrissette"/>
    <s v="CK# 3656"/>
    <s v="Siding"/>
    <s v="11 Beebe Ln"/>
    <n v="2600"/>
  </r>
  <r>
    <x v="14"/>
    <s v="Services"/>
    <s v="Kevin Ackert"/>
    <s v="CK# 2314"/>
    <s v="Porch"/>
    <s v="Shady Lane"/>
    <n v="3500"/>
  </r>
  <r>
    <x v="15"/>
    <s v="Services"/>
    <m/>
    <m/>
    <m/>
    <m/>
    <n v="4000"/>
  </r>
  <r>
    <x v="16"/>
    <s v="Services"/>
    <m/>
    <s v="Venmo"/>
    <m/>
    <m/>
    <n v="1000"/>
  </r>
  <r>
    <x v="17"/>
    <s v="Services"/>
    <m/>
    <s v="Venmo"/>
    <m/>
    <m/>
    <n v="137.9"/>
  </r>
  <r>
    <x v="18"/>
    <s v="Services"/>
    <s v="Kevin Ackert"/>
    <s v="CK# 2061"/>
    <s v="Porch"/>
    <s v="Shady Lane"/>
    <n v="3750"/>
  </r>
  <r>
    <x v="19"/>
    <s v="Services"/>
    <s v="David Pelletier Construction Co"/>
    <s v="CK# 16299"/>
    <s v="Siding"/>
    <m/>
    <n v="2990"/>
  </r>
  <r>
    <x v="20"/>
    <s v="Services"/>
    <m/>
    <m/>
    <m/>
    <m/>
    <n v="1008"/>
  </r>
  <r>
    <x v="21"/>
    <s v="Services"/>
    <s v="TJO Contracting"/>
    <s v="CK# 20915293-4"/>
    <m/>
    <m/>
    <n v="3000"/>
  </r>
  <r>
    <x v="22"/>
    <s v="Services"/>
    <m/>
    <m/>
    <m/>
    <m/>
    <n v="2540"/>
  </r>
  <r>
    <x v="23"/>
    <s v="Services"/>
    <s v="TJO Contracting"/>
    <s v="CK# 20915331-6"/>
    <m/>
    <m/>
    <n v="1000"/>
  </r>
  <r>
    <x v="24"/>
    <s v="Services"/>
    <m/>
    <m/>
    <m/>
    <m/>
    <n v="1000"/>
  </r>
  <r>
    <x v="24"/>
    <s v="Services"/>
    <m/>
    <m/>
    <m/>
    <m/>
    <n v="4990"/>
  </r>
  <r>
    <x v="25"/>
    <s v="Services"/>
    <m/>
    <m/>
    <m/>
    <m/>
    <n v="1000"/>
  </r>
  <r>
    <x v="26"/>
    <s v="Services"/>
    <s v="DRM Property Management"/>
    <s v="CK# 108"/>
    <s v="Siding"/>
    <s v="Wakefield"/>
    <n v="2500"/>
  </r>
  <r>
    <x v="27"/>
    <s v="Refund"/>
    <s v="Legal Zoom"/>
    <m/>
    <m/>
    <m/>
    <n v="43.6"/>
  </r>
  <r>
    <x v="28"/>
    <s v="Services"/>
    <s v="Carrier Contracting Services"/>
    <s v="CK # 221"/>
    <s v="Siding/ Decks"/>
    <s v="20 Birch St"/>
    <n v="4000"/>
  </r>
  <r>
    <x v="29"/>
    <s v="Services"/>
    <m/>
    <m/>
    <m/>
    <m/>
    <n v="2850"/>
  </r>
  <r>
    <x v="30"/>
    <s v="Services"/>
    <m/>
    <s v="Venmo"/>
    <m/>
    <m/>
    <n v="472.8"/>
  </r>
  <r>
    <x v="31"/>
    <s v="Services"/>
    <m/>
    <m/>
    <m/>
    <m/>
    <n v="1550"/>
  </r>
  <r>
    <x v="32"/>
    <s v="Services"/>
    <m/>
    <m/>
    <m/>
    <m/>
    <n v="2400"/>
  </r>
  <r>
    <x v="33"/>
    <s v="Services"/>
    <m/>
    <s v="Venmo"/>
    <m/>
    <m/>
    <n v="123.13"/>
  </r>
  <r>
    <x v="34"/>
    <s v="Services"/>
    <m/>
    <s v="Venmo"/>
    <m/>
    <m/>
    <n v="1485"/>
  </r>
  <r>
    <x v="35"/>
    <s v="Services"/>
    <s v="Carrier Contracting Services"/>
    <s v="CK# 231 "/>
    <m/>
    <s v="5 Matthew Dr"/>
    <n v="5500"/>
  </r>
  <r>
    <x v="36"/>
    <s v="Sales"/>
    <s v="Richard Clasby"/>
    <s v="02 Ford F350"/>
    <m/>
    <m/>
    <n v="1300"/>
  </r>
  <r>
    <x v="37"/>
    <s v="Services"/>
    <m/>
    <m/>
    <m/>
    <m/>
    <n v="1300"/>
  </r>
  <r>
    <x v="38"/>
    <s v="Services"/>
    <m/>
    <m/>
    <m/>
    <m/>
    <n v="3525"/>
  </r>
  <r>
    <x v="39"/>
    <s v="Services"/>
    <s v="KWC Builders &amp; General Contractor"/>
    <s v="CK# 2812"/>
    <s v="Garage"/>
    <s v="61 Mountain Rd"/>
    <n v="2250"/>
  </r>
  <r>
    <x v="40"/>
    <s v="Services"/>
    <m/>
    <m/>
    <m/>
    <m/>
    <n v="1800"/>
  </r>
  <r>
    <x v="41"/>
    <s v="Services"/>
    <m/>
    <s v="Venmo"/>
    <m/>
    <m/>
    <n v="394"/>
  </r>
  <r>
    <x v="42"/>
    <s v="Services"/>
    <m/>
    <m/>
    <m/>
    <m/>
    <n v="1250"/>
  </r>
  <r>
    <x v="43"/>
    <s v="Services"/>
    <m/>
    <s v="Venmo"/>
    <m/>
    <m/>
    <n v="1185"/>
  </r>
  <r>
    <x v="44"/>
    <s v="Services"/>
    <m/>
    <s v="Venmo"/>
    <m/>
    <m/>
    <n v="1185"/>
  </r>
  <r>
    <x v="45"/>
    <s v="Services"/>
    <m/>
    <m/>
    <m/>
    <m/>
    <n v="740"/>
  </r>
  <r>
    <x v="46"/>
    <s v="Services"/>
    <m/>
    <m/>
    <m/>
    <m/>
    <n v="1500"/>
  </r>
  <r>
    <x v="47"/>
    <s v="Services"/>
    <m/>
    <m/>
    <m/>
    <m/>
    <n v="464"/>
  </r>
  <r>
    <x v="48"/>
    <s v="Services"/>
    <m/>
    <m/>
    <m/>
    <m/>
    <n v="800"/>
  </r>
  <r>
    <x v="49"/>
    <s v="Services"/>
    <m/>
    <m/>
    <m/>
    <m/>
    <n v="550"/>
  </r>
  <r>
    <x v="50"/>
    <s v="Services"/>
    <m/>
    <m/>
    <m/>
    <m/>
    <n v="5000"/>
  </r>
  <r>
    <x v="51"/>
    <s v="Services"/>
    <s v="422 Merrimack St LLC"/>
    <s v="CK# 1087"/>
    <s v="Siding"/>
    <m/>
    <n v="4481"/>
  </r>
  <r>
    <x v="52"/>
    <s v="Services"/>
    <s v="BTW Construction LLC"/>
    <s v="CK# 1906"/>
    <s v="Siding"/>
    <s v="103 Coneys"/>
    <n v="3000"/>
  </r>
  <r>
    <x v="53"/>
    <s v="Services"/>
    <m/>
    <m/>
    <m/>
    <m/>
    <n v="6490"/>
  </r>
  <r>
    <x v="54"/>
    <s v="Services"/>
    <s v="David Pelletier Construction Co"/>
    <s v="CK# 16585"/>
    <m/>
    <m/>
    <n v="4250"/>
  </r>
  <r>
    <x v="55"/>
    <s v="Services"/>
    <m/>
    <m/>
    <m/>
    <m/>
    <n v="7000"/>
  </r>
  <r>
    <x v="56"/>
    <s v="Services"/>
    <m/>
    <s v="Venmo"/>
    <m/>
    <m/>
    <n v="982.5"/>
  </r>
  <r>
    <x v="57"/>
    <s v="Services"/>
    <s v="Cheswick Realty LLC"/>
    <s v="CK# 1422"/>
    <m/>
    <m/>
    <n v="7000"/>
  </r>
  <r>
    <x v="58"/>
    <s v="Services"/>
    <m/>
    <m/>
    <m/>
    <m/>
    <n v="2300"/>
  </r>
  <r>
    <x v="59"/>
    <s v="Services"/>
    <m/>
    <s v="Venmo"/>
    <m/>
    <m/>
    <n v="491.25"/>
  </r>
  <r>
    <x v="60"/>
    <s v="Services"/>
    <s v="Dubois Fam Rev Trust"/>
    <s v="CK# 131"/>
    <s v="Exterior Trim Repairs"/>
    <s v="Hampton"/>
    <n v="350"/>
  </r>
  <r>
    <x v="61"/>
    <s v="Services"/>
    <s v="Pete's Sewer Service"/>
    <s v="CK# 1191"/>
    <m/>
    <m/>
    <n v="600"/>
  </r>
  <r>
    <x v="62"/>
    <s v="Services"/>
    <s v="James Pelletier"/>
    <s v="CK# 1029"/>
    <m/>
    <s v="Hampton"/>
    <n v="2000"/>
  </r>
  <r>
    <x v="63"/>
    <s v="Services"/>
    <s v="David Pelletier Construction Co"/>
    <s v="CK# 16720"/>
    <m/>
    <m/>
    <n v="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d v="2021-07-08T00:00:00"/>
    <x v="0"/>
    <s v="Attorney fees"/>
    <s v="Atty Tim Collins"/>
    <n v="-25"/>
  </r>
  <r>
    <d v="2021-08-11T00:00:00"/>
    <x v="0"/>
    <s v="Attorney fees"/>
    <s v="Atty Tim Collins"/>
    <n v="-3000"/>
  </r>
  <r>
    <d v="2021-10-11T00:00:00"/>
    <x v="1"/>
    <s v="Truck-Deposit"/>
    <s v="UHaul"/>
    <n v="-118.81"/>
  </r>
  <r>
    <d v="2021-10-12T00:00:00"/>
    <x v="1"/>
    <s v="Truck- Total less than dep."/>
    <s v="UHaul"/>
    <n v="31.19"/>
  </r>
  <r>
    <d v="2021-10-21T00:00:00"/>
    <x v="2"/>
    <s v="Work Trailer"/>
    <s v="Tim Woodard"/>
    <n v="-7000"/>
  </r>
  <r>
    <d v="2021-10-27T00:00:00"/>
    <x v="2"/>
    <s v="Temp plates- Trailer"/>
    <s v="Town of Raymond"/>
    <n v="-28.5"/>
  </r>
  <r>
    <d v="2021-11-02T00:00:00"/>
    <x v="1"/>
    <s v="Flatbed Truck- Deposit"/>
    <s v="Home Depot- Londonderry"/>
    <n v="-150"/>
  </r>
  <r>
    <d v="2021-11-02T00:00:00"/>
    <x v="1"/>
    <s v="F250 Flatbed Truck"/>
    <s v="Home Depot- Londonderry"/>
    <n v="-86.66"/>
  </r>
  <r>
    <d v="2021-11-03T00:00:00"/>
    <x v="2"/>
    <s v="Trailer Equipment"/>
    <s v="State Line Trailer Sales"/>
    <n v="-1330"/>
  </r>
  <r>
    <d v="2021-11-05T00:00:00"/>
    <x v="1"/>
    <s v="Flatbed Truck Balance"/>
    <s v="Home Depot- Londonderry"/>
    <n v="-279.56"/>
  </r>
  <r>
    <d v="2021-11-09T00:00:00"/>
    <x v="2"/>
    <s v="Trailer Registration"/>
    <s v="State of Maine"/>
    <n v="-600"/>
  </r>
  <r>
    <d v="2021-11-11T00:00:00"/>
    <x v="1"/>
    <s v="T250 Flatbed Truck"/>
    <s v="Home Depot- Salem"/>
    <n v="-217.33"/>
  </r>
  <r>
    <d v="2021-11-22T00:00:00"/>
    <x v="3"/>
    <s v="Equipment, workclothes, food"/>
    <s v="Walmart"/>
    <n v="-292.61"/>
  </r>
  <r>
    <d v="2022-02-12T00:00:00"/>
    <x v="1"/>
    <s v="F250 Flatbed Truck"/>
    <s v="Home Depot- Hooksett"/>
    <n v="-139.97"/>
  </r>
  <r>
    <d v="2022-04-25T00:00:00"/>
    <x v="3"/>
    <s v="Materials"/>
    <s v="Jackson Lumber &amp; Millwork"/>
    <n v="-192.71"/>
  </r>
  <r>
    <d v="2022-06-22T00:00:00"/>
    <x v="3"/>
    <s v="Toolbelt"/>
    <s v="Amazon"/>
    <n v="-171.81"/>
  </r>
  <r>
    <d v="2022-06-26T00:00:00"/>
    <x v="3"/>
    <s v="Tools"/>
    <s v="Amazon"/>
    <n v="-49.58"/>
  </r>
  <r>
    <d v="2022-06-30T00:00:00"/>
    <x v="3"/>
    <s v="Parts"/>
    <s v="Mast Rd Building Materials"/>
    <n v="-23.98"/>
  </r>
  <r>
    <d v="2022-07-02T00:00:00"/>
    <x v="3"/>
    <m/>
    <s v="Amazon"/>
    <n v="-51.97"/>
  </r>
  <r>
    <d v="2022-07-21T00:00:00"/>
    <x v="3"/>
    <s v="Repair kit"/>
    <s v="Federated Auto Parts"/>
    <n v="-6.99"/>
  </r>
  <r>
    <d v="2022-08-01T00:00:00"/>
    <x v="1"/>
    <s v="Storage"/>
    <s v="No Worry Storage"/>
    <n v="-108.99"/>
  </r>
  <r>
    <d v="2022-09-16T00:00:00"/>
    <x v="3"/>
    <s v="Materials"/>
    <s v="Middleton Building Supply"/>
    <n v="-47.98"/>
  </r>
  <r>
    <d v="2022-09-16T00:00:00"/>
    <x v="4"/>
    <s v="Bill Payment"/>
    <s v="Cellular Sales- No.Hampton"/>
    <n v="-231"/>
  </r>
  <r>
    <d v="2022-10-20T00:00:00"/>
    <x v="1"/>
    <s v="12' Box Truck"/>
    <s v="Home Depot- Londonderry"/>
    <n v="-151.51"/>
  </r>
  <r>
    <d v="2021-11-09T00:00:00"/>
    <x v="3"/>
    <s v="Materials"/>
    <s v="Home Depot- Salem"/>
    <n v="-66.36"/>
  </r>
  <r>
    <d v="2021-10-20T00:00:00"/>
    <x v="3"/>
    <s v="Materials"/>
    <s v="Home Depot- Londonderry"/>
    <n v="-238"/>
  </r>
  <r>
    <d v="2021-12-24T00:00:00"/>
    <x v="3"/>
    <s v="Tools"/>
    <s v="Home Depot- Concord"/>
    <n v="-216.78"/>
  </r>
  <r>
    <d v="2021-12-11T00:00:00"/>
    <x v="3"/>
    <s v="Materials"/>
    <s v="Home Depot- Londonderry"/>
    <n v="-47.42"/>
  </r>
  <r>
    <d v="2021-10-26T00:00:00"/>
    <x v="3"/>
    <s v="Tools"/>
    <s v="Home Depot- Londonderry"/>
    <n v="-242.39"/>
  </r>
  <r>
    <d v="2021-12-29T00:00:00"/>
    <x v="3"/>
    <s v="Office Supplies"/>
    <s v="Walgreens"/>
    <n v="-82.07"/>
  </r>
  <r>
    <d v="2021-12-23T00:00:00"/>
    <x v="3"/>
    <s v="Tools"/>
    <s v="Nationwide Ladder &amp; Equipment"/>
    <n v="-436"/>
  </r>
  <r>
    <d v="2021-12-30T00:00:00"/>
    <x v="3"/>
    <s v="Tools"/>
    <s v="Nationwide Ladder &amp; Equipment"/>
    <n v="-65.849999999999994"/>
  </r>
  <r>
    <d v="2021-11-16T00:00:00"/>
    <x v="3"/>
    <s v="Tools"/>
    <s v="Nationwide Ladder &amp; Equipment"/>
    <n v="-82"/>
  </r>
  <r>
    <d v="2021-10-12T00:00:00"/>
    <x v="3"/>
    <s v="Materials"/>
    <s v="Home Depot- Londonderry"/>
    <n v="-333.39"/>
  </r>
  <r>
    <d v="2021-01-10T00:00:00"/>
    <x v="3"/>
    <s v="Materials"/>
    <s v="Perras Ace- Lancaster"/>
    <n v="-313.72000000000003"/>
  </r>
  <r>
    <d v="2021-08-13T00:00:00"/>
    <x v="3"/>
    <s v="Tools"/>
    <s v="Home Depot- Hooksett"/>
    <n v="-82.25"/>
  </r>
  <r>
    <d v="2021-08-06T00:00:00"/>
    <x v="3"/>
    <s v="Office Supplies"/>
    <s v="Staples- Concord"/>
    <n v="-155.72"/>
  </r>
  <r>
    <d v="2021-09-09T00:00:00"/>
    <x v="3"/>
    <s v="Office Supplies"/>
    <s v="Best Buy- Concord"/>
    <n v="-579.99"/>
  </r>
  <r>
    <d v="2021-08-25T00:00:00"/>
    <x v="3"/>
    <s v="Tools"/>
    <s v="Home Depot- Londonderry"/>
    <n v="-89.93"/>
  </r>
  <r>
    <d v="2021-08-20T00:00:00"/>
    <x v="3"/>
    <s v="Tools"/>
    <s v="Home Depot- Nashua"/>
    <n v="-45.5"/>
  </r>
  <r>
    <d v="2021-08-17T00:00:00"/>
    <x v="3"/>
    <s v="Tools"/>
    <s v="Home Depot- Hooksett"/>
    <n v="-217.94"/>
  </r>
  <r>
    <d v="2021-08-04T00:00:00"/>
    <x v="3"/>
    <s v="Materials"/>
    <s v="Home Depot- Londonderry"/>
    <n v="-228.18"/>
  </r>
  <r>
    <d v="2021-08-09T00:00:00"/>
    <x v="3"/>
    <s v="Materials"/>
    <s v="Nationwide Ladder &amp; Equipment"/>
    <n v="-378.7"/>
  </r>
  <r>
    <d v="2022-02-28T00:00:00"/>
    <x v="3"/>
    <s v="Tools"/>
    <s v="Maxfields Hardware- Pittsfield"/>
    <n v="-46.96"/>
  </r>
  <r>
    <d v="2021-07-21T00:00:00"/>
    <x v="3"/>
    <s v="Tools"/>
    <s v="Tractor Supply- Rochester"/>
    <n v="-118.06"/>
  </r>
  <r>
    <d v="2021-11-03T00:00:00"/>
    <x v="3"/>
    <s v="Materials"/>
    <s v="Nationwide Ladder &amp; Equipment"/>
    <n v="-413"/>
  </r>
  <r>
    <d v="2021-10-12T00:00:00"/>
    <x v="3"/>
    <s v="Materials"/>
    <s v="Nationwide Ladder &amp; Equipment"/>
    <n v="-263.36"/>
  </r>
  <r>
    <d v="2021-10-11T00:00:00"/>
    <x v="3"/>
    <s v="Materials"/>
    <s v="Nationwide Ladder &amp; Equipment"/>
    <n v="-356.19"/>
  </r>
  <r>
    <d v="2021-01-23T00:00:00"/>
    <x v="5"/>
    <s v="Materials"/>
    <s v="Home Depot- Hooksett"/>
    <n v="158.6"/>
  </r>
  <r>
    <d v="2022-01-12T00:00:00"/>
    <x v="3"/>
    <s v="Materials"/>
    <s v="Home Depot- Londonderry"/>
    <n v="-273.64999999999998"/>
  </r>
  <r>
    <d v="2022-03-08T00:00:00"/>
    <x v="3"/>
    <s v="Tools"/>
    <s v="Lowes- Concord"/>
    <n v="-280.16000000000003"/>
  </r>
  <r>
    <d v="2021-12-28T00:00:00"/>
    <x v="3"/>
    <s v="Tools, Materials"/>
    <s v="Home Depot- Londonderry"/>
    <n v="-635.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ED9FE-003A-437F-AB01-D16DD28A97B2}" name="PivotTable3" cacheId="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5">
  <location ref="A41:B48" firstHeaderRow="1" firstDataRow="1" firstDataCol="1"/>
  <pivotFields count="5">
    <pivotField showAll="0"/>
    <pivotField axis="axisRow" showAll="0">
      <items count="8">
        <item x="2"/>
        <item x="0"/>
        <item x="1"/>
        <item x="3"/>
        <item x="4"/>
        <item m="1" x="6"/>
        <item x="5"/>
        <item t="default"/>
      </items>
    </pivotField>
    <pivotField showAll="0"/>
    <pivotField showAll="0"/>
    <pivotField dataField="1" showAll="0"/>
  </pivotFields>
  <rowFields count="1">
    <field x="1"/>
  </rowFields>
  <rowItems count="7">
    <i>
      <x/>
    </i>
    <i>
      <x v="1"/>
    </i>
    <i>
      <x v="2"/>
    </i>
    <i>
      <x v="3"/>
    </i>
    <i>
      <x v="4"/>
    </i>
    <i>
      <x v="6"/>
    </i>
    <i t="grand">
      <x/>
    </i>
  </rowItems>
  <colItems count="1">
    <i/>
  </colItems>
  <dataFields count="1">
    <dataField name="Sum of Amount" fld="4" baseField="1" baseItem="0"/>
  </dataFields>
  <chartFormats count="21">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3" format="4">
      <pivotArea type="data" outline="0" fieldPosition="0">
        <references count="2">
          <reference field="4294967294" count="1" selected="0">
            <x v="0"/>
          </reference>
          <reference field="1" count="1" selected="0">
            <x v="2"/>
          </reference>
        </references>
      </pivotArea>
    </chartFormat>
    <chartFormat chart="13" format="5">
      <pivotArea type="data" outline="0" fieldPosition="0">
        <references count="2">
          <reference field="4294967294" count="1" selected="0">
            <x v="0"/>
          </reference>
          <reference field="1" count="1" selected="0">
            <x v="3"/>
          </reference>
        </references>
      </pivotArea>
    </chartFormat>
    <chartFormat chart="13" format="6">
      <pivotArea type="data" outline="0" fieldPosition="0">
        <references count="2">
          <reference field="4294967294" count="1" selected="0">
            <x v="0"/>
          </reference>
          <reference field="1" count="1" selected="0">
            <x v="4"/>
          </reference>
        </references>
      </pivotArea>
    </chartFormat>
    <chartFormat chart="13" format="7">
      <pivotArea type="data" outline="0" fieldPosition="0">
        <references count="2">
          <reference field="4294967294" count="1" selected="0">
            <x v="0"/>
          </reference>
          <reference field="1" count="1" selected="0">
            <x v="6"/>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0"/>
          </reference>
        </references>
      </pivotArea>
    </chartFormat>
    <chartFormat chart="14" format="10">
      <pivotArea type="data" outline="0" fieldPosition="0">
        <references count="2">
          <reference field="4294967294" count="1" selected="0">
            <x v="0"/>
          </reference>
          <reference field="1" count="1" selected="0">
            <x v="1"/>
          </reference>
        </references>
      </pivotArea>
    </chartFormat>
    <chartFormat chart="14" format="11">
      <pivotArea type="data" outline="0" fieldPosition="0">
        <references count="2">
          <reference field="4294967294" count="1" selected="0">
            <x v="0"/>
          </reference>
          <reference field="1" count="1" selected="0">
            <x v="2"/>
          </reference>
        </references>
      </pivotArea>
    </chartFormat>
    <chartFormat chart="14" format="12">
      <pivotArea type="data" outline="0" fieldPosition="0">
        <references count="2">
          <reference field="4294967294" count="1" selected="0">
            <x v="0"/>
          </reference>
          <reference field="1" count="1" selected="0">
            <x v="3"/>
          </reference>
        </references>
      </pivotArea>
    </chartFormat>
    <chartFormat chart="14" format="13">
      <pivotArea type="data" outline="0" fieldPosition="0">
        <references count="2">
          <reference field="4294967294" count="1" selected="0">
            <x v="0"/>
          </reference>
          <reference field="1" count="1" selected="0">
            <x v="4"/>
          </reference>
        </references>
      </pivotArea>
    </chartFormat>
    <chartFormat chart="14" format="14">
      <pivotArea type="data" outline="0" fieldPosition="0">
        <references count="2">
          <reference field="4294967294" count="1" selected="0">
            <x v="0"/>
          </reference>
          <reference field="1" count="1" selected="0">
            <x v="6"/>
          </reference>
        </references>
      </pivotArea>
    </chartFormat>
    <chartFormat chart="12" format="1">
      <pivotArea type="data" outline="0" fieldPosition="0">
        <references count="2">
          <reference field="4294967294" count="1" selected="0">
            <x v="0"/>
          </reference>
          <reference field="1" count="1" selected="0">
            <x v="0"/>
          </reference>
        </references>
      </pivotArea>
    </chartFormat>
    <chartFormat chart="12" format="2">
      <pivotArea type="data" outline="0" fieldPosition="0">
        <references count="2">
          <reference field="4294967294" count="1" selected="0">
            <x v="0"/>
          </reference>
          <reference field="1" count="1" selected="0">
            <x v="1"/>
          </reference>
        </references>
      </pivotArea>
    </chartFormat>
    <chartFormat chart="12" format="3">
      <pivotArea type="data" outline="0" fieldPosition="0">
        <references count="2">
          <reference field="4294967294" count="1" selected="0">
            <x v="0"/>
          </reference>
          <reference field="1" count="1" selected="0">
            <x v="2"/>
          </reference>
        </references>
      </pivotArea>
    </chartFormat>
    <chartFormat chart="12" format="4">
      <pivotArea type="data" outline="0" fieldPosition="0">
        <references count="2">
          <reference field="4294967294" count="1" selected="0">
            <x v="0"/>
          </reference>
          <reference field="1" count="1" selected="0">
            <x v="3"/>
          </reference>
        </references>
      </pivotArea>
    </chartFormat>
    <chartFormat chart="12" format="5">
      <pivotArea type="data" outline="0" fieldPosition="0">
        <references count="2">
          <reference field="4294967294" count="1" selected="0">
            <x v="0"/>
          </reference>
          <reference field="1" count="1" selected="0">
            <x v="4"/>
          </reference>
        </references>
      </pivotArea>
    </chartFormat>
    <chartFormat chart="12" format="6">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DE196-8874-4BB9-B12E-B199620BCE3E}"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A21:B34" firstHeaderRow="1" firstDataRow="1" firstDataCol="1"/>
  <pivotFields count="9">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numFmtId="165" showAll="0"/>
    <pivotField axis="axisRow" showAll="0" defaultSubtotal="0">
      <items count="6">
        <item sd="0" x="0"/>
        <item x="1"/>
        <item x="2"/>
        <item x="3"/>
        <item x="4"/>
        <item sd="0" x="5"/>
      </items>
    </pivotField>
    <pivotField showAll="0" defaultSubtotal="0">
      <items count="4">
        <item h="1" sd="0" x="0"/>
        <item h="1" x="1"/>
        <item x="2"/>
        <item h="1" sd="0" x="3"/>
      </items>
    </pivotField>
  </pivotFields>
  <rowFields count="2">
    <field x="7"/>
    <field x="0"/>
  </rowFields>
  <rowItems count="13">
    <i>
      <x v="1"/>
    </i>
    <i r="1">
      <x v="1"/>
    </i>
    <i r="1">
      <x v="2"/>
    </i>
    <i r="1">
      <x v="3"/>
    </i>
    <i>
      <x v="2"/>
    </i>
    <i r="1">
      <x v="4"/>
    </i>
    <i r="1">
      <x v="5"/>
    </i>
    <i r="1">
      <x v="6"/>
    </i>
    <i>
      <x v="3"/>
    </i>
    <i r="1">
      <x v="7"/>
    </i>
    <i r="1">
      <x v="8"/>
    </i>
    <i r="1">
      <x v="9"/>
    </i>
    <i t="grand">
      <x/>
    </i>
  </rowItems>
  <colItems count="1">
    <i/>
  </colItems>
  <dataFields count="1">
    <dataField name="Sum of Amount" fld="6" baseField="0" baseItem="0" numFmtId="165"/>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EAF25-BA8D-4345-8E58-EA5AE12C98D8}"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1:B11" firstHeaderRow="1" firstDataRow="1" firstDataCol="1"/>
  <pivotFields count="9">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numFmtId="165" showAll="0"/>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8"/>
    <field x="7"/>
    <field x="0"/>
  </rowFields>
  <rowItems count="10">
    <i>
      <x v="1"/>
    </i>
    <i r="1">
      <x v="1"/>
    </i>
    <i r="1">
      <x v="2"/>
    </i>
    <i r="1">
      <x v="3"/>
    </i>
    <i r="1">
      <x v="4"/>
    </i>
    <i>
      <x v="2"/>
    </i>
    <i r="1">
      <x v="1"/>
    </i>
    <i r="1">
      <x v="2"/>
    </i>
    <i r="1">
      <x v="3"/>
    </i>
    <i t="grand">
      <x/>
    </i>
  </rowItems>
  <colItems count="1">
    <i/>
  </colItems>
  <dataFields count="1">
    <dataField name="Sum of Amount" fld="6" baseField="0" baseItem="0" numFmtId="165"/>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4E0C81E-02FD-4AB8-BDD5-DA3D1129F848}" sourceName="Years">
  <pivotTables>
    <pivotTable tabId="3" name="PivotTable2"/>
  </pivotTables>
  <data>
    <tabular pivotCacheId="1664053659">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 xr10:uid="{B43BF910-460F-499E-B55D-28F7F768652C}" sourceName="Client">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xr10:uid="{34085809-4061-400E-8FC2-280831A59855}" cache="Slicer_Client" caption="Cli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451B8D48-D67E-47C2-87BD-797325F84D86}" cache="Slicer_Years" caption="Years"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E287172-6F22-4558-A238-AAD778D77EFA}"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3C6B0E-698B-4618-9CB8-6B9ACD6BCB43}" name="Table3" displayName="Table3" ref="A1:G69" totalsRowShown="0">
  <autoFilter ref="A1:G69" xr:uid="{BB3C6B0E-698B-4618-9CB8-6B9ACD6BCB43}"/>
  <sortState xmlns:xlrd2="http://schemas.microsoft.com/office/spreadsheetml/2017/richdata2" ref="A2:G69">
    <sortCondition ref="A1:A69"/>
  </sortState>
  <tableColumns count="7">
    <tableColumn id="1" xr3:uid="{11515070-424C-4171-93BA-2D997998F233}" name="Date" dataDxfId="11"/>
    <tableColumn id="2" xr3:uid="{6F1696B2-E924-4B61-8802-5A58FB6C7362}" name="Category" dataDxfId="10"/>
    <tableColumn id="3" xr3:uid="{2DC1300E-7D70-4D73-B279-5CFC2A52BF18}" name="Client" dataDxfId="9"/>
    <tableColumn id="5" xr3:uid="{9859F661-E23E-4306-B3F2-648BD0CABB47}" name="Project/ Note" dataDxfId="8"/>
    <tableColumn id="7" xr3:uid="{6F416C1F-2FB5-4D03-920F-0C91C7ADF8C1}" name="Service Type" dataDxfId="7"/>
    <tableColumn id="6" xr3:uid="{9BBD4AB8-514D-4258-B014-063FC3336B2C}" name="Town" dataDxfId="6"/>
    <tableColumn id="4" xr3:uid="{B963D6C4-27EC-4A90-8E55-E3548B0F10AC}" name="Amount"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C97398-BB99-4D8B-AE24-2F408046935C}" name="Table1" displayName="Table1" ref="A59:B127" totalsRowShown="0">
  <autoFilter ref="A59:B127" xr:uid="{F5C97398-BB99-4D8B-AE24-2F408046935C}"/>
  <tableColumns count="2">
    <tableColumn id="1" xr3:uid="{BDD6F4B1-10BD-4F97-94D2-DB7093328F0A}" name="Dates" dataDxfId="4"/>
    <tableColumn id="2" xr3:uid="{E62D02B7-9A6D-43F4-9777-150DD01142C5}" name="Incom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055469-F58B-43A7-84FD-84010F4FDDB0}" name="Table4" displayName="Table4" ref="E59:F111" totalsRowShown="0">
  <autoFilter ref="E59:F111" xr:uid="{8A055469-F58B-43A7-84FD-84010F4FDDB0}"/>
  <tableColumns count="2">
    <tableColumn id="1" xr3:uid="{DA0EAD64-69B2-4F39-B218-C111DE31CB01}" name="Date" dataDxfId="2"/>
    <tableColumn id="2" xr3:uid="{7BEAC629-B18B-4366-9D72-AA46EC6C9C08}" name="Expenses"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C31B82-61AF-4090-A1AD-0D96D7E74BFC}" name="Table6" displayName="Table6" ref="I59:J82" totalsRowShown="0">
  <autoFilter ref="I59:J82" xr:uid="{1DC31B82-61AF-4090-A1AD-0D96D7E74BFC}">
    <filterColumn colId="0">
      <filters>
        <filter val="12' Box Truck"/>
        <filter val="Attorney fees"/>
        <filter val="Bill Payment"/>
        <filter val="Equipment, workclothes, food"/>
        <filter val="F250 Flatbed Truck"/>
        <filter val="Flatbed Truck Balance"/>
        <filter val="Flatbed Truck- Deposit"/>
        <filter val="Materials"/>
        <filter val="Office Supplies"/>
        <filter val="Parts"/>
        <filter val="Repair kit"/>
        <filter val="Storage"/>
        <filter val="T250 Flatbed Truck"/>
        <filter val="Temp plates- Trailer"/>
        <filter val="Toolbelt"/>
        <filter val="Tools"/>
        <filter val="Tools, Materials"/>
        <filter val="Trailer Equipment"/>
        <filter val="Trailer Registration"/>
        <filter val="Truck-Deposit"/>
        <filter val="Work Trailer"/>
      </filters>
    </filterColumn>
  </autoFilter>
  <tableColumns count="2">
    <tableColumn id="1" xr3:uid="{F32359B3-2E51-4190-BCC8-3187269578CB}" name="Expense Sub-Category"/>
    <tableColumn id="2" xr3:uid="{5D5F179D-BC10-4A95-A45F-6C8414200FE5}" name="Expense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77E6-8F9E-4693-AB6A-423AA1C311A1}">
  <dimension ref="A1:L69"/>
  <sheetViews>
    <sheetView showGridLines="0" workbookViewId="0">
      <selection activeCell="E8" sqref="E8"/>
    </sheetView>
  </sheetViews>
  <sheetFormatPr defaultRowHeight="14.4" x14ac:dyDescent="0.3"/>
  <cols>
    <col min="1" max="1" width="14.88671875" style="1" customWidth="1"/>
    <col min="2" max="2" width="17.21875" style="5" customWidth="1"/>
    <col min="3" max="3" width="19.109375" style="4" customWidth="1"/>
    <col min="4" max="6" width="19.21875" style="4" customWidth="1"/>
    <col min="7" max="7" width="10.44140625" style="2" customWidth="1"/>
    <col min="11" max="11" width="11" bestFit="1" customWidth="1"/>
    <col min="13" max="13" width="17.21875" customWidth="1"/>
  </cols>
  <sheetData>
    <row r="1" spans="1:11" x14ac:dyDescent="0.3">
      <c r="A1" s="1" t="s">
        <v>0</v>
      </c>
      <c r="B1" s="5" t="s">
        <v>1</v>
      </c>
      <c r="C1" s="4" t="s">
        <v>4</v>
      </c>
      <c r="D1" s="4" t="s">
        <v>11</v>
      </c>
      <c r="E1" s="4" t="s">
        <v>49</v>
      </c>
      <c r="F1" s="4" t="s">
        <v>50</v>
      </c>
      <c r="G1" s="2" t="s">
        <v>2</v>
      </c>
    </row>
    <row r="2" spans="1:11" x14ac:dyDescent="0.3">
      <c r="A2" s="1">
        <v>44197</v>
      </c>
      <c r="B2" s="5" t="s">
        <v>5</v>
      </c>
      <c r="C2" s="4" t="s">
        <v>34</v>
      </c>
      <c r="D2" s="4" t="s">
        <v>35</v>
      </c>
      <c r="G2" s="2">
        <v>14000</v>
      </c>
    </row>
    <row r="3" spans="1:11" x14ac:dyDescent="0.3">
      <c r="A3" s="1">
        <v>44351</v>
      </c>
      <c r="B3" s="5" t="s">
        <v>5</v>
      </c>
      <c r="G3" s="2">
        <v>1500</v>
      </c>
    </row>
    <row r="4" spans="1:11" x14ac:dyDescent="0.3">
      <c r="A4" s="1">
        <v>44355</v>
      </c>
      <c r="B4" s="5" t="s">
        <v>5</v>
      </c>
      <c r="G4" s="2">
        <v>375</v>
      </c>
    </row>
    <row r="5" spans="1:11" ht="28.8" x14ac:dyDescent="0.3">
      <c r="A5" s="1">
        <v>44364</v>
      </c>
      <c r="B5" s="5" t="s">
        <v>5</v>
      </c>
      <c r="C5" s="4" t="s">
        <v>41</v>
      </c>
      <c r="D5" s="4" t="s">
        <v>42</v>
      </c>
      <c r="G5" s="2">
        <v>500</v>
      </c>
    </row>
    <row r="6" spans="1:11" x14ac:dyDescent="0.3">
      <c r="A6" s="1">
        <v>44365</v>
      </c>
      <c r="B6" s="5" t="s">
        <v>5</v>
      </c>
      <c r="G6" s="2">
        <v>500</v>
      </c>
    </row>
    <row r="7" spans="1:11" ht="28.8" x14ac:dyDescent="0.3">
      <c r="A7" s="1">
        <v>44370</v>
      </c>
      <c r="B7" s="5" t="s">
        <v>5</v>
      </c>
      <c r="C7" s="4" t="s">
        <v>41</v>
      </c>
      <c r="D7" s="4" t="s">
        <v>43</v>
      </c>
      <c r="G7" s="2">
        <v>1848</v>
      </c>
    </row>
    <row r="8" spans="1:11" ht="28.8" x14ac:dyDescent="0.3">
      <c r="A8" s="1">
        <v>44378</v>
      </c>
      <c r="B8" s="5" t="s">
        <v>5</v>
      </c>
      <c r="C8" s="4" t="s">
        <v>41</v>
      </c>
      <c r="D8" s="4" t="s">
        <v>44</v>
      </c>
      <c r="E8" s="4" t="s">
        <v>51</v>
      </c>
      <c r="G8" s="2">
        <v>2990</v>
      </c>
      <c r="K8" s="6"/>
    </row>
    <row r="9" spans="1:11" x14ac:dyDescent="0.3">
      <c r="A9" s="1">
        <v>44396</v>
      </c>
      <c r="B9" s="5" t="s">
        <v>5</v>
      </c>
      <c r="D9" s="4" t="s">
        <v>47</v>
      </c>
      <c r="G9" s="2">
        <v>905.85</v>
      </c>
    </row>
    <row r="10" spans="1:11" ht="28.8" x14ac:dyDescent="0.3">
      <c r="A10" s="1">
        <v>44398</v>
      </c>
      <c r="B10" s="5" t="s">
        <v>5</v>
      </c>
      <c r="C10" s="4" t="s">
        <v>41</v>
      </c>
      <c r="D10" s="4" t="s">
        <v>48</v>
      </c>
      <c r="G10" s="2">
        <v>500</v>
      </c>
    </row>
    <row r="11" spans="1:11" x14ac:dyDescent="0.3">
      <c r="A11" s="1">
        <v>44399</v>
      </c>
      <c r="B11" s="5" t="s">
        <v>5</v>
      </c>
      <c r="C11" s="4" t="s">
        <v>45</v>
      </c>
      <c r="D11" s="4" t="s">
        <v>46</v>
      </c>
      <c r="E11" s="4" t="s">
        <v>51</v>
      </c>
      <c r="F11" s="4" t="s">
        <v>52</v>
      </c>
      <c r="G11" s="2">
        <v>2700</v>
      </c>
    </row>
    <row r="12" spans="1:11" x14ac:dyDescent="0.3">
      <c r="A12" s="1">
        <v>44412</v>
      </c>
      <c r="B12" s="5" t="s">
        <v>5</v>
      </c>
      <c r="C12" s="4" t="s">
        <v>53</v>
      </c>
      <c r="D12" s="4" t="s">
        <v>54</v>
      </c>
      <c r="F12" s="4" t="s">
        <v>55</v>
      </c>
      <c r="G12" s="2">
        <v>200</v>
      </c>
    </row>
    <row r="13" spans="1:11" ht="28.8" x14ac:dyDescent="0.3">
      <c r="A13" s="1">
        <v>44414</v>
      </c>
      <c r="B13" s="5" t="s">
        <v>36</v>
      </c>
      <c r="C13" s="4" t="s">
        <v>37</v>
      </c>
      <c r="D13" s="4" t="s">
        <v>38</v>
      </c>
      <c r="G13" s="2">
        <v>1500</v>
      </c>
    </row>
    <row r="14" spans="1:11" x14ac:dyDescent="0.3">
      <c r="A14" s="1">
        <v>44417</v>
      </c>
      <c r="B14" s="5" t="s">
        <v>5</v>
      </c>
      <c r="C14" s="4" t="s">
        <v>45</v>
      </c>
      <c r="D14" s="4" t="s">
        <v>56</v>
      </c>
      <c r="G14" s="2">
        <v>570</v>
      </c>
    </row>
    <row r="15" spans="1:11" x14ac:dyDescent="0.3">
      <c r="A15" s="1">
        <v>44417</v>
      </c>
      <c r="B15" s="5" t="s">
        <v>5</v>
      </c>
      <c r="G15" s="2">
        <v>1000</v>
      </c>
      <c r="K15" s="6"/>
    </row>
    <row r="16" spans="1:11" x14ac:dyDescent="0.3">
      <c r="A16" s="1">
        <v>44417</v>
      </c>
      <c r="B16" s="5" t="s">
        <v>5</v>
      </c>
      <c r="D16" s="4" t="s">
        <v>47</v>
      </c>
      <c r="G16" s="2">
        <v>1500</v>
      </c>
      <c r="K16" s="6"/>
    </row>
    <row r="17" spans="1:11" x14ac:dyDescent="0.3">
      <c r="A17" s="1">
        <v>44419</v>
      </c>
      <c r="B17" s="5" t="s">
        <v>5</v>
      </c>
      <c r="D17" s="4" t="s">
        <v>47</v>
      </c>
      <c r="G17" s="2">
        <v>2485</v>
      </c>
      <c r="K17" s="6"/>
    </row>
    <row r="18" spans="1:11" x14ac:dyDescent="0.3">
      <c r="A18" s="1">
        <v>44424</v>
      </c>
      <c r="B18" s="5" t="s">
        <v>5</v>
      </c>
      <c r="C18" s="4" t="s">
        <v>57</v>
      </c>
      <c r="D18" s="4" t="s">
        <v>58</v>
      </c>
      <c r="E18" s="4" t="s">
        <v>51</v>
      </c>
      <c r="F18" s="4" t="s">
        <v>59</v>
      </c>
      <c r="G18" s="2">
        <v>2600</v>
      </c>
    </row>
    <row r="19" spans="1:11" x14ac:dyDescent="0.3">
      <c r="A19" s="1">
        <v>44424</v>
      </c>
      <c r="B19" s="5" t="s">
        <v>5</v>
      </c>
      <c r="C19" s="4" t="s">
        <v>60</v>
      </c>
      <c r="D19" s="4" t="s">
        <v>61</v>
      </c>
      <c r="E19" s="4" t="s">
        <v>64</v>
      </c>
      <c r="F19" s="4" t="s">
        <v>62</v>
      </c>
      <c r="G19" s="2">
        <v>3500</v>
      </c>
    </row>
    <row r="20" spans="1:11" x14ac:dyDescent="0.3">
      <c r="A20" s="1">
        <v>44427</v>
      </c>
      <c r="B20" s="5" t="s">
        <v>5</v>
      </c>
      <c r="G20" s="2">
        <v>4000</v>
      </c>
    </row>
    <row r="21" spans="1:11" x14ac:dyDescent="0.3">
      <c r="A21" s="1">
        <v>44439</v>
      </c>
      <c r="B21" s="5" t="s">
        <v>5</v>
      </c>
      <c r="D21" s="4" t="s">
        <v>47</v>
      </c>
      <c r="G21" s="2">
        <v>1000</v>
      </c>
    </row>
    <row r="22" spans="1:11" x14ac:dyDescent="0.3">
      <c r="A22" s="1">
        <v>44443</v>
      </c>
      <c r="B22" s="5" t="s">
        <v>5</v>
      </c>
      <c r="D22" s="4" t="s">
        <v>47</v>
      </c>
      <c r="G22" s="2">
        <v>137.9</v>
      </c>
      <c r="K22" s="6"/>
    </row>
    <row r="23" spans="1:11" x14ac:dyDescent="0.3">
      <c r="A23" s="1">
        <v>44444</v>
      </c>
      <c r="B23" s="5" t="s">
        <v>5</v>
      </c>
      <c r="C23" s="4" t="s">
        <v>60</v>
      </c>
      <c r="D23" s="4" t="s">
        <v>63</v>
      </c>
      <c r="E23" s="4" t="s">
        <v>64</v>
      </c>
      <c r="F23" s="4" t="s">
        <v>62</v>
      </c>
      <c r="G23" s="2">
        <v>3750</v>
      </c>
      <c r="K23" s="6"/>
    </row>
    <row r="24" spans="1:11" ht="28.8" x14ac:dyDescent="0.3">
      <c r="A24" s="1">
        <v>44463</v>
      </c>
      <c r="B24" s="5" t="s">
        <v>5</v>
      </c>
      <c r="C24" s="4" t="s">
        <v>41</v>
      </c>
      <c r="D24" s="4" t="s">
        <v>65</v>
      </c>
      <c r="E24" s="4" t="s">
        <v>51</v>
      </c>
      <c r="G24" s="2">
        <v>2990</v>
      </c>
      <c r="K24" s="6"/>
    </row>
    <row r="25" spans="1:11" x14ac:dyDescent="0.3">
      <c r="A25" s="1">
        <v>44483</v>
      </c>
      <c r="B25" s="5" t="s">
        <v>5</v>
      </c>
      <c r="G25" s="2">
        <v>1008</v>
      </c>
      <c r="K25" s="6"/>
    </row>
    <row r="26" spans="1:11" x14ac:dyDescent="0.3">
      <c r="A26" s="1">
        <v>44484</v>
      </c>
      <c r="B26" s="5" t="s">
        <v>5</v>
      </c>
      <c r="C26" s="4" t="s">
        <v>34</v>
      </c>
      <c r="D26" s="4" t="s">
        <v>67</v>
      </c>
      <c r="G26" s="2">
        <v>3000</v>
      </c>
    </row>
    <row r="27" spans="1:11" x14ac:dyDescent="0.3">
      <c r="A27" s="1">
        <v>44488</v>
      </c>
      <c r="B27" s="5" t="s">
        <v>5</v>
      </c>
      <c r="G27" s="2">
        <v>2540</v>
      </c>
    </row>
    <row r="28" spans="1:11" x14ac:dyDescent="0.3">
      <c r="A28" s="1">
        <v>44497</v>
      </c>
      <c r="B28" s="5" t="s">
        <v>5</v>
      </c>
      <c r="C28" s="4" t="s">
        <v>34</v>
      </c>
      <c r="D28" s="4" t="s">
        <v>66</v>
      </c>
      <c r="G28" s="2">
        <v>1000</v>
      </c>
      <c r="K28" s="6"/>
    </row>
    <row r="29" spans="1:11" x14ac:dyDescent="0.3">
      <c r="A29" s="1">
        <v>44502</v>
      </c>
      <c r="B29" s="5" t="s">
        <v>5</v>
      </c>
      <c r="G29" s="2">
        <v>1000</v>
      </c>
      <c r="K29" s="6"/>
    </row>
    <row r="30" spans="1:11" x14ac:dyDescent="0.3">
      <c r="A30" s="1">
        <v>44502</v>
      </c>
      <c r="B30" s="5" t="s">
        <v>5</v>
      </c>
      <c r="G30" s="2">
        <v>4990</v>
      </c>
      <c r="K30" s="6"/>
    </row>
    <row r="31" spans="1:11" x14ac:dyDescent="0.3">
      <c r="A31" s="1">
        <v>44510</v>
      </c>
      <c r="B31" s="5" t="s">
        <v>5</v>
      </c>
      <c r="G31" s="2">
        <v>1000</v>
      </c>
      <c r="K31" s="6"/>
    </row>
    <row r="32" spans="1:11" ht="28.8" x14ac:dyDescent="0.3">
      <c r="A32" s="1">
        <v>44512</v>
      </c>
      <c r="B32" s="5" t="s">
        <v>5</v>
      </c>
      <c r="C32" s="4" t="s">
        <v>72</v>
      </c>
      <c r="D32" s="4" t="s">
        <v>73</v>
      </c>
      <c r="E32" s="4" t="s">
        <v>51</v>
      </c>
      <c r="F32" s="4" t="s">
        <v>74</v>
      </c>
      <c r="G32" s="2">
        <v>2500</v>
      </c>
    </row>
    <row r="33" spans="1:12" x14ac:dyDescent="0.3">
      <c r="A33" s="1">
        <v>44519</v>
      </c>
      <c r="B33" s="5" t="s">
        <v>75</v>
      </c>
      <c r="C33" s="4" t="s">
        <v>76</v>
      </c>
      <c r="G33" s="2">
        <v>43.6</v>
      </c>
      <c r="J33" t="s">
        <v>146</v>
      </c>
      <c r="K33" s="6">
        <f>SUM(K25,K31)</f>
        <v>0</v>
      </c>
      <c r="L33" t="str">
        <f>IF(K33=K8,"yes","no")</f>
        <v>yes</v>
      </c>
    </row>
    <row r="34" spans="1:12" ht="28.8" x14ac:dyDescent="0.3">
      <c r="A34" s="1">
        <v>44522</v>
      </c>
      <c r="B34" s="5" t="s">
        <v>5</v>
      </c>
      <c r="C34" s="4" t="s">
        <v>68</v>
      </c>
      <c r="D34" s="4" t="s">
        <v>69</v>
      </c>
      <c r="E34" s="4" t="s">
        <v>70</v>
      </c>
      <c r="F34" s="4" t="s">
        <v>71</v>
      </c>
      <c r="G34" s="2">
        <v>4000</v>
      </c>
    </row>
    <row r="35" spans="1:12" x14ac:dyDescent="0.3">
      <c r="A35" s="1">
        <v>44541</v>
      </c>
      <c r="B35" s="5" t="s">
        <v>5</v>
      </c>
      <c r="G35" s="2">
        <v>2850</v>
      </c>
    </row>
    <row r="36" spans="1:12" x14ac:dyDescent="0.3">
      <c r="A36" s="1">
        <v>44544</v>
      </c>
      <c r="B36" s="5" t="s">
        <v>5</v>
      </c>
      <c r="D36" s="4" t="s">
        <v>47</v>
      </c>
      <c r="G36" s="2">
        <v>472.8</v>
      </c>
    </row>
    <row r="37" spans="1:12" ht="28.8" x14ac:dyDescent="0.3">
      <c r="A37" s="1">
        <v>44550</v>
      </c>
      <c r="B37" s="5" t="s">
        <v>5</v>
      </c>
      <c r="C37" s="4" t="s">
        <v>118</v>
      </c>
      <c r="D37" s="4" t="s">
        <v>117</v>
      </c>
      <c r="F37" s="4" t="s">
        <v>116</v>
      </c>
      <c r="G37" s="2">
        <v>1550</v>
      </c>
    </row>
    <row r="38" spans="1:12" x14ac:dyDescent="0.3">
      <c r="A38" s="1">
        <v>44553</v>
      </c>
      <c r="B38" s="5" t="s">
        <v>5</v>
      </c>
      <c r="G38" s="2">
        <v>2400</v>
      </c>
    </row>
    <row r="39" spans="1:12" x14ac:dyDescent="0.3">
      <c r="A39" s="1">
        <v>44568</v>
      </c>
      <c r="B39" s="5" t="s">
        <v>5</v>
      </c>
      <c r="D39" s="4" t="s">
        <v>47</v>
      </c>
      <c r="G39" s="2">
        <v>123.13</v>
      </c>
    </row>
    <row r="40" spans="1:12" x14ac:dyDescent="0.3">
      <c r="A40" s="1">
        <v>44572</v>
      </c>
      <c r="B40" s="5" t="s">
        <v>5</v>
      </c>
      <c r="D40" s="4" t="s">
        <v>47</v>
      </c>
      <c r="G40" s="2">
        <v>1485</v>
      </c>
    </row>
    <row r="41" spans="1:12" ht="28.8" x14ac:dyDescent="0.3">
      <c r="A41" s="1">
        <v>44585</v>
      </c>
      <c r="B41" s="5" t="s">
        <v>5</v>
      </c>
      <c r="C41" s="4" t="s">
        <v>68</v>
      </c>
      <c r="D41" s="4" t="s">
        <v>77</v>
      </c>
      <c r="F41" s="4" t="s">
        <v>78</v>
      </c>
      <c r="G41" s="2">
        <v>5500</v>
      </c>
    </row>
    <row r="42" spans="1:12" x14ac:dyDescent="0.3">
      <c r="A42" s="1">
        <v>44597</v>
      </c>
      <c r="B42" s="5" t="s">
        <v>36</v>
      </c>
      <c r="C42" s="4" t="s">
        <v>39</v>
      </c>
      <c r="D42" s="4" t="s">
        <v>40</v>
      </c>
      <c r="G42" s="2">
        <v>1300</v>
      </c>
    </row>
    <row r="43" spans="1:12" x14ac:dyDescent="0.3">
      <c r="A43" s="1">
        <v>44604</v>
      </c>
      <c r="B43" s="5" t="s">
        <v>5</v>
      </c>
      <c r="G43" s="2">
        <v>1300</v>
      </c>
    </row>
    <row r="44" spans="1:12" x14ac:dyDescent="0.3">
      <c r="A44" s="1">
        <v>44614</v>
      </c>
      <c r="B44" s="5" t="s">
        <v>5</v>
      </c>
      <c r="G44" s="2">
        <v>3525</v>
      </c>
    </row>
    <row r="45" spans="1:12" ht="28.8" x14ac:dyDescent="0.3">
      <c r="A45" s="1">
        <v>44622</v>
      </c>
      <c r="B45" s="5" t="s">
        <v>5</v>
      </c>
      <c r="C45" s="4" t="s">
        <v>79</v>
      </c>
      <c r="D45" s="4" t="s">
        <v>80</v>
      </c>
      <c r="E45" s="4" t="s">
        <v>81</v>
      </c>
      <c r="F45" s="4" t="s">
        <v>82</v>
      </c>
      <c r="G45" s="2">
        <v>2250</v>
      </c>
    </row>
    <row r="46" spans="1:12" x14ac:dyDescent="0.3">
      <c r="A46" s="1">
        <v>44624</v>
      </c>
      <c r="B46" s="5" t="s">
        <v>5</v>
      </c>
      <c r="G46" s="2">
        <v>1800</v>
      </c>
    </row>
    <row r="47" spans="1:12" x14ac:dyDescent="0.3">
      <c r="A47" s="1">
        <v>44634</v>
      </c>
      <c r="B47" s="5" t="s">
        <v>5</v>
      </c>
      <c r="D47" s="4" t="s">
        <v>47</v>
      </c>
      <c r="G47" s="2">
        <v>394</v>
      </c>
    </row>
    <row r="48" spans="1:12" x14ac:dyDescent="0.3">
      <c r="A48" s="1">
        <v>44636</v>
      </c>
      <c r="B48" s="5" t="s">
        <v>5</v>
      </c>
      <c r="G48" s="2">
        <v>1250</v>
      </c>
    </row>
    <row r="49" spans="1:7" x14ac:dyDescent="0.3">
      <c r="A49" s="1">
        <v>44643</v>
      </c>
      <c r="B49" s="5" t="s">
        <v>5</v>
      </c>
      <c r="D49" s="4" t="s">
        <v>47</v>
      </c>
      <c r="G49" s="2">
        <v>1185</v>
      </c>
    </row>
    <row r="50" spans="1:7" x14ac:dyDescent="0.3">
      <c r="A50" s="1">
        <v>44645</v>
      </c>
      <c r="B50" s="5" t="s">
        <v>5</v>
      </c>
      <c r="D50" s="4" t="s">
        <v>47</v>
      </c>
      <c r="G50" s="2">
        <v>1185</v>
      </c>
    </row>
    <row r="51" spans="1:7" x14ac:dyDescent="0.3">
      <c r="A51" s="1">
        <v>44652</v>
      </c>
      <c r="B51" s="5" t="s">
        <v>5</v>
      </c>
      <c r="G51" s="2">
        <v>740</v>
      </c>
    </row>
    <row r="52" spans="1:7" x14ac:dyDescent="0.3">
      <c r="A52" s="1">
        <v>44669</v>
      </c>
      <c r="B52" s="5" t="s">
        <v>5</v>
      </c>
      <c r="G52" s="2">
        <v>1500</v>
      </c>
    </row>
    <row r="53" spans="1:7" x14ac:dyDescent="0.3">
      <c r="A53" s="1">
        <v>44673</v>
      </c>
      <c r="B53" s="5" t="s">
        <v>5</v>
      </c>
      <c r="G53" s="2">
        <v>464</v>
      </c>
    </row>
    <row r="54" spans="1:7" x14ac:dyDescent="0.3">
      <c r="A54" s="1">
        <v>44676</v>
      </c>
      <c r="B54" s="5" t="s">
        <v>5</v>
      </c>
      <c r="G54" s="2">
        <v>800</v>
      </c>
    </row>
    <row r="55" spans="1:7" x14ac:dyDescent="0.3">
      <c r="A55" s="1">
        <v>44677</v>
      </c>
      <c r="B55" s="5" t="s">
        <v>5</v>
      </c>
      <c r="G55" s="2">
        <v>550</v>
      </c>
    </row>
    <row r="56" spans="1:7" x14ac:dyDescent="0.3">
      <c r="A56" s="1">
        <v>44679</v>
      </c>
      <c r="B56" s="5" t="s">
        <v>5</v>
      </c>
      <c r="G56" s="2">
        <v>5000</v>
      </c>
    </row>
    <row r="57" spans="1:7" x14ac:dyDescent="0.3">
      <c r="A57" s="1">
        <v>44690</v>
      </c>
      <c r="B57" s="5" t="s">
        <v>5</v>
      </c>
      <c r="C57" s="4" t="s">
        <v>83</v>
      </c>
      <c r="D57" s="4" t="s">
        <v>84</v>
      </c>
      <c r="E57" s="4" t="s">
        <v>51</v>
      </c>
      <c r="G57" s="2">
        <v>4481</v>
      </c>
    </row>
    <row r="58" spans="1:7" ht="28.8" x14ac:dyDescent="0.3">
      <c r="A58" s="1">
        <v>44697</v>
      </c>
      <c r="B58" s="5" t="s">
        <v>5</v>
      </c>
      <c r="C58" s="4" t="s">
        <v>85</v>
      </c>
      <c r="D58" s="4" t="s">
        <v>86</v>
      </c>
      <c r="E58" s="4" t="s">
        <v>51</v>
      </c>
      <c r="F58" s="4" t="s">
        <v>87</v>
      </c>
      <c r="G58" s="2">
        <v>3000</v>
      </c>
    </row>
    <row r="59" spans="1:7" x14ac:dyDescent="0.3">
      <c r="A59" s="1">
        <v>44707</v>
      </c>
      <c r="B59" s="5" t="s">
        <v>5</v>
      </c>
      <c r="G59" s="2">
        <v>6490</v>
      </c>
    </row>
    <row r="60" spans="1:7" ht="28.8" x14ac:dyDescent="0.3">
      <c r="A60" s="1">
        <v>44741</v>
      </c>
      <c r="B60" s="5" t="s">
        <v>5</v>
      </c>
      <c r="C60" s="4" t="s">
        <v>41</v>
      </c>
      <c r="D60" s="4" t="s">
        <v>88</v>
      </c>
      <c r="G60" s="2">
        <v>4250</v>
      </c>
    </row>
    <row r="61" spans="1:7" x14ac:dyDescent="0.3">
      <c r="A61" s="1">
        <v>44754</v>
      </c>
      <c r="B61" s="5" t="s">
        <v>5</v>
      </c>
      <c r="G61" s="2">
        <v>7000</v>
      </c>
    </row>
    <row r="62" spans="1:7" x14ac:dyDescent="0.3">
      <c r="A62" s="1">
        <v>44772</v>
      </c>
      <c r="B62" s="5" t="s">
        <v>5</v>
      </c>
      <c r="D62" s="4" t="s">
        <v>47</v>
      </c>
      <c r="G62" s="2">
        <v>982.5</v>
      </c>
    </row>
    <row r="63" spans="1:7" x14ac:dyDescent="0.3">
      <c r="A63" s="1">
        <v>44774</v>
      </c>
      <c r="B63" s="5" t="s">
        <v>5</v>
      </c>
      <c r="C63" s="4" t="s">
        <v>89</v>
      </c>
      <c r="D63" s="4" t="s">
        <v>90</v>
      </c>
      <c r="G63" s="2">
        <v>7000</v>
      </c>
    </row>
    <row r="64" spans="1:7" x14ac:dyDescent="0.3">
      <c r="A64" s="1">
        <v>44781</v>
      </c>
      <c r="B64" s="5" t="s">
        <v>5</v>
      </c>
      <c r="G64" s="2">
        <v>2300</v>
      </c>
    </row>
    <row r="65" spans="1:7" x14ac:dyDescent="0.3">
      <c r="A65" s="1">
        <v>44786</v>
      </c>
      <c r="B65" s="5" t="s">
        <v>5</v>
      </c>
      <c r="D65" s="4" t="s">
        <v>47</v>
      </c>
      <c r="G65" s="2">
        <v>491.25</v>
      </c>
    </row>
    <row r="66" spans="1:7" x14ac:dyDescent="0.3">
      <c r="A66" s="1">
        <v>44799</v>
      </c>
      <c r="B66" s="5" t="s">
        <v>5</v>
      </c>
      <c r="C66" s="4" t="s">
        <v>92</v>
      </c>
      <c r="D66" s="4" t="s">
        <v>93</v>
      </c>
      <c r="E66" s="4" t="s">
        <v>94</v>
      </c>
      <c r="F66" s="4" t="s">
        <v>95</v>
      </c>
      <c r="G66" s="2">
        <v>350</v>
      </c>
    </row>
    <row r="67" spans="1:7" x14ac:dyDescent="0.3">
      <c r="A67" s="1">
        <v>44804</v>
      </c>
      <c r="B67" s="5" t="s">
        <v>5</v>
      </c>
      <c r="C67" s="4" t="s">
        <v>53</v>
      </c>
      <c r="D67" s="4" t="s">
        <v>91</v>
      </c>
      <c r="G67" s="2">
        <v>600</v>
      </c>
    </row>
    <row r="68" spans="1:7" x14ac:dyDescent="0.3">
      <c r="A68" s="1">
        <v>44820</v>
      </c>
      <c r="B68" s="5" t="s">
        <v>5</v>
      </c>
      <c r="C68" s="4" t="s">
        <v>97</v>
      </c>
      <c r="D68" s="4" t="s">
        <v>98</v>
      </c>
      <c r="F68" s="4" t="s">
        <v>95</v>
      </c>
      <c r="G68" s="2">
        <v>2000</v>
      </c>
    </row>
    <row r="69" spans="1:7" ht="28.8" x14ac:dyDescent="0.3">
      <c r="A69" s="1">
        <v>44832</v>
      </c>
      <c r="B69" s="5" t="s">
        <v>5</v>
      </c>
      <c r="C69" s="4" t="s">
        <v>41</v>
      </c>
      <c r="D69" s="4" t="s">
        <v>96</v>
      </c>
      <c r="G69" s="2">
        <v>2000</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9057C-54F9-4555-8C6B-22EDD8628E0B}">
  <dimension ref="A1:P39"/>
  <sheetViews>
    <sheetView showGridLines="0" zoomScale="70" zoomScaleNormal="70" workbookViewId="0">
      <selection activeCell="R16" sqref="R16"/>
    </sheetView>
  </sheetViews>
  <sheetFormatPr defaultRowHeight="14.4" x14ac:dyDescent="0.3"/>
  <cols>
    <col min="16" max="16" width="2.88671875" customWidth="1"/>
  </cols>
  <sheetData>
    <row r="1" spans="1:16" x14ac:dyDescent="0.3">
      <c r="A1" s="9"/>
      <c r="B1" s="9"/>
      <c r="C1" s="35" t="s">
        <v>151</v>
      </c>
      <c r="D1" s="36"/>
      <c r="E1" s="36"/>
      <c r="F1" s="36"/>
      <c r="G1" s="36"/>
      <c r="H1" s="36"/>
      <c r="I1" s="36"/>
      <c r="J1" s="36"/>
      <c r="K1" s="36"/>
      <c r="L1" s="36"/>
      <c r="M1" s="36"/>
      <c r="N1" s="9"/>
      <c r="O1" s="9"/>
      <c r="P1" s="9"/>
    </row>
    <row r="2" spans="1:16" x14ac:dyDescent="0.3">
      <c r="A2" s="9"/>
      <c r="B2" s="9"/>
      <c r="C2" s="36"/>
      <c r="D2" s="36"/>
      <c r="E2" s="36"/>
      <c r="F2" s="36"/>
      <c r="G2" s="36"/>
      <c r="H2" s="36"/>
      <c r="I2" s="36"/>
      <c r="J2" s="36"/>
      <c r="K2" s="36"/>
      <c r="L2" s="36"/>
      <c r="M2" s="36"/>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row r="8" spans="1:16" x14ac:dyDescent="0.3">
      <c r="A8" s="9"/>
      <c r="B8" s="9"/>
      <c r="C8" s="9"/>
      <c r="D8" s="9"/>
      <c r="E8" s="9"/>
      <c r="F8" s="9"/>
      <c r="G8" s="9"/>
      <c r="H8" s="9"/>
      <c r="I8" s="9"/>
      <c r="J8" s="9"/>
      <c r="K8" s="9"/>
      <c r="L8" s="9"/>
      <c r="M8" s="9"/>
      <c r="N8" s="9"/>
      <c r="O8" s="9"/>
      <c r="P8" s="9"/>
    </row>
    <row r="9" spans="1:16" x14ac:dyDescent="0.3">
      <c r="A9" s="9"/>
      <c r="B9" s="9"/>
      <c r="C9" s="9"/>
      <c r="D9" s="9"/>
      <c r="E9" s="9"/>
      <c r="F9" s="9"/>
      <c r="G9" s="9"/>
      <c r="H9" s="9"/>
      <c r="I9" s="9"/>
      <c r="J9" s="9"/>
      <c r="K9" s="9"/>
      <c r="L9" s="9"/>
      <c r="M9" s="9"/>
      <c r="N9" s="9"/>
      <c r="O9" s="9"/>
      <c r="P9" s="9"/>
    </row>
    <row r="10" spans="1:16" x14ac:dyDescent="0.3">
      <c r="A10" s="9"/>
      <c r="B10" s="9"/>
      <c r="C10" s="9"/>
      <c r="D10" s="9"/>
      <c r="E10" s="9"/>
      <c r="F10" s="9"/>
      <c r="G10" s="9"/>
      <c r="H10" s="9"/>
      <c r="I10" s="9"/>
      <c r="J10" s="9"/>
      <c r="K10" s="9"/>
      <c r="L10" s="9"/>
      <c r="M10" s="9"/>
      <c r="N10" s="9"/>
      <c r="O10" s="9"/>
      <c r="P10" s="9"/>
    </row>
    <row r="11" spans="1:16" x14ac:dyDescent="0.3">
      <c r="A11" s="9"/>
      <c r="B11" s="9"/>
      <c r="C11" s="9"/>
      <c r="D11" s="9"/>
      <c r="E11" s="9"/>
      <c r="F11" s="9"/>
      <c r="G11" s="9"/>
      <c r="H11" s="9"/>
      <c r="I11" s="9"/>
      <c r="J11" s="9"/>
      <c r="K11" s="9"/>
      <c r="L11" s="9"/>
      <c r="M11" s="9"/>
      <c r="N11" s="9"/>
      <c r="O11" s="9"/>
      <c r="P11" s="9"/>
    </row>
    <row r="12" spans="1:16" x14ac:dyDescent="0.3">
      <c r="A12" s="9"/>
      <c r="B12" s="9"/>
      <c r="C12" s="9"/>
      <c r="D12" s="9"/>
      <c r="E12" s="9"/>
      <c r="F12" s="9"/>
      <c r="G12" s="9"/>
      <c r="H12" s="9"/>
      <c r="I12" s="9"/>
      <c r="J12" s="9"/>
      <c r="K12" s="9"/>
      <c r="L12" s="9"/>
      <c r="M12" s="9"/>
      <c r="N12" s="9"/>
      <c r="O12" s="9"/>
      <c r="P12" s="9"/>
    </row>
    <row r="13" spans="1:16" x14ac:dyDescent="0.3">
      <c r="A13" s="9"/>
      <c r="B13" s="9"/>
      <c r="C13" s="9"/>
      <c r="D13" s="9"/>
      <c r="E13" s="9"/>
      <c r="F13" s="9"/>
      <c r="G13" s="9"/>
      <c r="H13" s="9"/>
      <c r="I13" s="9"/>
      <c r="J13" s="9"/>
      <c r="K13" s="9"/>
      <c r="L13" s="9"/>
      <c r="M13" s="9"/>
      <c r="N13" s="9"/>
      <c r="O13" s="9"/>
      <c r="P13" s="9"/>
    </row>
    <row r="14" spans="1:16" x14ac:dyDescent="0.3">
      <c r="A14" s="9"/>
      <c r="B14" s="9"/>
      <c r="C14" s="9"/>
      <c r="D14" s="9"/>
      <c r="E14" s="9"/>
      <c r="F14" s="9"/>
      <c r="G14" s="9"/>
      <c r="H14" s="9"/>
      <c r="I14" s="9"/>
      <c r="J14" s="9"/>
      <c r="K14" s="9"/>
      <c r="L14" s="9"/>
      <c r="M14" s="9"/>
      <c r="N14" s="9"/>
      <c r="O14" s="9"/>
      <c r="P14" s="9"/>
    </row>
    <row r="15" spans="1:16" x14ac:dyDescent="0.3">
      <c r="A15" s="9"/>
      <c r="B15" s="9"/>
      <c r="C15" s="9"/>
      <c r="D15" s="9"/>
      <c r="E15" s="9"/>
      <c r="F15" s="9"/>
      <c r="G15" s="9"/>
      <c r="H15" s="9"/>
      <c r="I15" s="9"/>
      <c r="J15" s="9"/>
      <c r="K15" s="9"/>
      <c r="L15" s="9"/>
      <c r="M15" s="9"/>
      <c r="N15" s="9"/>
      <c r="O15" s="9"/>
      <c r="P15" s="9"/>
    </row>
    <row r="16" spans="1:16" x14ac:dyDescent="0.3">
      <c r="A16" s="9"/>
      <c r="B16" s="9"/>
      <c r="C16" s="9"/>
      <c r="D16" s="9"/>
      <c r="E16" s="9"/>
      <c r="F16" s="9"/>
      <c r="G16" s="9"/>
      <c r="H16" s="9"/>
      <c r="I16" s="9"/>
      <c r="J16" s="9"/>
      <c r="K16" s="9"/>
      <c r="L16" s="9"/>
      <c r="M16" s="9"/>
      <c r="N16" s="9"/>
      <c r="O16" s="9"/>
      <c r="P16" s="9"/>
    </row>
    <row r="17" spans="1:16" x14ac:dyDescent="0.3">
      <c r="A17" s="9"/>
      <c r="B17" s="9"/>
      <c r="C17" s="9"/>
      <c r="D17" s="9"/>
      <c r="E17" s="9"/>
      <c r="F17" s="9"/>
      <c r="G17" s="9"/>
      <c r="H17" s="9"/>
      <c r="I17" s="9"/>
      <c r="J17" s="9"/>
      <c r="K17" s="9"/>
      <c r="L17" s="9"/>
      <c r="M17" s="9"/>
      <c r="N17" s="9"/>
      <c r="O17" s="9"/>
      <c r="P17" s="9"/>
    </row>
    <row r="18" spans="1:16" x14ac:dyDescent="0.3">
      <c r="A18" s="9"/>
      <c r="B18" s="9"/>
      <c r="C18" s="9"/>
      <c r="D18" s="9"/>
      <c r="E18" s="9"/>
      <c r="F18" s="9"/>
      <c r="G18" s="9"/>
      <c r="H18" s="9"/>
      <c r="I18" s="9"/>
      <c r="J18" s="9"/>
      <c r="K18" s="9"/>
      <c r="L18" s="9"/>
      <c r="M18" s="9"/>
      <c r="N18" s="9"/>
      <c r="O18" s="9"/>
      <c r="P18" s="9"/>
    </row>
    <row r="19" spans="1:16" x14ac:dyDescent="0.3">
      <c r="A19" s="9"/>
      <c r="B19" s="9"/>
      <c r="C19" s="9"/>
      <c r="D19" s="9"/>
      <c r="E19" s="9"/>
      <c r="F19" s="9"/>
      <c r="G19" s="9"/>
      <c r="H19" s="9"/>
      <c r="I19" s="9"/>
      <c r="J19" s="9"/>
      <c r="K19" s="9"/>
      <c r="L19" s="9"/>
      <c r="M19" s="9"/>
      <c r="N19" s="9"/>
      <c r="O19" s="9"/>
      <c r="P19" s="9"/>
    </row>
    <row r="20" spans="1:16" x14ac:dyDescent="0.3">
      <c r="A20" s="9"/>
      <c r="B20" s="9"/>
      <c r="C20" s="9"/>
      <c r="D20" s="9"/>
      <c r="E20" s="9"/>
      <c r="F20" s="9"/>
      <c r="G20" s="9"/>
      <c r="H20" s="9"/>
      <c r="I20" s="9"/>
      <c r="J20" s="9"/>
      <c r="K20" s="9"/>
      <c r="L20" s="9"/>
      <c r="M20" s="9"/>
      <c r="N20" s="9"/>
      <c r="O20" s="9"/>
      <c r="P20" s="9"/>
    </row>
    <row r="21" spans="1:16" x14ac:dyDescent="0.3">
      <c r="A21" s="9"/>
      <c r="B21" s="9"/>
      <c r="C21" s="9"/>
      <c r="D21" s="9"/>
      <c r="E21" s="9"/>
      <c r="F21" s="9"/>
      <c r="G21" s="9"/>
      <c r="H21" s="9"/>
      <c r="I21" s="9"/>
      <c r="J21" s="9"/>
      <c r="K21" s="9"/>
      <c r="L21" s="9"/>
      <c r="M21" s="9"/>
      <c r="N21" s="9"/>
      <c r="O21" s="9"/>
      <c r="P21" s="9"/>
    </row>
    <row r="22" spans="1:16" x14ac:dyDescent="0.3">
      <c r="A22" s="9"/>
      <c r="B22" s="9"/>
      <c r="C22" s="9"/>
      <c r="D22" s="9"/>
      <c r="E22" s="9"/>
      <c r="F22" s="9"/>
      <c r="G22" s="9"/>
      <c r="H22" s="9"/>
      <c r="I22" s="9"/>
      <c r="J22" s="9"/>
      <c r="K22" s="9"/>
      <c r="L22" s="9"/>
      <c r="M22" s="9"/>
      <c r="N22" s="9"/>
      <c r="O22" s="9"/>
      <c r="P22" s="9"/>
    </row>
    <row r="23" spans="1:16" x14ac:dyDescent="0.3">
      <c r="A23" s="9"/>
      <c r="B23" s="9"/>
      <c r="C23" s="9"/>
      <c r="D23" s="9"/>
      <c r="E23" s="9"/>
      <c r="F23" s="9"/>
      <c r="G23" s="9"/>
      <c r="H23" s="9"/>
      <c r="I23" s="9"/>
      <c r="J23" s="9"/>
      <c r="K23" s="9"/>
      <c r="L23" s="9"/>
      <c r="M23" s="9"/>
      <c r="N23" s="9"/>
      <c r="O23" s="9"/>
      <c r="P23" s="9"/>
    </row>
    <row r="24" spans="1:16" x14ac:dyDescent="0.3">
      <c r="A24" s="9"/>
      <c r="B24" s="9"/>
      <c r="C24" s="9"/>
      <c r="D24" s="9"/>
      <c r="E24" s="9"/>
      <c r="F24" s="9"/>
      <c r="G24" s="9"/>
      <c r="H24" s="9"/>
      <c r="I24" s="9"/>
      <c r="J24" s="9"/>
      <c r="K24" s="9"/>
      <c r="L24" s="9"/>
      <c r="M24" s="9"/>
      <c r="N24" s="9"/>
      <c r="O24" s="9"/>
      <c r="P24" s="9"/>
    </row>
    <row r="25" spans="1:16" x14ac:dyDescent="0.3">
      <c r="A25" s="9"/>
      <c r="B25" s="9"/>
      <c r="C25" s="9"/>
      <c r="D25" s="9"/>
      <c r="E25" s="9"/>
      <c r="F25" s="9"/>
      <c r="G25" s="9"/>
      <c r="H25" s="9"/>
      <c r="I25" s="9"/>
      <c r="J25" s="9"/>
      <c r="K25" s="9"/>
      <c r="L25" s="9"/>
      <c r="M25" s="9"/>
      <c r="N25" s="9"/>
      <c r="O25" s="9"/>
      <c r="P25" s="9"/>
    </row>
    <row r="26" spans="1:16" x14ac:dyDescent="0.3">
      <c r="A26" s="9"/>
      <c r="B26" s="9"/>
      <c r="C26" s="9"/>
      <c r="D26" s="9"/>
      <c r="E26" s="9"/>
      <c r="F26" s="9"/>
      <c r="G26" s="9"/>
      <c r="H26" s="9"/>
      <c r="I26" s="9"/>
      <c r="J26" s="9"/>
      <c r="K26" s="9"/>
      <c r="L26" s="9"/>
      <c r="M26" s="9"/>
      <c r="N26" s="9"/>
      <c r="O26" s="9"/>
      <c r="P26" s="9"/>
    </row>
    <row r="27" spans="1:16" x14ac:dyDescent="0.3">
      <c r="A27" s="9"/>
      <c r="B27" s="9"/>
      <c r="C27" s="9"/>
      <c r="D27" s="9"/>
      <c r="E27" s="9"/>
      <c r="F27" s="9"/>
      <c r="G27" s="9"/>
      <c r="H27" s="9"/>
      <c r="I27" s="9"/>
      <c r="J27" s="9"/>
      <c r="K27" s="9"/>
      <c r="L27" s="9"/>
      <c r="M27" s="9"/>
      <c r="N27" s="9"/>
      <c r="O27" s="9"/>
      <c r="P27" s="9"/>
    </row>
    <row r="28" spans="1:16" x14ac:dyDescent="0.3">
      <c r="A28" s="9"/>
      <c r="B28" s="9"/>
      <c r="C28" s="9"/>
      <c r="D28" s="9"/>
      <c r="E28" s="9"/>
      <c r="F28" s="9"/>
      <c r="G28" s="9"/>
      <c r="H28" s="9"/>
      <c r="I28" s="9"/>
      <c r="J28" s="9"/>
      <c r="K28" s="9"/>
      <c r="L28" s="9"/>
      <c r="M28" s="9"/>
      <c r="N28" s="9"/>
      <c r="O28" s="9"/>
      <c r="P28" s="9"/>
    </row>
    <row r="29" spans="1:16" x14ac:dyDescent="0.3">
      <c r="A29" s="9"/>
      <c r="B29" s="9"/>
      <c r="C29" s="9"/>
      <c r="D29" s="9"/>
      <c r="E29" s="9"/>
      <c r="F29" s="9"/>
      <c r="G29" s="9"/>
      <c r="H29" s="9"/>
      <c r="I29" s="9"/>
      <c r="J29" s="9"/>
      <c r="K29" s="9"/>
      <c r="L29" s="9"/>
      <c r="M29" s="9"/>
      <c r="N29" s="9"/>
      <c r="O29" s="9"/>
      <c r="P29" s="9"/>
    </row>
    <row r="30" spans="1:16" x14ac:dyDescent="0.3">
      <c r="A30" s="9"/>
      <c r="B30" s="9"/>
      <c r="C30" s="9"/>
      <c r="D30" s="9"/>
      <c r="E30" s="9"/>
      <c r="F30" s="9"/>
      <c r="G30" s="9"/>
      <c r="H30" s="9"/>
      <c r="I30" s="9"/>
      <c r="J30" s="9"/>
      <c r="K30" s="9"/>
      <c r="L30" s="9"/>
      <c r="M30" s="9"/>
      <c r="N30" s="9"/>
      <c r="O30" s="9"/>
      <c r="P30" s="9"/>
    </row>
    <row r="31" spans="1:16" x14ac:dyDescent="0.3">
      <c r="A31" s="9"/>
      <c r="B31" s="9"/>
      <c r="C31" s="9"/>
      <c r="D31" s="9"/>
      <c r="E31" s="9"/>
      <c r="F31" s="9"/>
      <c r="G31" s="9"/>
      <c r="H31" s="9"/>
      <c r="I31" s="9"/>
      <c r="J31" s="9"/>
      <c r="K31" s="9"/>
      <c r="L31" s="9"/>
      <c r="M31" s="9"/>
      <c r="N31" s="9"/>
      <c r="O31" s="9"/>
      <c r="P31" s="9"/>
    </row>
    <row r="32" spans="1:16" x14ac:dyDescent="0.3">
      <c r="A32" s="9"/>
      <c r="B32" s="9"/>
      <c r="C32" s="9"/>
      <c r="D32" s="9"/>
      <c r="E32" s="9"/>
      <c r="F32" s="9"/>
      <c r="G32" s="9"/>
      <c r="H32" s="9"/>
      <c r="I32" s="9"/>
      <c r="J32" s="9"/>
      <c r="K32" s="9"/>
      <c r="L32" s="9"/>
      <c r="M32" s="9"/>
      <c r="N32" s="9"/>
      <c r="O32" s="9"/>
      <c r="P32" s="9"/>
    </row>
    <row r="33" spans="1:16" x14ac:dyDescent="0.3">
      <c r="A33" s="9"/>
      <c r="B33" s="9"/>
      <c r="C33" s="9"/>
      <c r="D33" s="9"/>
      <c r="E33" s="9"/>
      <c r="F33" s="9"/>
      <c r="G33" s="9"/>
      <c r="H33" s="9"/>
      <c r="I33" s="9"/>
      <c r="J33" s="9"/>
      <c r="K33" s="9"/>
      <c r="L33" s="9"/>
      <c r="M33" s="9"/>
      <c r="N33" s="9"/>
      <c r="O33" s="9"/>
      <c r="P33" s="9"/>
    </row>
    <row r="34" spans="1:16" x14ac:dyDescent="0.3">
      <c r="A34" s="9"/>
      <c r="B34" s="9"/>
      <c r="C34" s="9"/>
      <c r="D34" s="9"/>
      <c r="E34" s="9"/>
      <c r="F34" s="9"/>
      <c r="G34" s="9"/>
      <c r="H34" s="9"/>
      <c r="I34" s="9"/>
      <c r="J34" s="9"/>
      <c r="K34" s="9"/>
      <c r="L34" s="9"/>
      <c r="M34" s="9"/>
      <c r="N34" s="9"/>
      <c r="O34" s="9"/>
      <c r="P34" s="9"/>
    </row>
    <row r="35" spans="1:16" x14ac:dyDescent="0.3">
      <c r="A35" s="9"/>
      <c r="B35" s="9"/>
      <c r="C35" s="9"/>
      <c r="D35" s="9"/>
      <c r="E35" s="9"/>
      <c r="F35" s="9"/>
      <c r="G35" s="9"/>
      <c r="H35" s="9"/>
      <c r="I35" s="9"/>
      <c r="J35" s="9"/>
      <c r="K35" s="9"/>
      <c r="L35" s="9"/>
      <c r="M35" s="9"/>
      <c r="N35" s="9"/>
      <c r="O35" s="9"/>
      <c r="P35" s="9"/>
    </row>
    <row r="36" spans="1:16" x14ac:dyDescent="0.3">
      <c r="A36" s="9"/>
      <c r="B36" s="9"/>
      <c r="C36" s="9"/>
      <c r="D36" s="9"/>
      <c r="E36" s="9"/>
      <c r="F36" s="9"/>
      <c r="G36" s="9"/>
      <c r="H36" s="9"/>
      <c r="I36" s="9"/>
      <c r="J36" s="9"/>
      <c r="K36" s="9"/>
      <c r="L36" s="9"/>
      <c r="M36" s="9"/>
      <c r="N36" s="9"/>
      <c r="O36" s="9"/>
      <c r="P36" s="9"/>
    </row>
    <row r="37" spans="1:16" x14ac:dyDescent="0.3">
      <c r="A37" s="9"/>
      <c r="B37" s="9"/>
      <c r="C37" s="9"/>
      <c r="D37" s="9"/>
      <c r="E37" s="9"/>
      <c r="F37" s="9"/>
      <c r="G37" s="9"/>
      <c r="H37" s="9"/>
      <c r="I37" s="9"/>
      <c r="J37" s="9"/>
      <c r="K37" s="9"/>
      <c r="L37" s="9"/>
      <c r="M37" s="9"/>
      <c r="N37" s="9"/>
      <c r="O37" s="9"/>
      <c r="P37" s="9"/>
    </row>
    <row r="38" spans="1:16" x14ac:dyDescent="0.3">
      <c r="A38" s="9"/>
      <c r="B38" s="9"/>
      <c r="C38" s="9"/>
      <c r="D38" s="9"/>
      <c r="E38" s="9"/>
      <c r="F38" s="9"/>
      <c r="G38" s="9"/>
      <c r="H38" s="9"/>
      <c r="I38" s="9"/>
      <c r="J38" s="9"/>
      <c r="K38" s="9"/>
      <c r="L38" s="9"/>
      <c r="M38" s="9"/>
      <c r="N38" s="9"/>
      <c r="O38" s="9"/>
      <c r="P38" s="9"/>
    </row>
    <row r="39" spans="1:16" x14ac:dyDescent="0.3">
      <c r="A39" s="9"/>
      <c r="B39" s="9"/>
      <c r="C39" s="9"/>
      <c r="D39" s="9"/>
      <c r="E39" s="9"/>
      <c r="F39" s="9"/>
      <c r="G39" s="9"/>
      <c r="H39" s="9"/>
      <c r="I39" s="9"/>
      <c r="J39" s="9"/>
      <c r="K39" s="9"/>
      <c r="L39" s="9"/>
      <c r="M39" s="9"/>
      <c r="N39" s="9"/>
      <c r="O39" s="9"/>
      <c r="P39" s="9"/>
    </row>
  </sheetData>
  <mergeCells count="1">
    <mergeCell ref="C1:M2"/>
  </mergeCells>
  <phoneticPr fontId="11"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916F-2207-4A70-B3F9-F276DF827563}">
  <dimension ref="A1:J127"/>
  <sheetViews>
    <sheetView tabSelected="1" workbookViewId="0">
      <selection activeCell="N76" sqref="N76"/>
    </sheetView>
  </sheetViews>
  <sheetFormatPr defaultRowHeight="14.4" x14ac:dyDescent="0.3"/>
  <cols>
    <col min="1" max="1" width="10.77734375" bestFit="1" customWidth="1"/>
    <col min="2" max="2" width="14.44140625" bestFit="1" customWidth="1"/>
    <col min="3" max="3" width="13.77734375" customWidth="1"/>
    <col min="4" max="4" width="10.77734375" bestFit="1" customWidth="1"/>
    <col min="5" max="5" width="12.5546875" customWidth="1"/>
    <col min="6" max="6" width="10.5546875" customWidth="1"/>
    <col min="9" max="9" width="21.6640625" customWidth="1"/>
    <col min="10" max="10" width="17.109375" customWidth="1"/>
  </cols>
  <sheetData>
    <row r="1" spans="1:2" x14ac:dyDescent="0.3">
      <c r="B1" t="s">
        <v>115</v>
      </c>
    </row>
    <row r="2" spans="1:2" x14ac:dyDescent="0.3">
      <c r="A2" s="3" t="s">
        <v>100</v>
      </c>
      <c r="B2" s="6">
        <v>79406.149999999994</v>
      </c>
    </row>
    <row r="3" spans="1:2" x14ac:dyDescent="0.3">
      <c r="A3" s="7" t="s">
        <v>101</v>
      </c>
      <c r="B3" s="6">
        <v>14000</v>
      </c>
    </row>
    <row r="4" spans="1:2" x14ac:dyDescent="0.3">
      <c r="A4" s="7" t="s">
        <v>103</v>
      </c>
      <c r="B4" s="6">
        <v>4723</v>
      </c>
    </row>
    <row r="5" spans="1:2" x14ac:dyDescent="0.3">
      <c r="A5" s="7" t="s">
        <v>105</v>
      </c>
      <c r="B5" s="6">
        <v>32328.75</v>
      </c>
    </row>
    <row r="6" spans="1:2" x14ac:dyDescent="0.3">
      <c r="A6" s="7" t="s">
        <v>109</v>
      </c>
      <c r="B6" s="6">
        <v>28354.399999999998</v>
      </c>
    </row>
    <row r="7" spans="1:2" x14ac:dyDescent="0.3">
      <c r="A7" s="3" t="s">
        <v>110</v>
      </c>
      <c r="B7" s="6">
        <v>71295.88</v>
      </c>
    </row>
    <row r="8" spans="1:2" x14ac:dyDescent="0.3">
      <c r="A8" s="7" t="s">
        <v>101</v>
      </c>
      <c r="B8" s="6">
        <v>21297.13</v>
      </c>
    </row>
    <row r="9" spans="1:2" x14ac:dyDescent="0.3">
      <c r="A9" s="7" t="s">
        <v>103</v>
      </c>
      <c r="B9" s="6">
        <v>27275</v>
      </c>
    </row>
    <row r="10" spans="1:2" x14ac:dyDescent="0.3">
      <c r="A10" s="7" t="s">
        <v>105</v>
      </c>
      <c r="B10" s="6">
        <v>22723.75</v>
      </c>
    </row>
    <row r="11" spans="1:2" x14ac:dyDescent="0.3">
      <c r="A11" s="3" t="s">
        <v>99</v>
      </c>
      <c r="B11" s="6">
        <v>150702.03</v>
      </c>
    </row>
    <row r="21" spans="1:2" x14ac:dyDescent="0.3">
      <c r="B21" t="s">
        <v>115</v>
      </c>
    </row>
    <row r="22" spans="1:2" x14ac:dyDescent="0.3">
      <c r="A22" s="3" t="s">
        <v>101</v>
      </c>
      <c r="B22" s="6"/>
    </row>
    <row r="23" spans="1:2" x14ac:dyDescent="0.3">
      <c r="A23" s="8" t="s">
        <v>102</v>
      </c>
      <c r="B23" s="6">
        <v>7108.13</v>
      </c>
    </row>
    <row r="24" spans="1:2" x14ac:dyDescent="0.3">
      <c r="A24" s="8" t="s">
        <v>111</v>
      </c>
      <c r="B24" s="6">
        <v>6125</v>
      </c>
    </row>
    <row r="25" spans="1:2" x14ac:dyDescent="0.3">
      <c r="A25" s="8" t="s">
        <v>112</v>
      </c>
      <c r="B25" s="6">
        <v>8064</v>
      </c>
    </row>
    <row r="26" spans="1:2" x14ac:dyDescent="0.3">
      <c r="A26" s="3" t="s">
        <v>103</v>
      </c>
      <c r="B26" s="6"/>
    </row>
    <row r="27" spans="1:2" x14ac:dyDescent="0.3">
      <c r="A27" s="8" t="s">
        <v>113</v>
      </c>
      <c r="B27" s="6">
        <v>9054</v>
      </c>
    </row>
    <row r="28" spans="1:2" x14ac:dyDescent="0.3">
      <c r="A28" s="8" t="s">
        <v>114</v>
      </c>
      <c r="B28" s="6">
        <v>13971</v>
      </c>
    </row>
    <row r="29" spans="1:2" x14ac:dyDescent="0.3">
      <c r="A29" s="8" t="s">
        <v>104</v>
      </c>
      <c r="B29" s="6">
        <v>4250</v>
      </c>
    </row>
    <row r="30" spans="1:2" x14ac:dyDescent="0.3">
      <c r="A30" s="3" t="s">
        <v>105</v>
      </c>
      <c r="B30" s="6"/>
    </row>
    <row r="31" spans="1:2" x14ac:dyDescent="0.3">
      <c r="A31" s="8" t="s">
        <v>106</v>
      </c>
      <c r="B31" s="6">
        <v>7982.5</v>
      </c>
    </row>
    <row r="32" spans="1:2" x14ac:dyDescent="0.3">
      <c r="A32" s="8" t="s">
        <v>107</v>
      </c>
      <c r="B32" s="6">
        <v>10741.25</v>
      </c>
    </row>
    <row r="33" spans="1:2" x14ac:dyDescent="0.3">
      <c r="A33" s="8" t="s">
        <v>108</v>
      </c>
      <c r="B33" s="6">
        <v>4000</v>
      </c>
    </row>
    <row r="34" spans="1:2" x14ac:dyDescent="0.3">
      <c r="A34" s="3" t="s">
        <v>99</v>
      </c>
      <c r="B34" s="6">
        <v>71295.88</v>
      </c>
    </row>
    <row r="41" spans="1:2" x14ac:dyDescent="0.3">
      <c r="B41" t="s">
        <v>115</v>
      </c>
    </row>
    <row r="42" spans="1:2" x14ac:dyDescent="0.3">
      <c r="A42" s="3" t="s">
        <v>30</v>
      </c>
      <c r="B42">
        <v>-8958.5</v>
      </c>
    </row>
    <row r="43" spans="1:2" x14ac:dyDescent="0.3">
      <c r="A43" s="3" t="s">
        <v>32</v>
      </c>
      <c r="B43">
        <v>-3025</v>
      </c>
    </row>
    <row r="44" spans="1:2" x14ac:dyDescent="0.3">
      <c r="A44" s="3" t="s">
        <v>6</v>
      </c>
      <c r="B44">
        <v>-1221.6399999999999</v>
      </c>
    </row>
    <row r="45" spans="1:2" x14ac:dyDescent="0.3">
      <c r="A45" s="3" t="s">
        <v>3</v>
      </c>
      <c r="B45">
        <v>-7126.2199999999993</v>
      </c>
    </row>
    <row r="46" spans="1:2" x14ac:dyDescent="0.3">
      <c r="A46" s="3" t="s">
        <v>9</v>
      </c>
      <c r="B46">
        <v>-231</v>
      </c>
    </row>
    <row r="47" spans="1:2" x14ac:dyDescent="0.3">
      <c r="A47" s="3" t="s">
        <v>119</v>
      </c>
      <c r="B47">
        <v>158.6</v>
      </c>
    </row>
    <row r="48" spans="1:2" x14ac:dyDescent="0.3">
      <c r="A48" s="3" t="s">
        <v>99</v>
      </c>
      <c r="B48">
        <v>-20403.760000000002</v>
      </c>
    </row>
    <row r="59" spans="1:10" x14ac:dyDescent="0.3">
      <c r="A59" t="s">
        <v>148</v>
      </c>
      <c r="B59" t="s">
        <v>149</v>
      </c>
      <c r="E59" t="s">
        <v>0</v>
      </c>
      <c r="F59" s="6" t="s">
        <v>150</v>
      </c>
      <c r="I59" t="s">
        <v>152</v>
      </c>
      <c r="J59" t="s">
        <v>153</v>
      </c>
    </row>
    <row r="60" spans="1:10" x14ac:dyDescent="0.3">
      <c r="A60" s="34">
        <v>44197</v>
      </c>
      <c r="B60" s="6">
        <v>14000</v>
      </c>
      <c r="E60" s="34">
        <v>44206</v>
      </c>
      <c r="F60" s="6">
        <v>313.72000000000003</v>
      </c>
      <c r="I60" t="s">
        <v>17</v>
      </c>
      <c r="J60">
        <v>2994.0600000000004</v>
      </c>
    </row>
    <row r="61" spans="1:10" x14ac:dyDescent="0.3">
      <c r="A61" s="34">
        <v>44351</v>
      </c>
      <c r="B61" s="6">
        <v>1500</v>
      </c>
      <c r="E61" s="34">
        <v>44219</v>
      </c>
      <c r="F61" s="6">
        <v>-158.6</v>
      </c>
      <c r="I61" t="s">
        <v>33</v>
      </c>
      <c r="J61">
        <v>3025</v>
      </c>
    </row>
    <row r="62" spans="1:10" x14ac:dyDescent="0.3">
      <c r="A62" s="34">
        <v>44355</v>
      </c>
      <c r="B62" s="6">
        <v>375</v>
      </c>
      <c r="E62" s="34">
        <v>44385</v>
      </c>
      <c r="F62" s="6">
        <v>25</v>
      </c>
      <c r="I62" t="s">
        <v>13</v>
      </c>
      <c r="J62">
        <v>1973.4</v>
      </c>
    </row>
    <row r="63" spans="1:10" x14ac:dyDescent="0.3">
      <c r="A63" s="34">
        <v>44364</v>
      </c>
      <c r="B63" s="6">
        <v>500</v>
      </c>
      <c r="E63" s="34">
        <v>44398</v>
      </c>
      <c r="F63" s="6">
        <v>118.06</v>
      </c>
      <c r="I63" t="s">
        <v>7</v>
      </c>
      <c r="J63">
        <v>817.78</v>
      </c>
    </row>
    <row r="64" spans="1:10" x14ac:dyDescent="0.3">
      <c r="A64" s="34">
        <v>44365</v>
      </c>
      <c r="B64" s="6">
        <v>500</v>
      </c>
      <c r="E64" s="34">
        <v>44412</v>
      </c>
      <c r="F64" s="6">
        <v>228.18</v>
      </c>
      <c r="I64" t="s">
        <v>20</v>
      </c>
      <c r="J64">
        <v>118.81</v>
      </c>
    </row>
    <row r="65" spans="1:10" hidden="1" x14ac:dyDescent="0.3">
      <c r="A65" s="34">
        <v>44370</v>
      </c>
      <c r="B65" s="6">
        <v>1848</v>
      </c>
      <c r="E65" s="34">
        <v>44414</v>
      </c>
      <c r="F65" s="6">
        <v>155.72</v>
      </c>
      <c r="I65" t="s">
        <v>19</v>
      </c>
      <c r="J65">
        <v>-31.19</v>
      </c>
    </row>
    <row r="66" spans="1:10" x14ac:dyDescent="0.3">
      <c r="A66" s="34">
        <v>44378</v>
      </c>
      <c r="B66" s="6">
        <v>2990</v>
      </c>
      <c r="E66" s="34">
        <v>44417</v>
      </c>
      <c r="F66" s="6">
        <v>378.7</v>
      </c>
      <c r="I66" t="s">
        <v>24</v>
      </c>
      <c r="J66">
        <v>151.51</v>
      </c>
    </row>
    <row r="67" spans="1:10" x14ac:dyDescent="0.3">
      <c r="A67" s="34">
        <v>44396</v>
      </c>
      <c r="B67" s="6">
        <v>905.85</v>
      </c>
      <c r="E67" s="34">
        <v>44419</v>
      </c>
      <c r="F67" s="6">
        <v>3000</v>
      </c>
      <c r="I67" t="s">
        <v>27</v>
      </c>
      <c r="J67">
        <v>7000</v>
      </c>
    </row>
    <row r="68" spans="1:10" x14ac:dyDescent="0.3">
      <c r="A68" s="34">
        <v>44398</v>
      </c>
      <c r="B68" s="6">
        <v>500</v>
      </c>
      <c r="E68" s="34">
        <v>44421</v>
      </c>
      <c r="F68" s="6">
        <v>82.25</v>
      </c>
      <c r="I68" t="s">
        <v>28</v>
      </c>
      <c r="J68">
        <v>28.5</v>
      </c>
    </row>
    <row r="69" spans="1:10" x14ac:dyDescent="0.3">
      <c r="A69" s="34">
        <v>44399</v>
      </c>
      <c r="B69" s="6">
        <v>2700</v>
      </c>
      <c r="E69" s="34">
        <v>44425</v>
      </c>
      <c r="F69" s="6">
        <v>217.94</v>
      </c>
      <c r="I69" t="s">
        <v>22</v>
      </c>
      <c r="J69">
        <v>150</v>
      </c>
    </row>
    <row r="70" spans="1:10" x14ac:dyDescent="0.3">
      <c r="A70" s="34">
        <v>44412</v>
      </c>
      <c r="B70" s="6">
        <v>200</v>
      </c>
      <c r="E70" s="34">
        <v>44428</v>
      </c>
      <c r="F70" s="6">
        <v>45.5</v>
      </c>
      <c r="I70" t="s">
        <v>25</v>
      </c>
      <c r="J70">
        <v>226.63</v>
      </c>
    </row>
    <row r="71" spans="1:10" x14ac:dyDescent="0.3">
      <c r="A71" s="34">
        <v>44414</v>
      </c>
      <c r="B71" s="6">
        <v>1500</v>
      </c>
      <c r="E71" s="34">
        <v>44433</v>
      </c>
      <c r="F71" s="6">
        <v>89.93</v>
      </c>
      <c r="I71" t="s">
        <v>29</v>
      </c>
      <c r="J71">
        <v>1330</v>
      </c>
    </row>
    <row r="72" spans="1:10" x14ac:dyDescent="0.3">
      <c r="A72" s="34">
        <v>44417</v>
      </c>
      <c r="B72" s="6">
        <v>570</v>
      </c>
      <c r="E72" s="34">
        <v>44448</v>
      </c>
      <c r="F72" s="6">
        <v>579.99</v>
      </c>
      <c r="I72" t="s">
        <v>23</v>
      </c>
      <c r="J72">
        <v>279.56</v>
      </c>
    </row>
    <row r="73" spans="1:10" x14ac:dyDescent="0.3">
      <c r="A73" s="34">
        <v>44417</v>
      </c>
      <c r="B73" s="6">
        <v>1000</v>
      </c>
      <c r="E73" s="34">
        <v>44480</v>
      </c>
      <c r="F73" s="6">
        <v>118.81</v>
      </c>
      <c r="I73" t="s">
        <v>31</v>
      </c>
      <c r="J73">
        <v>600</v>
      </c>
    </row>
    <row r="74" spans="1:10" x14ac:dyDescent="0.3">
      <c r="A74" s="34">
        <v>44417</v>
      </c>
      <c r="B74" s="6">
        <v>1500</v>
      </c>
      <c r="E74" s="34">
        <v>44480</v>
      </c>
      <c r="F74" s="6">
        <v>356.19</v>
      </c>
      <c r="I74" t="s">
        <v>26</v>
      </c>
      <c r="J74">
        <v>217.33</v>
      </c>
    </row>
    <row r="75" spans="1:10" x14ac:dyDescent="0.3">
      <c r="A75" s="34">
        <v>44419</v>
      </c>
      <c r="B75" s="6">
        <v>2485</v>
      </c>
      <c r="E75" s="34">
        <v>44481</v>
      </c>
      <c r="F75" s="6">
        <v>-31.19</v>
      </c>
      <c r="I75" t="s">
        <v>21</v>
      </c>
      <c r="J75">
        <v>292.61</v>
      </c>
    </row>
    <row r="76" spans="1:10" x14ac:dyDescent="0.3">
      <c r="A76" s="34">
        <v>44424</v>
      </c>
      <c r="B76" s="6">
        <v>2600</v>
      </c>
      <c r="E76" s="34">
        <v>44481</v>
      </c>
      <c r="F76" s="6">
        <v>333.39</v>
      </c>
      <c r="I76" t="s">
        <v>120</v>
      </c>
      <c r="J76">
        <v>635.02</v>
      </c>
    </row>
    <row r="77" spans="1:10" x14ac:dyDescent="0.3">
      <c r="A77" s="34">
        <v>44424</v>
      </c>
      <c r="B77" s="6">
        <v>3500</v>
      </c>
      <c r="E77" s="34">
        <v>44481</v>
      </c>
      <c r="F77" s="6">
        <v>263.36</v>
      </c>
      <c r="I77" t="s">
        <v>12</v>
      </c>
      <c r="J77">
        <v>171.81</v>
      </c>
    </row>
    <row r="78" spans="1:10" x14ac:dyDescent="0.3">
      <c r="A78" s="34">
        <v>44427</v>
      </c>
      <c r="B78" s="6">
        <v>4000</v>
      </c>
      <c r="E78" s="34">
        <v>44489</v>
      </c>
      <c r="F78" s="6">
        <v>238</v>
      </c>
      <c r="I78" t="s">
        <v>16</v>
      </c>
      <c r="J78">
        <v>23.98</v>
      </c>
    </row>
    <row r="79" spans="1:10" hidden="1" x14ac:dyDescent="0.3">
      <c r="A79" s="34">
        <v>44439</v>
      </c>
      <c r="B79" s="6">
        <v>1000</v>
      </c>
      <c r="E79" s="34">
        <v>44489</v>
      </c>
      <c r="F79" s="6">
        <v>151.51</v>
      </c>
      <c r="I79">
        <v>0</v>
      </c>
      <c r="J79">
        <v>0</v>
      </c>
    </row>
    <row r="80" spans="1:10" x14ac:dyDescent="0.3">
      <c r="A80" s="34">
        <v>44443</v>
      </c>
      <c r="B80" s="6">
        <v>137.9</v>
      </c>
      <c r="E80" s="34">
        <v>44490</v>
      </c>
      <c r="F80" s="6">
        <v>7000</v>
      </c>
      <c r="I80" t="s">
        <v>15</v>
      </c>
      <c r="J80">
        <v>6.99</v>
      </c>
    </row>
    <row r="81" spans="1:10" x14ac:dyDescent="0.3">
      <c r="A81" s="34">
        <v>44444</v>
      </c>
      <c r="B81" s="6">
        <v>3750</v>
      </c>
      <c r="E81" s="34">
        <v>44495</v>
      </c>
      <c r="F81" s="6">
        <v>242.39</v>
      </c>
      <c r="I81" t="s">
        <v>14</v>
      </c>
      <c r="J81">
        <v>108.99</v>
      </c>
    </row>
    <row r="82" spans="1:10" x14ac:dyDescent="0.3">
      <c r="A82" s="34">
        <v>44463</v>
      </c>
      <c r="B82" s="6">
        <v>2990</v>
      </c>
      <c r="E82" s="34">
        <v>44496</v>
      </c>
      <c r="F82" s="6">
        <v>28.5</v>
      </c>
      <c r="I82" t="s">
        <v>18</v>
      </c>
      <c r="J82">
        <v>231</v>
      </c>
    </row>
    <row r="83" spans="1:10" x14ac:dyDescent="0.3">
      <c r="A83" s="34">
        <v>44483</v>
      </c>
      <c r="B83" s="6">
        <v>1008</v>
      </c>
      <c r="E83" s="34">
        <v>44502</v>
      </c>
      <c r="F83" s="6">
        <v>150</v>
      </c>
    </row>
    <row r="84" spans="1:10" x14ac:dyDescent="0.3">
      <c r="A84" s="34">
        <v>44484</v>
      </c>
      <c r="B84" s="6">
        <v>3000</v>
      </c>
      <c r="E84" s="34">
        <v>44502</v>
      </c>
      <c r="F84" s="6">
        <v>86.66</v>
      </c>
    </row>
    <row r="85" spans="1:10" x14ac:dyDescent="0.3">
      <c r="A85" s="34">
        <v>44488</v>
      </c>
      <c r="B85" s="6">
        <v>2540</v>
      </c>
      <c r="E85" s="34">
        <v>44503</v>
      </c>
      <c r="F85" s="6">
        <v>1330</v>
      </c>
    </row>
    <row r="86" spans="1:10" x14ac:dyDescent="0.3">
      <c r="A86" s="34">
        <v>44497</v>
      </c>
      <c r="B86" s="6">
        <v>1000</v>
      </c>
      <c r="E86" s="34">
        <v>44503</v>
      </c>
      <c r="F86" s="6">
        <v>413</v>
      </c>
    </row>
    <row r="87" spans="1:10" x14ac:dyDescent="0.3">
      <c r="A87" s="34">
        <v>44502</v>
      </c>
      <c r="B87" s="6">
        <v>1000</v>
      </c>
      <c r="E87" s="34">
        <v>44505</v>
      </c>
      <c r="F87" s="6">
        <v>279.56</v>
      </c>
    </row>
    <row r="88" spans="1:10" x14ac:dyDescent="0.3">
      <c r="A88" s="34">
        <v>44502</v>
      </c>
      <c r="B88" s="6">
        <v>4990</v>
      </c>
      <c r="E88" s="34">
        <v>44509</v>
      </c>
      <c r="F88" s="6">
        <v>600</v>
      </c>
    </row>
    <row r="89" spans="1:10" x14ac:dyDescent="0.3">
      <c r="A89" s="34">
        <v>44510</v>
      </c>
      <c r="B89" s="6">
        <v>1000</v>
      </c>
      <c r="E89" s="34">
        <v>44509</v>
      </c>
      <c r="F89" s="6">
        <v>66.36</v>
      </c>
    </row>
    <row r="90" spans="1:10" x14ac:dyDescent="0.3">
      <c r="A90" s="34">
        <v>44512</v>
      </c>
      <c r="B90" s="6">
        <v>2500</v>
      </c>
      <c r="E90" s="34">
        <v>44511</v>
      </c>
      <c r="F90" s="6">
        <v>217.33</v>
      </c>
    </row>
    <row r="91" spans="1:10" x14ac:dyDescent="0.3">
      <c r="A91" s="34">
        <v>44519</v>
      </c>
      <c r="B91" s="6">
        <v>43.6</v>
      </c>
      <c r="E91" s="34">
        <v>44516</v>
      </c>
      <c r="F91" s="6">
        <v>82</v>
      </c>
    </row>
    <row r="92" spans="1:10" x14ac:dyDescent="0.3">
      <c r="A92" s="34">
        <v>44522</v>
      </c>
      <c r="B92" s="6">
        <v>4000</v>
      </c>
      <c r="E92" s="34">
        <v>44522</v>
      </c>
      <c r="F92" s="6">
        <v>292.61</v>
      </c>
    </row>
    <row r="93" spans="1:10" x14ac:dyDescent="0.3">
      <c r="A93" s="34">
        <v>44541</v>
      </c>
      <c r="B93" s="6">
        <v>2850</v>
      </c>
      <c r="E93" s="34">
        <v>44541</v>
      </c>
      <c r="F93" s="6">
        <v>47.42</v>
      </c>
    </row>
    <row r="94" spans="1:10" x14ac:dyDescent="0.3">
      <c r="A94" s="34">
        <v>44544</v>
      </c>
      <c r="B94" s="6">
        <v>472.8</v>
      </c>
      <c r="E94" s="34">
        <v>44553</v>
      </c>
      <c r="F94" s="6">
        <v>436</v>
      </c>
    </row>
    <row r="95" spans="1:10" x14ac:dyDescent="0.3">
      <c r="A95" s="34">
        <v>44550</v>
      </c>
      <c r="B95" s="6">
        <v>1550</v>
      </c>
      <c r="E95" s="34">
        <v>44554</v>
      </c>
      <c r="F95" s="6">
        <v>216.78</v>
      </c>
    </row>
    <row r="96" spans="1:10" x14ac:dyDescent="0.3">
      <c r="A96" s="34">
        <v>44553</v>
      </c>
      <c r="B96" s="6">
        <v>2400</v>
      </c>
      <c r="E96" s="34">
        <v>44558</v>
      </c>
      <c r="F96" s="6">
        <v>635.02</v>
      </c>
    </row>
    <row r="97" spans="1:6" x14ac:dyDescent="0.3">
      <c r="A97" s="34">
        <v>44568</v>
      </c>
      <c r="B97" s="6">
        <v>123.13</v>
      </c>
      <c r="E97" s="34">
        <v>44559</v>
      </c>
      <c r="F97" s="6">
        <v>82.07</v>
      </c>
    </row>
    <row r="98" spans="1:6" x14ac:dyDescent="0.3">
      <c r="A98" s="34">
        <v>44572</v>
      </c>
      <c r="B98" s="6">
        <v>1485</v>
      </c>
      <c r="E98" s="34">
        <v>44560</v>
      </c>
      <c r="F98" s="6">
        <v>65.849999999999994</v>
      </c>
    </row>
    <row r="99" spans="1:6" x14ac:dyDescent="0.3">
      <c r="A99" s="34">
        <v>44585</v>
      </c>
      <c r="B99" s="6">
        <v>5500</v>
      </c>
      <c r="E99" s="34">
        <v>44573</v>
      </c>
      <c r="F99" s="6">
        <v>273.64999999999998</v>
      </c>
    </row>
    <row r="100" spans="1:6" x14ac:dyDescent="0.3">
      <c r="A100" s="34">
        <v>44597</v>
      </c>
      <c r="B100" s="6">
        <v>1300</v>
      </c>
      <c r="E100" s="34">
        <v>44604</v>
      </c>
      <c r="F100" s="6">
        <v>139.97</v>
      </c>
    </row>
    <row r="101" spans="1:6" x14ac:dyDescent="0.3">
      <c r="A101" s="34">
        <v>44604</v>
      </c>
      <c r="B101" s="6">
        <v>1300</v>
      </c>
      <c r="E101" s="34">
        <v>44620</v>
      </c>
      <c r="F101" s="6">
        <v>46.96</v>
      </c>
    </row>
    <row r="102" spans="1:6" x14ac:dyDescent="0.3">
      <c r="A102" s="34">
        <v>44614</v>
      </c>
      <c r="B102" s="6">
        <v>3525</v>
      </c>
      <c r="E102" s="34">
        <v>44628</v>
      </c>
      <c r="F102" s="6">
        <v>280.16000000000003</v>
      </c>
    </row>
    <row r="103" spans="1:6" x14ac:dyDescent="0.3">
      <c r="A103" s="34">
        <v>44622</v>
      </c>
      <c r="B103" s="6">
        <v>2250</v>
      </c>
      <c r="E103" s="34">
        <v>44676</v>
      </c>
      <c r="F103" s="6">
        <v>192.71</v>
      </c>
    </row>
    <row r="104" spans="1:6" x14ac:dyDescent="0.3">
      <c r="A104" s="34">
        <v>44624</v>
      </c>
      <c r="B104" s="6">
        <v>1800</v>
      </c>
      <c r="E104" s="34">
        <v>44734</v>
      </c>
      <c r="F104" s="6">
        <v>171.81</v>
      </c>
    </row>
    <row r="105" spans="1:6" x14ac:dyDescent="0.3">
      <c r="A105" s="34">
        <v>44634</v>
      </c>
      <c r="B105" s="6">
        <v>394</v>
      </c>
      <c r="E105" s="34">
        <v>44738</v>
      </c>
      <c r="F105" s="6">
        <v>49.58</v>
      </c>
    </row>
    <row r="106" spans="1:6" x14ac:dyDescent="0.3">
      <c r="A106" s="34">
        <v>44636</v>
      </c>
      <c r="B106" s="6">
        <v>1250</v>
      </c>
      <c r="E106" s="34">
        <v>44742</v>
      </c>
      <c r="F106" s="6">
        <v>23.98</v>
      </c>
    </row>
    <row r="107" spans="1:6" x14ac:dyDescent="0.3">
      <c r="A107" s="34">
        <v>44643</v>
      </c>
      <c r="B107" s="6">
        <v>1185</v>
      </c>
      <c r="E107" s="34">
        <v>44744</v>
      </c>
      <c r="F107" s="6">
        <v>51.97</v>
      </c>
    </row>
    <row r="108" spans="1:6" x14ac:dyDescent="0.3">
      <c r="A108" s="34">
        <v>44645</v>
      </c>
      <c r="B108" s="6">
        <v>1185</v>
      </c>
      <c r="E108" s="34">
        <v>44763</v>
      </c>
      <c r="F108" s="6">
        <v>6.99</v>
      </c>
    </row>
    <row r="109" spans="1:6" x14ac:dyDescent="0.3">
      <c r="A109" s="34">
        <v>44652</v>
      </c>
      <c r="B109" s="6">
        <v>740</v>
      </c>
      <c r="E109" s="34">
        <v>44774</v>
      </c>
      <c r="F109" s="6">
        <v>108.99</v>
      </c>
    </row>
    <row r="110" spans="1:6" x14ac:dyDescent="0.3">
      <c r="A110" s="34">
        <v>44669</v>
      </c>
      <c r="B110" s="6">
        <v>1500</v>
      </c>
      <c r="E110" s="34">
        <v>44820</v>
      </c>
      <c r="F110" s="6">
        <v>47.98</v>
      </c>
    </row>
    <row r="111" spans="1:6" x14ac:dyDescent="0.3">
      <c r="A111" s="34">
        <v>44673</v>
      </c>
      <c r="B111" s="6">
        <v>464</v>
      </c>
      <c r="E111" s="34">
        <v>44820</v>
      </c>
      <c r="F111" s="6">
        <v>231</v>
      </c>
    </row>
    <row r="112" spans="1:6" x14ac:dyDescent="0.3">
      <c r="A112" s="34">
        <v>44676</v>
      </c>
      <c r="B112" s="6">
        <v>800</v>
      </c>
    </row>
    <row r="113" spans="1:2" x14ac:dyDescent="0.3">
      <c r="A113" s="34">
        <v>44677</v>
      </c>
      <c r="B113" s="6">
        <v>550</v>
      </c>
    </row>
    <row r="114" spans="1:2" x14ac:dyDescent="0.3">
      <c r="A114" s="34">
        <v>44679</v>
      </c>
      <c r="B114" s="6">
        <v>5000</v>
      </c>
    </row>
    <row r="115" spans="1:2" x14ac:dyDescent="0.3">
      <c r="A115" s="34">
        <v>44690</v>
      </c>
      <c r="B115" s="6">
        <v>4481</v>
      </c>
    </row>
    <row r="116" spans="1:2" x14ac:dyDescent="0.3">
      <c r="A116" s="34">
        <v>44697</v>
      </c>
      <c r="B116" s="6">
        <v>3000</v>
      </c>
    </row>
    <row r="117" spans="1:2" x14ac:dyDescent="0.3">
      <c r="A117" s="34">
        <v>44707</v>
      </c>
      <c r="B117" s="6">
        <v>6490</v>
      </c>
    </row>
    <row r="118" spans="1:2" x14ac:dyDescent="0.3">
      <c r="A118" s="34">
        <v>44741</v>
      </c>
      <c r="B118" s="6">
        <v>4250</v>
      </c>
    </row>
    <row r="119" spans="1:2" x14ac:dyDescent="0.3">
      <c r="A119" s="34">
        <v>44754</v>
      </c>
      <c r="B119" s="6">
        <v>7000</v>
      </c>
    </row>
    <row r="120" spans="1:2" x14ac:dyDescent="0.3">
      <c r="A120" s="34">
        <v>44772</v>
      </c>
      <c r="B120" s="6">
        <v>982.5</v>
      </c>
    </row>
    <row r="121" spans="1:2" x14ac:dyDescent="0.3">
      <c r="A121" s="34">
        <v>44774</v>
      </c>
      <c r="B121" s="6">
        <v>7000</v>
      </c>
    </row>
    <row r="122" spans="1:2" x14ac:dyDescent="0.3">
      <c r="A122" s="34">
        <v>44781</v>
      </c>
      <c r="B122" s="6">
        <v>2300</v>
      </c>
    </row>
    <row r="123" spans="1:2" x14ac:dyDescent="0.3">
      <c r="A123" s="34">
        <v>44786</v>
      </c>
      <c r="B123" s="6">
        <v>491.25</v>
      </c>
    </row>
    <row r="124" spans="1:2" x14ac:dyDescent="0.3">
      <c r="A124" s="34">
        <v>44799</v>
      </c>
      <c r="B124" s="6">
        <v>350</v>
      </c>
    </row>
    <row r="125" spans="1:2" x14ac:dyDescent="0.3">
      <c r="A125" s="34">
        <v>44804</v>
      </c>
      <c r="B125" s="6">
        <v>600</v>
      </c>
    </row>
    <row r="126" spans="1:2" x14ac:dyDescent="0.3">
      <c r="A126" s="34">
        <v>44820</v>
      </c>
      <c r="B126" s="6">
        <v>2000</v>
      </c>
    </row>
    <row r="127" spans="1:2" x14ac:dyDescent="0.3">
      <c r="A127" s="34">
        <v>44832</v>
      </c>
      <c r="B127" s="6">
        <v>2000</v>
      </c>
    </row>
  </sheetData>
  <pageMargins left="0.7" right="0.7" top="0.75" bottom="0.75" header="0.3" footer="0.3"/>
  <drawing r:id="rId4"/>
  <tableParts count="3">
    <tablePart r:id="rId5"/>
    <tablePart r:id="rId6"/>
    <tablePart r:id="rId7"/>
  </tableParts>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A4010-8BEE-417F-86D3-305510EB668D}">
  <dimension ref="A1:H52"/>
  <sheetViews>
    <sheetView workbookViewId="0">
      <selection activeCell="J15" sqref="J15"/>
    </sheetView>
  </sheetViews>
  <sheetFormatPr defaultRowHeight="14.4" x14ac:dyDescent="0.3"/>
  <cols>
    <col min="1" max="1" width="3.88671875" customWidth="1"/>
    <col min="2" max="2" width="20.109375" customWidth="1"/>
    <col min="3" max="3" width="12.33203125" customWidth="1"/>
    <col min="16" max="16" width="10.33203125" customWidth="1"/>
  </cols>
  <sheetData>
    <row r="1" spans="1:8" ht="28.8" customHeight="1" x14ac:dyDescent="0.3"/>
    <row r="2" spans="1:8" ht="33.6" customHeight="1" x14ac:dyDescent="0.3"/>
    <row r="3" spans="1:8" ht="36" customHeight="1" x14ac:dyDescent="0.3">
      <c r="A3" s="10"/>
      <c r="B3" s="11"/>
      <c r="C3" s="12"/>
      <c r="D3" s="12"/>
      <c r="E3" s="12"/>
      <c r="F3" s="13"/>
      <c r="G3" s="13"/>
      <c r="H3" s="13"/>
    </row>
    <row r="4" spans="1:8" x14ac:dyDescent="0.3">
      <c r="A4" s="10"/>
      <c r="B4" s="11"/>
      <c r="C4" s="12"/>
      <c r="D4" s="12"/>
      <c r="E4" s="12"/>
      <c r="F4" s="13"/>
      <c r="G4" s="13"/>
      <c r="H4" s="13"/>
    </row>
    <row r="5" spans="1:8" hidden="1" x14ac:dyDescent="0.3">
      <c r="A5" s="10"/>
      <c r="B5" s="14"/>
      <c r="C5" s="15"/>
      <c r="D5" s="12"/>
      <c r="E5" s="12"/>
      <c r="F5" s="13"/>
      <c r="G5" s="13"/>
      <c r="H5" s="13"/>
    </row>
    <row r="6" spans="1:8" hidden="1" x14ac:dyDescent="0.3">
      <c r="A6" s="10"/>
      <c r="B6" s="14"/>
      <c r="C6" s="15"/>
      <c r="D6" s="12"/>
      <c r="E6" s="12"/>
      <c r="F6" s="13"/>
      <c r="G6" s="13"/>
      <c r="H6" s="16"/>
    </row>
    <row r="7" spans="1:8" x14ac:dyDescent="0.3">
      <c r="A7" s="10"/>
      <c r="B7" s="11"/>
      <c r="C7" s="12"/>
      <c r="D7" s="12"/>
      <c r="E7" s="12"/>
      <c r="F7" s="13"/>
      <c r="G7" s="13"/>
      <c r="H7" s="13"/>
    </row>
    <row r="8" spans="1:8" ht="41.4" x14ac:dyDescent="0.3">
      <c r="A8" s="17"/>
      <c r="B8" s="18"/>
      <c r="C8" s="19" t="s">
        <v>144</v>
      </c>
      <c r="D8" s="19"/>
      <c r="E8" s="19" t="s">
        <v>145</v>
      </c>
      <c r="F8" s="20" t="s">
        <v>122</v>
      </c>
      <c r="G8" s="20" t="s">
        <v>123</v>
      </c>
      <c r="H8" s="20"/>
    </row>
    <row r="9" spans="1:8" x14ac:dyDescent="0.3">
      <c r="A9" s="10"/>
      <c r="B9" s="11"/>
      <c r="C9" s="12"/>
      <c r="D9" s="12"/>
      <c r="E9" s="12"/>
      <c r="F9" s="13"/>
      <c r="G9" s="13"/>
      <c r="H9" s="13"/>
    </row>
    <row r="10" spans="1:8" ht="15.6" x14ac:dyDescent="0.3">
      <c r="A10" s="21"/>
      <c r="B10" s="22" t="s">
        <v>124</v>
      </c>
      <c r="C10" s="23"/>
      <c r="D10" s="23"/>
      <c r="E10" s="23"/>
      <c r="F10" s="24"/>
      <c r="G10" s="24"/>
      <c r="H10" s="24"/>
    </row>
    <row r="11" spans="1:8" x14ac:dyDescent="0.3">
      <c r="A11" s="10"/>
      <c r="B11" s="11"/>
      <c r="C11" s="12"/>
      <c r="D11" s="12"/>
      <c r="E11" s="12"/>
      <c r="F11" s="13"/>
      <c r="G11" s="13"/>
      <c r="H11" s="13"/>
    </row>
    <row r="12" spans="1:8" x14ac:dyDescent="0.3">
      <c r="A12" s="10"/>
      <c r="B12" s="25" t="s">
        <v>5</v>
      </c>
      <c r="C12" s="26">
        <v>77862.55</v>
      </c>
      <c r="D12" s="26"/>
      <c r="E12" s="26">
        <v>69995.88</v>
      </c>
      <c r="F12" s="27">
        <f>IF($E$16=0,"",E12/$E$16)</f>
        <v>0.98176612729936152</v>
      </c>
      <c r="G12" s="27">
        <f>IF(E12=0,"",E12/C12-1)</f>
        <v>-0.10103278148480876</v>
      </c>
      <c r="H12" s="27"/>
    </row>
    <row r="13" spans="1:8" x14ac:dyDescent="0.3">
      <c r="A13" s="10"/>
      <c r="B13" s="25" t="s">
        <v>36</v>
      </c>
      <c r="C13" s="26">
        <v>1500</v>
      </c>
      <c r="D13" s="26"/>
      <c r="E13" s="26">
        <v>1300</v>
      </c>
      <c r="F13" s="27">
        <f>IF($E$16=0,"",E13/$E$16)</f>
        <v>1.8233872700638521E-2</v>
      </c>
      <c r="G13" s="27">
        <f>IF(E13=0,"",E13/C13-1)</f>
        <v>-0.1333333333333333</v>
      </c>
      <c r="H13" s="27"/>
    </row>
    <row r="14" spans="1:8" x14ac:dyDescent="0.3">
      <c r="A14" s="10"/>
      <c r="B14" s="25" t="s">
        <v>147</v>
      </c>
      <c r="C14" s="26">
        <v>43.6</v>
      </c>
      <c r="D14" s="26"/>
      <c r="E14" s="26">
        <v>0</v>
      </c>
      <c r="F14" s="27">
        <f>IF($E$16=0,"",E14/$E$16)</f>
        <v>0</v>
      </c>
      <c r="G14" s="27" t="str">
        <f>IF(E14=0,"",E14/C14-1)</f>
        <v/>
      </c>
      <c r="H14" s="27"/>
    </row>
    <row r="15" spans="1:8" x14ac:dyDescent="0.3">
      <c r="A15" s="10"/>
      <c r="B15" s="25" t="s">
        <v>121</v>
      </c>
      <c r="C15" s="26"/>
      <c r="D15" s="26"/>
      <c r="E15" s="26"/>
      <c r="F15" s="27">
        <f>IF($E$16=0,"",E15/$E$16)</f>
        <v>0</v>
      </c>
      <c r="G15" s="27" t="str">
        <f>IF(E15=0,"",E15/C15-1)</f>
        <v/>
      </c>
      <c r="H15" s="27"/>
    </row>
    <row r="16" spans="1:8" x14ac:dyDescent="0.3">
      <c r="A16" s="10"/>
      <c r="B16" s="28" t="s">
        <v>125</v>
      </c>
      <c r="C16" s="29">
        <f>SUM(C12:C15)</f>
        <v>79406.150000000009</v>
      </c>
      <c r="D16" s="29"/>
      <c r="E16" s="29">
        <f>SUM(E12:E15)</f>
        <v>71295.88</v>
      </c>
      <c r="F16" s="27"/>
      <c r="G16" s="27">
        <f>IF(E16=0,"",E16/C16-1)</f>
        <v>-0.10213654735810773</v>
      </c>
      <c r="H16" s="27"/>
    </row>
    <row r="17" spans="1:8" x14ac:dyDescent="0.3">
      <c r="A17" s="10"/>
      <c r="B17" s="11"/>
      <c r="C17" s="12"/>
      <c r="D17" s="12"/>
      <c r="E17" s="12"/>
      <c r="F17" s="13"/>
      <c r="G17" s="13"/>
      <c r="H17" s="13"/>
    </row>
    <row r="18" spans="1:8" x14ac:dyDescent="0.3">
      <c r="A18" s="10"/>
      <c r="B18" s="28" t="s">
        <v>126</v>
      </c>
      <c r="C18" s="29">
        <f>C16</f>
        <v>79406.150000000009</v>
      </c>
      <c r="D18" s="29">
        <f t="shared" ref="D18:H18" si="0">D16</f>
        <v>0</v>
      </c>
      <c r="E18" s="29">
        <f t="shared" si="0"/>
        <v>71295.88</v>
      </c>
      <c r="F18" s="29">
        <f t="shared" si="0"/>
        <v>0</v>
      </c>
      <c r="G18" s="29">
        <f t="shared" si="0"/>
        <v>-0.10213654735810773</v>
      </c>
      <c r="H18" s="29">
        <f t="shared" si="0"/>
        <v>0</v>
      </c>
    </row>
    <row r="19" spans="1:8" x14ac:dyDescent="0.3">
      <c r="A19" s="10"/>
      <c r="B19" s="11"/>
      <c r="C19" s="12"/>
      <c r="D19" s="12"/>
      <c r="E19" s="12"/>
      <c r="F19" s="13"/>
      <c r="G19" s="13"/>
      <c r="H19" s="13"/>
    </row>
    <row r="20" spans="1:8" ht="15.6" x14ac:dyDescent="0.3">
      <c r="A20" s="21"/>
      <c r="B20" s="22" t="s">
        <v>127</v>
      </c>
      <c r="C20" s="23"/>
      <c r="D20" s="23"/>
      <c r="E20" s="23"/>
      <c r="F20" s="24"/>
      <c r="G20" s="24"/>
      <c r="H20" s="24"/>
    </row>
    <row r="21" spans="1:8" x14ac:dyDescent="0.3">
      <c r="A21" s="10"/>
      <c r="B21" s="11"/>
      <c r="C21" s="12"/>
      <c r="D21" s="12"/>
      <c r="E21" s="12"/>
      <c r="F21" s="13"/>
      <c r="G21" s="13"/>
      <c r="H21" s="13"/>
    </row>
    <row r="22" spans="1:8" x14ac:dyDescent="0.3">
      <c r="A22" s="30"/>
      <c r="B22" s="28" t="s">
        <v>128</v>
      </c>
      <c r="C22" s="31"/>
      <c r="D22" s="31"/>
      <c r="E22" s="31"/>
      <c r="F22" s="32"/>
      <c r="G22" s="32"/>
      <c r="H22" s="32"/>
    </row>
    <row r="23" spans="1:8" x14ac:dyDescent="0.3">
      <c r="A23" s="10"/>
      <c r="B23" s="25" t="s">
        <v>129</v>
      </c>
      <c r="C23" s="26"/>
      <c r="D23" s="26"/>
      <c r="E23" s="26"/>
      <c r="F23" s="27">
        <f t="shared" ref="F23:F34" si="1">IF($E$35=0,"",E23/$E$35)</f>
        <v>0</v>
      </c>
      <c r="G23" s="27" t="str">
        <f t="shared" ref="G23:G35" si="2">IF(E23=0,"",E23/C23-1)</f>
        <v/>
      </c>
      <c r="H23" s="27" t="str">
        <f t="shared" ref="H23:H34" si="3">IF(E23=0,"",E23/D23-1)</f>
        <v/>
      </c>
    </row>
    <row r="24" spans="1:8" x14ac:dyDescent="0.3">
      <c r="A24" s="10"/>
      <c r="B24" s="25" t="s">
        <v>130</v>
      </c>
      <c r="C24" s="26"/>
      <c r="D24" s="26"/>
      <c r="E24" s="26"/>
      <c r="F24" s="27">
        <f t="shared" si="1"/>
        <v>0</v>
      </c>
      <c r="G24" s="27" t="str">
        <f t="shared" si="2"/>
        <v/>
      </c>
      <c r="H24" s="27" t="str">
        <f t="shared" si="3"/>
        <v/>
      </c>
    </row>
    <row r="25" spans="1:8" x14ac:dyDescent="0.3">
      <c r="A25" s="10"/>
      <c r="B25" s="25" t="s">
        <v>3</v>
      </c>
      <c r="C25" s="26">
        <v>5940.36</v>
      </c>
      <c r="D25" s="26"/>
      <c r="E25" s="26">
        <v>1210.8599999999999</v>
      </c>
      <c r="F25" s="27">
        <f t="shared" si="1"/>
        <v>0.71613773198802944</v>
      </c>
      <c r="G25" s="27">
        <f t="shared" si="2"/>
        <v>-0.79616386885643298</v>
      </c>
      <c r="H25" s="27"/>
    </row>
    <row r="26" spans="1:8" x14ac:dyDescent="0.3">
      <c r="A26" s="10"/>
      <c r="B26" s="25" t="s">
        <v>131</v>
      </c>
      <c r="C26" s="26"/>
      <c r="D26" s="26"/>
      <c r="E26" s="26"/>
      <c r="F26" s="27">
        <f t="shared" si="1"/>
        <v>0</v>
      </c>
      <c r="G26" s="27" t="str">
        <f t="shared" si="2"/>
        <v/>
      </c>
      <c r="H26" s="27" t="str">
        <f t="shared" si="3"/>
        <v/>
      </c>
    </row>
    <row r="27" spans="1:8" x14ac:dyDescent="0.3">
      <c r="A27" s="10"/>
      <c r="B27" s="25" t="s">
        <v>6</v>
      </c>
      <c r="C27" s="26">
        <v>972.68</v>
      </c>
      <c r="D27" s="26"/>
      <c r="E27" s="26">
        <v>248.96</v>
      </c>
      <c r="F27" s="27">
        <f t="shared" si="1"/>
        <v>0.14724216652275229</v>
      </c>
      <c r="G27" s="27">
        <f t="shared" si="2"/>
        <v>-0.74404737426491752</v>
      </c>
      <c r="H27" s="27"/>
    </row>
    <row r="28" spans="1:8" x14ac:dyDescent="0.3">
      <c r="A28" s="10"/>
      <c r="B28" s="25" t="s">
        <v>9</v>
      </c>
      <c r="C28" s="26"/>
      <c r="D28" s="26"/>
      <c r="E28" s="26">
        <v>231</v>
      </c>
      <c r="F28" s="27">
        <f t="shared" si="1"/>
        <v>0.13662010148921824</v>
      </c>
      <c r="G28" s="27"/>
      <c r="H28" s="27"/>
    </row>
    <row r="29" spans="1:8" x14ac:dyDescent="0.3">
      <c r="A29" s="10"/>
      <c r="B29" s="25" t="s">
        <v>8</v>
      </c>
      <c r="C29" s="26"/>
      <c r="D29" s="26"/>
      <c r="E29" s="26"/>
      <c r="F29" s="27">
        <f t="shared" si="1"/>
        <v>0</v>
      </c>
      <c r="G29" s="27" t="str">
        <f t="shared" si="2"/>
        <v/>
      </c>
      <c r="H29" s="27" t="str">
        <f t="shared" si="3"/>
        <v/>
      </c>
    </row>
    <row r="30" spans="1:8" x14ac:dyDescent="0.3">
      <c r="A30" s="10"/>
      <c r="B30" s="25" t="s">
        <v>32</v>
      </c>
      <c r="C30" s="26">
        <v>3000</v>
      </c>
      <c r="D30" s="26"/>
      <c r="E30" s="26"/>
      <c r="F30" s="27">
        <f t="shared" si="1"/>
        <v>0</v>
      </c>
      <c r="G30" s="27" t="str">
        <f t="shared" si="2"/>
        <v/>
      </c>
      <c r="H30" s="27" t="str">
        <f t="shared" si="3"/>
        <v/>
      </c>
    </row>
    <row r="31" spans="1:8" x14ac:dyDescent="0.3">
      <c r="A31" s="10"/>
      <c r="B31" s="25" t="s">
        <v>10</v>
      </c>
      <c r="C31" s="26"/>
      <c r="D31" s="26"/>
      <c r="E31" s="26"/>
      <c r="F31" s="27">
        <f t="shared" si="1"/>
        <v>0</v>
      </c>
      <c r="G31" s="27" t="str">
        <f t="shared" si="2"/>
        <v/>
      </c>
      <c r="H31" s="27" t="str">
        <f t="shared" si="3"/>
        <v/>
      </c>
    </row>
    <row r="32" spans="1:8" x14ac:dyDescent="0.3">
      <c r="A32" s="10"/>
      <c r="B32" s="25" t="s">
        <v>132</v>
      </c>
      <c r="C32" s="26"/>
      <c r="D32" s="26"/>
      <c r="E32" s="26"/>
      <c r="F32" s="27">
        <f t="shared" si="1"/>
        <v>0</v>
      </c>
      <c r="G32" s="27" t="str">
        <f t="shared" si="2"/>
        <v/>
      </c>
      <c r="H32" s="27" t="str">
        <f t="shared" si="3"/>
        <v/>
      </c>
    </row>
    <row r="33" spans="1:8" x14ac:dyDescent="0.3">
      <c r="A33" s="10"/>
      <c r="B33" s="25" t="s">
        <v>119</v>
      </c>
      <c r="C33" s="26">
        <v>-158.6</v>
      </c>
      <c r="D33" s="26"/>
      <c r="E33" s="26"/>
      <c r="F33" s="27">
        <f t="shared" si="1"/>
        <v>0</v>
      </c>
      <c r="G33" s="27" t="str">
        <f t="shared" si="2"/>
        <v/>
      </c>
      <c r="H33" s="27" t="str">
        <f t="shared" si="3"/>
        <v/>
      </c>
    </row>
    <row r="34" spans="1:8" x14ac:dyDescent="0.3">
      <c r="A34" s="10"/>
      <c r="B34" s="25" t="s">
        <v>30</v>
      </c>
      <c r="C34" s="26">
        <v>8958.5</v>
      </c>
      <c r="D34" s="26"/>
      <c r="E34" s="26"/>
      <c r="F34" s="27">
        <f t="shared" si="1"/>
        <v>0</v>
      </c>
      <c r="G34" s="27" t="str">
        <f t="shared" si="2"/>
        <v/>
      </c>
      <c r="H34" s="27" t="str">
        <f t="shared" si="3"/>
        <v/>
      </c>
    </row>
    <row r="35" spans="1:8" ht="41.4" x14ac:dyDescent="0.3">
      <c r="A35" s="10"/>
      <c r="B35" s="33" t="s">
        <v>133</v>
      </c>
      <c r="C35" s="29">
        <f>SUM(C23:C34)</f>
        <v>18712.940000000002</v>
      </c>
      <c r="D35" s="29">
        <f>SUM(D23:D34)</f>
        <v>0</v>
      </c>
      <c r="E35" s="29">
        <f>SUM(E23:E34)</f>
        <v>1690.82</v>
      </c>
      <c r="F35" s="27"/>
      <c r="G35" s="27">
        <f t="shared" si="2"/>
        <v>-0.90964434236416092</v>
      </c>
      <c r="H35" s="27"/>
    </row>
    <row r="36" spans="1:8" x14ac:dyDescent="0.3">
      <c r="A36" s="10"/>
      <c r="B36" s="11"/>
      <c r="C36" s="12"/>
      <c r="D36" s="12"/>
      <c r="E36" s="12"/>
      <c r="F36" s="13"/>
      <c r="G36" s="13"/>
      <c r="H36" s="13"/>
    </row>
    <row r="37" spans="1:8" ht="41.4" x14ac:dyDescent="0.3">
      <c r="A37" s="10"/>
      <c r="B37" s="33" t="s">
        <v>134</v>
      </c>
      <c r="C37" s="29">
        <f>C35</f>
        <v>18712.940000000002</v>
      </c>
      <c r="D37" s="29"/>
      <c r="E37" s="29">
        <f>E35</f>
        <v>1690.82</v>
      </c>
      <c r="F37" s="27"/>
      <c r="G37" s="27">
        <f>IF(E37=0,"",E37/C37-1)</f>
        <v>-0.90964434236416092</v>
      </c>
    </row>
    <row r="38" spans="1:8" x14ac:dyDescent="0.3">
      <c r="A38" s="10"/>
      <c r="B38" s="11"/>
      <c r="C38" s="12"/>
      <c r="D38" s="12"/>
      <c r="E38" s="12"/>
      <c r="F38" s="13"/>
      <c r="G38" s="13"/>
    </row>
    <row r="39" spans="1:8" ht="41.4" x14ac:dyDescent="0.3">
      <c r="A39" s="10"/>
      <c r="B39" s="33" t="s">
        <v>135</v>
      </c>
      <c r="C39" s="29">
        <f>C18-C37</f>
        <v>60693.210000000006</v>
      </c>
      <c r="D39" s="29">
        <f>D18-D37</f>
        <v>0</v>
      </c>
      <c r="E39" s="29">
        <f>E18-E37</f>
        <v>69605.06</v>
      </c>
      <c r="F39" s="27"/>
      <c r="G39" s="27">
        <f>IF(C39=0,"",IF(C39=E39,"0.0%",IF(E39&gt;C39,ABS((E39/C39)-1),IF(AND(E39&lt;C39,C39&lt;0),-((E39/C39)-1),(E39/C39)-1))))</f>
        <v>0.14683438229745938</v>
      </c>
    </row>
    <row r="40" spans="1:8" x14ac:dyDescent="0.3">
      <c r="A40" s="10"/>
      <c r="B40" s="11"/>
      <c r="C40" s="12"/>
      <c r="D40" s="12"/>
      <c r="E40" s="12"/>
      <c r="F40" s="13"/>
      <c r="G40" s="13"/>
    </row>
    <row r="41" spans="1:8" x14ac:dyDescent="0.3">
      <c r="A41" s="10"/>
      <c r="B41" s="28" t="s">
        <v>136</v>
      </c>
      <c r="C41" s="26"/>
      <c r="D41" s="26"/>
      <c r="E41" s="26"/>
      <c r="F41" s="27"/>
      <c r="G41" s="27" t="str">
        <f>IF(E41=0,"",E41/C41-1)</f>
        <v/>
      </c>
    </row>
    <row r="42" spans="1:8" x14ac:dyDescent="0.3">
      <c r="A42" s="10"/>
      <c r="B42" s="11"/>
      <c r="C42" s="12"/>
      <c r="D42" s="12"/>
      <c r="E42" s="12"/>
      <c r="F42" s="13"/>
      <c r="G42" s="13"/>
    </row>
    <row r="43" spans="1:8" ht="15.6" x14ac:dyDescent="0.3">
      <c r="A43" s="21"/>
      <c r="B43" s="22" t="s">
        <v>137</v>
      </c>
      <c r="C43" s="23"/>
      <c r="D43" s="23"/>
      <c r="E43" s="23"/>
      <c r="F43" s="24"/>
      <c r="G43" s="24"/>
    </row>
    <row r="44" spans="1:8" x14ac:dyDescent="0.3">
      <c r="A44" s="10"/>
      <c r="B44" s="11"/>
      <c r="C44" s="12"/>
      <c r="D44" s="12"/>
      <c r="E44" s="12"/>
      <c r="F44" s="13"/>
      <c r="G44" s="13"/>
    </row>
    <row r="45" spans="1:8" x14ac:dyDescent="0.3">
      <c r="A45" s="10"/>
      <c r="B45" s="25" t="s">
        <v>138</v>
      </c>
      <c r="C45" s="26"/>
      <c r="D45" s="26"/>
      <c r="E45" s="26"/>
      <c r="F45" s="27" t="str">
        <f>IF($E$50=0,"",E45/$E$50)</f>
        <v/>
      </c>
      <c r="G45" s="27" t="str">
        <f t="shared" ref="G45:G50" si="4">IF(E45=0,"",E45/C45-1)</f>
        <v/>
      </c>
    </row>
    <row r="46" spans="1:8" x14ac:dyDescent="0.3">
      <c r="A46" s="10"/>
      <c r="B46" s="25" t="s">
        <v>139</v>
      </c>
      <c r="C46" s="26"/>
      <c r="D46" s="26"/>
      <c r="E46" s="26"/>
      <c r="F46" s="27" t="str">
        <f>IF($E$50=0,"",E46/$E$50)</f>
        <v/>
      </c>
      <c r="G46" s="27" t="str">
        <f t="shared" si="4"/>
        <v/>
      </c>
    </row>
    <row r="47" spans="1:8" x14ac:dyDescent="0.3">
      <c r="A47" s="10"/>
      <c r="B47" s="25" t="s">
        <v>140</v>
      </c>
      <c r="C47" s="26"/>
      <c r="D47" s="26"/>
      <c r="E47" s="26"/>
      <c r="F47" s="27" t="str">
        <f>IF($E$50=0,"",E47/$E$50)</f>
        <v/>
      </c>
      <c r="G47" s="27" t="str">
        <f t="shared" si="4"/>
        <v/>
      </c>
    </row>
    <row r="48" spans="1:8" x14ac:dyDescent="0.3">
      <c r="A48" s="10"/>
      <c r="B48" s="25" t="s">
        <v>141</v>
      </c>
      <c r="C48" s="26"/>
      <c r="D48" s="26"/>
      <c r="E48" s="26"/>
      <c r="F48" s="27" t="str">
        <f>IF($E$50=0,"",E48/$E$50)</f>
        <v/>
      </c>
      <c r="G48" s="27" t="str">
        <f t="shared" si="4"/>
        <v/>
      </c>
    </row>
    <row r="49" spans="1:7" x14ac:dyDescent="0.3">
      <c r="A49" s="10"/>
      <c r="B49" s="25" t="s">
        <v>141</v>
      </c>
      <c r="C49" s="26"/>
      <c r="D49" s="26"/>
      <c r="E49" s="26"/>
      <c r="F49" s="27" t="str">
        <f>IF($E$50=0,"",E49/$E$50)</f>
        <v/>
      </c>
      <c r="G49" s="27" t="str">
        <f t="shared" si="4"/>
        <v/>
      </c>
    </row>
    <row r="50" spans="1:7" x14ac:dyDescent="0.3">
      <c r="A50" s="10"/>
      <c r="B50" s="33" t="s">
        <v>142</v>
      </c>
      <c r="C50" s="29">
        <f>SUM(C45:C49)</f>
        <v>0</v>
      </c>
      <c r="D50" s="29">
        <f>SUM(D45:D49)</f>
        <v>0</v>
      </c>
      <c r="E50" s="29">
        <f>SUM(E45:E49)</f>
        <v>0</v>
      </c>
      <c r="F50" s="27"/>
      <c r="G50" s="27" t="str">
        <f t="shared" si="4"/>
        <v/>
      </c>
    </row>
    <row r="51" spans="1:7" x14ac:dyDescent="0.3">
      <c r="A51" s="10"/>
      <c r="B51" s="11"/>
      <c r="C51" s="12"/>
      <c r="D51" s="12"/>
      <c r="E51" s="12"/>
      <c r="F51" s="13"/>
      <c r="G51" s="13"/>
    </row>
    <row r="52" spans="1:7" ht="27.6" x14ac:dyDescent="0.3">
      <c r="A52" s="10"/>
      <c r="B52" s="33" t="s">
        <v>143</v>
      </c>
      <c r="C52" s="29">
        <f>C39+C41-C50</f>
        <v>60693.210000000006</v>
      </c>
      <c r="D52" s="29">
        <f>D39+D41-D50</f>
        <v>0</v>
      </c>
      <c r="E52" s="29">
        <f>E39+E41-E50</f>
        <v>69605.06</v>
      </c>
      <c r="F52" s="27"/>
      <c r="G52" s="27">
        <f>IF(C52=0,"",IF(C52=E52,"0.0%",IF(E52&gt;C52,ABS((E52/C52)-1),IF(AND(E52&lt;C52,C52&lt;0),-((E52/C52)-1),(E52/C52)-1))))</f>
        <v>0.14683438229745938</v>
      </c>
    </row>
  </sheetData>
  <conditionalFormatting sqref="C5:C6">
    <cfRule type="cellIs" dxfId="0" priority="1" operator="lessThan">
      <formula>0</formula>
    </cfRule>
  </conditionalFormatting>
  <dataValidations count="2">
    <dataValidation allowBlank="1" showInputMessage="1" showErrorMessage="1" prompt="Update Product descriptions below" sqref="B10" xr:uid="{18D14CCB-798D-4449-B27E-D63C6D8E5BE1}"/>
    <dataValidation allowBlank="1" showInputMessage="1" showErrorMessage="1" promptTitle="Profit &amp; Loss Statement Template" prompt="Enter your Company Name and the period coverage of the Profit &amp; Loss Statement._x000a__x000a_Update Product details under Sales Revenue and Cost of Sales. Enter values in columns C, D, and E, except in the total rows.  All other cells will be auto calculated." sqref="A3" xr:uid="{E5CCA863-741B-4050-B217-76581C2615FA}"/>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Income</vt:lpstr>
      <vt:lpstr>Dashboard</vt:lpstr>
      <vt:lpstr>Working Sheet</vt:lpstr>
      <vt:lpstr>ProfitLossStatement</vt:lpstr>
      <vt:lpstr>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Chappy</dc:creator>
  <cp:lastModifiedBy>Lorrinda Estabrook</cp:lastModifiedBy>
  <dcterms:created xsi:type="dcterms:W3CDTF">2022-10-14T04:37:56Z</dcterms:created>
  <dcterms:modified xsi:type="dcterms:W3CDTF">2022-10-16T02:13:54Z</dcterms:modified>
</cp:coreProperties>
</file>