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DataAnalysis\aura course\homework\数据分析-Exce 1 课件和资料-7.30\"/>
    </mc:Choice>
  </mc:AlternateContent>
  <xr:revisionPtr revIDLastSave="0" documentId="13_ncr:1_{5814570D-0BF1-4CD5-A557-CE2F2AF9FC98}" xr6:coauthVersionLast="45" xr6:coauthVersionMax="45" xr10:uidLastSave="{00000000-0000-0000-0000-000000000000}"/>
  <bookViews>
    <workbookView xWindow="1470" yWindow="1470" windowWidth="15420" windowHeight="11340" firstSheet="1" activeTab="1" xr2:uid="{00000000-000D-0000-FFFF-FFFF00000000}"/>
  </bookViews>
  <sheets>
    <sheet name="函数知识点" sheetId="4" r:id="rId1"/>
    <sheet name="函数列表" sheetId="1" r:id="rId2"/>
  </sheets>
  <definedNames>
    <definedName name="oo">#REF!</definedName>
    <definedName name="pp">表2[#All]</definedName>
    <definedName name="yy">#REF!</definedName>
    <definedName name="yyy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73" i="1" l="1"/>
  <c r="F462" i="1"/>
  <c r="E335" i="1"/>
  <c r="G338" i="1"/>
  <c r="G337" i="1"/>
  <c r="I318" i="1"/>
  <c r="E302" i="1" a="1"/>
  <c r="E302" i="1"/>
  <c r="F302" i="1" a="1"/>
  <c r="F302" i="1" s="1"/>
  <c r="G302" i="1" a="1"/>
  <c r="G302" i="1" s="1"/>
  <c r="H302" i="1" a="1"/>
  <c r="H302" i="1" s="1"/>
  <c r="I302" i="1" a="1"/>
  <c r="I302" i="1" s="1"/>
  <c r="J302" i="1" a="1"/>
  <c r="J302" i="1" s="1"/>
  <c r="F579" i="1"/>
  <c r="F578" i="1"/>
  <c r="F493" i="1" l="1"/>
  <c r="F492" i="1"/>
  <c r="E479" i="1"/>
  <c r="G333" i="1" a="1"/>
  <c r="I333" i="1" s="1"/>
  <c r="G283" i="1"/>
  <c r="H336" i="1" l="1"/>
  <c r="H335" i="1"/>
  <c r="H334" i="1"/>
  <c r="H333" i="1"/>
  <c r="G336" i="1"/>
  <c r="G335" i="1"/>
  <c r="G334" i="1"/>
  <c r="G333" i="1"/>
  <c r="J336" i="1"/>
  <c r="J335" i="1"/>
  <c r="J334" i="1"/>
  <c r="J333" i="1"/>
  <c r="I336" i="1"/>
  <c r="I335" i="1"/>
  <c r="I334" i="1"/>
  <c r="F442" i="1" l="1"/>
  <c r="E334" i="1"/>
  <c r="K32" i="4" l="1" a="1"/>
  <c r="K32" i="4" s="1"/>
  <c r="L38" i="4"/>
  <c r="I560" i="1" l="1"/>
  <c r="E301" i="1" l="1" a="1"/>
  <c r="E301" i="1" s="1"/>
  <c r="E29" i="1"/>
  <c r="H27" i="1"/>
  <c r="H26" i="1"/>
  <c r="H25" i="1"/>
  <c r="E28" i="1"/>
  <c r="F192" i="1"/>
  <c r="D238" i="1"/>
  <c r="D237" i="1"/>
  <c r="D236" i="1"/>
  <c r="D235" i="1"/>
  <c r="D234" i="1"/>
  <c r="D233" i="1"/>
  <c r="D232" i="1"/>
  <c r="D231" i="1"/>
  <c r="F482" i="1"/>
  <c r="F448" i="1"/>
  <c r="F431" i="1"/>
  <c r="I27" i="1"/>
  <c r="I26" i="1"/>
  <c r="I25" i="1"/>
  <c r="F9" i="1"/>
  <c r="I563" i="1"/>
  <c r="I562" i="1"/>
  <c r="E544" i="1"/>
  <c r="F483" i="1" l="1"/>
  <c r="H301" i="1"/>
  <c r="G301" i="1"/>
  <c r="J301" i="1"/>
  <c r="F301" i="1"/>
  <c r="I3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56463</author>
  </authors>
  <commentList>
    <comment ref="G579" authorId="0" shapeId="0" xr:uid="{2C3D42BB-53B5-4F2F-BB9D-025C0C359427}">
      <text>
        <r>
          <rPr>
            <b/>
            <sz val="9"/>
            <color indexed="81"/>
            <rFont val="宋体"/>
            <family val="3"/>
            <charset val="134"/>
          </rPr>
          <t>56463:</t>
        </r>
        <r>
          <rPr>
            <sz val="9"/>
            <color indexed="81"/>
            <rFont val="宋体"/>
            <family val="3"/>
            <charset val="134"/>
          </rPr>
          <t xml:space="preserve">
INDIRECT("G579")</t>
        </r>
      </text>
    </comment>
  </commentList>
</comments>
</file>

<file path=xl/sharedStrings.xml><?xml version="1.0" encoding="utf-8"?>
<sst xmlns="http://schemas.openxmlformats.org/spreadsheetml/2006/main" count="902" uniqueCount="541">
  <si>
    <t>提示-1</t>
  </si>
  <si>
    <t>函数的输入规则以“=”开始</t>
  </si>
  <si>
    <t>提示-2</t>
  </si>
  <si>
    <r>
      <t>所有函数均在</t>
    </r>
    <r>
      <rPr>
        <b/>
        <sz val="10"/>
        <rFont val="Arial"/>
        <family val="2"/>
      </rPr>
      <t>英文</t>
    </r>
    <r>
      <rPr>
        <sz val="10"/>
        <rFont val="Arial"/>
        <family val="2"/>
      </rPr>
      <t>状态下输入</t>
    </r>
  </si>
  <si>
    <t>提示-3</t>
  </si>
  <si>
    <r>
      <t>文本/日期等非单元格的引用需要加</t>
    </r>
    <r>
      <rPr>
        <b/>
        <sz val="10"/>
        <rFont val="Arial"/>
        <family val="2"/>
      </rPr>
      <t>双引号</t>
    </r>
  </si>
  <si>
    <t>提示-4</t>
  </si>
  <si>
    <r>
      <t xml:space="preserve">连接符为 </t>
    </r>
    <r>
      <rPr>
        <b/>
        <sz val="10"/>
        <rFont val="Arial"/>
        <family val="2"/>
      </rPr>
      <t>&amp;</t>
    </r>
  </si>
  <si>
    <t>And</t>
  </si>
  <si>
    <t>场景</t>
  </si>
  <si>
    <t>判定所有条件的真假，当所有条件都为真，返回True，有一个为假，返回FALSE</t>
  </si>
  <si>
    <t>语法</t>
  </si>
  <si>
    <t>案例</t>
  </si>
  <si>
    <t xml:space="preserve"> =AND(1=1,2=2,3=0)</t>
    <phoneticPr fontId="5" type="noConversion"/>
  </si>
  <si>
    <t>OR</t>
  </si>
  <si>
    <t>判定所有条件的真假，当有一个条件为真，返回TRUE，当所有条件都为假，返回FALSE</t>
  </si>
  <si>
    <t xml:space="preserve"> =OR(条件1，条件2····)</t>
  </si>
  <si>
    <t xml:space="preserve"> =OR(1=0,2=0,3=3)</t>
    <phoneticPr fontId="5" type="noConversion"/>
  </si>
  <si>
    <t xml:space="preserve"> =OR(1=0,2=0,3=0)</t>
    <phoneticPr fontId="5" type="noConversion"/>
  </si>
  <si>
    <t>IF</t>
  </si>
  <si>
    <t>根据指定的判断条件，在正确或错误的状态下，分别返回不同的值</t>
  </si>
  <si>
    <t>成绩</t>
  </si>
  <si>
    <t>嵌套</t>
  </si>
  <si>
    <t>LEFT</t>
  </si>
  <si>
    <t>从左边开始，截取指定位数的字符</t>
  </si>
  <si>
    <t>ee</t>
    <phoneticPr fontId="5" type="noConversion"/>
  </si>
  <si>
    <t>对象</t>
  </si>
  <si>
    <t>2018_09</t>
    <phoneticPr fontId="5" type="noConversion"/>
  </si>
  <si>
    <t>RIGHT</t>
  </si>
  <si>
    <t>从右边开始，截取指定位数的字符</t>
  </si>
  <si>
    <t>MID</t>
    <phoneticPr fontId="5" type="noConversion"/>
  </si>
  <si>
    <t>从左边指定字符位置开始，截取指定位数的字符</t>
  </si>
  <si>
    <t xml:space="preserve"> =MID(截取对象，开始字段位置，截取长度）</t>
  </si>
  <si>
    <t>I Love You</t>
    <phoneticPr fontId="5" type="noConversion"/>
  </si>
  <si>
    <t>你拉客的</t>
    <phoneticPr fontId="5" type="noConversion"/>
  </si>
  <si>
    <t>LEN</t>
  </si>
  <si>
    <t>返回指定对象的字符个数</t>
  </si>
  <si>
    <t>LOWER</t>
  </si>
  <si>
    <t>将指定对象中所有字母转换成小写</t>
  </si>
  <si>
    <t xml:space="preserve"> =LOWER(指定对象）</t>
  </si>
  <si>
    <t>张三 Zhang, SAN</t>
  </si>
  <si>
    <t>UPPER</t>
  </si>
  <si>
    <t>将指定对象中所有字母转换成大写</t>
  </si>
  <si>
    <t xml:space="preserve"> =UPPER(指定对象）</t>
  </si>
  <si>
    <t>PROPER</t>
  </si>
  <si>
    <t>将指定对象中各英文单词的开头转换成大写，其余转换成小写</t>
  </si>
  <si>
    <t xml:space="preserve"> =PROPER(指定对象）</t>
  </si>
  <si>
    <t>FIND</t>
  </si>
  <si>
    <t>在指定对象中，查找另一个指定字符的起始位置 (区分大小写)</t>
  </si>
  <si>
    <t>SEARCH</t>
  </si>
  <si>
    <t>在指定对象中，查找另一个指定字符的起始位置 (不区分大小写)</t>
  </si>
  <si>
    <t>Li, Bingbing</t>
    <phoneticPr fontId="5" type="noConversion"/>
  </si>
  <si>
    <t>REPT</t>
  </si>
  <si>
    <t>将指定的对象，重复多少次</t>
  </si>
  <si>
    <t xml:space="preserve"> =REPT(指定对象，重复次数）</t>
  </si>
  <si>
    <t>加油！</t>
    <phoneticPr fontId="5" type="noConversion"/>
  </si>
  <si>
    <t>REPLACE</t>
  </si>
  <si>
    <t>将指定的对象中指定位置和长度的内容进行替换</t>
  </si>
  <si>
    <t xml:space="preserve"> =REPLACE(指定对象，开始位置，指定长度，替换内容）</t>
  </si>
  <si>
    <t>身份证</t>
  </si>
  <si>
    <t>110326196607138469</t>
    <phoneticPr fontId="5" type="noConversion"/>
  </si>
  <si>
    <t>SUBSTITUE</t>
  </si>
  <si>
    <t>将指定的对象中指定对象进行替换</t>
  </si>
  <si>
    <t xml:space="preserve"> </t>
    <phoneticPr fontId="5" type="noConversion"/>
  </si>
  <si>
    <t>ABS</t>
  </si>
  <si>
    <t>绝对值</t>
  </si>
  <si>
    <t xml:space="preserve"> =ABS(对象)</t>
  </si>
  <si>
    <t>数字</t>
  </si>
  <si>
    <t>ROUND</t>
  </si>
  <si>
    <t>四舍五入</t>
  </si>
  <si>
    <t xml:space="preserve"> =ROUND(对象，保留小数位数)</t>
  </si>
  <si>
    <t>ROUNDUP</t>
  </si>
  <si>
    <t>向上保留</t>
    <phoneticPr fontId="5" type="noConversion"/>
  </si>
  <si>
    <t xml:space="preserve"> =ROUNDUP(对象，保留小数位数)</t>
  </si>
  <si>
    <t>ROUNDDOWN</t>
  </si>
  <si>
    <t>向下保留</t>
  </si>
  <si>
    <t xml:space="preserve"> =ROUNDDOWN(对象，保留小数位数)</t>
  </si>
  <si>
    <t>EVEN</t>
  </si>
  <si>
    <t>向上舍入到最近的偶数</t>
  </si>
  <si>
    <t xml:space="preserve"> =EVEN(对象)</t>
  </si>
  <si>
    <t>ODD</t>
  </si>
  <si>
    <t>向上舍入到最近的奇数</t>
    <phoneticPr fontId="5" type="noConversion"/>
  </si>
  <si>
    <t xml:space="preserve"> =ODD(对象)</t>
  </si>
  <si>
    <t>INT</t>
    <phoneticPr fontId="5" type="noConversion"/>
  </si>
  <si>
    <t>TRUNC</t>
    <phoneticPr fontId="5" type="noConversion"/>
  </si>
  <si>
    <t>将数字的小数部分截去，返回整数</t>
    <phoneticPr fontId="5" type="noConversion"/>
  </si>
  <si>
    <t>TRIM</t>
    <phoneticPr fontId="5" type="noConversion"/>
  </si>
  <si>
    <t xml:space="preserve"> “     He          llo       ”</t>
    <phoneticPr fontId="5" type="noConversion"/>
  </si>
  <si>
    <t>“ He llo ”</t>
  </si>
  <si>
    <t>POWER</t>
  </si>
  <si>
    <t>返回对象以指定数字的乘幂</t>
  </si>
  <si>
    <t xml:space="preserve"> =POWER(对象，指定数字的乘幂)</t>
  </si>
  <si>
    <t xml:space="preserve"> =POWER(4,1/2)</t>
    <phoneticPr fontId="5" type="noConversion"/>
  </si>
  <si>
    <t>^</t>
  </si>
  <si>
    <t xml:space="preserve"> =对象^指定数字的乘幂</t>
  </si>
  <si>
    <t xml:space="preserve"> =4^2</t>
    <phoneticPr fontId="5" type="noConversion"/>
  </si>
  <si>
    <t xml:space="preserve"> =4^1/2</t>
    <phoneticPr fontId="5" type="noConversion"/>
  </si>
  <si>
    <t>PRODUCT</t>
  </si>
  <si>
    <t>返回序列的乘积</t>
  </si>
  <si>
    <t xml:space="preserve"> =PRODUCT(数字1，数字2···)</t>
  </si>
  <si>
    <t>MOD</t>
  </si>
  <si>
    <t>返回除法的余数</t>
  </si>
  <si>
    <t xml:space="preserve"> =MOD(被除数，除数)</t>
  </si>
  <si>
    <t>110326196607138489</t>
    <phoneticPr fontId="5" type="noConversion"/>
  </si>
  <si>
    <t>RAND</t>
  </si>
  <si>
    <t>返回0-1之间的随机数</t>
  </si>
  <si>
    <t xml:space="preserve"> =RAND()</t>
  </si>
  <si>
    <t xml:space="preserve"> =RAND()</t>
    <phoneticPr fontId="5" type="noConversion"/>
  </si>
  <si>
    <t>1-100</t>
    <phoneticPr fontId="5" type="noConversion"/>
  </si>
  <si>
    <t>RANDBETWEEN</t>
    <phoneticPr fontId="5" type="noConversion"/>
  </si>
  <si>
    <t>返回指定区间的随机整数</t>
  </si>
  <si>
    <t xml:space="preserve"> =RANDBETWEEN(50,100)</t>
    <phoneticPr fontId="5" type="noConversion"/>
  </si>
  <si>
    <t xml:space="preserve"> =RANDBETWEEN(10,100)/10</t>
    <phoneticPr fontId="5" type="noConversion"/>
  </si>
  <si>
    <t>语文</t>
    <phoneticPr fontId="5" type="noConversion"/>
  </si>
  <si>
    <t>RANK</t>
    <phoneticPr fontId="5" type="noConversion"/>
  </si>
  <si>
    <t>排名，返回一列数字的数字排位</t>
    <phoneticPr fontId="5" type="noConversion"/>
  </si>
  <si>
    <t>数学</t>
    <phoneticPr fontId="5" type="noConversion"/>
  </si>
  <si>
    <t>英语</t>
    <phoneticPr fontId="5" type="noConversion"/>
  </si>
  <si>
    <t>地理</t>
    <phoneticPr fontId="5" type="noConversion"/>
  </si>
  <si>
    <t>SUM</t>
  </si>
  <si>
    <t>求和</t>
  </si>
  <si>
    <t xml:space="preserve"> =SUM(数字1，数字2，数字3) </t>
  </si>
  <si>
    <t xml:space="preserve"> =SUM(区域)</t>
  </si>
  <si>
    <t>SUMIF</t>
  </si>
  <si>
    <t>单条件求和</t>
  </si>
  <si>
    <t xml:space="preserve"> =SUMIF(条件区域，条件，求和区域)</t>
  </si>
  <si>
    <t>SUMIFS</t>
  </si>
  <si>
    <t>多条件求和</t>
  </si>
  <si>
    <t xml:space="preserve"> =SUMIFS(求和区域，条件区域-1，条件-1，条件区域-2，条件-2···）</t>
  </si>
  <si>
    <t>AVERAGE</t>
  </si>
  <si>
    <t>平均值</t>
  </si>
  <si>
    <t xml:space="preserve"> =AVERAGE(数字1，数字2，数字3) </t>
  </si>
  <si>
    <t xml:space="preserve"> =AVERAGE(区域)</t>
  </si>
  <si>
    <t>AVERAGEIF</t>
  </si>
  <si>
    <t>单条件平均值</t>
  </si>
  <si>
    <t xml:space="preserve"> =AVERAGEIF(条件区域，条件，平均值区域)</t>
  </si>
  <si>
    <t>AVERAGEIFS</t>
  </si>
  <si>
    <t>多条件平均值</t>
  </si>
  <si>
    <t xml:space="preserve"> =AVERAGEIFS(平均值区域，条件区域-1，条件-1，条件区域-2，条件-2···）</t>
  </si>
  <si>
    <t>AVERAGEA</t>
    <phoneticPr fontId="5" type="noConversion"/>
  </si>
  <si>
    <t>平均值（会统计非数字型对象，文本计为0，TRUE为1，FALSE为0，空白不参与统计）</t>
  </si>
  <si>
    <t>COUNT</t>
  </si>
  <si>
    <t>统计个数(数字型)</t>
  </si>
  <si>
    <t xml:space="preserve"> =COUNT(区域) </t>
  </si>
  <si>
    <t>COUNTIF</t>
  </si>
  <si>
    <t>单条件统计个数</t>
  </si>
  <si>
    <t xml:space="preserve"> =COUNTIF(条件区域，条件)</t>
  </si>
  <si>
    <t>COUNTIFS</t>
  </si>
  <si>
    <t>多条件统计个数</t>
  </si>
  <si>
    <t xml:space="preserve"> =COUNTIFS(条件区域-1，条件-1，条件区域-2，条件-2···）</t>
  </si>
  <si>
    <t>COUNTA</t>
  </si>
  <si>
    <t>统计个数（会统计非数字型对象，空白不参与统计）</t>
  </si>
  <si>
    <t xml:space="preserve"> =COUNTA(区域)</t>
  </si>
  <si>
    <t>加油！</t>
  </si>
  <si>
    <t>COUNTBLANK</t>
  </si>
  <si>
    <t>统计空白个数</t>
  </si>
  <si>
    <t xml:space="preserve"> =COUNTBLANK(区域)</t>
  </si>
  <si>
    <t>MAX</t>
    <phoneticPr fontId="5" type="noConversion"/>
  </si>
  <si>
    <t>最大值</t>
  </si>
  <si>
    <t>MIN</t>
  </si>
  <si>
    <t>最小值</t>
  </si>
  <si>
    <t xml:space="preserve">    </t>
    <phoneticPr fontId="5" type="noConversion"/>
  </si>
  <si>
    <t>MEDIAN</t>
  </si>
  <si>
    <t>中值</t>
  </si>
  <si>
    <t>中间值，奇数</t>
    <phoneticPr fontId="5" type="noConversion"/>
  </si>
  <si>
    <t xml:space="preserve">偶数，取中间两个数的平均值 </t>
    <phoneticPr fontId="5" type="noConversion"/>
  </si>
  <si>
    <t>MAXA</t>
  </si>
  <si>
    <t xml:space="preserve"> =MAXA(区域)</t>
  </si>
  <si>
    <t>MINA</t>
  </si>
  <si>
    <t xml:space="preserve"> =MINA(区域)</t>
  </si>
  <si>
    <t>单价</t>
  </si>
  <si>
    <t>数量</t>
  </si>
  <si>
    <t>折扣</t>
  </si>
  <si>
    <t>销售额</t>
    <phoneticPr fontId="5" type="noConversion"/>
  </si>
  <si>
    <t>重点函数</t>
    <phoneticPr fontId="5" type="noConversion"/>
  </si>
  <si>
    <t>TODAY</t>
  </si>
  <si>
    <t>自动获取当天日期</t>
  </si>
  <si>
    <t xml:space="preserve"> =TODAY()</t>
    <phoneticPr fontId="5" type="noConversion"/>
  </si>
  <si>
    <t>NOW</t>
  </si>
  <si>
    <t>自动获取当天日期和时间</t>
  </si>
  <si>
    <t xml:space="preserve"> =NOW()</t>
    <phoneticPr fontId="5" type="noConversion"/>
  </si>
  <si>
    <t>DATE</t>
    <phoneticPr fontId="5" type="noConversion"/>
  </si>
  <si>
    <t>将提取的数字变为日期格式进行显示。</t>
  </si>
  <si>
    <t>DATE(year,month,day)</t>
    <phoneticPr fontId="5" type="noConversion"/>
  </si>
  <si>
    <t>DAY</t>
  </si>
  <si>
    <t>返回日期中的日</t>
  </si>
  <si>
    <t xml:space="preserve"> =DAY()</t>
  </si>
  <si>
    <t>MONTH</t>
  </si>
  <si>
    <t>返回日期中的月</t>
  </si>
  <si>
    <t xml:space="preserve"> =MONTH()</t>
  </si>
  <si>
    <t>YEAR</t>
  </si>
  <si>
    <t>返回日期中的年</t>
  </si>
  <si>
    <t xml:space="preserve"> =YEAR()</t>
    <phoneticPr fontId="5" type="noConversion"/>
  </si>
  <si>
    <t>DAYS</t>
  </si>
  <si>
    <t>返回两个日期之间的天数</t>
  </si>
  <si>
    <t>DATEDIF</t>
  </si>
  <si>
    <t>隐藏函数(帮助)</t>
  </si>
  <si>
    <t xml:space="preserve"> =DATEDIF(开始时间，结束时间，参数) (参数:"Y"整年数，"M"整月数，"D"天数)</t>
  </si>
  <si>
    <t>EDATE</t>
  </si>
  <si>
    <t>返回指定日期往前或往后指定月份的日期</t>
  </si>
  <si>
    <t xml:space="preserve"> =EDATE(指定日期，前/后月份)</t>
  </si>
  <si>
    <t>EOMONTH</t>
  </si>
  <si>
    <t>返回指定日期往前或往后指定月份的最后一天的日期</t>
  </si>
  <si>
    <t>WEEKDAY</t>
  </si>
  <si>
    <t>返回周几</t>
  </si>
  <si>
    <t>参数2代表显示方式</t>
    <phoneticPr fontId="5" type="noConversion"/>
  </si>
  <si>
    <t>TEXT</t>
  </si>
  <si>
    <t>将对象转换为指定的格式</t>
  </si>
  <si>
    <t xml:space="preserve"> =TEXT(TODAY(),"aaaa")</t>
    <phoneticPr fontId="5" type="noConversion"/>
  </si>
  <si>
    <t>NETWORKDAYS</t>
  </si>
  <si>
    <t>返回两个日期间的完整工作日的天数(不包含周六周日)</t>
  </si>
  <si>
    <t>假期</t>
  </si>
  <si>
    <t>NETWORKDAYS.INL</t>
    <phoneticPr fontId="5" type="noConversion"/>
  </si>
  <si>
    <t>返回两个日期间的完整工作日的天数(可选择参数来指明休息日有几天并指明是哪几天)</t>
  </si>
  <si>
    <t>WORKDAY</t>
  </si>
  <si>
    <t>返回指定日期在若干工作日之后或之前的日期</t>
  </si>
  <si>
    <t>WORKDAY.INL</t>
  </si>
  <si>
    <t>返回指定日期在若干工作日之后或之前的日期(可选择参数来指明休息日有几天并指明是哪几天)</t>
  </si>
  <si>
    <t xml:space="preserve"> =WORKDAY.INTL(E419,6,11)</t>
    <phoneticPr fontId="5" type="noConversion"/>
  </si>
  <si>
    <t xml:space="preserve"> =WORKDAY.INTL(E419,5,11,"2019-9-13")</t>
    <phoneticPr fontId="5" type="noConversion"/>
  </si>
  <si>
    <t xml:space="preserve"> =WORKDAY.INTL(E419,5,11,E420:E421)</t>
    <phoneticPr fontId="5" type="noConversion"/>
  </si>
  <si>
    <t>COLUMN</t>
  </si>
  <si>
    <t>返回列号</t>
  </si>
  <si>
    <t xml:space="preserve"> =COLUMN(对象)</t>
  </si>
  <si>
    <t>COLUMNS</t>
  </si>
  <si>
    <t>返回对象中包含的列数</t>
  </si>
  <si>
    <t xml:space="preserve"> =COLUMNS(对象)</t>
  </si>
  <si>
    <t>ROW</t>
  </si>
  <si>
    <t>返回行号</t>
  </si>
  <si>
    <t xml:space="preserve"> =ROW(对象)</t>
  </si>
  <si>
    <t>ROWS</t>
  </si>
  <si>
    <t>返回对象中包含的行数</t>
  </si>
  <si>
    <t xml:space="preserve"> =ROWS(对象)</t>
  </si>
  <si>
    <t xml:space="preserve"> =VLOOKUP(查找对象，目标区域，目标区域所在列，精确-0或模糊-1)</t>
  </si>
  <si>
    <t>Tips</t>
  </si>
  <si>
    <t>查找对象必须位于目标区域的第一列</t>
  </si>
  <si>
    <t>年份</t>
  </si>
  <si>
    <t>订单编号</t>
  </si>
  <si>
    <t>商品</t>
  </si>
  <si>
    <t>批发价</t>
  </si>
  <si>
    <t>零售价</t>
  </si>
  <si>
    <t>可乐</t>
  </si>
  <si>
    <t>雪碧</t>
  </si>
  <si>
    <t>矿泉水</t>
  </si>
  <si>
    <t>啤酒</t>
  </si>
  <si>
    <t>LOOKUP</t>
  </si>
  <si>
    <t>查找</t>
  </si>
  <si>
    <t>语法-1</t>
  </si>
  <si>
    <t xml:space="preserve"> =LOOKUP(查找对象，查找对象所在列，目标值所在列)</t>
  </si>
  <si>
    <t>查找对象所在列必须升序排列</t>
    <phoneticPr fontId="5" type="noConversion"/>
  </si>
  <si>
    <t>https://jingyan.baidu.com/article/91f5db1b7beb441c7f05e3e9.html</t>
    <phoneticPr fontId="5" type="noConversion"/>
  </si>
  <si>
    <t>查找</t>
    <phoneticPr fontId="5" type="noConversion"/>
  </si>
  <si>
    <t>语法-2</t>
  </si>
  <si>
    <t>TIP</t>
  </si>
  <si>
    <t>条件的格式为：查找值=查找值所在的区域</t>
  </si>
  <si>
    <t>https://jingyan.baidu.com/article/91f5db1b7beb441c7f05e3e9.html</t>
    <phoneticPr fontId="5" type="noConversion"/>
  </si>
  <si>
    <t>INDEX</t>
  </si>
  <si>
    <t>在指定的区域，返回特定行列交叉的值</t>
  </si>
  <si>
    <t>单值</t>
  </si>
  <si>
    <t>数组</t>
  </si>
  <si>
    <t>MATCH</t>
  </si>
  <si>
    <t>返回特定值在特定数组当作的位置</t>
  </si>
  <si>
    <t>内容</t>
  </si>
  <si>
    <t>列</t>
    <phoneticPr fontId="5" type="noConversion"/>
  </si>
  <si>
    <t>结果值</t>
  </si>
  <si>
    <t>OFFSET</t>
  </si>
  <si>
    <t>返回起始对象按找偏移位置返回指定的对象或区域</t>
  </si>
  <si>
    <t xml:space="preserve"> =OFFSET(起始对象，偏移行数，偏移列数，结果行数，结果列数）</t>
  </si>
  <si>
    <t>IFERROR</t>
  </si>
  <si>
    <t>当结果发生异常时，返回的结果值</t>
  </si>
  <si>
    <t xml:space="preserve"> =IFERROR(表达式，错误时返回结果值）</t>
  </si>
  <si>
    <t>被除数</t>
  </si>
  <si>
    <t>除数</t>
  </si>
  <si>
    <t>结果</t>
  </si>
  <si>
    <t>常用求和、统计函数</t>
    <phoneticPr fontId="3" type="noConversion"/>
  </si>
  <si>
    <r>
      <t xml:space="preserve"> =AND(</t>
    </r>
    <r>
      <rPr>
        <sz val="16"/>
        <rFont val="宋体"/>
        <family val="3"/>
        <charset val="134"/>
      </rPr>
      <t>条件</t>
    </r>
    <r>
      <rPr>
        <sz val="16"/>
        <rFont val="Arial"/>
        <family val="2"/>
      </rPr>
      <t>1</t>
    </r>
    <r>
      <rPr>
        <sz val="16"/>
        <rFont val="宋体"/>
        <family val="3"/>
        <charset val="134"/>
      </rPr>
      <t>，条件</t>
    </r>
    <r>
      <rPr>
        <sz val="16"/>
        <rFont val="Arial"/>
        <family val="2"/>
      </rPr>
      <t>2····)</t>
    </r>
    <phoneticPr fontId="5" type="noConversion"/>
  </si>
  <si>
    <r>
      <t xml:space="preserve"> =IF(</t>
    </r>
    <r>
      <rPr>
        <sz val="16"/>
        <rFont val="宋体"/>
        <family val="3"/>
        <charset val="134"/>
      </rPr>
      <t>条件，条件为真返回值，条件为假返回值</t>
    </r>
    <r>
      <rPr>
        <sz val="16"/>
        <rFont val="Arial"/>
        <family val="2"/>
      </rPr>
      <t>)</t>
    </r>
    <phoneticPr fontId="5" type="noConversion"/>
  </si>
  <si>
    <r>
      <t xml:space="preserve"> =LEFT(</t>
    </r>
    <r>
      <rPr>
        <sz val="16"/>
        <rFont val="宋体"/>
        <family val="3"/>
        <charset val="134"/>
      </rPr>
      <t>截取对象，截取长度）</t>
    </r>
    <phoneticPr fontId="5" type="noConversion"/>
  </si>
  <si>
    <r>
      <t xml:space="preserve"> =right(</t>
    </r>
    <r>
      <rPr>
        <sz val="16"/>
        <rFont val="宋体"/>
        <family val="3"/>
        <charset val="134"/>
      </rPr>
      <t>截取对象，截取长度）</t>
    </r>
    <phoneticPr fontId="5" type="noConversion"/>
  </si>
  <si>
    <r>
      <t xml:space="preserve"> =LEN(</t>
    </r>
    <r>
      <rPr>
        <sz val="16"/>
        <rFont val="宋体"/>
        <family val="3"/>
        <charset val="134"/>
      </rPr>
      <t>指定对象）</t>
    </r>
    <phoneticPr fontId="5" type="noConversion"/>
  </si>
  <si>
    <r>
      <t>2,780</t>
    </r>
    <r>
      <rPr>
        <sz val="16"/>
        <rFont val="宋体"/>
        <family val="3"/>
        <charset val="134"/>
      </rPr>
      <t>离开</t>
    </r>
    <phoneticPr fontId="5" type="noConversion"/>
  </si>
  <si>
    <r>
      <rPr>
        <sz val="16"/>
        <rFont val="宋体"/>
        <family val="3"/>
        <charset val="134"/>
      </rPr>
      <t>张三</t>
    </r>
    <r>
      <rPr>
        <sz val="16"/>
        <rFont val="Arial"/>
        <family val="2"/>
      </rPr>
      <t xml:space="preserve"> Zhang, SAN</t>
    </r>
    <phoneticPr fontId="5" type="noConversion"/>
  </si>
  <si>
    <r>
      <t xml:space="preserve"> =FIND(</t>
    </r>
    <r>
      <rPr>
        <sz val="16"/>
        <rFont val="宋体"/>
        <family val="3"/>
        <charset val="134"/>
      </rPr>
      <t>指定查找字符，指定查找对象，</t>
    </r>
    <r>
      <rPr>
        <sz val="16"/>
        <rFont val="Arial"/>
        <family val="2"/>
      </rPr>
      <t>[</t>
    </r>
    <r>
      <rPr>
        <i/>
        <sz val="16"/>
        <rFont val="宋体"/>
        <family val="3"/>
        <charset val="134"/>
      </rPr>
      <t>起始查找位置</t>
    </r>
    <r>
      <rPr>
        <sz val="16"/>
        <rFont val="Arial"/>
        <family val="2"/>
      </rPr>
      <t>])</t>
    </r>
    <phoneticPr fontId="5" type="noConversion"/>
  </si>
  <si>
    <r>
      <t>Li, B</t>
    </r>
    <r>
      <rPr>
        <b/>
        <sz val="16"/>
        <color rgb="FFFF0000"/>
        <rFont val="Arial"/>
        <family val="2"/>
      </rPr>
      <t>in</t>
    </r>
    <r>
      <rPr>
        <sz val="16"/>
        <rFont val="Arial"/>
        <family val="2"/>
      </rPr>
      <t>gb</t>
    </r>
    <r>
      <rPr>
        <b/>
        <sz val="16"/>
        <color rgb="FFFF0000"/>
        <rFont val="Arial"/>
        <family val="2"/>
      </rPr>
      <t>i</t>
    </r>
    <r>
      <rPr>
        <sz val="16"/>
        <rFont val="Arial"/>
        <family val="2"/>
      </rPr>
      <t>ng</t>
    </r>
    <phoneticPr fontId="5" type="noConversion"/>
  </si>
  <si>
    <r>
      <t xml:space="preserve"> =SEARCH(指定查找字符，指定查找对象，[</t>
    </r>
    <r>
      <rPr>
        <i/>
        <sz val="16"/>
        <rFont val="Arial"/>
        <family val="2"/>
      </rPr>
      <t>起始查找位置</t>
    </r>
    <r>
      <rPr>
        <sz val="16"/>
        <rFont val="Arial"/>
        <family val="2"/>
      </rPr>
      <t>])</t>
    </r>
  </si>
  <si>
    <r>
      <t xml:space="preserve"> =SUBSTITUE(</t>
    </r>
    <r>
      <rPr>
        <sz val="16"/>
        <rFont val="宋体"/>
        <family val="3"/>
        <charset val="134"/>
      </rPr>
      <t>指定对象，要替换的内容，替换后的内容，</t>
    </r>
    <r>
      <rPr>
        <i/>
        <sz val="16"/>
        <rFont val="Arial"/>
        <family val="2"/>
      </rPr>
      <t>[</t>
    </r>
    <r>
      <rPr>
        <i/>
        <sz val="16"/>
        <rFont val="宋体"/>
        <family val="3"/>
        <charset val="134"/>
      </rPr>
      <t>第几个开始替换</t>
    </r>
    <r>
      <rPr>
        <i/>
        <sz val="16"/>
        <rFont val="Arial"/>
        <family val="2"/>
      </rPr>
      <t>]</t>
    </r>
    <r>
      <rPr>
        <sz val="16"/>
        <rFont val="宋体"/>
        <family val="3"/>
        <charset val="134"/>
      </rPr>
      <t>）</t>
    </r>
    <phoneticPr fontId="5" type="noConversion"/>
  </si>
  <si>
    <r>
      <t>将数字</t>
    </r>
    <r>
      <rPr>
        <b/>
        <sz val="16"/>
        <color rgb="FFFF0000"/>
        <rFont val="宋体"/>
        <family val="3"/>
        <charset val="134"/>
      </rPr>
      <t>向下</t>
    </r>
    <r>
      <rPr>
        <sz val="16"/>
        <rFont val="宋体"/>
        <family val="3"/>
        <charset val="134"/>
      </rPr>
      <t>舍入到最接近的整数</t>
    </r>
    <phoneticPr fontId="5" type="noConversion"/>
  </si>
  <si>
    <r>
      <t xml:space="preserve"> =INT(</t>
    </r>
    <r>
      <rPr>
        <sz val="16"/>
        <rFont val="宋体"/>
        <family val="3"/>
        <charset val="134"/>
      </rPr>
      <t>对象</t>
    </r>
    <r>
      <rPr>
        <sz val="16"/>
        <rFont val="Arial"/>
        <family val="2"/>
      </rPr>
      <t>)</t>
    </r>
    <phoneticPr fontId="5" type="noConversion"/>
  </si>
  <si>
    <r>
      <t xml:space="preserve"> =TRUNC(</t>
    </r>
    <r>
      <rPr>
        <sz val="16"/>
        <rFont val="宋体"/>
        <family val="3"/>
        <charset val="134"/>
      </rPr>
      <t>对象</t>
    </r>
    <r>
      <rPr>
        <sz val="16"/>
        <rFont val="Arial"/>
        <family val="2"/>
      </rPr>
      <t>)</t>
    </r>
    <phoneticPr fontId="5" type="noConversion"/>
  </si>
  <si>
    <r>
      <rPr>
        <b/>
        <sz val="16"/>
        <rFont val="宋体"/>
        <family val="3"/>
        <charset val="134"/>
      </rPr>
      <t>去掉对象中的空格</t>
    </r>
    <r>
      <rPr>
        <b/>
        <sz val="16"/>
        <rFont val="Arial"/>
        <family val="2"/>
      </rPr>
      <t>,</t>
    </r>
    <r>
      <rPr>
        <b/>
        <sz val="16"/>
        <rFont val="宋体"/>
        <family val="3"/>
        <charset val="134"/>
      </rPr>
      <t>除了单词之间的单个空格外</t>
    </r>
    <r>
      <rPr>
        <b/>
        <sz val="16"/>
        <rFont val="Arial"/>
        <family val="2"/>
      </rPr>
      <t>,</t>
    </r>
    <r>
      <rPr>
        <b/>
        <sz val="16"/>
        <rFont val="宋体"/>
        <family val="3"/>
        <charset val="134"/>
      </rPr>
      <t>清除文本中所有的空格</t>
    </r>
    <phoneticPr fontId="5" type="noConversion"/>
  </si>
  <si>
    <r>
      <t xml:space="preserve"> =TRIM(</t>
    </r>
    <r>
      <rPr>
        <sz val="16"/>
        <rFont val="宋体"/>
        <family val="3"/>
        <charset val="134"/>
      </rPr>
      <t>对象</t>
    </r>
    <r>
      <rPr>
        <sz val="16"/>
        <rFont val="Arial"/>
        <family val="2"/>
      </rPr>
      <t xml:space="preserve">)  </t>
    </r>
    <r>
      <rPr>
        <sz val="16"/>
        <rFont val="宋体"/>
        <family val="3"/>
        <charset val="134"/>
      </rPr>
      <t>连续空格保留一个</t>
    </r>
    <r>
      <rPr>
        <sz val="16"/>
        <rFont val="Arial"/>
        <family val="2"/>
      </rPr>
      <t>,</t>
    </r>
    <r>
      <rPr>
        <sz val="16"/>
        <rFont val="宋体"/>
        <family val="3"/>
        <charset val="134"/>
      </rPr>
      <t>删除其他空格</t>
    </r>
    <phoneticPr fontId="5" type="noConversion"/>
  </si>
  <si>
    <r>
      <t xml:space="preserve"> =RANDBETWEEN(</t>
    </r>
    <r>
      <rPr>
        <sz val="16"/>
        <rFont val="宋体"/>
        <family val="3"/>
        <charset val="134"/>
      </rPr>
      <t>开始数字，结束数字</t>
    </r>
    <r>
      <rPr>
        <sz val="16"/>
        <rFont val="Arial"/>
        <family val="2"/>
      </rPr>
      <t>)</t>
    </r>
    <phoneticPr fontId="5" type="noConversion"/>
  </si>
  <si>
    <r>
      <t xml:space="preserve"> =RANK(</t>
    </r>
    <r>
      <rPr>
        <sz val="16"/>
        <rFont val="宋体"/>
        <family val="3"/>
        <charset val="134"/>
      </rPr>
      <t>数值</t>
    </r>
    <r>
      <rPr>
        <sz val="16"/>
        <rFont val="Arial"/>
        <family val="2"/>
      </rPr>
      <t>,</t>
    </r>
    <r>
      <rPr>
        <sz val="16"/>
        <rFont val="宋体"/>
        <family val="3"/>
        <charset val="134"/>
      </rPr>
      <t>引用，排序方式</t>
    </r>
    <r>
      <rPr>
        <sz val="16"/>
        <rFont val="Arial"/>
        <family val="2"/>
      </rPr>
      <t xml:space="preserve"> 0</t>
    </r>
    <r>
      <rPr>
        <sz val="16"/>
        <rFont val="宋体"/>
        <family val="3"/>
        <charset val="134"/>
      </rPr>
      <t>降序，</t>
    </r>
    <r>
      <rPr>
        <sz val="16"/>
        <rFont val="Arial"/>
        <family val="2"/>
      </rPr>
      <t>1</t>
    </r>
    <r>
      <rPr>
        <sz val="16"/>
        <rFont val="宋体"/>
        <family val="3"/>
        <charset val="134"/>
      </rPr>
      <t>升序</t>
    </r>
    <r>
      <rPr>
        <sz val="16"/>
        <rFont val="Arial"/>
        <family val="2"/>
      </rPr>
      <t>)</t>
    </r>
    <phoneticPr fontId="5" type="noConversion"/>
  </si>
  <si>
    <r>
      <t xml:space="preserve"> =MAX(</t>
    </r>
    <r>
      <rPr>
        <sz val="16"/>
        <rFont val="宋体"/>
        <family val="3"/>
        <charset val="134"/>
      </rPr>
      <t>区域</t>
    </r>
    <r>
      <rPr>
        <sz val="16"/>
        <rFont val="Arial"/>
        <family val="2"/>
      </rPr>
      <t>)</t>
    </r>
    <phoneticPr fontId="5" type="noConversion"/>
  </si>
  <si>
    <r>
      <rPr>
        <sz val="16"/>
        <rFont val="宋体"/>
        <family val="3"/>
        <charset val="134"/>
      </rPr>
      <t>最大值</t>
    </r>
    <r>
      <rPr>
        <sz val="16"/>
        <rFont val="Arial"/>
        <family val="2"/>
      </rPr>
      <t>(</t>
    </r>
    <r>
      <rPr>
        <sz val="16"/>
        <rFont val="宋体"/>
        <family val="3"/>
        <charset val="134"/>
      </rPr>
      <t>会统计非数字型对象，文本是</t>
    </r>
    <r>
      <rPr>
        <sz val="16"/>
        <rFont val="Arial"/>
        <family val="2"/>
      </rPr>
      <t>0</t>
    </r>
    <r>
      <rPr>
        <sz val="16"/>
        <rFont val="宋体"/>
        <family val="3"/>
        <charset val="134"/>
      </rPr>
      <t>，</t>
    </r>
    <r>
      <rPr>
        <sz val="16"/>
        <rFont val="Arial"/>
        <family val="2"/>
      </rPr>
      <t>TRUE</t>
    </r>
    <r>
      <rPr>
        <sz val="16"/>
        <rFont val="宋体"/>
        <family val="3"/>
        <charset val="134"/>
      </rPr>
      <t>是</t>
    </r>
    <r>
      <rPr>
        <sz val="16"/>
        <rFont val="Arial"/>
        <family val="2"/>
      </rPr>
      <t>1</t>
    </r>
    <r>
      <rPr>
        <sz val="16"/>
        <rFont val="宋体"/>
        <family val="3"/>
        <charset val="134"/>
      </rPr>
      <t>，</t>
    </r>
    <r>
      <rPr>
        <sz val="16"/>
        <rFont val="Arial"/>
        <family val="2"/>
      </rPr>
      <t>FALSE</t>
    </r>
    <r>
      <rPr>
        <sz val="16"/>
        <rFont val="宋体"/>
        <family val="3"/>
        <charset val="134"/>
      </rPr>
      <t>是</t>
    </r>
    <r>
      <rPr>
        <sz val="16"/>
        <rFont val="Arial"/>
        <family val="2"/>
      </rPr>
      <t>0)</t>
    </r>
    <phoneticPr fontId="5" type="noConversion"/>
  </si>
  <si>
    <r>
      <rPr>
        <sz val="16"/>
        <rFont val="宋体"/>
        <family val="3"/>
        <charset val="134"/>
      </rPr>
      <t>最小值</t>
    </r>
    <r>
      <rPr>
        <sz val="16"/>
        <rFont val="Arial"/>
        <family val="2"/>
      </rPr>
      <t>(</t>
    </r>
    <r>
      <rPr>
        <sz val="16"/>
        <rFont val="宋体"/>
        <family val="3"/>
        <charset val="134"/>
      </rPr>
      <t>会统计非数字型对象，文本是</t>
    </r>
    <r>
      <rPr>
        <sz val="16"/>
        <rFont val="Arial"/>
        <family val="2"/>
      </rPr>
      <t>0</t>
    </r>
    <r>
      <rPr>
        <sz val="16"/>
        <rFont val="宋体"/>
        <family val="3"/>
        <charset val="134"/>
      </rPr>
      <t>，</t>
    </r>
    <r>
      <rPr>
        <sz val="16"/>
        <rFont val="Arial"/>
        <family val="2"/>
      </rPr>
      <t>TRUE</t>
    </r>
    <r>
      <rPr>
        <sz val="16"/>
        <rFont val="宋体"/>
        <family val="3"/>
        <charset val="134"/>
      </rPr>
      <t>是</t>
    </r>
    <r>
      <rPr>
        <sz val="16"/>
        <rFont val="Arial"/>
        <family val="2"/>
      </rPr>
      <t>1</t>
    </r>
    <r>
      <rPr>
        <sz val="16"/>
        <rFont val="宋体"/>
        <family val="3"/>
        <charset val="134"/>
      </rPr>
      <t>，</t>
    </r>
    <r>
      <rPr>
        <sz val="16"/>
        <rFont val="Arial"/>
        <family val="2"/>
      </rPr>
      <t>FALSE</t>
    </r>
    <r>
      <rPr>
        <sz val="16"/>
        <rFont val="宋体"/>
        <family val="3"/>
        <charset val="134"/>
      </rPr>
      <t>是</t>
    </r>
    <r>
      <rPr>
        <sz val="16"/>
        <rFont val="Arial"/>
        <family val="2"/>
      </rPr>
      <t>0)</t>
    </r>
    <phoneticPr fontId="5" type="noConversion"/>
  </si>
  <si>
    <r>
      <t>SUM</t>
    </r>
    <r>
      <rPr>
        <b/>
        <sz val="16"/>
        <color rgb="FFFF0000"/>
        <rFont val="Arial"/>
        <family val="2"/>
      </rPr>
      <t>PRODUCT</t>
    </r>
    <phoneticPr fontId="5" type="noConversion"/>
  </si>
  <si>
    <r>
      <t xml:space="preserve"> =SUMPRODUCT(</t>
    </r>
    <r>
      <rPr>
        <sz val="16"/>
        <rFont val="宋体"/>
        <family val="3"/>
        <charset val="134"/>
      </rPr>
      <t>区域</t>
    </r>
    <r>
      <rPr>
        <sz val="16"/>
        <rFont val="Arial"/>
        <family val="2"/>
      </rPr>
      <t>1</t>
    </r>
    <r>
      <rPr>
        <sz val="16"/>
        <rFont val="宋体"/>
        <family val="3"/>
        <charset val="134"/>
      </rPr>
      <t>，区域</t>
    </r>
    <r>
      <rPr>
        <sz val="16"/>
        <rFont val="Arial"/>
        <family val="2"/>
      </rPr>
      <t>2</t>
    </r>
    <r>
      <rPr>
        <sz val="16"/>
        <rFont val="宋体"/>
        <family val="3"/>
        <charset val="134"/>
      </rPr>
      <t>，区域</t>
    </r>
    <r>
      <rPr>
        <sz val="16"/>
        <rFont val="Arial"/>
        <family val="2"/>
      </rPr>
      <t>3···)</t>
    </r>
    <phoneticPr fontId="5" type="noConversion"/>
  </si>
  <si>
    <r>
      <t xml:space="preserve"> =DAYS(</t>
    </r>
    <r>
      <rPr>
        <sz val="16"/>
        <rFont val="宋体"/>
        <family val="3"/>
        <charset val="134"/>
      </rPr>
      <t>结束日期，开始日期</t>
    </r>
    <r>
      <rPr>
        <sz val="16"/>
        <rFont val="Arial"/>
        <family val="2"/>
      </rPr>
      <t>)</t>
    </r>
    <phoneticPr fontId="5" type="noConversion"/>
  </si>
  <si>
    <r>
      <rPr>
        <sz val="16"/>
        <rFont val="宋体"/>
        <family val="3"/>
        <charset val="134"/>
      </rPr>
      <t>计算两个日期之间的天数</t>
    </r>
    <r>
      <rPr>
        <sz val="16"/>
        <rFont val="Arial"/>
        <family val="2"/>
      </rPr>
      <t>/</t>
    </r>
    <r>
      <rPr>
        <sz val="16"/>
        <rFont val="宋体"/>
        <family val="3"/>
        <charset val="134"/>
      </rPr>
      <t>月数</t>
    </r>
    <r>
      <rPr>
        <sz val="16"/>
        <rFont val="Arial"/>
        <family val="2"/>
      </rPr>
      <t>/</t>
    </r>
    <r>
      <rPr>
        <sz val="16"/>
        <rFont val="宋体"/>
        <family val="3"/>
        <charset val="134"/>
      </rPr>
      <t>年数</t>
    </r>
    <phoneticPr fontId="5" type="noConversion"/>
  </si>
  <si>
    <r>
      <t xml:space="preserve"> =EMONTH(</t>
    </r>
    <r>
      <rPr>
        <sz val="16"/>
        <rFont val="宋体"/>
        <family val="3"/>
        <charset val="134"/>
      </rPr>
      <t>指定日期，前</t>
    </r>
    <r>
      <rPr>
        <sz val="16"/>
        <rFont val="Arial"/>
        <family val="2"/>
      </rPr>
      <t>/</t>
    </r>
    <r>
      <rPr>
        <sz val="16"/>
        <rFont val="宋体"/>
        <family val="3"/>
        <charset val="134"/>
      </rPr>
      <t>后月份</t>
    </r>
    <r>
      <rPr>
        <sz val="16"/>
        <rFont val="Arial"/>
        <family val="2"/>
      </rPr>
      <t>)</t>
    </r>
    <phoneticPr fontId="5" type="noConversion"/>
  </si>
  <si>
    <r>
      <t xml:space="preserve"> =TEXT(对象，指定格式) </t>
    </r>
    <r>
      <rPr>
        <i/>
        <sz val="16"/>
        <rFont val="Arial"/>
        <family val="2"/>
      </rPr>
      <t>(指定格式常与自定义格式有关，更多格式转换规则详见帮助或自行研究)</t>
    </r>
  </si>
  <si>
    <r>
      <t>ht</t>
    </r>
    <r>
      <rPr>
        <u/>
        <sz val="16"/>
        <color theme="10"/>
        <rFont val="等线"/>
        <family val="3"/>
        <charset val="134"/>
        <scheme val="minor"/>
      </rPr>
      <t>tps://baijiahao.baidu.com/s?id=1615357210194597308&amp;wfr=spider&amp;for=pc</t>
    </r>
    <phoneticPr fontId="5" type="noConversion"/>
  </si>
  <si>
    <r>
      <t xml:space="preserve"> =NETWORKDAYS(</t>
    </r>
    <r>
      <rPr>
        <sz val="16"/>
        <rFont val="宋体"/>
        <family val="3"/>
        <charset val="134"/>
      </rPr>
      <t>开始日期，结束日期，</t>
    </r>
    <r>
      <rPr>
        <i/>
        <sz val="16"/>
        <rFont val="Arial"/>
        <family val="2"/>
      </rPr>
      <t>[</t>
    </r>
    <r>
      <rPr>
        <i/>
        <sz val="16"/>
        <rFont val="宋体"/>
        <family val="3"/>
        <charset val="134"/>
      </rPr>
      <t>假期日子区域</t>
    </r>
    <r>
      <rPr>
        <i/>
        <sz val="16"/>
        <rFont val="Arial"/>
        <family val="2"/>
      </rPr>
      <t>]</t>
    </r>
    <r>
      <rPr>
        <sz val="16"/>
        <rFont val="Arial"/>
        <family val="2"/>
      </rPr>
      <t>)</t>
    </r>
    <phoneticPr fontId="5" type="noConversion"/>
  </si>
  <si>
    <r>
      <t xml:space="preserve"> =NETWORKDAYS.INL(</t>
    </r>
    <r>
      <rPr>
        <sz val="16"/>
        <rFont val="宋体"/>
        <family val="3"/>
        <charset val="134"/>
      </rPr>
      <t>开始日期，结束日期，</t>
    </r>
    <r>
      <rPr>
        <i/>
        <sz val="16"/>
        <rFont val="Arial"/>
        <family val="2"/>
      </rPr>
      <t>[</t>
    </r>
    <r>
      <rPr>
        <i/>
        <sz val="16"/>
        <rFont val="宋体"/>
        <family val="3"/>
        <charset val="134"/>
      </rPr>
      <t>休息日参数</t>
    </r>
    <r>
      <rPr>
        <i/>
        <sz val="16"/>
        <rFont val="Arial"/>
        <family val="2"/>
      </rPr>
      <t>]</t>
    </r>
    <r>
      <rPr>
        <sz val="16"/>
        <rFont val="Arial"/>
        <family val="2"/>
      </rPr>
      <t>,</t>
    </r>
    <r>
      <rPr>
        <i/>
        <sz val="16"/>
        <rFont val="Arial"/>
        <family val="2"/>
      </rPr>
      <t>[</t>
    </r>
    <r>
      <rPr>
        <i/>
        <sz val="16"/>
        <rFont val="宋体"/>
        <family val="3"/>
        <charset val="134"/>
      </rPr>
      <t>假期</t>
    </r>
    <r>
      <rPr>
        <i/>
        <sz val="16"/>
        <rFont val="Arial"/>
        <family val="2"/>
      </rPr>
      <t>]</t>
    </r>
    <r>
      <rPr>
        <sz val="16"/>
        <rFont val="Arial"/>
        <family val="2"/>
      </rPr>
      <t>)</t>
    </r>
    <phoneticPr fontId="5" type="noConversion"/>
  </si>
  <si>
    <r>
      <t xml:space="preserve"> =WORKDAY(开始日期，天数，</t>
    </r>
    <r>
      <rPr>
        <i/>
        <sz val="16"/>
        <rFont val="Arial"/>
        <family val="2"/>
      </rPr>
      <t>[假期]</t>
    </r>
    <r>
      <rPr>
        <sz val="16"/>
        <rFont val="Arial"/>
        <family val="2"/>
      </rPr>
      <t>)</t>
    </r>
  </si>
  <si>
    <r>
      <t xml:space="preserve"> =WORKDAYS.INL(开始日期，天数，</t>
    </r>
    <r>
      <rPr>
        <i/>
        <sz val="16"/>
        <rFont val="Arial"/>
        <family val="2"/>
      </rPr>
      <t>[休息日参数]</t>
    </r>
    <r>
      <rPr>
        <sz val="16"/>
        <rFont val="Arial"/>
        <family val="2"/>
      </rPr>
      <t>,</t>
    </r>
    <r>
      <rPr>
        <i/>
        <sz val="16"/>
        <rFont val="Arial"/>
        <family val="2"/>
      </rPr>
      <t>[假期]</t>
    </r>
    <r>
      <rPr>
        <sz val="16"/>
        <rFont val="Arial"/>
        <family val="2"/>
      </rPr>
      <t>)</t>
    </r>
  </si>
  <si>
    <r>
      <t xml:space="preserve">11  </t>
    </r>
    <r>
      <rPr>
        <sz val="16"/>
        <rFont val="宋体"/>
        <family val="3"/>
        <charset val="134"/>
      </rPr>
      <t>只有星期日</t>
    </r>
    <r>
      <rPr>
        <sz val="16"/>
        <rFont val="Arial"/>
        <family val="2"/>
      </rPr>
      <t xml:space="preserve"> </t>
    </r>
  </si>
  <si>
    <r>
      <t xml:space="preserve"> =LOOKUP(1</t>
    </r>
    <r>
      <rPr>
        <sz val="16"/>
        <rFont val="宋体"/>
        <family val="3"/>
        <charset val="134"/>
      </rPr>
      <t>，</t>
    </r>
    <r>
      <rPr>
        <sz val="16"/>
        <rFont val="Arial"/>
        <family val="2"/>
      </rPr>
      <t>0/((</t>
    </r>
    <r>
      <rPr>
        <sz val="16"/>
        <rFont val="宋体"/>
        <family val="3"/>
        <charset val="134"/>
      </rPr>
      <t>条件</t>
    </r>
    <r>
      <rPr>
        <sz val="16"/>
        <rFont val="Arial"/>
        <family val="2"/>
      </rPr>
      <t>1)*(</t>
    </r>
    <r>
      <rPr>
        <sz val="16"/>
        <rFont val="宋体"/>
        <family val="3"/>
        <charset val="134"/>
      </rPr>
      <t>条件</t>
    </r>
    <r>
      <rPr>
        <sz val="16"/>
        <rFont val="Arial"/>
        <family val="2"/>
      </rPr>
      <t>2)···)</t>
    </r>
    <r>
      <rPr>
        <sz val="16"/>
        <rFont val="宋体"/>
        <family val="3"/>
        <charset val="134"/>
      </rPr>
      <t>，目标值所在列</t>
    </r>
    <r>
      <rPr>
        <sz val="16"/>
        <rFont val="Arial"/>
        <family val="2"/>
      </rPr>
      <t>)</t>
    </r>
    <phoneticPr fontId="5" type="noConversion"/>
  </si>
  <si>
    <r>
      <t xml:space="preserve"> =INDEX(区域，行号，</t>
    </r>
    <r>
      <rPr>
        <i/>
        <sz val="16"/>
        <rFont val="Arial"/>
        <family val="2"/>
      </rPr>
      <t>[列号]</t>
    </r>
    <r>
      <rPr>
        <sz val="16"/>
        <rFont val="Arial"/>
        <family val="2"/>
      </rPr>
      <t>）</t>
    </r>
  </si>
  <si>
    <r>
      <t>(</t>
    </r>
    <r>
      <rPr>
        <i/>
        <sz val="16"/>
        <rFont val="宋体"/>
        <family val="3"/>
        <charset val="134"/>
      </rPr>
      <t>数组的输入为</t>
    </r>
    <r>
      <rPr>
        <i/>
        <sz val="16"/>
        <rFont val="Arial"/>
        <family val="2"/>
      </rPr>
      <t>Ctrl+shift+Enter)</t>
    </r>
    <phoneticPr fontId="5" type="noConversion"/>
  </si>
  <si>
    <r>
      <t xml:space="preserve"> =MATCH(</t>
    </r>
    <r>
      <rPr>
        <sz val="16"/>
        <rFont val="宋体"/>
        <family val="3"/>
        <charset val="134"/>
      </rPr>
      <t>查找值，查找值所在区域，</t>
    </r>
    <r>
      <rPr>
        <i/>
        <sz val="16"/>
        <rFont val="Arial"/>
        <family val="2"/>
      </rPr>
      <t>[</t>
    </r>
    <r>
      <rPr>
        <i/>
        <sz val="16"/>
        <rFont val="宋体"/>
        <family val="3"/>
        <charset val="134"/>
      </rPr>
      <t>参数</t>
    </r>
    <r>
      <rPr>
        <i/>
        <sz val="16"/>
        <rFont val="Arial"/>
        <family val="2"/>
      </rPr>
      <t>]</t>
    </r>
    <r>
      <rPr>
        <sz val="16"/>
        <rFont val="Arial"/>
        <family val="2"/>
      </rPr>
      <t>)</t>
    </r>
    <phoneticPr fontId="5" type="noConversion"/>
  </si>
  <si>
    <t>No-01</t>
    <phoneticPr fontId="3" type="noConversion"/>
  </si>
  <si>
    <t>No-02</t>
    <phoneticPr fontId="3" type="noConversion"/>
  </si>
  <si>
    <t>No-03</t>
    <phoneticPr fontId="3" type="noConversion"/>
  </si>
  <si>
    <t>No-05</t>
    <phoneticPr fontId="3" type="noConversion"/>
  </si>
  <si>
    <t>No-08</t>
    <phoneticPr fontId="3" type="noConversion"/>
  </si>
  <si>
    <t>No-11</t>
    <phoneticPr fontId="3" type="noConversion"/>
  </si>
  <si>
    <t>No-12</t>
    <phoneticPr fontId="3" type="noConversion"/>
  </si>
  <si>
    <t>数据四舍五入函数</t>
    <phoneticPr fontId="3" type="noConversion"/>
  </si>
  <si>
    <t>最值操作函数</t>
    <phoneticPr fontId="3" type="noConversion"/>
  </si>
  <si>
    <t>条件判断函数</t>
    <phoneticPr fontId="3" type="noConversion"/>
  </si>
  <si>
    <t>查找定位单元格</t>
    <phoneticPr fontId="3" type="noConversion"/>
  </si>
  <si>
    <t>字符串操作函数</t>
    <phoneticPr fontId="3" type="noConversion"/>
  </si>
  <si>
    <t>日期参数函数</t>
    <phoneticPr fontId="3" type="noConversion"/>
  </si>
  <si>
    <t>其他常用函数</t>
    <phoneticPr fontId="3" type="noConversion"/>
  </si>
  <si>
    <t>Excel 函数知识点</t>
  </si>
  <si>
    <t>销量数据</t>
    <phoneticPr fontId="3" type="noConversion"/>
  </si>
  <si>
    <t>销量数据</t>
    <phoneticPr fontId="3" type="noConversion"/>
  </si>
  <si>
    <t>对应数组元素乘积的和</t>
    <phoneticPr fontId="3" type="noConversion"/>
  </si>
  <si>
    <t xml:space="preserve"> =AVERAGE(E50:E53)</t>
    <phoneticPr fontId="3" type="noConversion"/>
  </si>
  <si>
    <t xml:space="preserve"> =AVERAGEA(E50:E53)</t>
    <phoneticPr fontId="3" type="noConversion"/>
  </si>
  <si>
    <t xml:space="preserve"> =COUNT(F56:F59)</t>
    <phoneticPr fontId="3" type="noConversion"/>
  </si>
  <si>
    <t xml:space="preserve"> =COUNT(E73:E76)</t>
    <phoneticPr fontId="3" type="noConversion"/>
  </si>
  <si>
    <t xml:space="preserve"> =COUNTA(E73:E76)</t>
    <phoneticPr fontId="3" type="noConversion"/>
  </si>
  <si>
    <t xml:space="preserve"> =COUNTBLANK(E81:E84)</t>
    <phoneticPr fontId="3" type="noConversion"/>
  </si>
  <si>
    <t xml:space="preserve"> =COUNT(E81:E84)</t>
    <phoneticPr fontId="3" type="noConversion"/>
  </si>
  <si>
    <t xml:space="preserve"> =COUNTA(E81:E84)</t>
    <phoneticPr fontId="3" type="noConversion"/>
  </si>
  <si>
    <t xml:space="preserve">  </t>
    <phoneticPr fontId="5" type="noConversion"/>
  </si>
  <si>
    <t xml:space="preserve"> =ABS(F91)</t>
    <phoneticPr fontId="3" type="noConversion"/>
  </si>
  <si>
    <t xml:space="preserve"> =ROUND(F97,1)</t>
    <phoneticPr fontId="3" type="noConversion"/>
  </si>
  <si>
    <t xml:space="preserve"> =ROUNDUP(F103,1)</t>
    <phoneticPr fontId="3" type="noConversion"/>
  </si>
  <si>
    <t xml:space="preserve"> =ROUNDDOWN(F109,1)</t>
    <phoneticPr fontId="3" type="noConversion"/>
  </si>
  <si>
    <t xml:space="preserve"> =EVEN(F115)</t>
    <phoneticPr fontId="3" type="noConversion"/>
  </si>
  <si>
    <t xml:space="preserve"> =EVEN(F117)</t>
    <phoneticPr fontId="3" type="noConversion"/>
  </si>
  <si>
    <t xml:space="preserve"> =ODD(F123)</t>
    <phoneticPr fontId="3" type="noConversion"/>
  </si>
  <si>
    <t xml:space="preserve"> =ODD(F125)</t>
    <phoneticPr fontId="3" type="noConversion"/>
  </si>
  <si>
    <t xml:space="preserve"> =INT(F130)</t>
    <phoneticPr fontId="3" type="noConversion"/>
  </si>
  <si>
    <t xml:space="preserve"> =TRUNC(F135,1)</t>
    <phoneticPr fontId="3" type="noConversion"/>
  </si>
  <si>
    <t xml:space="preserve"> =MAX(G139:J139)</t>
    <phoneticPr fontId="3" type="noConversion"/>
  </si>
  <si>
    <t xml:space="preserve"> =MIN(G139:J139)</t>
    <phoneticPr fontId="3" type="noConversion"/>
  </si>
  <si>
    <r>
      <t xml:space="preserve"> =MEDIAN(</t>
    </r>
    <r>
      <rPr>
        <sz val="16"/>
        <rFont val="宋体"/>
        <family val="3"/>
        <charset val="134"/>
      </rPr>
      <t>区域</t>
    </r>
    <r>
      <rPr>
        <sz val="16"/>
        <rFont val="Arial"/>
        <family val="2"/>
      </rPr>
      <t>)</t>
    </r>
    <phoneticPr fontId="3" type="noConversion"/>
  </si>
  <si>
    <t xml:space="preserve"> =MEDIAN(G139:J139)</t>
    <phoneticPr fontId="3" type="noConversion"/>
  </si>
  <si>
    <t xml:space="preserve"> =MAXA(E153:E156)</t>
    <phoneticPr fontId="3" type="noConversion"/>
  </si>
  <si>
    <t xml:space="preserve"> =MAX(E153:E156)</t>
    <phoneticPr fontId="3" type="noConversion"/>
  </si>
  <si>
    <t xml:space="preserve"> =MIN(E161:E164)</t>
    <phoneticPr fontId="3" type="noConversion"/>
  </si>
  <si>
    <t xml:space="preserve"> =MINA(E161:E164)</t>
    <phoneticPr fontId="3" type="noConversion"/>
  </si>
  <si>
    <t xml:space="preserve"> =AND(1=1,2=2,3=3)</t>
    <phoneticPr fontId="3" type="noConversion"/>
  </si>
  <si>
    <r>
      <t xml:space="preserve"> =IF(F180&lt;80,"</t>
    </r>
    <r>
      <rPr>
        <sz val="16"/>
        <rFont val="宋体"/>
        <family val="3"/>
        <charset val="134"/>
      </rPr>
      <t>良好</t>
    </r>
    <r>
      <rPr>
        <sz val="16"/>
        <rFont val="Arial"/>
        <family val="2"/>
      </rPr>
      <t>","</t>
    </r>
    <r>
      <rPr>
        <sz val="16"/>
        <rFont val="宋体"/>
        <family val="3"/>
        <charset val="134"/>
      </rPr>
      <t>优秀</t>
    </r>
    <r>
      <rPr>
        <sz val="16"/>
        <rFont val="Arial"/>
        <family val="2"/>
      </rPr>
      <t>")</t>
    </r>
    <phoneticPr fontId="3" type="noConversion"/>
  </si>
  <si>
    <r>
      <t xml:space="preserve"> =IF( AND(F180&lt;80,F180&gt;60),"</t>
    </r>
    <r>
      <rPr>
        <sz val="16"/>
        <rFont val="宋体"/>
        <family val="3"/>
        <charset val="134"/>
      </rPr>
      <t>良好</t>
    </r>
    <r>
      <rPr>
        <sz val="16"/>
        <rFont val="Arial"/>
        <family val="2"/>
      </rPr>
      <t>","==")</t>
    </r>
    <phoneticPr fontId="3" type="noConversion"/>
  </si>
  <si>
    <r>
      <t xml:space="preserve"> =IF(F180&lt;60,"</t>
    </r>
    <r>
      <rPr>
        <sz val="16"/>
        <rFont val="宋体"/>
        <family val="3"/>
        <charset val="134"/>
      </rPr>
      <t>不及格</t>
    </r>
    <r>
      <rPr>
        <sz val="16"/>
        <rFont val="Arial"/>
        <family val="2"/>
      </rPr>
      <t>",IF(F180&lt;80,"</t>
    </r>
    <r>
      <rPr>
        <sz val="16"/>
        <rFont val="宋体"/>
        <family val="3"/>
        <charset val="134"/>
      </rPr>
      <t>良好</t>
    </r>
    <r>
      <rPr>
        <sz val="16"/>
        <rFont val="Arial"/>
        <family val="2"/>
      </rPr>
      <t>","</t>
    </r>
    <r>
      <rPr>
        <sz val="16"/>
        <rFont val="宋体"/>
        <family val="3"/>
        <charset val="134"/>
      </rPr>
      <t>优秀</t>
    </r>
    <r>
      <rPr>
        <sz val="16"/>
        <rFont val="Arial"/>
        <family val="2"/>
      </rPr>
      <t>"))</t>
    </r>
    <phoneticPr fontId="3" type="noConversion"/>
  </si>
  <si>
    <t xml:space="preserve"> =IFERROR(F189/F190,"aa")</t>
    <phoneticPr fontId="3" type="noConversion"/>
  </si>
  <si>
    <t xml:space="preserve"> =IFERROR(G189/G190,"AA")</t>
    <phoneticPr fontId="3" type="noConversion"/>
  </si>
  <si>
    <t xml:space="preserve"> =IFERROR(F189/F190,"XX")</t>
    <phoneticPr fontId="3" type="noConversion"/>
  </si>
  <si>
    <t xml:space="preserve"> =FIND("in",F196)</t>
    <phoneticPr fontId="3" type="noConversion"/>
  </si>
  <si>
    <t xml:space="preserve"> =FIND("n",F196)</t>
    <phoneticPr fontId="3" type="noConversion"/>
  </si>
  <si>
    <t xml:space="preserve"> =FIND("n",F196,10)</t>
    <phoneticPr fontId="3" type="noConversion"/>
  </si>
  <si>
    <t xml:space="preserve"> =SEARCH("bing",F203)</t>
    <phoneticPr fontId="3" type="noConversion"/>
  </si>
  <si>
    <t xml:space="preserve"> =SEARCH("bing",F203,6)</t>
    <phoneticPr fontId="3" type="noConversion"/>
  </si>
  <si>
    <t xml:space="preserve"> =COLUMNS(E213:G213)</t>
    <phoneticPr fontId="3" type="noConversion"/>
  </si>
  <si>
    <t xml:space="preserve"> =ROW(E437)</t>
    <phoneticPr fontId="5" type="noConversion"/>
  </si>
  <si>
    <t xml:space="preserve"> =ROWS(G221:G225)</t>
    <phoneticPr fontId="3" type="noConversion"/>
  </si>
  <si>
    <t>VLOOKUP</t>
    <phoneticPr fontId="3" type="noConversion"/>
  </si>
  <si>
    <t>按照数据的首列，查找指定区域中指定位置的对应结果</t>
    <phoneticPr fontId="3" type="noConversion"/>
  </si>
  <si>
    <t xml:space="preserve"> =VLOOKUP(F240,F231:J238,4,0)</t>
    <phoneticPr fontId="3" type="noConversion"/>
  </si>
  <si>
    <t xml:space="preserve"> =VLOOKUP(G240,F230:J238,4,1)</t>
    <phoneticPr fontId="3" type="noConversion"/>
  </si>
  <si>
    <t xml:space="preserve"> =VLOOKUP(F243&amp;F244,D230:J238,6,0)</t>
    <phoneticPr fontId="3" type="noConversion"/>
  </si>
  <si>
    <t>行</t>
    <phoneticPr fontId="5" type="noConversion"/>
  </si>
  <si>
    <t xml:space="preserve"> =INDEX(E306:J314,G316,G317)</t>
    <phoneticPr fontId="3" type="noConversion"/>
  </si>
  <si>
    <t>零售价</t>
    <phoneticPr fontId="3" type="noConversion"/>
  </si>
  <si>
    <t>折扣</t>
    <phoneticPr fontId="3" type="noConversion"/>
  </si>
  <si>
    <t>9789279</t>
    <phoneticPr fontId="3" type="noConversion"/>
  </si>
  <si>
    <t xml:space="preserve"> =RIGHT(F351,5)</t>
    <phoneticPr fontId="3" type="noConversion"/>
  </si>
  <si>
    <t xml:space="preserve"> =LEFT(F344,4)+0</t>
    <phoneticPr fontId="3" type="noConversion"/>
  </si>
  <si>
    <t xml:space="preserve"> =LEFT(F344,4)</t>
    <phoneticPr fontId="3" type="noConversion"/>
  </si>
  <si>
    <t xml:space="preserve"> =RIGHT(F351,5)+0</t>
    <phoneticPr fontId="3" type="noConversion"/>
  </si>
  <si>
    <t xml:space="preserve"> =MID(F358,3,4)</t>
    <phoneticPr fontId="3" type="noConversion"/>
  </si>
  <si>
    <t xml:space="preserve"> =MID(F358,3,2)&amp;0</t>
    <phoneticPr fontId="3" type="noConversion"/>
  </si>
  <si>
    <t xml:space="preserve"> =LEN(F365)</t>
    <phoneticPr fontId="3" type="noConversion"/>
  </si>
  <si>
    <t xml:space="preserve"> =LENB(F365)</t>
    <phoneticPr fontId="3" type="noConversion"/>
  </si>
  <si>
    <t xml:space="preserve"> =LOWER(F371)</t>
    <phoneticPr fontId="3" type="noConversion"/>
  </si>
  <si>
    <t xml:space="preserve"> =UPPER(F377)</t>
    <phoneticPr fontId="3" type="noConversion"/>
  </si>
  <si>
    <t xml:space="preserve"> =PROPER(F383)</t>
    <phoneticPr fontId="3" type="noConversion"/>
  </si>
  <si>
    <t xml:space="preserve"> =REPT(F390,6)</t>
    <phoneticPr fontId="3" type="noConversion"/>
  </si>
  <si>
    <t xml:space="preserve"> =REPLACE(F396,7,8,"********")</t>
    <phoneticPr fontId="3" type="noConversion"/>
  </si>
  <si>
    <t xml:space="preserve"> =REPLACE(F398,3,2,"99")</t>
    <phoneticPr fontId="3" type="noConversion"/>
  </si>
  <si>
    <t xml:space="preserve"> =SUBSTITUTE(F402,9,"*")</t>
    <phoneticPr fontId="3" type="noConversion"/>
  </si>
  <si>
    <t xml:space="preserve"> =SUBSTITUTE(F402,9,"*",2)</t>
    <phoneticPr fontId="3" type="noConversion"/>
  </si>
  <si>
    <t xml:space="preserve"> =SUBSTITUTE(F402,MID(F402,7,8),"********")</t>
    <phoneticPr fontId="3" type="noConversion"/>
  </si>
  <si>
    <t xml:space="preserve"> =TRIM(F410)</t>
    <phoneticPr fontId="3" type="noConversion"/>
  </si>
  <si>
    <t xml:space="preserve"> =TRIM(F410)</t>
    <phoneticPr fontId="3" type="noConversion"/>
  </si>
  <si>
    <t xml:space="preserve"> =TODAY()</t>
    <phoneticPr fontId="3" type="noConversion"/>
  </si>
  <si>
    <t xml:space="preserve"> =NOW()</t>
    <phoneticPr fontId="3" type="noConversion"/>
  </si>
  <si>
    <t xml:space="preserve"> =DATE(F429,G429,H429)</t>
    <phoneticPr fontId="3" type="noConversion"/>
  </si>
  <si>
    <t xml:space="preserve"> =DAY(F436)</t>
    <phoneticPr fontId="3" type="noConversion"/>
  </si>
  <si>
    <t xml:space="preserve"> =MONTH(F442)</t>
    <phoneticPr fontId="3" type="noConversion"/>
  </si>
  <si>
    <t xml:space="preserve"> =YEAR(F448) </t>
    <phoneticPr fontId="3" type="noConversion"/>
  </si>
  <si>
    <t xml:space="preserve"> =DAYS(F454,F455)</t>
    <phoneticPr fontId="3" type="noConversion"/>
  </si>
  <si>
    <t xml:space="preserve"> =DAYS(F455,F454)</t>
    <phoneticPr fontId="3" type="noConversion"/>
  </si>
  <si>
    <t xml:space="preserve"> =DATEDIF(F461,F462,"Y")</t>
    <phoneticPr fontId="3" type="noConversion"/>
  </si>
  <si>
    <t xml:space="preserve"> =DATEDIF(F461,F462,"M")</t>
    <phoneticPr fontId="3" type="noConversion"/>
  </si>
  <si>
    <t xml:space="preserve"> =DATEDIF(F461,F462,"D")</t>
    <phoneticPr fontId="3" type="noConversion"/>
  </si>
  <si>
    <t xml:space="preserve"> =EDATE(F470,-2)</t>
    <phoneticPr fontId="3" type="noConversion"/>
  </si>
  <si>
    <t xml:space="preserve"> =EOMONTH(F477,2)</t>
    <phoneticPr fontId="3" type="noConversion"/>
  </si>
  <si>
    <r>
      <t xml:space="preserve"> =WEEKDAY(</t>
    </r>
    <r>
      <rPr>
        <sz val="16"/>
        <rFont val="宋体"/>
        <family val="3"/>
        <charset val="134"/>
      </rPr>
      <t>指定对象，参数</t>
    </r>
    <r>
      <rPr>
        <sz val="16"/>
        <rFont val="Arial"/>
        <family val="2"/>
      </rPr>
      <t>)</t>
    </r>
    <phoneticPr fontId="5" type="noConversion"/>
  </si>
  <si>
    <t xml:space="preserve"> =WEEKDAY(F482,1)</t>
    <phoneticPr fontId="3" type="noConversion"/>
  </si>
  <si>
    <t xml:space="preserve"> =NETWORKDAYS(F488,F489)</t>
    <phoneticPr fontId="3" type="noConversion"/>
  </si>
  <si>
    <t xml:space="preserve"> =NETWORKDAYS(F488,F489,F490:F491)</t>
    <phoneticPr fontId="3" type="noConversion"/>
  </si>
  <si>
    <t xml:space="preserve"> =NETWORKDAYS.INTL(F498,F499,11)</t>
    <phoneticPr fontId="3" type="noConversion"/>
  </si>
  <si>
    <t xml:space="preserve"> =NETWORKDAYS.INTL(F498,F499,11,F500:F501)</t>
    <phoneticPr fontId="3" type="noConversion"/>
  </si>
  <si>
    <r>
      <rPr>
        <sz val="16"/>
        <rFont val="宋体"/>
        <family val="3"/>
        <charset val="134"/>
      </rPr>
      <t>只有星期日</t>
    </r>
    <r>
      <rPr>
        <sz val="16"/>
        <rFont val="Arial"/>
        <family val="2"/>
      </rPr>
      <t xml:space="preserve"> </t>
    </r>
    <phoneticPr fontId="3" type="noConversion"/>
  </si>
  <si>
    <t xml:space="preserve"> =WORKDAY(F508,5)</t>
    <phoneticPr fontId="3" type="noConversion"/>
  </si>
  <si>
    <t xml:space="preserve"> =WORKDAY(F508,5,"2019-9-13")</t>
    <phoneticPr fontId="3" type="noConversion"/>
  </si>
  <si>
    <t xml:space="preserve"> =POWER(4,3)</t>
    <phoneticPr fontId="3" type="noConversion"/>
  </si>
  <si>
    <t xml:space="preserve"> =PRODUCT(1,2,3,4)</t>
    <phoneticPr fontId="3" type="noConversion"/>
  </si>
  <si>
    <t xml:space="preserve"> =PRODUCT(F537:G538)</t>
    <phoneticPr fontId="3" type="noConversion"/>
  </si>
  <si>
    <t xml:space="preserve"> =ROUND(RAND()*100,2)</t>
    <phoneticPr fontId="3" type="noConversion"/>
  </si>
  <si>
    <t xml:space="preserve"> </t>
    <phoneticPr fontId="3" type="noConversion"/>
  </si>
  <si>
    <t>SUBTOTAL</t>
    <phoneticPr fontId="5" type="noConversion"/>
  </si>
  <si>
    <r>
      <t>1.</t>
    </r>
    <r>
      <rPr>
        <sz val="16"/>
        <rFont val="宋体"/>
        <family val="3"/>
        <charset val="134"/>
      </rPr>
      <t>按照指定函数进行计算</t>
    </r>
    <r>
      <rPr>
        <sz val="16"/>
        <rFont val="Arial"/>
        <family val="2"/>
      </rPr>
      <t xml:space="preserve">    1-11</t>
    </r>
    <r>
      <rPr>
        <sz val="16"/>
        <rFont val="宋体"/>
        <family val="3"/>
        <charset val="134"/>
      </rPr>
      <t>包含隐藏</t>
    </r>
    <r>
      <rPr>
        <sz val="16"/>
        <rFont val="Arial"/>
        <family val="2"/>
      </rPr>
      <t xml:space="preserve">    101-111</t>
    </r>
    <r>
      <rPr>
        <sz val="16"/>
        <rFont val="宋体"/>
        <family val="3"/>
        <charset val="134"/>
      </rPr>
      <t>不包含隐藏行</t>
    </r>
    <phoneticPr fontId="3" type="noConversion"/>
  </si>
  <si>
    <r>
      <t>2.</t>
    </r>
    <r>
      <rPr>
        <sz val="16"/>
        <rFont val="宋体"/>
        <family val="3"/>
        <charset val="134"/>
      </rPr>
      <t>筛选某些行之后</t>
    </r>
    <r>
      <rPr>
        <sz val="16"/>
        <rFont val="Arial"/>
        <family val="2"/>
      </rPr>
      <t xml:space="preserve">    </t>
    </r>
    <r>
      <rPr>
        <sz val="16"/>
        <rFont val="宋体"/>
        <family val="3"/>
        <charset val="134"/>
      </rPr>
      <t>两种用法一直</t>
    </r>
    <phoneticPr fontId="3" type="noConversion"/>
  </si>
  <si>
    <r>
      <t>3.</t>
    </r>
    <r>
      <rPr>
        <sz val="16"/>
        <rFont val="宋体"/>
        <family val="3"/>
        <charset val="134"/>
      </rPr>
      <t>爆出需序号的连续性</t>
    </r>
    <phoneticPr fontId="3" type="noConversion"/>
  </si>
  <si>
    <r>
      <t>4.</t>
    </r>
    <r>
      <rPr>
        <sz val="16"/>
        <rFont val="宋体"/>
        <family val="3"/>
        <charset val="134"/>
      </rPr>
      <t>忽略分类汇总结果</t>
    </r>
    <phoneticPr fontId="3" type="noConversion"/>
  </si>
  <si>
    <t>No-04</t>
    <phoneticPr fontId="3" type="noConversion"/>
  </si>
  <si>
    <t>No-06</t>
    <phoneticPr fontId="3" type="noConversion"/>
  </si>
  <si>
    <t>No-07</t>
    <phoneticPr fontId="3" type="noConversion"/>
  </si>
  <si>
    <t>No-09</t>
    <phoneticPr fontId="3" type="noConversion"/>
  </si>
  <si>
    <t>No-10</t>
    <phoneticPr fontId="3" type="noConversion"/>
  </si>
  <si>
    <t>No-13</t>
    <phoneticPr fontId="3" type="noConversion"/>
  </si>
  <si>
    <t>No-14</t>
    <phoneticPr fontId="3" type="noConversion"/>
  </si>
  <si>
    <t>No-15</t>
    <phoneticPr fontId="3" type="noConversion"/>
  </si>
  <si>
    <t>No-16</t>
    <phoneticPr fontId="3" type="noConversion"/>
  </si>
  <si>
    <t>No-17</t>
    <phoneticPr fontId="3" type="noConversion"/>
  </si>
  <si>
    <t>No-18</t>
    <phoneticPr fontId="3" type="noConversion"/>
  </si>
  <si>
    <t>No-19</t>
    <phoneticPr fontId="3" type="noConversion"/>
  </si>
  <si>
    <t>No-20</t>
    <phoneticPr fontId="3" type="noConversion"/>
  </si>
  <si>
    <t>No-21</t>
    <phoneticPr fontId="3" type="noConversion"/>
  </si>
  <si>
    <t>No-22</t>
    <phoneticPr fontId="3" type="noConversion"/>
  </si>
  <si>
    <t>No-23</t>
    <phoneticPr fontId="3" type="noConversion"/>
  </si>
  <si>
    <t>No-24</t>
    <phoneticPr fontId="3" type="noConversion"/>
  </si>
  <si>
    <t>No-25</t>
    <phoneticPr fontId="3" type="noConversion"/>
  </si>
  <si>
    <t>No-26</t>
    <phoneticPr fontId="3" type="noConversion"/>
  </si>
  <si>
    <t>No-27</t>
    <phoneticPr fontId="3" type="noConversion"/>
  </si>
  <si>
    <t>No-28</t>
    <phoneticPr fontId="3" type="noConversion"/>
  </si>
  <si>
    <t>No-29</t>
    <phoneticPr fontId="3" type="noConversion"/>
  </si>
  <si>
    <t>No-30</t>
    <phoneticPr fontId="3" type="noConversion"/>
  </si>
  <si>
    <t>No-31</t>
    <phoneticPr fontId="3" type="noConversion"/>
  </si>
  <si>
    <t>No-32</t>
    <phoneticPr fontId="3" type="noConversion"/>
  </si>
  <si>
    <t>No-33</t>
    <phoneticPr fontId="3" type="noConversion"/>
  </si>
  <si>
    <t>No-34</t>
    <phoneticPr fontId="3" type="noConversion"/>
  </si>
  <si>
    <t>No-35</t>
    <phoneticPr fontId="3" type="noConversion"/>
  </si>
  <si>
    <t>No-36</t>
    <phoneticPr fontId="3" type="noConversion"/>
  </si>
  <si>
    <t>No-37</t>
    <phoneticPr fontId="3" type="noConversion"/>
  </si>
  <si>
    <t>No-38</t>
    <phoneticPr fontId="3" type="noConversion"/>
  </si>
  <si>
    <t>No-39</t>
    <phoneticPr fontId="3" type="noConversion"/>
  </si>
  <si>
    <t>No-40</t>
    <phoneticPr fontId="3" type="noConversion"/>
  </si>
  <si>
    <t>No-41</t>
    <phoneticPr fontId="3" type="noConversion"/>
  </si>
  <si>
    <t>No-42</t>
    <phoneticPr fontId="3" type="noConversion"/>
  </si>
  <si>
    <t>No-43</t>
    <phoneticPr fontId="3" type="noConversion"/>
  </si>
  <si>
    <t>No-44</t>
    <phoneticPr fontId="3" type="noConversion"/>
  </si>
  <si>
    <t>No-45</t>
    <phoneticPr fontId="3" type="noConversion"/>
  </si>
  <si>
    <t>No-46</t>
    <phoneticPr fontId="3" type="noConversion"/>
  </si>
  <si>
    <t>No-47</t>
    <phoneticPr fontId="3" type="noConversion"/>
  </si>
  <si>
    <t>No-48</t>
    <phoneticPr fontId="3" type="noConversion"/>
  </si>
  <si>
    <t>No-49</t>
    <phoneticPr fontId="3" type="noConversion"/>
  </si>
  <si>
    <t>No-50</t>
    <phoneticPr fontId="3" type="noConversion"/>
  </si>
  <si>
    <t>No-51</t>
    <phoneticPr fontId="3" type="noConversion"/>
  </si>
  <si>
    <t>No-52</t>
    <phoneticPr fontId="3" type="noConversion"/>
  </si>
  <si>
    <t>No-53</t>
    <phoneticPr fontId="3" type="noConversion"/>
  </si>
  <si>
    <t>No-54</t>
    <phoneticPr fontId="3" type="noConversion"/>
  </si>
  <si>
    <t>No-55</t>
    <phoneticPr fontId="3" type="noConversion"/>
  </si>
  <si>
    <t>No-56</t>
    <phoneticPr fontId="3" type="noConversion"/>
  </si>
  <si>
    <t>No-57</t>
    <phoneticPr fontId="3" type="noConversion"/>
  </si>
  <si>
    <t>No-58</t>
    <phoneticPr fontId="3" type="noConversion"/>
  </si>
  <si>
    <t>No-59</t>
    <phoneticPr fontId="3" type="noConversion"/>
  </si>
  <si>
    <t>No-60</t>
    <phoneticPr fontId="3" type="noConversion"/>
  </si>
  <si>
    <t>No-61</t>
    <phoneticPr fontId="3" type="noConversion"/>
  </si>
  <si>
    <t>No-62</t>
    <phoneticPr fontId="3" type="noConversion"/>
  </si>
  <si>
    <t>No-63</t>
    <phoneticPr fontId="3" type="noConversion"/>
  </si>
  <si>
    <t>No-64</t>
    <phoneticPr fontId="3" type="noConversion"/>
  </si>
  <si>
    <t>No-65</t>
    <phoneticPr fontId="3" type="noConversion"/>
  </si>
  <si>
    <t>No-66</t>
    <phoneticPr fontId="3" type="noConversion"/>
  </si>
  <si>
    <t>No-67</t>
    <phoneticPr fontId="3" type="noConversion"/>
  </si>
  <si>
    <t>No-68</t>
    <phoneticPr fontId="3" type="noConversion"/>
  </si>
  <si>
    <t>No-69</t>
    <phoneticPr fontId="3" type="noConversion"/>
  </si>
  <si>
    <t>No-70</t>
    <phoneticPr fontId="3" type="noConversion"/>
  </si>
  <si>
    <t>No-71</t>
    <phoneticPr fontId="3" type="noConversion"/>
  </si>
  <si>
    <t>No-72</t>
    <phoneticPr fontId="3" type="noConversion"/>
  </si>
  <si>
    <t>No-73</t>
    <phoneticPr fontId="3" type="noConversion"/>
  </si>
  <si>
    <t>No-74</t>
    <phoneticPr fontId="3" type="noConversion"/>
  </si>
  <si>
    <t>No-75</t>
    <phoneticPr fontId="3" type="noConversion"/>
  </si>
  <si>
    <t>No-76</t>
    <phoneticPr fontId="3" type="noConversion"/>
  </si>
  <si>
    <t>No-77</t>
    <phoneticPr fontId="3" type="noConversion"/>
  </si>
  <si>
    <t>序号</t>
    <phoneticPr fontId="3" type="noConversion"/>
  </si>
  <si>
    <t>函数类型</t>
    <phoneticPr fontId="3" type="noConversion"/>
  </si>
  <si>
    <t>函数数量</t>
    <phoneticPr fontId="3" type="noConversion"/>
  </si>
  <si>
    <t>日期与时间函数</t>
    <phoneticPr fontId="3" type="noConversion"/>
  </si>
  <si>
    <t>逻辑函数</t>
    <phoneticPr fontId="3" type="noConversion"/>
  </si>
  <si>
    <t>查找和引用函数</t>
    <phoneticPr fontId="3" type="noConversion"/>
  </si>
  <si>
    <t>数学和三角函数</t>
    <phoneticPr fontId="3" type="noConversion"/>
  </si>
  <si>
    <t>统计函数</t>
    <phoneticPr fontId="3" type="noConversion"/>
  </si>
  <si>
    <t>文本函数</t>
    <phoneticPr fontId="3" type="noConversion"/>
  </si>
  <si>
    <t>兼容性函数</t>
    <phoneticPr fontId="3" type="noConversion"/>
  </si>
  <si>
    <t>多维数据集函数</t>
    <phoneticPr fontId="3" type="noConversion"/>
  </si>
  <si>
    <t>数据库函数</t>
    <phoneticPr fontId="3" type="noConversion"/>
  </si>
  <si>
    <t>工程函数</t>
    <phoneticPr fontId="3" type="noConversion"/>
  </si>
  <si>
    <t>财务函数</t>
    <phoneticPr fontId="3" type="noConversion"/>
  </si>
  <si>
    <t>信息函数</t>
    <phoneticPr fontId="3" type="noConversion"/>
  </si>
  <si>
    <t xml:space="preserve"> =COLUMN(C428)</t>
    <phoneticPr fontId="3" type="noConversion"/>
  </si>
  <si>
    <t xml:space="preserve"> =LOOKUP(F261,F252:F259,I252:I259)</t>
    <phoneticPr fontId="3" type="noConversion"/>
  </si>
  <si>
    <t xml:space="preserve"> =LOOKUP(1,0/((F281=E269:E276)*(F282=G269:G276)),I269:I276)</t>
    <phoneticPr fontId="3" type="noConversion"/>
  </si>
  <si>
    <t xml:space="preserve"> =INDEX(E288:J296,3,4)</t>
    <phoneticPr fontId="3" type="noConversion"/>
  </si>
  <si>
    <t xml:space="preserve"> =MATCH(F316,F306:F314,0)</t>
    <phoneticPr fontId="3" type="noConversion"/>
  </si>
  <si>
    <t xml:space="preserve"> =MATCH(F317,E306:J306,0)</t>
    <phoneticPr fontId="3" type="noConversion"/>
  </si>
  <si>
    <r>
      <t xml:space="preserve"> =OFFSET(E324,MATCH(F337MATCH(F338,E324:J324,0)-1,1,1)</t>
    </r>
    <r>
      <rPr>
        <sz val="16"/>
        <rFont val="宋体"/>
        <family val="3"/>
        <charset val="134"/>
      </rPr>
      <t>))</t>
    </r>
    <phoneticPr fontId="3" type="noConversion"/>
  </si>
  <si>
    <r>
      <t xml:space="preserve"> =IF(MOD(MID(F545,17,1),2)=0,"</t>
    </r>
    <r>
      <rPr>
        <sz val="16"/>
        <rFont val="宋体"/>
        <family val="3"/>
        <charset val="134"/>
      </rPr>
      <t>女</t>
    </r>
    <r>
      <rPr>
        <sz val="16"/>
        <rFont val="Arial"/>
        <family val="2"/>
      </rPr>
      <t>","</t>
    </r>
    <r>
      <rPr>
        <sz val="16"/>
        <rFont val="宋体"/>
        <family val="3"/>
        <charset val="134"/>
      </rPr>
      <t>男</t>
    </r>
    <r>
      <rPr>
        <sz val="16"/>
        <rFont val="Arial"/>
        <family val="2"/>
      </rPr>
      <t>")</t>
    </r>
    <phoneticPr fontId="3" type="noConversion"/>
  </si>
  <si>
    <t>返回列表或数据库中的分类汇总</t>
  </si>
  <si>
    <t>sumproduct  subtotal   aggregate</t>
    <phoneticPr fontId="3" type="noConversion"/>
  </si>
  <si>
    <t>No-78</t>
    <phoneticPr fontId="3" type="noConversion"/>
  </si>
  <si>
    <t>indirect</t>
    <phoneticPr fontId="5" type="noConversion"/>
  </si>
  <si>
    <t>返回文本字符串指定的应用</t>
    <phoneticPr fontId="3" type="noConversion"/>
  </si>
  <si>
    <t>BAIDU</t>
    <phoneticPr fontId="3" type="noConversion"/>
  </si>
  <si>
    <t>H578</t>
  </si>
  <si>
    <t>H577</t>
  </si>
  <si>
    <t>H576</t>
    <phoneticPr fontId="3" type="noConversion"/>
  </si>
  <si>
    <t>H579</t>
  </si>
  <si>
    <t>文本引用</t>
    <phoneticPr fontId="3" type="noConversion"/>
  </si>
  <si>
    <t>地址引用</t>
    <phoneticPr fontId="3" type="noConversion"/>
  </si>
  <si>
    <t xml:space="preserve"> =INDIRECT("G579")</t>
    <phoneticPr fontId="3" type="noConversion"/>
  </si>
  <si>
    <t xml:space="preserve"> =INDIRECT(G579)</t>
    <phoneticPr fontId="3" type="noConversion"/>
  </si>
  <si>
    <r>
      <t xml:space="preserve"> =indirect(</t>
    </r>
    <r>
      <rPr>
        <sz val="16"/>
        <rFont val="宋体"/>
        <family val="3"/>
        <charset val="134"/>
      </rPr>
      <t>单元格引用</t>
    </r>
    <r>
      <rPr>
        <sz val="16"/>
        <rFont val="Arial"/>
        <family val="2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</si>
</sst>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0_);[Red]\(0\)"/>
    <numFmt numFmtId="177" formatCode="_ * #,##0_ ;_ * \-#,##0_ ;_ * &quot;-&quot;??_ ;_ @_ "/>
    <numFmt numFmtId="178" formatCode="0.000000_);[Red]\(0.000000\)"/>
    <numFmt numFmtId="179" formatCode="[$-F800]dddd\,\ mmmm\ dd\,\ yyyy"/>
  </numFmts>
  <fonts count="2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6"/>
      <name val="宋体"/>
      <family val="3"/>
      <charset val="134"/>
    </font>
    <font>
      <sz val="16"/>
      <name val="Arial"/>
      <family val="2"/>
    </font>
    <font>
      <b/>
      <sz val="16"/>
      <name val="Arial"/>
      <family val="2"/>
    </font>
    <font>
      <b/>
      <sz val="16"/>
      <color rgb="FFFF0000"/>
      <name val="Arial"/>
      <family val="2"/>
    </font>
    <font>
      <i/>
      <sz val="16"/>
      <name val="Arial"/>
      <family val="2"/>
    </font>
    <font>
      <sz val="16"/>
      <name val="Arial"/>
      <family val="3"/>
      <charset val="134"/>
    </font>
    <font>
      <i/>
      <sz val="16"/>
      <name val="宋体"/>
      <family val="3"/>
      <charset val="134"/>
    </font>
    <font>
      <sz val="16"/>
      <color rgb="FFFF0000"/>
      <name val="Arial"/>
      <family val="2"/>
    </font>
    <font>
      <b/>
      <sz val="16"/>
      <color rgb="FFFF0000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Arial"/>
      <family val="3"/>
      <charset val="134"/>
    </font>
    <font>
      <sz val="16"/>
      <color theme="1"/>
      <name val="等线"/>
      <family val="2"/>
      <charset val="134"/>
      <scheme val="minor"/>
    </font>
    <font>
      <sz val="16"/>
      <color rgb="FFFF0000"/>
      <name val="宋体"/>
      <family val="3"/>
      <charset val="134"/>
    </font>
    <font>
      <sz val="16"/>
      <color rgb="FF333333"/>
      <name val="Arial"/>
      <family val="2"/>
    </font>
    <font>
      <u/>
      <sz val="16"/>
      <color theme="10"/>
      <name val="等线"/>
      <family val="2"/>
      <scheme val="minor"/>
    </font>
    <font>
      <u/>
      <sz val="16"/>
      <color theme="10"/>
      <name val="等线"/>
      <family val="3"/>
      <charset val="134"/>
      <scheme val="minor"/>
    </font>
    <font>
      <sz val="16"/>
      <color theme="0"/>
      <name val="等线"/>
      <family val="3"/>
      <charset val="134"/>
      <scheme val="minor"/>
    </font>
    <font>
      <sz val="20"/>
      <color theme="0"/>
      <name val="Arial"/>
      <family val="2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  <xf numFmtId="0" fontId="6" fillId="0" borderId="0" applyNumberFormat="0" applyFill="0" applyBorder="0" applyAlignment="0" applyProtection="0"/>
  </cellStyleXfs>
  <cellXfs count="115">
    <xf numFmtId="0" fontId="0" fillId="0" borderId="0" xfId="0">
      <alignment vertical="center"/>
    </xf>
    <xf numFmtId="0" fontId="2" fillId="2" borderId="0" xfId="3" applyFill="1" applyBorder="1" applyAlignment="1" applyProtection="1">
      <alignment horizontal="center" vertical="center"/>
      <protection locked="0"/>
    </xf>
    <xf numFmtId="0" fontId="2" fillId="2" borderId="0" xfId="3" applyFill="1" applyBorder="1" applyAlignment="1" applyProtection="1">
      <alignment vertical="center"/>
      <protection locked="0"/>
    </xf>
    <xf numFmtId="0" fontId="2" fillId="2" borderId="0" xfId="3" applyFill="1" applyBorder="1" applyProtection="1">
      <protection locked="0"/>
    </xf>
    <xf numFmtId="0" fontId="2" fillId="2" borderId="1" xfId="3" applyFill="1" applyBorder="1" applyProtection="1">
      <protection locked="0"/>
    </xf>
    <xf numFmtId="0" fontId="2" fillId="3" borderId="0" xfId="3" applyFill="1" applyProtection="1">
      <protection locked="0"/>
    </xf>
    <xf numFmtId="0" fontId="2" fillId="0" borderId="0" xfId="3" applyProtection="1">
      <protection locked="0"/>
    </xf>
    <xf numFmtId="0" fontId="2" fillId="3" borderId="0" xfId="3" applyFill="1" applyBorder="1" applyProtection="1">
      <protection locked="0"/>
    </xf>
    <xf numFmtId="0" fontId="2" fillId="3" borderId="1" xfId="3" applyFill="1" applyBorder="1" applyProtection="1">
      <protection locked="0"/>
    </xf>
    <xf numFmtId="0" fontId="2" fillId="2" borderId="0" xfId="3" applyFill="1" applyBorder="1" applyAlignment="1" applyProtection="1">
      <alignment horizontal="center"/>
      <protection locked="0"/>
    </xf>
    <xf numFmtId="0" fontId="8" fillId="3" borderId="0" xfId="3" applyFont="1" applyFill="1" applyBorder="1" applyProtection="1">
      <protection locked="0"/>
    </xf>
    <xf numFmtId="0" fontId="8" fillId="2" borderId="0" xfId="3" applyFont="1" applyFill="1" applyBorder="1" applyAlignment="1" applyProtection="1">
      <alignment horizontal="center"/>
      <protection locked="0"/>
    </xf>
    <xf numFmtId="0" fontId="8" fillId="3" borderId="0" xfId="3" applyFont="1" applyFill="1" applyBorder="1" applyAlignment="1" applyProtection="1">
      <alignment horizontal="center"/>
      <protection locked="0"/>
    </xf>
    <xf numFmtId="0" fontId="9" fillId="2" borderId="0" xfId="3" applyFont="1" applyFill="1" applyBorder="1" applyAlignment="1" applyProtection="1">
      <alignment horizontal="center"/>
      <protection locked="0"/>
    </xf>
    <xf numFmtId="0" fontId="10" fillId="2" borderId="0" xfId="3" applyFont="1" applyFill="1" applyBorder="1" applyAlignment="1" applyProtection="1">
      <alignment horizontal="center"/>
      <protection locked="0"/>
    </xf>
    <xf numFmtId="0" fontId="8" fillId="3" borderId="2" xfId="3" applyFont="1" applyFill="1" applyBorder="1" applyProtection="1">
      <protection locked="0"/>
    </xf>
    <xf numFmtId="0" fontId="8" fillId="3" borderId="2" xfId="3" applyFont="1" applyFill="1" applyBorder="1" applyAlignment="1" applyProtection="1">
      <alignment horizontal="right"/>
      <protection locked="0"/>
    </xf>
    <xf numFmtId="0" fontId="8" fillId="4" borderId="0" xfId="3" applyFont="1" applyFill="1" applyBorder="1" applyAlignment="1" applyProtection="1">
      <alignment horizontal="center"/>
      <protection locked="0"/>
    </xf>
    <xf numFmtId="0" fontId="9" fillId="4" borderId="0" xfId="3" applyFont="1" applyFill="1" applyBorder="1" applyAlignment="1" applyProtection="1">
      <alignment horizontal="center"/>
      <protection locked="0"/>
    </xf>
    <xf numFmtId="0" fontId="8" fillId="4" borderId="0" xfId="3" applyFont="1" applyFill="1" applyBorder="1" applyProtection="1">
      <protection locked="0"/>
    </xf>
    <xf numFmtId="0" fontId="8" fillId="0" borderId="0" xfId="3" applyFont="1" applyFill="1" applyBorder="1" applyProtection="1">
      <protection locked="0"/>
    </xf>
    <xf numFmtId="0" fontId="8" fillId="3" borderId="2" xfId="3" applyFont="1" applyFill="1" applyBorder="1" applyAlignment="1" applyProtection="1">
      <alignment horizontal="center"/>
      <protection locked="0"/>
    </xf>
    <xf numFmtId="0" fontId="11" fillId="3" borderId="0" xfId="3" applyFont="1" applyFill="1" applyBorder="1" applyAlignment="1" applyProtection="1">
      <alignment horizontal="right"/>
      <protection locked="0"/>
    </xf>
    <xf numFmtId="17" fontId="8" fillId="3" borderId="3" xfId="3" applyNumberFormat="1" applyFont="1" applyFill="1" applyBorder="1" applyAlignment="1" applyProtection="1">
      <alignment horizontal="center"/>
      <protection locked="0"/>
    </xf>
    <xf numFmtId="176" fontId="8" fillId="3" borderId="0" xfId="3" applyNumberFormat="1" applyFont="1" applyFill="1" applyBorder="1" applyProtection="1">
      <protection locked="0"/>
    </xf>
    <xf numFmtId="177" fontId="8" fillId="3" borderId="2" xfId="3" applyNumberFormat="1" applyFont="1" applyFill="1" applyBorder="1" applyProtection="1">
      <protection locked="0"/>
    </xf>
    <xf numFmtId="0" fontId="7" fillId="3" borderId="0" xfId="3" applyFont="1" applyFill="1" applyBorder="1" applyProtection="1">
      <protection locked="0"/>
    </xf>
    <xf numFmtId="49" fontId="8" fillId="3" borderId="2" xfId="1" quotePrefix="1" applyNumberFormat="1" applyFont="1" applyFill="1" applyBorder="1" applyAlignment="1" applyProtection="1">
      <alignment horizontal="right"/>
      <protection locked="0"/>
    </xf>
    <xf numFmtId="0" fontId="12" fillId="3" borderId="2" xfId="3" applyFont="1" applyFill="1" applyBorder="1" applyProtection="1">
      <protection locked="0"/>
    </xf>
    <xf numFmtId="0" fontId="8" fillId="3" borderId="2" xfId="3" quotePrefix="1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16" fillId="3" borderId="0" xfId="3" applyFont="1" applyFill="1" applyBorder="1" applyProtection="1">
      <protection locked="0"/>
    </xf>
    <xf numFmtId="0" fontId="17" fillId="3" borderId="0" xfId="3" applyFont="1" applyFill="1" applyBorder="1" applyProtection="1">
      <protection locked="0"/>
    </xf>
    <xf numFmtId="0" fontId="7" fillId="3" borderId="2" xfId="3" applyFont="1" applyFill="1" applyBorder="1" applyAlignment="1" applyProtection="1">
      <alignment horizontal="center"/>
      <protection locked="0"/>
    </xf>
    <xf numFmtId="0" fontId="7" fillId="3" borderId="0" xfId="3" applyFont="1" applyFill="1" applyBorder="1" applyAlignment="1" applyProtection="1">
      <alignment horizontal="center"/>
      <protection locked="0"/>
    </xf>
    <xf numFmtId="0" fontId="12" fillId="3" borderId="0" xfId="3" applyFont="1" applyFill="1" applyBorder="1" applyProtection="1">
      <protection locked="0"/>
    </xf>
    <xf numFmtId="0" fontId="19" fillId="3" borderId="0" xfId="3" applyFont="1" applyFill="1" applyBorder="1" applyProtection="1">
      <protection locked="0"/>
    </xf>
    <xf numFmtId="0" fontId="14" fillId="2" borderId="0" xfId="3" applyFont="1" applyFill="1" applyBorder="1" applyAlignment="1" applyProtection="1">
      <alignment horizontal="center"/>
      <protection locked="0"/>
    </xf>
    <xf numFmtId="14" fontId="8" fillId="3" borderId="0" xfId="3" applyNumberFormat="1" applyFont="1" applyFill="1" applyBorder="1" applyProtection="1">
      <protection locked="0"/>
    </xf>
    <xf numFmtId="22" fontId="8" fillId="3" borderId="0" xfId="3" applyNumberFormat="1" applyFont="1" applyFill="1" applyBorder="1" applyProtection="1">
      <protection locked="0"/>
    </xf>
    <xf numFmtId="14" fontId="8" fillId="3" borderId="2" xfId="3" quotePrefix="1" applyNumberFormat="1" applyFont="1" applyFill="1" applyBorder="1" applyProtection="1">
      <protection locked="0"/>
    </xf>
    <xf numFmtId="0" fontId="11" fillId="2" borderId="0" xfId="3" applyFont="1" applyFill="1" applyBorder="1" applyAlignment="1" applyProtection="1">
      <alignment horizontal="center"/>
      <protection locked="0"/>
    </xf>
    <xf numFmtId="0" fontId="8" fillId="3" borderId="0" xfId="3" applyFont="1" applyFill="1" applyBorder="1" applyAlignment="1" applyProtection="1">
      <alignment horizontal="left"/>
      <protection locked="0"/>
    </xf>
    <xf numFmtId="14" fontId="8" fillId="5" borderId="2" xfId="3" quotePrefix="1" applyNumberFormat="1" applyFont="1" applyFill="1" applyBorder="1" applyProtection="1">
      <protection locked="0"/>
    </xf>
    <xf numFmtId="178" fontId="8" fillId="2" borderId="0" xfId="3" applyNumberFormat="1" applyFont="1" applyFill="1" applyBorder="1" applyAlignment="1" applyProtection="1">
      <alignment horizontal="center"/>
      <protection locked="0"/>
    </xf>
    <xf numFmtId="0" fontId="8" fillId="4" borderId="2" xfId="3" applyFont="1" applyFill="1" applyBorder="1" applyAlignment="1" applyProtection="1">
      <alignment horizontal="center"/>
      <protection locked="0"/>
    </xf>
    <xf numFmtId="0" fontId="8" fillId="6" borderId="0" xfId="3" applyFont="1" applyFill="1" applyBorder="1" applyAlignment="1" applyProtection="1">
      <alignment horizontal="center"/>
      <protection locked="0"/>
    </xf>
    <xf numFmtId="0" fontId="8" fillId="2" borderId="0" xfId="3" applyFont="1" applyFill="1" applyBorder="1" applyProtection="1">
      <protection locked="0"/>
    </xf>
    <xf numFmtId="0" fontId="8" fillId="2" borderId="0" xfId="3" applyFont="1" applyFill="1" applyBorder="1" applyAlignment="1" applyProtection="1">
      <alignment horizontal="right"/>
      <protection locked="0"/>
    </xf>
    <xf numFmtId="0" fontId="7" fillId="5" borderId="0" xfId="3" applyFont="1" applyFill="1" applyBorder="1" applyProtection="1">
      <protection locked="0"/>
    </xf>
    <xf numFmtId="0" fontId="8" fillId="5" borderId="2" xfId="3" applyFont="1" applyFill="1" applyBorder="1" applyAlignment="1" applyProtection="1">
      <alignment horizontal="center"/>
      <protection locked="0"/>
    </xf>
    <xf numFmtId="0" fontId="8" fillId="7" borderId="2" xfId="3" applyFont="1" applyFill="1" applyBorder="1" applyAlignment="1" applyProtection="1">
      <alignment horizontal="center"/>
      <protection locked="0"/>
    </xf>
    <xf numFmtId="0" fontId="11" fillId="3" borderId="0" xfId="3" applyFont="1" applyFill="1" applyBorder="1" applyProtection="1">
      <protection locked="0"/>
    </xf>
    <xf numFmtId="0" fontId="14" fillId="5" borderId="0" xfId="3" applyFont="1" applyFill="1" applyBorder="1" applyProtection="1">
      <protection locked="0"/>
    </xf>
    <xf numFmtId="0" fontId="14" fillId="4" borderId="2" xfId="3" applyFont="1" applyFill="1" applyBorder="1" applyAlignment="1" applyProtection="1">
      <alignment horizontal="center"/>
      <protection locked="0"/>
    </xf>
    <xf numFmtId="0" fontId="8" fillId="8" borderId="2" xfId="3" applyFont="1" applyFill="1" applyBorder="1" applyAlignment="1" applyProtection="1">
      <alignment horizontal="center"/>
      <protection locked="0"/>
    </xf>
    <xf numFmtId="0" fontId="7" fillId="3" borderId="0" xfId="3" applyFont="1" applyFill="1" applyBorder="1" applyAlignment="1" applyProtection="1">
      <alignment horizontal="right"/>
      <protection locked="0"/>
    </xf>
    <xf numFmtId="0" fontId="9" fillId="2" borderId="2" xfId="3" applyFont="1" applyFill="1" applyBorder="1" applyAlignment="1" applyProtection="1">
      <alignment horizontal="center"/>
      <protection locked="0"/>
    </xf>
    <xf numFmtId="0" fontId="18" fillId="0" borderId="0" xfId="0" applyFont="1" applyAlignment="1" applyProtection="1">
      <protection locked="0"/>
    </xf>
    <xf numFmtId="0" fontId="8" fillId="3" borderId="6" xfId="3" applyFont="1" applyFill="1" applyBorder="1" applyProtection="1">
      <protection locked="0"/>
    </xf>
    <xf numFmtId="0" fontId="8" fillId="2" borderId="6" xfId="3" applyFont="1" applyFill="1" applyBorder="1" applyAlignment="1" applyProtection="1">
      <alignment horizontal="center"/>
      <protection locked="0"/>
    </xf>
    <xf numFmtId="0" fontId="2" fillId="3" borderId="6" xfId="3" applyFill="1" applyBorder="1" applyProtection="1">
      <protection locked="0"/>
    </xf>
    <xf numFmtId="0" fontId="2" fillId="3" borderId="7" xfId="3" applyFill="1" applyBorder="1" applyProtection="1">
      <protection locked="0"/>
    </xf>
    <xf numFmtId="0" fontId="2" fillId="3" borderId="9" xfId="3" applyFill="1" applyBorder="1" applyProtection="1">
      <protection locked="0"/>
    </xf>
    <xf numFmtId="0" fontId="8" fillId="0" borderId="0" xfId="3" applyFont="1" applyBorder="1" applyProtection="1">
      <protection locked="0"/>
    </xf>
    <xf numFmtId="0" fontId="8" fillId="3" borderId="11" xfId="3" applyFont="1" applyFill="1" applyBorder="1" applyProtection="1">
      <protection locked="0"/>
    </xf>
    <xf numFmtId="0" fontId="8" fillId="2" borderId="11" xfId="3" applyFont="1" applyFill="1" applyBorder="1" applyAlignment="1" applyProtection="1">
      <alignment horizontal="center"/>
      <protection locked="0"/>
    </xf>
    <xf numFmtId="0" fontId="2" fillId="3" borderId="11" xfId="3" applyFill="1" applyBorder="1" applyProtection="1">
      <protection locked="0"/>
    </xf>
    <xf numFmtId="0" fontId="2" fillId="3" borderId="12" xfId="3" applyFill="1" applyBorder="1" applyProtection="1">
      <protection locked="0"/>
    </xf>
    <xf numFmtId="0" fontId="8" fillId="3" borderId="6" xfId="3" applyFont="1" applyFill="1" applyBorder="1" applyAlignment="1" applyProtection="1">
      <alignment horizontal="center"/>
      <protection locked="0"/>
    </xf>
    <xf numFmtId="0" fontId="9" fillId="2" borderId="6" xfId="3" applyFont="1" applyFill="1" applyBorder="1" applyAlignment="1" applyProtection="1">
      <alignment horizontal="center"/>
      <protection locked="0"/>
    </xf>
    <xf numFmtId="0" fontId="18" fillId="0" borderId="0" xfId="0" applyFont="1" applyBorder="1" applyAlignment="1"/>
    <xf numFmtId="0" fontId="8" fillId="0" borderId="0" xfId="3" applyFont="1" applyBorder="1" applyAlignment="1" applyProtection="1">
      <alignment horizontal="center"/>
      <protection locked="0"/>
    </xf>
    <xf numFmtId="0" fontId="21" fillId="0" borderId="0" xfId="4" applyFont="1" applyBorder="1"/>
    <xf numFmtId="0" fontId="8" fillId="3" borderId="13" xfId="3" applyFont="1" applyFill="1" applyBorder="1" applyProtection="1">
      <protection locked="0"/>
    </xf>
    <xf numFmtId="0" fontId="20" fillId="0" borderId="0" xfId="0" applyFont="1" applyBorder="1" applyAlignment="1"/>
    <xf numFmtId="0" fontId="2" fillId="3" borderId="0" xfId="3" applyFill="1"/>
    <xf numFmtId="0" fontId="2" fillId="0" borderId="0" xfId="3"/>
    <xf numFmtId="0" fontId="2" fillId="9" borderId="0" xfId="3" applyFill="1"/>
    <xf numFmtId="0" fontId="0" fillId="3" borderId="0" xfId="0" applyFill="1" applyAlignment="1"/>
    <xf numFmtId="0" fontId="8" fillId="3" borderId="4" xfId="3" applyFont="1" applyFill="1" applyBorder="1" applyAlignment="1" applyProtection="1">
      <alignment horizontal="center"/>
      <protection locked="0"/>
    </xf>
    <xf numFmtId="0" fontId="8" fillId="3" borderId="4" xfId="3" applyFont="1" applyFill="1" applyBorder="1" applyProtection="1">
      <protection locked="0"/>
    </xf>
    <xf numFmtId="49" fontId="8" fillId="3" borderId="2" xfId="1" applyNumberFormat="1" applyFont="1" applyFill="1" applyBorder="1" applyAlignment="1" applyProtection="1">
      <protection locked="0"/>
    </xf>
    <xf numFmtId="49" fontId="8" fillId="3" borderId="0" xfId="3" applyNumberFormat="1" applyFont="1" applyFill="1" applyBorder="1" applyProtection="1">
      <protection locked="0"/>
    </xf>
    <xf numFmtId="0" fontId="25" fillId="3" borderId="2" xfId="3" applyNumberFormat="1" applyFont="1" applyFill="1" applyBorder="1" applyAlignment="1">
      <alignment horizontal="center"/>
    </xf>
    <xf numFmtId="0" fontId="25" fillId="3" borderId="16" xfId="3" applyFont="1" applyFill="1" applyBorder="1"/>
    <xf numFmtId="0" fontId="25" fillId="3" borderId="16" xfId="3" applyFont="1" applyFill="1" applyBorder="1" applyAlignment="1">
      <alignment horizontal="center"/>
    </xf>
    <xf numFmtId="0" fontId="2" fillId="3" borderId="16" xfId="3" applyFill="1" applyBorder="1" applyAlignment="1">
      <alignment horizontal="center"/>
    </xf>
    <xf numFmtId="0" fontId="2" fillId="3" borderId="16" xfId="3" applyFill="1" applyBorder="1"/>
    <xf numFmtId="0" fontId="2" fillId="3" borderId="17" xfId="3" applyNumberFormat="1" applyFont="1" applyFill="1" applyBorder="1" applyAlignment="1"/>
    <xf numFmtId="0" fontId="2" fillId="3" borderId="3" xfId="3" applyNumberFormat="1" applyFont="1" applyFill="1" applyBorder="1" applyAlignment="1"/>
    <xf numFmtId="0" fontId="25" fillId="3" borderId="18" xfId="3" applyNumberFormat="1" applyFont="1" applyFill="1" applyBorder="1" applyAlignment="1"/>
    <xf numFmtId="0" fontId="25" fillId="3" borderId="14" xfId="3" applyNumberFormat="1" applyFont="1" applyFill="1" applyBorder="1" applyAlignment="1">
      <alignment horizontal="center"/>
    </xf>
    <xf numFmtId="0" fontId="25" fillId="3" borderId="19" xfId="3" applyNumberFormat="1" applyFont="1" applyFill="1" applyBorder="1" applyAlignment="1"/>
    <xf numFmtId="0" fontId="2" fillId="3" borderId="20" xfId="3" applyNumberFormat="1" applyFont="1" applyFill="1" applyBorder="1" applyAlignment="1"/>
    <xf numFmtId="0" fontId="25" fillId="3" borderId="15" xfId="3" applyNumberFormat="1" applyFont="1" applyFill="1" applyBorder="1" applyAlignment="1">
      <alignment horizontal="center"/>
    </xf>
    <xf numFmtId="0" fontId="2" fillId="3" borderId="21" xfId="3" applyNumberFormat="1" applyFont="1" applyFill="1" applyBorder="1" applyAlignment="1"/>
    <xf numFmtId="179" fontId="8" fillId="3" borderId="0" xfId="3" applyNumberFormat="1" applyFont="1" applyFill="1" applyBorder="1" applyProtection="1">
      <protection locked="0"/>
    </xf>
    <xf numFmtId="9" fontId="8" fillId="3" borderId="0" xfId="2" applyFont="1" applyFill="1" applyBorder="1" applyAlignment="1" applyProtection="1">
      <protection locked="0"/>
    </xf>
    <xf numFmtId="0" fontId="2" fillId="0" borderId="0" xfId="3" applyBorder="1" applyProtection="1">
      <protection locked="0"/>
    </xf>
    <xf numFmtId="0" fontId="8" fillId="4" borderId="2" xfId="3" applyFont="1" applyFill="1" applyBorder="1" applyProtection="1">
      <protection locked="0"/>
    </xf>
    <xf numFmtId="0" fontId="8" fillId="0" borderId="2" xfId="3" applyFont="1" applyFill="1" applyBorder="1" applyProtection="1">
      <protection locked="0"/>
    </xf>
    <xf numFmtId="0" fontId="2" fillId="3" borderId="0" xfId="3" applyFill="1" applyAlignment="1">
      <alignment horizontal="center"/>
    </xf>
    <xf numFmtId="0" fontId="24" fillId="9" borderId="0" xfId="3" applyFont="1" applyFill="1" applyAlignment="1">
      <alignment horizontal="left" vertical="center"/>
    </xf>
    <xf numFmtId="0" fontId="16" fillId="0" borderId="6" xfId="3" applyFont="1" applyBorder="1" applyAlignment="1" applyProtection="1">
      <alignment horizontal="center" vertical="center" wrapText="1"/>
      <protection locked="0"/>
    </xf>
    <xf numFmtId="0" fontId="16" fillId="0" borderId="0" xfId="3" applyFont="1" applyBorder="1" applyAlignment="1" applyProtection="1">
      <alignment horizontal="center" vertical="center" wrapText="1"/>
      <protection locked="0"/>
    </xf>
    <xf numFmtId="0" fontId="16" fillId="0" borderId="11" xfId="3" applyFont="1" applyBorder="1" applyAlignment="1" applyProtection="1">
      <alignment horizontal="center" vertical="center" wrapText="1"/>
      <protection locked="0"/>
    </xf>
    <xf numFmtId="0" fontId="16" fillId="0" borderId="5" xfId="3" applyFont="1" applyBorder="1" applyAlignment="1" applyProtection="1">
      <alignment horizontal="center" vertical="center" wrapText="1"/>
      <protection locked="0"/>
    </xf>
    <xf numFmtId="0" fontId="16" fillId="0" borderId="8" xfId="3" applyFont="1" applyBorder="1" applyAlignment="1" applyProtection="1">
      <alignment horizontal="center" vertical="center" wrapText="1"/>
      <protection locked="0"/>
    </xf>
    <xf numFmtId="0" fontId="16" fillId="0" borderId="10" xfId="3" applyFont="1" applyBorder="1" applyAlignment="1" applyProtection="1">
      <alignment horizontal="center" vertical="center" wrapText="1"/>
      <protection locked="0"/>
    </xf>
    <xf numFmtId="0" fontId="21" fillId="0" borderId="0" xfId="4" applyFont="1" applyFill="1"/>
    <xf numFmtId="0" fontId="23" fillId="0" borderId="0" xfId="0" applyFont="1" applyFill="1" applyAlignment="1"/>
    <xf numFmtId="0" fontId="23" fillId="0" borderId="0" xfId="0" applyFont="1" applyFill="1" applyBorder="1" applyAlignment="1">
      <alignment vertical="top" wrapText="1"/>
    </xf>
    <xf numFmtId="0" fontId="4" fillId="0" borderId="8" xfId="3" applyFont="1" applyBorder="1" applyAlignment="1" applyProtection="1">
      <alignment horizontal="center" vertical="center" wrapText="1"/>
      <protection locked="0"/>
    </xf>
    <xf numFmtId="0" fontId="4" fillId="0" borderId="10" xfId="3" applyFont="1" applyBorder="1" applyAlignment="1" applyProtection="1">
      <alignment horizontal="center" vertical="center" wrapText="1"/>
      <protection locked="0"/>
    </xf>
  </cellXfs>
  <cellStyles count="5">
    <cellStyle name="百分比" xfId="2" builtinId="5"/>
    <cellStyle name="常规" xfId="0" builtinId="0"/>
    <cellStyle name="常规 2" xfId="3" xr:uid="{00000000-0005-0000-0000-000002000000}"/>
    <cellStyle name="超链接" xfId="4" builtinId="8"/>
    <cellStyle name="千位分隔" xfId="1" builtinId="3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487680</xdr:colOff>
      <xdr:row>6</xdr:row>
      <xdr:rowOff>83821</xdr:rowOff>
    </xdr:from>
    <xdr:to>
      <xdr:col>3</xdr:col>
      <xdr:colOff>0</xdr:colOff>
      <xdr:row>21</xdr:row>
      <xdr:rowOff>121922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487680" y="1055371"/>
          <a:ext cx="2074545" cy="2733676"/>
          <a:chOff x="558800" y="1015999"/>
          <a:chExt cx="1611086" cy="2422131"/>
        </a:xfrm>
      </xdr:grpSpPr>
      <xdr:grpSp>
        <xdr:nvGrpSpPr>
          <xdr:cNvPr id="3" name="组合 2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558800" y="1015999"/>
            <a:ext cx="1611086" cy="2422131"/>
            <a:chOff x="3918857" y="1907524"/>
            <a:chExt cx="1117600" cy="1142641"/>
          </a:xfrm>
        </xdr:grpSpPr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3918857" y="1995713"/>
              <a:ext cx="1117600" cy="1054452"/>
            </a:xfrm>
            <a:prstGeom prst="rect">
              <a:avLst/>
            </a:prstGeom>
            <a:noFill/>
            <a:ln w="12700">
              <a:solidFill>
                <a:schemeClr val="bg1">
                  <a:lumMod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endParaRPr lang="en-US" sz="1100"/>
            </a:p>
          </xdr:txBody>
        </xdr:sp>
        <xdr:sp macro="" textlink="">
          <xdr:nvSpPr>
            <xdr:cNvPr id="6" name="矩形 5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4174492" y="1907524"/>
              <a:ext cx="616857" cy="180707"/>
            </a:xfrm>
            <a:prstGeom prst="rect">
              <a:avLst/>
            </a:prstGeom>
            <a:solidFill>
              <a:schemeClr val="bg1"/>
            </a:solidFill>
            <a:ln>
              <a:noFill/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4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基础功能</a:t>
              </a:r>
              <a:endParaRPr lang="en-US" sz="14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</xdr:grpSp>
      <xdr:sp macro="" textlink="">
        <xdr:nvSpPr>
          <xdr:cNvPr id="4" name="文本框 3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802028" y="1531259"/>
            <a:ext cx="1214798" cy="16896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zh-CN" altLang="en-US" sz="1400"/>
              <a:t>函数分类</a:t>
            </a:r>
            <a:endParaRPr lang="en-US" altLang="zh-CN" sz="1400"/>
          </a:p>
          <a:p>
            <a:pPr algn="ctr"/>
            <a:r>
              <a:rPr lang="zh-CN" altLang="en-US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帮助功能</a:t>
            </a:r>
            <a:endPara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zh-CN" altLang="en-US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显示公式</a:t>
            </a:r>
            <a:endPara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zh-CN" altLang="en-US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自动</a:t>
            </a:r>
            <a:r>
              <a:rPr lang="en-US" altLang="zh-CN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lang="zh-CN" altLang="en-US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手动计算</a:t>
            </a:r>
            <a:endPara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zh-CN" altLang="en-US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追踪引用单元格</a:t>
            </a:r>
            <a:endPara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zh-CN" altLang="en-US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名称编辑器</a:t>
            </a:r>
            <a:endPara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altLang="zh-CN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</a:t>
            </a:r>
            <a:r>
              <a:rPr lang="zh-CN" altLang="zh-CN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相对引用</a:t>
            </a:r>
            <a:endParaRPr lang="zh-CN" altLang="zh-CN" sz="1400">
              <a:effectLst/>
            </a:endParaRPr>
          </a:p>
          <a:p>
            <a:r>
              <a:rPr lang="en-US" altLang="zh-CN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</a:t>
            </a:r>
            <a:r>
              <a:rPr lang="zh-CN" altLang="zh-CN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绝对引用</a:t>
            </a:r>
            <a:endParaRPr lang="zh-CN" altLang="zh-CN" sz="1400">
              <a:effectLst/>
            </a:endParaRPr>
          </a:p>
          <a:p>
            <a:pPr algn="ctr"/>
            <a:endPara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190500</xdr:colOff>
      <xdr:row>7</xdr:row>
      <xdr:rowOff>137161</xdr:rowOff>
    </xdr:from>
    <xdr:to>
      <xdr:col>11</xdr:col>
      <xdr:colOff>45720</xdr:colOff>
      <xdr:row>21</xdr:row>
      <xdr:rowOff>129417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248150" y="1270636"/>
          <a:ext cx="5265420" cy="2525906"/>
        </a:xfrm>
        <a:prstGeom prst="rect">
          <a:avLst/>
        </a:prstGeom>
        <a:noFill/>
        <a:ln w="12700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twoCellAnchor>
  <xdr:twoCellAnchor>
    <xdr:from>
      <xdr:col>13</xdr:col>
      <xdr:colOff>371475</xdr:colOff>
      <xdr:row>6</xdr:row>
      <xdr:rowOff>68581</xdr:rowOff>
    </xdr:from>
    <xdr:to>
      <xdr:col>17</xdr:col>
      <xdr:colOff>577215</xdr:colOff>
      <xdr:row>21</xdr:row>
      <xdr:rowOff>148466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0506075" y="1040131"/>
          <a:ext cx="2910840" cy="2775460"/>
          <a:chOff x="10122457" y="1074421"/>
          <a:chExt cx="2644140" cy="2808526"/>
        </a:xfrm>
      </xdr:grpSpPr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/>
        </xdr:nvSpPr>
        <xdr:spPr>
          <a:xfrm>
            <a:off x="10122457" y="1330371"/>
            <a:ext cx="2644140" cy="2552576"/>
          </a:xfrm>
          <a:prstGeom prst="rect">
            <a:avLst/>
          </a:prstGeom>
          <a:noFill/>
          <a:ln w="12700">
            <a:solidFill>
              <a:schemeClr val="bg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en-US" sz="1100"/>
          </a:p>
        </xdr:txBody>
      </xdr:sp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10919460" y="1074421"/>
            <a:ext cx="857992" cy="437448"/>
          </a:xfrm>
          <a:prstGeom prst="rect">
            <a:avLst/>
          </a:prstGeom>
          <a:solidFill>
            <a:schemeClr val="bg1"/>
          </a:solidFill>
          <a:ln>
            <a:noFill/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200" b="1">
                <a:solidFill>
                  <a:schemeClr val="tx1">
                    <a:lumMod val="85000"/>
                    <a:lumOff val="15000"/>
                  </a:schemeClr>
                </a:solidFill>
              </a:rPr>
              <a:t>函数建议</a:t>
            </a:r>
            <a:endParaRPr lang="en-US" sz="12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13</xdr:col>
      <xdr:colOff>525780</xdr:colOff>
      <xdr:row>10</xdr:row>
      <xdr:rowOff>60961</xdr:rowOff>
    </xdr:from>
    <xdr:to>
      <xdr:col>17</xdr:col>
      <xdr:colOff>396240</xdr:colOff>
      <xdr:row>11</xdr:row>
      <xdr:rowOff>160020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1346180" y="1737361"/>
          <a:ext cx="2575560" cy="2800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/>
            <a:t>不用死记硬背，一定要面熟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525780</xdr:colOff>
      <xdr:row>13</xdr:row>
      <xdr:rowOff>114301</xdr:rowOff>
    </xdr:from>
    <xdr:to>
      <xdr:col>17</xdr:col>
      <xdr:colOff>396240</xdr:colOff>
      <xdr:row>15</xdr:row>
      <xdr:rowOff>30480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1346180" y="2333626"/>
          <a:ext cx="2575560" cy="2781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学会使用在线帮助功能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571500</xdr:colOff>
      <xdr:row>17</xdr:row>
      <xdr:rowOff>15241</xdr:rowOff>
    </xdr:from>
    <xdr:to>
      <xdr:col>17</xdr:col>
      <xdr:colOff>441960</xdr:colOff>
      <xdr:row>18</xdr:row>
      <xdr:rowOff>114300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1391900" y="2958466"/>
          <a:ext cx="2575560" cy="2800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合理的思维逻辑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167640</xdr:colOff>
      <xdr:row>6</xdr:row>
      <xdr:rowOff>83819</xdr:rowOff>
    </xdr:from>
    <xdr:to>
      <xdr:col>7</xdr:col>
      <xdr:colOff>416032</xdr:colOff>
      <xdr:row>8</xdr:row>
      <xdr:rowOff>33588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254115" y="1055369"/>
          <a:ext cx="924667" cy="292669"/>
        </a:xfrm>
        <a:prstGeom prst="rect">
          <a:avLst/>
        </a:prstGeom>
        <a:solidFill>
          <a:schemeClr val="bg1"/>
        </a:solidFill>
        <a:ln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solidFill>
                <a:schemeClr val="tx1">
                  <a:lumMod val="85000"/>
                  <a:lumOff val="15000"/>
                </a:schemeClr>
              </a:solidFill>
            </a:rPr>
            <a:t>函数分类</a:t>
          </a:r>
          <a:endParaRPr lang="en-US" sz="12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 editAs="oneCell">
    <xdr:from>
      <xdr:col>4</xdr:col>
      <xdr:colOff>552450</xdr:colOff>
      <xdr:row>7</xdr:row>
      <xdr:rowOff>146686</xdr:rowOff>
    </xdr:from>
    <xdr:to>
      <xdr:col>10</xdr:col>
      <xdr:colOff>393845</xdr:colOff>
      <xdr:row>21</xdr:row>
      <xdr:rowOff>160020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0950" y="1280161"/>
          <a:ext cx="4708670" cy="25469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212912</xdr:colOff>
      <xdr:row>466</xdr:row>
      <xdr:rowOff>128866</xdr:rowOff>
    </xdr:from>
    <xdr:to>
      <xdr:col>8</xdr:col>
      <xdr:colOff>801220</xdr:colOff>
      <xdr:row>469</xdr:row>
      <xdr:rowOff>151278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6423212" y="58355191"/>
          <a:ext cx="1921808" cy="50818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返回指定日期往前或往后多少天的日期？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F30:H42" totalsRowShown="0" headerRowBorderDxfId="5" tableBorderDxfId="4" totalsRowBorderDxfId="3">
  <autoFilter ref="F30:H42" xr:uid="{00000000-0009-0000-0100-000002000000}"/>
  <tableColumns count="3">
    <tableColumn id="1" xr3:uid="{00000000-0010-0000-0000-000001000000}" name="序号" dataDxfId="2" dataCellStyle="常规 2"/>
    <tableColumn id="2" xr3:uid="{00000000-0010-0000-0000-000002000000}" name="函数类型" dataDxfId="1" dataCellStyle="常规 2"/>
    <tableColumn id="3" xr3:uid="{00000000-0010-0000-0000-000003000000}" name="函数数量" dataDxfId="0" dataCellStyle="常规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ingyan.baidu.com/article/91f5db1b7beb441c7f05e3e9.html" TargetMode="External"/><Relationship Id="rId1" Type="http://schemas.openxmlformats.org/officeDocument/2006/relationships/hyperlink" Target="https://baijiahao.baidu.com/s?id=1615357210194597308&amp;wfr=spider&amp;for=pc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U42"/>
  <sheetViews>
    <sheetView workbookViewId="0">
      <selection activeCell="D37" sqref="D37"/>
    </sheetView>
  </sheetViews>
  <sheetFormatPr defaultColWidth="8.875" defaultRowHeight="12.75" x14ac:dyDescent="0.2"/>
  <cols>
    <col min="1" max="1" width="8.875" style="76"/>
    <col min="2" max="2" width="15.875" style="76" customWidth="1"/>
    <col min="3" max="4" width="8.875" style="76"/>
    <col min="5" max="5" width="13.875" style="76" customWidth="1"/>
    <col min="6" max="6" width="12.75" style="76" customWidth="1"/>
    <col min="7" max="8" width="9.75" style="76" customWidth="1"/>
    <col min="9" max="21" width="8.875" style="76"/>
    <col min="22" max="16384" width="8.875" style="77"/>
  </cols>
  <sheetData>
    <row r="2" spans="2:20" s="78" customFormat="1" x14ac:dyDescent="0.2">
      <c r="B2" s="103" t="s">
        <v>326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</row>
    <row r="3" spans="2:20" s="78" customFormat="1" x14ac:dyDescent="0.2"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</row>
    <row r="4" spans="2:20" s="78" customFormat="1" x14ac:dyDescent="0.2"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</row>
    <row r="5" spans="2:20" s="78" customFormat="1" x14ac:dyDescent="0.2"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</row>
    <row r="6" spans="2:20" s="78" customFormat="1" x14ac:dyDescent="0.2"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</row>
    <row r="8" spans="2:20" ht="14.25" x14ac:dyDescent="0.2">
      <c r="D8" s="79"/>
      <c r="E8" s="79"/>
      <c r="F8" s="79"/>
    </row>
    <row r="9" spans="2:20" ht="14.25" x14ac:dyDescent="0.2">
      <c r="D9" s="79"/>
      <c r="E9" s="79"/>
      <c r="F9" s="79"/>
    </row>
    <row r="10" spans="2:20" ht="14.25" x14ac:dyDescent="0.2">
      <c r="D10" s="79"/>
      <c r="E10" s="79"/>
      <c r="F10" s="79"/>
    </row>
    <row r="11" spans="2:20" ht="14.25" x14ac:dyDescent="0.2">
      <c r="D11" s="79"/>
      <c r="E11" s="79"/>
      <c r="F11" s="79"/>
    </row>
    <row r="12" spans="2:20" ht="14.25" x14ac:dyDescent="0.2">
      <c r="D12" s="79"/>
      <c r="E12" s="79"/>
      <c r="F12" s="79"/>
    </row>
    <row r="13" spans="2:20" ht="14.25" x14ac:dyDescent="0.2">
      <c r="D13" s="79"/>
      <c r="E13" s="79"/>
      <c r="F13" s="79"/>
    </row>
    <row r="14" spans="2:20" ht="14.25" x14ac:dyDescent="0.2">
      <c r="E14" s="79"/>
      <c r="F14" s="79"/>
    </row>
    <row r="15" spans="2:20" ht="14.25" x14ac:dyDescent="0.2">
      <c r="E15" s="79"/>
      <c r="F15" s="79"/>
    </row>
    <row r="16" spans="2:20" ht="14.25" x14ac:dyDescent="0.2">
      <c r="D16" s="79"/>
      <c r="E16" s="79"/>
      <c r="F16" s="79"/>
    </row>
    <row r="17" spans="1:21" ht="14.25" x14ac:dyDescent="0.2">
      <c r="D17" s="79"/>
      <c r="E17" s="79"/>
      <c r="F17" s="79"/>
    </row>
    <row r="18" spans="1:21" ht="14.25" x14ac:dyDescent="0.2">
      <c r="D18" s="79"/>
      <c r="E18" s="79"/>
      <c r="F18" s="79"/>
    </row>
    <row r="19" spans="1:21" ht="14.25" x14ac:dyDescent="0.2">
      <c r="D19" s="79"/>
      <c r="E19" s="79"/>
      <c r="F19" s="79"/>
    </row>
    <row r="20" spans="1:21" ht="14.25" x14ac:dyDescent="0.2">
      <c r="D20" s="79"/>
      <c r="E20" s="79"/>
      <c r="F20" s="79"/>
    </row>
    <row r="21" spans="1:21" ht="14.25" x14ac:dyDescent="0.2">
      <c r="D21" s="79"/>
      <c r="E21" s="79"/>
      <c r="F21" s="79"/>
    </row>
    <row r="22" spans="1:21" ht="14.25" x14ac:dyDescent="0.2">
      <c r="D22" s="79"/>
      <c r="E22" s="79"/>
      <c r="F22" s="79"/>
    </row>
    <row r="25" spans="1:21" s="78" customFormat="1" x14ac:dyDescent="0.2"/>
    <row r="26" spans="1:21" s="78" customFormat="1" x14ac:dyDescent="0.2"/>
    <row r="27" spans="1:21" ht="15" customHeight="1" x14ac:dyDescent="0.2">
      <c r="A27" s="85"/>
      <c r="B27" s="86"/>
      <c r="C27" s="87"/>
      <c r="D27" s="88"/>
      <c r="U27" s="77"/>
    </row>
    <row r="28" spans="1:21" ht="15" customHeight="1" x14ac:dyDescent="0.2">
      <c r="B28" s="102"/>
      <c r="C28" s="102"/>
      <c r="U28" s="77"/>
    </row>
    <row r="29" spans="1:21" ht="15" customHeight="1" x14ac:dyDescent="0.2">
      <c r="B29" s="102"/>
      <c r="C29" s="102"/>
      <c r="U29" s="77"/>
    </row>
    <row r="30" spans="1:21" ht="15" customHeight="1" x14ac:dyDescent="0.2">
      <c r="B30" s="102"/>
      <c r="C30" s="102"/>
      <c r="F30" s="91" t="s">
        <v>503</v>
      </c>
      <c r="G30" s="92" t="s">
        <v>504</v>
      </c>
      <c r="H30" s="93" t="s">
        <v>505</v>
      </c>
      <c r="U30" s="77"/>
    </row>
    <row r="31" spans="1:21" ht="15" customHeight="1" x14ac:dyDescent="0.2">
      <c r="B31" s="102"/>
      <c r="C31" s="102"/>
      <c r="F31" s="89">
        <v>1</v>
      </c>
      <c r="G31" s="84" t="s">
        <v>506</v>
      </c>
      <c r="H31" s="90">
        <v>22</v>
      </c>
      <c r="U31" s="77"/>
    </row>
    <row r="32" spans="1:21" ht="15" customHeight="1" x14ac:dyDescent="0.2">
      <c r="F32" s="89">
        <v>2</v>
      </c>
      <c r="G32" s="84" t="s">
        <v>507</v>
      </c>
      <c r="H32" s="90">
        <v>7</v>
      </c>
      <c r="K32" s="76" t="str">
        <f t="array" ref="K32">pp</f>
        <v>序号</v>
      </c>
      <c r="U32" s="77"/>
    </row>
    <row r="33" spans="6:21" ht="15" customHeight="1" x14ac:dyDescent="0.2">
      <c r="F33" s="89">
        <v>3</v>
      </c>
      <c r="G33" s="84" t="s">
        <v>508</v>
      </c>
      <c r="H33" s="90">
        <v>20</v>
      </c>
      <c r="U33" s="77"/>
    </row>
    <row r="34" spans="6:21" ht="15" customHeight="1" x14ac:dyDescent="0.2">
      <c r="F34" s="89">
        <v>4</v>
      </c>
      <c r="G34" s="84" t="s">
        <v>509</v>
      </c>
      <c r="H34" s="90">
        <v>63</v>
      </c>
      <c r="U34" s="77"/>
    </row>
    <row r="35" spans="6:21" ht="15" customHeight="1" x14ac:dyDescent="0.2">
      <c r="F35" s="89">
        <v>5</v>
      </c>
      <c r="G35" s="84" t="s">
        <v>510</v>
      </c>
      <c r="H35" s="90">
        <v>98</v>
      </c>
      <c r="U35" s="77"/>
    </row>
    <row r="36" spans="6:21" ht="15" customHeight="1" x14ac:dyDescent="0.2">
      <c r="F36" s="89">
        <v>6</v>
      </c>
      <c r="G36" s="84" t="s">
        <v>511</v>
      </c>
      <c r="H36" s="90">
        <v>27</v>
      </c>
      <c r="U36" s="77"/>
    </row>
    <row r="37" spans="6:21" ht="15" customHeight="1" x14ac:dyDescent="0.2">
      <c r="F37" s="89">
        <v>7</v>
      </c>
      <c r="G37" s="84" t="s">
        <v>512</v>
      </c>
      <c r="H37" s="90">
        <v>38</v>
      </c>
      <c r="U37" s="77"/>
    </row>
    <row r="38" spans="6:21" ht="15" customHeight="1" x14ac:dyDescent="0.2">
      <c r="F38" s="89">
        <v>8</v>
      </c>
      <c r="G38" s="84" t="s">
        <v>513</v>
      </c>
      <c r="H38" s="90">
        <v>7</v>
      </c>
      <c r="L38" s="76">
        <f>H31+H32</f>
        <v>29</v>
      </c>
      <c r="U38" s="77"/>
    </row>
    <row r="39" spans="6:21" ht="15" customHeight="1" x14ac:dyDescent="0.2">
      <c r="F39" s="89">
        <v>9</v>
      </c>
      <c r="G39" s="84" t="s">
        <v>514</v>
      </c>
      <c r="H39" s="90">
        <v>12</v>
      </c>
      <c r="U39" s="77"/>
    </row>
    <row r="40" spans="6:21" ht="15" customHeight="1" x14ac:dyDescent="0.2">
      <c r="F40" s="89">
        <v>10</v>
      </c>
      <c r="G40" s="84" t="s">
        <v>515</v>
      </c>
      <c r="H40" s="90">
        <v>41</v>
      </c>
      <c r="U40" s="77"/>
    </row>
    <row r="41" spans="6:21" x14ac:dyDescent="0.2">
      <c r="F41" s="89">
        <v>11</v>
      </c>
      <c r="G41" s="84" t="s">
        <v>516</v>
      </c>
      <c r="H41" s="90">
        <v>53</v>
      </c>
    </row>
    <row r="42" spans="6:21" x14ac:dyDescent="0.2">
      <c r="F42" s="94">
        <v>12</v>
      </c>
      <c r="G42" s="95" t="s">
        <v>517</v>
      </c>
      <c r="H42" s="96">
        <v>17</v>
      </c>
    </row>
  </sheetData>
  <mergeCells count="5">
    <mergeCell ref="B29:C29"/>
    <mergeCell ref="B30:C30"/>
    <mergeCell ref="B31:C31"/>
    <mergeCell ref="B28:C28"/>
    <mergeCell ref="B2:T6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631"/>
  <sheetViews>
    <sheetView tabSelected="1" topLeftCell="A6" workbookViewId="0">
      <selection activeCell="E15" sqref="E15"/>
    </sheetView>
  </sheetViews>
  <sheetFormatPr defaultColWidth="8.875" defaultRowHeight="12.75" x14ac:dyDescent="0.2"/>
  <cols>
    <col min="1" max="1" width="18.875" style="6" customWidth="1"/>
    <col min="2" max="2" width="8.875" style="7"/>
    <col min="3" max="3" width="28.75" style="9" customWidth="1"/>
    <col min="4" max="4" width="12.125" style="7" customWidth="1"/>
    <col min="5" max="5" width="34.625" style="7" customWidth="1"/>
    <col min="6" max="6" width="13.125" style="7" customWidth="1"/>
    <col min="7" max="7" width="20.375" style="7" customWidth="1"/>
    <col min="8" max="8" width="9.25" style="7" bestFit="1" customWidth="1"/>
    <col min="9" max="9" width="8.5" style="7" customWidth="1"/>
    <col min="10" max="10" width="9" style="7" bestFit="1" customWidth="1"/>
    <col min="11" max="20" width="8.875" style="7"/>
    <col min="21" max="21" width="8.875" style="8"/>
    <col min="22" max="24" width="8.875" style="5"/>
    <col min="25" max="16384" width="8.875" style="6"/>
  </cols>
  <sheetData>
    <row r="1" spans="1:21" ht="12.6" hidden="1" customHeight="1" x14ac:dyDescent="0.2">
      <c r="B1" s="1" t="s">
        <v>0</v>
      </c>
      <c r="C1" s="1" t="s">
        <v>1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 ht="12.6" hidden="1" customHeight="1" x14ac:dyDescent="0.2">
      <c r="B2" s="1" t="s">
        <v>2</v>
      </c>
      <c r="C2" s="1" t="s">
        <v>3</v>
      </c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1:21" ht="12.6" hidden="1" customHeight="1" x14ac:dyDescent="0.2">
      <c r="B3" s="1" t="s">
        <v>4</v>
      </c>
      <c r="C3" s="1" t="s">
        <v>5</v>
      </c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</row>
    <row r="4" spans="1:21" ht="10.9" hidden="1" customHeight="1" x14ac:dyDescent="0.2">
      <c r="B4" s="1" t="s">
        <v>6</v>
      </c>
      <c r="C4" s="1" t="s">
        <v>7</v>
      </c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</row>
    <row r="5" spans="1:21" ht="9.6" hidden="1" customHeight="1" x14ac:dyDescent="0.2">
      <c r="B5" s="2"/>
      <c r="C5" s="1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</row>
    <row r="6" spans="1:21" ht="20.25" customHeight="1" x14ac:dyDescent="0.3">
      <c r="A6" s="104" t="s">
        <v>274</v>
      </c>
      <c r="B6" s="59"/>
      <c r="C6" s="60"/>
      <c r="D6" s="59"/>
      <c r="E6" s="59"/>
      <c r="F6" s="59">
        <v>22</v>
      </c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61"/>
      <c r="U6" s="62"/>
    </row>
    <row r="7" spans="1:21" ht="20.25" x14ac:dyDescent="0.3">
      <c r="A7" s="105"/>
      <c r="B7" s="12" t="s">
        <v>312</v>
      </c>
      <c r="C7" s="13" t="s">
        <v>119</v>
      </c>
      <c r="D7" s="10" t="s">
        <v>9</v>
      </c>
      <c r="E7" s="10" t="s">
        <v>120</v>
      </c>
      <c r="F7" s="10">
        <v>33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U7" s="63"/>
    </row>
    <row r="8" spans="1:21" ht="20.25" x14ac:dyDescent="0.3">
      <c r="A8" s="105"/>
      <c r="B8" s="10"/>
      <c r="C8" s="11"/>
      <c r="D8" s="10" t="s">
        <v>11</v>
      </c>
      <c r="E8" s="10" t="s">
        <v>121</v>
      </c>
      <c r="F8" s="10">
        <v>55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U8" s="63"/>
    </row>
    <row r="9" spans="1:21" ht="20.25" x14ac:dyDescent="0.3">
      <c r="A9" s="105"/>
      <c r="B9" s="10"/>
      <c r="C9" s="11"/>
      <c r="D9" s="10"/>
      <c r="E9" s="10" t="s">
        <v>122</v>
      </c>
      <c r="F9" s="10">
        <f>SUM(F6:F8)</f>
        <v>110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U9" s="63"/>
    </row>
    <row r="10" spans="1:21" ht="20.25" x14ac:dyDescent="0.3">
      <c r="A10" s="105"/>
      <c r="B10" s="10"/>
      <c r="C10" s="11"/>
      <c r="D10" s="10" t="s">
        <v>12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U10" s="63"/>
    </row>
    <row r="11" spans="1:21" ht="20.25" x14ac:dyDescent="0.3">
      <c r="A11" s="105"/>
      <c r="B11" s="10"/>
      <c r="C11" s="11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U11" s="63"/>
    </row>
    <row r="12" spans="1:21" ht="20.25" x14ac:dyDescent="0.3">
      <c r="A12" s="105"/>
      <c r="B12" s="10"/>
      <c r="C12" s="1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U12" s="63"/>
    </row>
    <row r="13" spans="1:21" ht="20.25" x14ac:dyDescent="0.3">
      <c r="A13" s="105"/>
      <c r="B13" s="12" t="s">
        <v>313</v>
      </c>
      <c r="C13" s="13" t="s">
        <v>123</v>
      </c>
      <c r="D13" s="10" t="s">
        <v>9</v>
      </c>
      <c r="E13" s="10" t="s">
        <v>124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U13" s="63"/>
    </row>
    <row r="14" spans="1:21" ht="20.25" x14ac:dyDescent="0.3">
      <c r="A14" s="105"/>
      <c r="B14" s="10"/>
      <c r="C14" s="11"/>
      <c r="D14" s="10" t="s">
        <v>11</v>
      </c>
      <c r="E14" s="10" t="s">
        <v>125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U14" s="63"/>
    </row>
    <row r="15" spans="1:21" ht="21" x14ac:dyDescent="0.3">
      <c r="A15" s="105"/>
      <c r="B15" s="10"/>
      <c r="C15" s="11"/>
      <c r="D15" s="10" t="s">
        <v>12</v>
      </c>
      <c r="E15" s="26" t="s">
        <v>327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U15" s="63"/>
    </row>
    <row r="16" spans="1:21" ht="20.25" x14ac:dyDescent="0.3">
      <c r="A16" s="105"/>
      <c r="B16" s="10"/>
      <c r="C16" s="11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U16" s="63"/>
    </row>
    <row r="17" spans="1:21" ht="20.25" x14ac:dyDescent="0.3">
      <c r="A17" s="105"/>
      <c r="B17" s="10"/>
      <c r="C17" s="11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U17" s="63"/>
    </row>
    <row r="18" spans="1:21" ht="20.25" x14ac:dyDescent="0.3">
      <c r="A18" s="105"/>
      <c r="B18" s="12" t="s">
        <v>314</v>
      </c>
      <c r="C18" s="13" t="s">
        <v>126</v>
      </c>
      <c r="D18" s="10" t="s">
        <v>9</v>
      </c>
      <c r="E18" s="10" t="s">
        <v>127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U18" s="63"/>
    </row>
    <row r="19" spans="1:21" ht="20.25" x14ac:dyDescent="0.3">
      <c r="A19" s="105"/>
      <c r="B19" s="10"/>
      <c r="C19" s="11"/>
      <c r="D19" s="10" t="s">
        <v>11</v>
      </c>
      <c r="E19" s="10" t="s">
        <v>128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U19" s="63"/>
    </row>
    <row r="20" spans="1:21" ht="21" x14ac:dyDescent="0.3">
      <c r="A20" s="105"/>
      <c r="B20" s="10"/>
      <c r="C20" s="11"/>
      <c r="D20" s="10" t="s">
        <v>12</v>
      </c>
      <c r="E20" s="26" t="s">
        <v>328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U20" s="63"/>
    </row>
    <row r="21" spans="1:21" ht="20.25" x14ac:dyDescent="0.3">
      <c r="A21" s="105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U21" s="63"/>
    </row>
    <row r="22" spans="1:21" ht="21" x14ac:dyDescent="0.3">
      <c r="A22" s="105"/>
      <c r="B22" s="12" t="s">
        <v>433</v>
      </c>
      <c r="C22" s="13" t="s">
        <v>296</v>
      </c>
      <c r="D22" s="10" t="s">
        <v>9</v>
      </c>
      <c r="E22" s="26" t="s">
        <v>329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21" ht="21" x14ac:dyDescent="0.3">
      <c r="A23" s="105"/>
      <c r="B23" s="10"/>
      <c r="C23" s="11"/>
      <c r="D23" s="10" t="s">
        <v>11</v>
      </c>
      <c r="E23" s="10" t="s">
        <v>297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21" ht="21" x14ac:dyDescent="0.3">
      <c r="A24" s="105"/>
      <c r="B24" s="10"/>
      <c r="C24" s="11"/>
      <c r="D24" s="10" t="s">
        <v>12</v>
      </c>
      <c r="E24" s="16" t="s">
        <v>170</v>
      </c>
      <c r="F24" s="21" t="s">
        <v>171</v>
      </c>
      <c r="G24" s="15" t="s">
        <v>172</v>
      </c>
      <c r="H24" s="26" t="s">
        <v>173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21" ht="20.25" x14ac:dyDescent="0.3">
      <c r="A25" s="105"/>
      <c r="B25" s="10"/>
      <c r="C25" s="11"/>
      <c r="D25" s="10"/>
      <c r="E25" s="16">
        <v>1</v>
      </c>
      <c r="F25" s="21">
        <v>4000</v>
      </c>
      <c r="G25" s="15">
        <v>0.5</v>
      </c>
      <c r="H25" s="10">
        <f>E25*F25</f>
        <v>4000</v>
      </c>
      <c r="I25" s="10">
        <f>PRODUCT(E25,F25,G25)</f>
        <v>2000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21" ht="20.25" x14ac:dyDescent="0.3">
      <c r="A26" s="105"/>
      <c r="B26" s="10"/>
      <c r="C26" s="11"/>
      <c r="D26" s="10"/>
      <c r="E26" s="16">
        <v>3</v>
      </c>
      <c r="F26" s="21">
        <v>3000</v>
      </c>
      <c r="G26" s="15">
        <v>0.5</v>
      </c>
      <c r="H26" s="10">
        <f>E26*F26</f>
        <v>9000</v>
      </c>
      <c r="I26" s="10">
        <f t="shared" ref="I26:I27" si="0">PRODUCT(E26,F26,G26)</f>
        <v>4500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21" ht="20.25" x14ac:dyDescent="0.3">
      <c r="A27" s="105"/>
      <c r="B27" s="10"/>
      <c r="C27" s="11"/>
      <c r="D27" s="10"/>
      <c r="E27" s="16">
        <v>5</v>
      </c>
      <c r="F27" s="21">
        <v>2000</v>
      </c>
      <c r="G27" s="15">
        <v>0.5</v>
      </c>
      <c r="H27" s="10">
        <f>E27*F27</f>
        <v>10000</v>
      </c>
      <c r="I27" s="10">
        <f t="shared" si="0"/>
        <v>5000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21" ht="20.25" x14ac:dyDescent="0.3">
      <c r="A28" s="105"/>
      <c r="B28" s="10"/>
      <c r="C28" s="11"/>
      <c r="D28" s="10"/>
      <c r="E28" s="10">
        <f>SUMPRODUCT(E25:E27,F25:F27)</f>
        <v>23000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21" ht="20.25" x14ac:dyDescent="0.3">
      <c r="A29" s="105"/>
      <c r="B29" s="10"/>
      <c r="C29" s="11"/>
      <c r="D29" s="10"/>
      <c r="E29" s="10">
        <f>SUMPRODUCT(E25:E27,F25:F27,G25:G27)</f>
        <v>11500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21" ht="20.25" x14ac:dyDescent="0.3">
      <c r="A30" s="105"/>
      <c r="B30" s="10"/>
      <c r="C30" s="1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21" ht="20.25" x14ac:dyDescent="0.3">
      <c r="A31" s="105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U31" s="63"/>
    </row>
    <row r="32" spans="1:21" ht="20.25" x14ac:dyDescent="0.3">
      <c r="A32" s="105"/>
      <c r="B32" s="12" t="s">
        <v>315</v>
      </c>
      <c r="C32" s="13" t="s">
        <v>129</v>
      </c>
      <c r="D32" s="10" t="s">
        <v>9</v>
      </c>
      <c r="E32" s="10" t="s">
        <v>130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U32" s="63"/>
    </row>
    <row r="33" spans="1:21" ht="20.25" x14ac:dyDescent="0.3">
      <c r="A33" s="105"/>
      <c r="B33" s="10"/>
      <c r="C33" s="11"/>
      <c r="D33" s="10" t="s">
        <v>11</v>
      </c>
      <c r="E33" s="10" t="s">
        <v>131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U33" s="63"/>
    </row>
    <row r="34" spans="1:21" ht="20.25" x14ac:dyDescent="0.3">
      <c r="A34" s="105"/>
      <c r="B34" s="10"/>
      <c r="C34" s="11"/>
      <c r="D34" s="10"/>
      <c r="E34" s="10" t="s">
        <v>132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U34" s="63"/>
    </row>
    <row r="35" spans="1:21" ht="20.25" x14ac:dyDescent="0.3">
      <c r="A35" s="105"/>
      <c r="B35" s="10"/>
      <c r="C35" s="11"/>
      <c r="D35" s="10" t="s">
        <v>12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U35" s="63"/>
    </row>
    <row r="36" spans="1:21" ht="20.25" x14ac:dyDescent="0.3">
      <c r="A36" s="105"/>
      <c r="B36" s="10"/>
      <c r="C36" s="11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U36" s="63"/>
    </row>
    <row r="37" spans="1:21" ht="20.25" x14ac:dyDescent="0.3">
      <c r="A37" s="105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U37" s="63"/>
    </row>
    <row r="38" spans="1:21" ht="20.25" x14ac:dyDescent="0.3">
      <c r="A38" s="105"/>
      <c r="B38" s="12" t="s">
        <v>434</v>
      </c>
      <c r="C38" s="13" t="s">
        <v>133</v>
      </c>
      <c r="D38" s="10" t="s">
        <v>9</v>
      </c>
      <c r="E38" s="10" t="s">
        <v>134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U38" s="63"/>
    </row>
    <row r="39" spans="1:21" ht="20.25" x14ac:dyDescent="0.3">
      <c r="A39" s="105"/>
      <c r="B39" s="10"/>
      <c r="C39" s="11"/>
      <c r="D39" s="10" t="s">
        <v>11</v>
      </c>
      <c r="E39" s="10" t="s">
        <v>135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U39" s="63"/>
    </row>
    <row r="40" spans="1:21" ht="20.25" x14ac:dyDescent="0.3">
      <c r="A40" s="105"/>
      <c r="B40" s="10"/>
      <c r="C40" s="11"/>
      <c r="D40" s="10" t="s">
        <v>12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U40" s="63"/>
    </row>
    <row r="41" spans="1:21" ht="20.25" x14ac:dyDescent="0.3">
      <c r="A41" s="105"/>
      <c r="B41" s="10"/>
      <c r="C41" s="11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U41" s="63"/>
    </row>
    <row r="42" spans="1:21" ht="20.25" x14ac:dyDescent="0.3">
      <c r="A42" s="105"/>
      <c r="B42" s="10"/>
      <c r="C42" s="11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U42" s="63"/>
    </row>
    <row r="43" spans="1:21" ht="20.25" x14ac:dyDescent="0.3">
      <c r="A43" s="105"/>
      <c r="B43" s="12" t="s">
        <v>435</v>
      </c>
      <c r="C43" s="13" t="s">
        <v>136</v>
      </c>
      <c r="D43" s="10" t="s">
        <v>9</v>
      </c>
      <c r="E43" s="10" t="s">
        <v>137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U43" s="63"/>
    </row>
    <row r="44" spans="1:21" ht="20.25" x14ac:dyDescent="0.3">
      <c r="A44" s="105"/>
      <c r="B44" s="10"/>
      <c r="C44" s="11"/>
      <c r="D44" s="10" t="s">
        <v>11</v>
      </c>
      <c r="E44" s="10" t="s">
        <v>138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U44" s="63"/>
    </row>
    <row r="45" spans="1:21" ht="20.25" x14ac:dyDescent="0.3">
      <c r="A45" s="105"/>
      <c r="B45" s="10"/>
      <c r="C45" s="11"/>
      <c r="D45" s="10" t="s">
        <v>12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U45" s="63"/>
    </row>
    <row r="46" spans="1:21" ht="20.25" x14ac:dyDescent="0.3">
      <c r="A46" s="105"/>
      <c r="B46" s="10"/>
      <c r="C46" s="11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U46" s="63"/>
    </row>
    <row r="47" spans="1:21" ht="20.25" x14ac:dyDescent="0.3">
      <c r="A47" s="105"/>
      <c r="B47" s="10"/>
      <c r="C47" s="11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U47" s="63"/>
    </row>
    <row r="48" spans="1:21" ht="20.25" x14ac:dyDescent="0.3">
      <c r="A48" s="105"/>
      <c r="B48" s="12" t="s">
        <v>316</v>
      </c>
      <c r="C48" s="14" t="s">
        <v>139</v>
      </c>
      <c r="D48" s="10" t="s">
        <v>9</v>
      </c>
      <c r="E48" s="10" t="s">
        <v>140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U48" s="63"/>
    </row>
    <row r="49" spans="1:21" ht="20.25" x14ac:dyDescent="0.3">
      <c r="A49" s="105"/>
      <c r="B49" s="10"/>
      <c r="C49" s="11"/>
      <c r="D49" s="10" t="s">
        <v>11</v>
      </c>
      <c r="E49" s="10" t="s">
        <v>132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U49" s="63"/>
    </row>
    <row r="50" spans="1:21" ht="20.25" x14ac:dyDescent="0.3">
      <c r="A50" s="105"/>
      <c r="B50" s="10"/>
      <c r="C50" s="11"/>
      <c r="D50" s="10" t="s">
        <v>12</v>
      </c>
      <c r="E50" s="15">
        <v>1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U50" s="63"/>
    </row>
    <row r="51" spans="1:21" ht="20.25" x14ac:dyDescent="0.3">
      <c r="A51" s="105"/>
      <c r="B51" s="10"/>
      <c r="C51" s="11"/>
      <c r="D51" s="10"/>
      <c r="E51" s="15">
        <v>2</v>
      </c>
      <c r="F51" s="10" t="s">
        <v>330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U51" s="63"/>
    </row>
    <row r="52" spans="1:21" ht="20.25" x14ac:dyDescent="0.3">
      <c r="A52" s="105"/>
      <c r="B52" s="10"/>
      <c r="C52" s="11"/>
      <c r="D52" s="10"/>
      <c r="E52" s="15">
        <v>3</v>
      </c>
      <c r="F52" s="10" t="s">
        <v>331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U52" s="63"/>
    </row>
    <row r="53" spans="1:21" ht="20.25" x14ac:dyDescent="0.3">
      <c r="A53" s="105"/>
      <c r="B53" s="10"/>
      <c r="C53" s="11"/>
      <c r="D53" s="10"/>
      <c r="E53" s="16" t="b">
        <v>1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U53" s="63"/>
    </row>
    <row r="54" spans="1:21" ht="20.25" x14ac:dyDescent="0.3">
      <c r="A54" s="105"/>
      <c r="B54" s="10"/>
      <c r="C54" s="11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U54" s="63"/>
    </row>
    <row r="55" spans="1:21" ht="20.25" x14ac:dyDescent="0.3">
      <c r="A55" s="105"/>
      <c r="B55" s="10"/>
      <c r="C55" s="11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U55" s="63"/>
    </row>
    <row r="56" spans="1:21" ht="20.25" x14ac:dyDescent="0.3">
      <c r="A56" s="105"/>
      <c r="B56" s="12" t="s">
        <v>436</v>
      </c>
      <c r="C56" s="13" t="s">
        <v>141</v>
      </c>
      <c r="D56" s="10" t="s">
        <v>9</v>
      </c>
      <c r="E56" s="10" t="s">
        <v>142</v>
      </c>
      <c r="F56" s="10">
        <v>99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U56" s="63"/>
    </row>
    <row r="57" spans="1:21" ht="20.25" x14ac:dyDescent="0.3">
      <c r="A57" s="105"/>
      <c r="B57" s="10"/>
      <c r="C57" s="11"/>
      <c r="D57" s="10" t="s">
        <v>11</v>
      </c>
      <c r="E57" s="10" t="s">
        <v>143</v>
      </c>
      <c r="F57" s="10">
        <v>3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U57" s="63"/>
    </row>
    <row r="58" spans="1:21" ht="20.25" x14ac:dyDescent="0.3">
      <c r="A58" s="105"/>
      <c r="B58" s="10"/>
      <c r="C58" s="11"/>
      <c r="D58" s="10" t="s">
        <v>12</v>
      </c>
      <c r="E58" s="10"/>
      <c r="F58" s="10">
        <v>4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U58" s="63"/>
    </row>
    <row r="59" spans="1:21" ht="20.25" x14ac:dyDescent="0.3">
      <c r="A59" s="105"/>
      <c r="B59" s="10"/>
      <c r="C59" s="11"/>
      <c r="D59" s="10"/>
      <c r="E59" s="10" t="s">
        <v>332</v>
      </c>
      <c r="F59" s="10">
        <v>4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U59" s="63"/>
    </row>
    <row r="60" spans="1:21" ht="20.25" x14ac:dyDescent="0.3">
      <c r="A60" s="105"/>
      <c r="B60" s="10"/>
      <c r="C60" s="11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U60" s="63"/>
    </row>
    <row r="61" spans="1:21" ht="20.25" x14ac:dyDescent="0.3">
      <c r="A61" s="105"/>
      <c r="B61" s="12" t="s">
        <v>437</v>
      </c>
      <c r="C61" s="13" t="s">
        <v>144</v>
      </c>
      <c r="D61" s="10" t="s">
        <v>9</v>
      </c>
      <c r="E61" s="10" t="s">
        <v>145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U61" s="63"/>
    </row>
    <row r="62" spans="1:21" ht="20.25" x14ac:dyDescent="0.3">
      <c r="A62" s="105"/>
      <c r="B62" s="10"/>
      <c r="C62" s="11"/>
      <c r="D62" s="10" t="s">
        <v>11</v>
      </c>
      <c r="E62" s="10" t="s">
        <v>146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U62" s="63"/>
    </row>
    <row r="63" spans="1:21" ht="20.25" x14ac:dyDescent="0.3">
      <c r="A63" s="105"/>
      <c r="B63" s="10"/>
      <c r="C63" s="11"/>
      <c r="D63" s="10" t="s">
        <v>12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U63" s="63"/>
    </row>
    <row r="64" spans="1:21" ht="20.25" x14ac:dyDescent="0.3">
      <c r="A64" s="105"/>
      <c r="B64" s="10"/>
      <c r="C64" s="11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U64" s="63"/>
    </row>
    <row r="65" spans="1:21" ht="20.25" x14ac:dyDescent="0.3">
      <c r="A65" s="105"/>
      <c r="B65" s="10"/>
      <c r="C65" s="11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U65" s="63"/>
    </row>
    <row r="66" spans="1:21" ht="20.25" x14ac:dyDescent="0.3">
      <c r="A66" s="105"/>
      <c r="B66" s="12" t="s">
        <v>317</v>
      </c>
      <c r="C66" s="13" t="s">
        <v>147</v>
      </c>
      <c r="D66" s="10" t="s">
        <v>9</v>
      </c>
      <c r="E66" s="10" t="s">
        <v>148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U66" s="63"/>
    </row>
    <row r="67" spans="1:21" ht="20.25" x14ac:dyDescent="0.3">
      <c r="A67" s="105"/>
      <c r="B67" s="10"/>
      <c r="C67" s="11"/>
      <c r="D67" s="10" t="s">
        <v>11</v>
      </c>
      <c r="E67" s="10" t="s">
        <v>149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U67" s="63"/>
    </row>
    <row r="68" spans="1:21" ht="20.25" x14ac:dyDescent="0.3">
      <c r="A68" s="105"/>
      <c r="B68" s="10"/>
      <c r="C68" s="11"/>
      <c r="D68" s="10" t="s">
        <v>12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U68" s="63"/>
    </row>
    <row r="69" spans="1:21" ht="20.25" x14ac:dyDescent="0.3">
      <c r="A69" s="105"/>
      <c r="B69" s="10"/>
      <c r="C69" s="11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U69" s="63"/>
    </row>
    <row r="70" spans="1:21" ht="20.25" x14ac:dyDescent="0.3">
      <c r="A70" s="105"/>
      <c r="B70" s="10"/>
      <c r="C70" s="11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U70" s="63"/>
    </row>
    <row r="71" spans="1:21" ht="20.25" x14ac:dyDescent="0.3">
      <c r="A71" s="105"/>
      <c r="B71" s="12" t="s">
        <v>318</v>
      </c>
      <c r="C71" s="13" t="s">
        <v>150</v>
      </c>
      <c r="D71" s="10" t="s">
        <v>9</v>
      </c>
      <c r="E71" s="10" t="s">
        <v>151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U71" s="63"/>
    </row>
    <row r="72" spans="1:21" ht="20.25" x14ac:dyDescent="0.3">
      <c r="A72" s="105"/>
      <c r="B72" s="10"/>
      <c r="C72" s="11"/>
      <c r="D72" s="10" t="s">
        <v>11</v>
      </c>
      <c r="E72" s="10" t="s">
        <v>152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U72" s="63"/>
    </row>
    <row r="73" spans="1:21" ht="20.25" x14ac:dyDescent="0.3">
      <c r="A73" s="105"/>
      <c r="B73" s="10"/>
      <c r="C73" s="11"/>
      <c r="D73" s="10" t="s">
        <v>12</v>
      </c>
      <c r="E73" s="16">
        <v>1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U73" s="63"/>
    </row>
    <row r="74" spans="1:21" ht="20.25" x14ac:dyDescent="0.3">
      <c r="A74" s="105"/>
      <c r="B74" s="10"/>
      <c r="C74" s="11"/>
      <c r="D74" s="10"/>
      <c r="E74" s="16">
        <v>2</v>
      </c>
      <c r="F74" s="10" t="s">
        <v>333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U74" s="63"/>
    </row>
    <row r="75" spans="1:21" ht="20.25" x14ac:dyDescent="0.3">
      <c r="A75" s="105"/>
      <c r="B75" s="10"/>
      <c r="C75" s="11"/>
      <c r="D75" s="10"/>
      <c r="E75" s="16">
        <v>3</v>
      </c>
      <c r="F75" s="10" t="s">
        <v>334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U75" s="63"/>
    </row>
    <row r="76" spans="1:21" ht="20.25" x14ac:dyDescent="0.3">
      <c r="A76" s="105"/>
      <c r="B76" s="10"/>
      <c r="C76" s="11"/>
      <c r="D76" s="10"/>
      <c r="E76" s="16" t="s">
        <v>153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U76" s="63"/>
    </row>
    <row r="77" spans="1:21" ht="20.25" x14ac:dyDescent="0.3">
      <c r="A77" s="105"/>
      <c r="B77" s="10"/>
      <c r="C77" s="11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U77" s="63"/>
    </row>
    <row r="78" spans="1:21" ht="20.25" x14ac:dyDescent="0.3">
      <c r="A78" s="105"/>
      <c r="B78" s="10"/>
      <c r="C78" s="11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U78" s="63"/>
    </row>
    <row r="79" spans="1:21" ht="20.25" x14ac:dyDescent="0.3">
      <c r="A79" s="105"/>
      <c r="B79" s="17" t="s">
        <v>438</v>
      </c>
      <c r="C79" s="18" t="s">
        <v>154</v>
      </c>
      <c r="D79" s="10" t="s">
        <v>9</v>
      </c>
      <c r="E79" s="10" t="s">
        <v>155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U79" s="63"/>
    </row>
    <row r="80" spans="1:21" ht="20.25" x14ac:dyDescent="0.3">
      <c r="A80" s="105"/>
      <c r="B80" s="19"/>
      <c r="C80" s="17"/>
      <c r="D80" s="10" t="s">
        <v>11</v>
      </c>
      <c r="E80" s="10" t="s">
        <v>156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U80" s="63"/>
    </row>
    <row r="81" spans="1:21" ht="20.25" x14ac:dyDescent="0.3">
      <c r="A81" s="105"/>
      <c r="B81" s="19"/>
      <c r="C81" s="17"/>
      <c r="D81" s="10" t="s">
        <v>12</v>
      </c>
      <c r="E81" s="16">
        <v>1</v>
      </c>
      <c r="F81" s="64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U81" s="63"/>
    </row>
    <row r="82" spans="1:21" ht="20.25" x14ac:dyDescent="0.3">
      <c r="A82" s="105"/>
      <c r="B82" s="20"/>
      <c r="C82" s="11"/>
      <c r="D82" s="10"/>
      <c r="E82" s="16" t="s">
        <v>338</v>
      </c>
      <c r="F82" s="10" t="s">
        <v>335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U82" s="63"/>
    </row>
    <row r="83" spans="1:21" ht="20.25" x14ac:dyDescent="0.3">
      <c r="A83" s="105"/>
      <c r="B83" s="10"/>
      <c r="C83" s="11"/>
      <c r="D83" s="10"/>
      <c r="E83" s="16">
        <v>22</v>
      </c>
      <c r="F83" s="10" t="s">
        <v>336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U83" s="63"/>
    </row>
    <row r="84" spans="1:21" ht="20.25" x14ac:dyDescent="0.3">
      <c r="A84" s="105"/>
      <c r="B84" s="10"/>
      <c r="C84" s="11"/>
      <c r="D84" s="10"/>
      <c r="E84" s="16" t="s">
        <v>153</v>
      </c>
      <c r="F84" s="10" t="s">
        <v>337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U84" s="63"/>
    </row>
    <row r="85" spans="1:21" ht="20.25" x14ac:dyDescent="0.3">
      <c r="A85" s="105"/>
      <c r="B85" s="10"/>
      <c r="C85" s="11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U85" s="63"/>
    </row>
    <row r="86" spans="1:21" ht="20.25" x14ac:dyDescent="0.3">
      <c r="A86" s="105"/>
      <c r="B86" s="10"/>
      <c r="C86" s="11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U86" s="63"/>
    </row>
    <row r="87" spans="1:21" ht="21" thickBot="1" x14ac:dyDescent="0.35">
      <c r="A87" s="106"/>
      <c r="B87" s="65"/>
      <c r="C87" s="66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7"/>
      <c r="U87" s="68"/>
    </row>
    <row r="88" spans="1:21" ht="20.25" x14ac:dyDescent="0.3">
      <c r="A88" s="107" t="s">
        <v>319</v>
      </c>
      <c r="B88" s="59"/>
      <c r="C88" s="60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61"/>
      <c r="U88" s="62"/>
    </row>
    <row r="89" spans="1:21" ht="20.25" x14ac:dyDescent="0.3">
      <c r="A89" s="113"/>
      <c r="B89" s="12" t="s">
        <v>439</v>
      </c>
      <c r="C89" s="13" t="s">
        <v>64</v>
      </c>
      <c r="D89" s="10" t="s">
        <v>9</v>
      </c>
      <c r="E89" s="10" t="s">
        <v>65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U89" s="63"/>
    </row>
    <row r="90" spans="1:21" ht="20.25" x14ac:dyDescent="0.3">
      <c r="A90" s="113"/>
      <c r="B90" s="10"/>
      <c r="C90" s="11"/>
      <c r="D90" s="10" t="s">
        <v>11</v>
      </c>
      <c r="E90" s="10" t="s">
        <v>66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U90" s="63"/>
    </row>
    <row r="91" spans="1:21" ht="20.25" x14ac:dyDescent="0.3">
      <c r="A91" s="113"/>
      <c r="B91" s="10"/>
      <c r="C91" s="11"/>
      <c r="D91" s="10" t="s">
        <v>12</v>
      </c>
      <c r="E91" s="21" t="s">
        <v>67</v>
      </c>
      <c r="F91" s="15">
        <v>-62.34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U91" s="63"/>
    </row>
    <row r="92" spans="1:21" ht="20.25" x14ac:dyDescent="0.3">
      <c r="A92" s="113"/>
      <c r="B92" s="10"/>
      <c r="C92" s="11"/>
      <c r="D92" s="10"/>
      <c r="E92" s="10" t="s">
        <v>339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U92" s="63"/>
    </row>
    <row r="93" spans="1:21" ht="20.25" x14ac:dyDescent="0.3">
      <c r="A93" s="113"/>
      <c r="B93" s="10"/>
      <c r="C93" s="11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U93" s="63"/>
    </row>
    <row r="94" spans="1:21" ht="20.25" x14ac:dyDescent="0.3">
      <c r="A94" s="113"/>
      <c r="B94" s="10"/>
      <c r="C94" s="11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U94" s="63"/>
    </row>
    <row r="95" spans="1:21" ht="20.25" x14ac:dyDescent="0.3">
      <c r="A95" s="113"/>
      <c r="B95" s="12" t="s">
        <v>440</v>
      </c>
      <c r="C95" s="13" t="s">
        <v>68</v>
      </c>
      <c r="D95" s="10" t="s">
        <v>9</v>
      </c>
      <c r="E95" s="10" t="s">
        <v>69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U95" s="63"/>
    </row>
    <row r="96" spans="1:21" ht="20.25" x14ac:dyDescent="0.3">
      <c r="A96" s="113"/>
      <c r="B96" s="10"/>
      <c r="C96" s="11"/>
      <c r="D96" s="10" t="s">
        <v>11</v>
      </c>
      <c r="E96" s="10" t="s">
        <v>70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U96" s="63"/>
    </row>
    <row r="97" spans="1:21" ht="20.25" x14ac:dyDescent="0.3">
      <c r="A97" s="113"/>
      <c r="B97" s="10"/>
      <c r="C97" s="11"/>
      <c r="D97" s="10" t="s">
        <v>12</v>
      </c>
      <c r="E97" s="21" t="s">
        <v>67</v>
      </c>
      <c r="F97" s="15">
        <v>68.569999999999993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U97" s="63"/>
    </row>
    <row r="98" spans="1:21" ht="20.25" x14ac:dyDescent="0.3">
      <c r="A98" s="113"/>
      <c r="B98" s="10"/>
      <c r="C98" s="11"/>
      <c r="D98" s="10"/>
      <c r="E98" s="10" t="s">
        <v>340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U98" s="63"/>
    </row>
    <row r="99" spans="1:21" ht="20.25" x14ac:dyDescent="0.3">
      <c r="A99" s="113"/>
      <c r="B99" s="10"/>
      <c r="C99" s="11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U99" s="63"/>
    </row>
    <row r="100" spans="1:21" ht="20.25" x14ac:dyDescent="0.3">
      <c r="A100" s="113"/>
      <c r="B100" s="10"/>
      <c r="C100" s="11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U100" s="63"/>
    </row>
    <row r="101" spans="1:21" ht="21" x14ac:dyDescent="0.3">
      <c r="A101" s="113"/>
      <c r="B101" s="12" t="s">
        <v>441</v>
      </c>
      <c r="C101" s="13" t="s">
        <v>71</v>
      </c>
      <c r="D101" s="10" t="s">
        <v>9</v>
      </c>
      <c r="E101" s="26" t="s">
        <v>72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U101" s="63"/>
    </row>
    <row r="102" spans="1:21" ht="20.25" x14ac:dyDescent="0.3">
      <c r="A102" s="113"/>
      <c r="B102" s="10"/>
      <c r="C102" s="11"/>
      <c r="D102" s="10" t="s">
        <v>11</v>
      </c>
      <c r="E102" s="10" t="s">
        <v>73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U102" s="63"/>
    </row>
    <row r="103" spans="1:21" ht="20.25" x14ac:dyDescent="0.3">
      <c r="A103" s="113"/>
      <c r="B103" s="10"/>
      <c r="C103" s="11"/>
      <c r="D103" s="10" t="s">
        <v>12</v>
      </c>
      <c r="E103" s="21" t="s">
        <v>67</v>
      </c>
      <c r="F103" s="15">
        <v>62.52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U103" s="63"/>
    </row>
    <row r="104" spans="1:21" ht="20.25" x14ac:dyDescent="0.3">
      <c r="A104" s="113"/>
      <c r="B104" s="10"/>
      <c r="C104" s="11"/>
      <c r="D104" s="10"/>
      <c r="E104" s="10" t="s">
        <v>341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U104" s="63"/>
    </row>
    <row r="105" spans="1:21" ht="20.25" x14ac:dyDescent="0.3">
      <c r="A105" s="113"/>
      <c r="B105" s="10"/>
      <c r="C105" s="11"/>
      <c r="D105" s="10"/>
      <c r="E105" s="10">
        <v>62.6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U105" s="63"/>
    </row>
    <row r="106" spans="1:21" ht="20.25" x14ac:dyDescent="0.3">
      <c r="A106" s="113"/>
      <c r="B106" s="10"/>
      <c r="C106" s="11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U106" s="63"/>
    </row>
    <row r="107" spans="1:21" ht="20.25" x14ac:dyDescent="0.3">
      <c r="A107" s="113"/>
      <c r="B107" s="12" t="s">
        <v>442</v>
      </c>
      <c r="C107" s="13" t="s">
        <v>74</v>
      </c>
      <c r="D107" s="10" t="s">
        <v>9</v>
      </c>
      <c r="E107" s="10" t="s">
        <v>75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U107" s="63"/>
    </row>
    <row r="108" spans="1:21" ht="20.25" x14ac:dyDescent="0.3">
      <c r="A108" s="113"/>
      <c r="B108" s="10"/>
      <c r="C108" s="11"/>
      <c r="D108" s="10" t="s">
        <v>11</v>
      </c>
      <c r="E108" s="10" t="s">
        <v>76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U108" s="63"/>
    </row>
    <row r="109" spans="1:21" ht="20.25" x14ac:dyDescent="0.3">
      <c r="A109" s="113"/>
      <c r="B109" s="10"/>
      <c r="C109" s="11"/>
      <c r="D109" s="10" t="s">
        <v>12</v>
      </c>
      <c r="E109" s="21" t="s">
        <v>67</v>
      </c>
      <c r="F109" s="15">
        <v>62.59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U109" s="63"/>
    </row>
    <row r="110" spans="1:21" ht="20.25" x14ac:dyDescent="0.3">
      <c r="A110" s="113"/>
      <c r="B110" s="10"/>
      <c r="C110" s="11"/>
      <c r="D110" s="10"/>
      <c r="E110" s="10" t="s">
        <v>342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U110" s="63"/>
    </row>
    <row r="111" spans="1:21" ht="20.25" x14ac:dyDescent="0.3">
      <c r="A111" s="113"/>
      <c r="B111" s="10"/>
      <c r="C111" s="11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U111" s="63"/>
    </row>
    <row r="112" spans="1:21" ht="20.25" x14ac:dyDescent="0.3">
      <c r="A112" s="113"/>
      <c r="B112" s="10"/>
      <c r="C112" s="11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U112" s="63"/>
    </row>
    <row r="113" spans="1:21" ht="20.25" x14ac:dyDescent="0.3">
      <c r="A113" s="113"/>
      <c r="B113" s="12" t="s">
        <v>443</v>
      </c>
      <c r="C113" s="13" t="s">
        <v>77</v>
      </c>
      <c r="D113" s="10" t="s">
        <v>9</v>
      </c>
      <c r="E113" s="10" t="s">
        <v>78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U113" s="63"/>
    </row>
    <row r="114" spans="1:21" ht="20.25" x14ac:dyDescent="0.3">
      <c r="A114" s="113"/>
      <c r="B114" s="10"/>
      <c r="C114" s="11"/>
      <c r="D114" s="10" t="s">
        <v>11</v>
      </c>
      <c r="E114" s="10" t="s">
        <v>79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U114" s="63"/>
    </row>
    <row r="115" spans="1:21" ht="20.25" x14ac:dyDescent="0.3">
      <c r="A115" s="113"/>
      <c r="B115" s="10"/>
      <c r="C115" s="11"/>
      <c r="D115" s="10" t="s">
        <v>12</v>
      </c>
      <c r="E115" s="21" t="s">
        <v>67</v>
      </c>
      <c r="F115" s="15">
        <v>62.54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U115" s="63"/>
    </row>
    <row r="116" spans="1:21" ht="20.25" x14ac:dyDescent="0.3">
      <c r="A116" s="113"/>
      <c r="B116" s="10"/>
      <c r="C116" s="11"/>
      <c r="D116" s="10"/>
      <c r="E116" s="10" t="s">
        <v>343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U116" s="63"/>
    </row>
    <row r="117" spans="1:21" ht="20.25" x14ac:dyDescent="0.3">
      <c r="A117" s="113"/>
      <c r="B117" s="10"/>
      <c r="C117" s="11"/>
      <c r="D117" s="10"/>
      <c r="E117" s="21" t="s">
        <v>67</v>
      </c>
      <c r="F117" s="15">
        <v>-62.54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U117" s="63"/>
    </row>
    <row r="118" spans="1:21" ht="20.25" x14ac:dyDescent="0.3">
      <c r="A118" s="113"/>
      <c r="B118" s="10"/>
      <c r="C118" s="11"/>
      <c r="D118" s="10"/>
      <c r="E118" s="30" t="s">
        <v>344</v>
      </c>
      <c r="F118" s="10">
        <v>-64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U118" s="63"/>
    </row>
    <row r="119" spans="1:21" ht="20.25" x14ac:dyDescent="0.3">
      <c r="A119" s="113"/>
      <c r="B119" s="10"/>
      <c r="C119" s="11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U119" s="63"/>
    </row>
    <row r="120" spans="1:21" ht="20.25" x14ac:dyDescent="0.3">
      <c r="A120" s="113"/>
      <c r="B120" s="10"/>
      <c r="C120" s="11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U120" s="63"/>
    </row>
    <row r="121" spans="1:21" ht="21" x14ac:dyDescent="0.3">
      <c r="A121" s="113"/>
      <c r="B121" s="12" t="s">
        <v>444</v>
      </c>
      <c r="C121" s="13" t="s">
        <v>80</v>
      </c>
      <c r="D121" s="10" t="s">
        <v>9</v>
      </c>
      <c r="E121" s="26" t="s">
        <v>81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U121" s="63"/>
    </row>
    <row r="122" spans="1:21" ht="20.25" x14ac:dyDescent="0.3">
      <c r="A122" s="113"/>
      <c r="B122" s="10"/>
      <c r="C122" s="11"/>
      <c r="D122" s="10" t="s">
        <v>11</v>
      </c>
      <c r="E122" s="10" t="s">
        <v>82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U122" s="63"/>
    </row>
    <row r="123" spans="1:21" ht="20.25" x14ac:dyDescent="0.3">
      <c r="A123" s="113"/>
      <c r="B123" s="10"/>
      <c r="C123" s="11"/>
      <c r="D123" s="10" t="s">
        <v>12</v>
      </c>
      <c r="E123" s="21" t="s">
        <v>67</v>
      </c>
      <c r="F123" s="15">
        <v>62.54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U123" s="63"/>
    </row>
    <row r="124" spans="1:21" ht="20.25" x14ac:dyDescent="0.3">
      <c r="A124" s="113"/>
      <c r="B124" s="10"/>
      <c r="C124" s="11"/>
      <c r="D124" s="10"/>
      <c r="E124" s="10" t="s">
        <v>345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U124" s="63"/>
    </row>
    <row r="125" spans="1:21" ht="20.25" x14ac:dyDescent="0.3">
      <c r="A125" s="113"/>
      <c r="B125" s="10"/>
      <c r="C125" s="11"/>
      <c r="D125" s="10"/>
      <c r="E125" s="21" t="s">
        <v>67</v>
      </c>
      <c r="F125" s="15">
        <v>-62.54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U125" s="63"/>
    </row>
    <row r="126" spans="1:21" ht="20.25" x14ac:dyDescent="0.3">
      <c r="A126" s="113"/>
      <c r="B126" s="10"/>
      <c r="C126" s="11"/>
      <c r="D126" s="10"/>
      <c r="E126" s="10" t="s">
        <v>346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U126" s="63"/>
    </row>
    <row r="127" spans="1:21" ht="20.25" x14ac:dyDescent="0.3">
      <c r="A127" s="113"/>
      <c r="B127" s="10"/>
      <c r="C127" s="11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U127" s="63"/>
    </row>
    <row r="128" spans="1:21" ht="20.25" x14ac:dyDescent="0.3">
      <c r="A128" s="113"/>
      <c r="B128" s="10"/>
      <c r="C128" s="11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U128" s="63"/>
    </row>
    <row r="129" spans="1:21" ht="21" x14ac:dyDescent="0.3">
      <c r="A129" s="113"/>
      <c r="B129" s="12" t="s">
        <v>445</v>
      </c>
      <c r="C129" s="13" t="s">
        <v>83</v>
      </c>
      <c r="D129" s="10" t="s">
        <v>9</v>
      </c>
      <c r="E129" s="26" t="s">
        <v>286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U129" s="63"/>
    </row>
    <row r="130" spans="1:21" ht="21" x14ac:dyDescent="0.3">
      <c r="A130" s="113"/>
      <c r="B130" s="10"/>
      <c r="C130" s="11"/>
      <c r="D130" s="10" t="s">
        <v>11</v>
      </c>
      <c r="E130" s="10" t="s">
        <v>287</v>
      </c>
      <c r="F130" s="10">
        <v>5.99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U130" s="63"/>
    </row>
    <row r="131" spans="1:21" ht="20.25" x14ac:dyDescent="0.3">
      <c r="A131" s="113"/>
      <c r="B131" s="10"/>
      <c r="C131" s="11"/>
      <c r="D131" s="10" t="s">
        <v>12</v>
      </c>
      <c r="E131" s="10" t="s">
        <v>347</v>
      </c>
      <c r="F131" s="10">
        <v>5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U131" s="63"/>
    </row>
    <row r="132" spans="1:21" ht="20.25" x14ac:dyDescent="0.3">
      <c r="A132" s="113"/>
      <c r="B132" s="10"/>
      <c r="C132" s="11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U132" s="63"/>
    </row>
    <row r="133" spans="1:21" ht="20.25" x14ac:dyDescent="0.3">
      <c r="A133" s="113"/>
      <c r="B133" s="10"/>
      <c r="C133" s="11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U133" s="63"/>
    </row>
    <row r="134" spans="1:21" ht="21" x14ac:dyDescent="0.3">
      <c r="A134" s="113"/>
      <c r="B134" s="12" t="s">
        <v>446</v>
      </c>
      <c r="C134" s="13" t="s">
        <v>84</v>
      </c>
      <c r="D134" s="10" t="s">
        <v>9</v>
      </c>
      <c r="E134" s="31" t="s">
        <v>85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U134" s="63"/>
    </row>
    <row r="135" spans="1:21" ht="21" x14ac:dyDescent="0.3">
      <c r="A135" s="113"/>
      <c r="B135" s="10"/>
      <c r="C135" s="11"/>
      <c r="D135" s="10" t="s">
        <v>11</v>
      </c>
      <c r="E135" s="10" t="s">
        <v>288</v>
      </c>
      <c r="F135" s="10">
        <v>5.6790000000000003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U135" s="63"/>
    </row>
    <row r="136" spans="1:21" ht="20.25" x14ac:dyDescent="0.3">
      <c r="A136" s="113"/>
      <c r="B136" s="10"/>
      <c r="C136" s="11"/>
      <c r="D136" s="10" t="s">
        <v>12</v>
      </c>
      <c r="E136" s="10" t="s">
        <v>348</v>
      </c>
      <c r="F136" s="10">
        <v>5.6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U136" s="63"/>
    </row>
    <row r="137" spans="1:21" ht="20.25" x14ac:dyDescent="0.3">
      <c r="A137" s="113"/>
      <c r="B137" s="10"/>
      <c r="C137" s="11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U137" s="63"/>
    </row>
    <row r="138" spans="1:21" ht="21" thickBot="1" x14ac:dyDescent="0.35">
      <c r="A138" s="114"/>
      <c r="B138" s="65"/>
      <c r="C138" s="66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7"/>
      <c r="U138" s="68"/>
    </row>
    <row r="139" spans="1:21" ht="21" thickBot="1" x14ac:dyDescent="0.35">
      <c r="A139" s="107" t="s">
        <v>320</v>
      </c>
      <c r="B139" s="69" t="s">
        <v>447</v>
      </c>
      <c r="C139" s="70" t="s">
        <v>157</v>
      </c>
      <c r="D139" s="59" t="s">
        <v>9</v>
      </c>
      <c r="E139" s="59" t="s">
        <v>158</v>
      </c>
      <c r="F139" s="69"/>
      <c r="G139" s="80">
        <v>13</v>
      </c>
      <c r="H139" s="81">
        <v>14</v>
      </c>
      <c r="I139" s="81">
        <v>10</v>
      </c>
      <c r="J139" s="81">
        <v>24</v>
      </c>
      <c r="K139" s="59"/>
      <c r="L139" s="59"/>
      <c r="M139" s="59"/>
      <c r="N139" s="59"/>
      <c r="O139" s="59"/>
      <c r="P139" s="59"/>
      <c r="Q139" s="59"/>
      <c r="R139" s="59"/>
      <c r="S139" s="59"/>
      <c r="T139" s="61"/>
      <c r="U139" s="62"/>
    </row>
    <row r="140" spans="1:21" ht="21" x14ac:dyDescent="0.3">
      <c r="A140" s="113"/>
      <c r="B140" s="10"/>
      <c r="C140" s="11"/>
      <c r="D140" s="10" t="s">
        <v>11</v>
      </c>
      <c r="E140" s="10" t="s">
        <v>293</v>
      </c>
      <c r="F140" s="12"/>
      <c r="G140" s="12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U140" s="63"/>
    </row>
    <row r="141" spans="1:21" ht="20.25" x14ac:dyDescent="0.3">
      <c r="A141" s="113"/>
      <c r="B141" s="10"/>
      <c r="C141" s="11"/>
      <c r="D141" s="10"/>
      <c r="E141" s="10" t="s">
        <v>349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U141" s="63"/>
    </row>
    <row r="142" spans="1:21" ht="20.25" x14ac:dyDescent="0.3">
      <c r="A142" s="113"/>
      <c r="B142" s="10"/>
      <c r="C142" s="11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U142" s="63"/>
    </row>
    <row r="143" spans="1:21" ht="20.25" x14ac:dyDescent="0.3">
      <c r="A143" s="113"/>
      <c r="B143" s="12" t="s">
        <v>448</v>
      </c>
      <c r="C143" s="13" t="s">
        <v>159</v>
      </c>
      <c r="D143" s="10" t="s">
        <v>9</v>
      </c>
      <c r="E143" s="10" t="s">
        <v>160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U143" s="63"/>
    </row>
    <row r="144" spans="1:21" ht="20.25" x14ac:dyDescent="0.3">
      <c r="A144" s="113"/>
      <c r="B144" s="10"/>
      <c r="C144" s="11"/>
      <c r="D144" s="10" t="s">
        <v>11</v>
      </c>
      <c r="E144" s="10" t="s">
        <v>161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U144" s="63"/>
    </row>
    <row r="145" spans="1:21" ht="20.25" x14ac:dyDescent="0.3">
      <c r="A145" s="113"/>
      <c r="B145" s="10"/>
      <c r="C145" s="11"/>
      <c r="D145" s="10"/>
      <c r="E145" s="10" t="s">
        <v>350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U145" s="63"/>
    </row>
    <row r="146" spans="1:21" ht="20.25" x14ac:dyDescent="0.3">
      <c r="A146" s="113"/>
      <c r="B146" s="10"/>
      <c r="C146" s="11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U146" s="63"/>
    </row>
    <row r="147" spans="1:21" ht="20.25" x14ac:dyDescent="0.3">
      <c r="A147" s="113"/>
      <c r="B147" s="12" t="s">
        <v>449</v>
      </c>
      <c r="C147" s="13" t="s">
        <v>162</v>
      </c>
      <c r="D147" s="10" t="s">
        <v>9</v>
      </c>
      <c r="E147" s="10" t="s">
        <v>163</v>
      </c>
      <c r="F147" s="71" t="s">
        <v>164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U147" s="63"/>
    </row>
    <row r="148" spans="1:21" ht="21" x14ac:dyDescent="0.3">
      <c r="A148" s="113"/>
      <c r="B148" s="10"/>
      <c r="C148" s="11"/>
      <c r="D148" s="10" t="s">
        <v>11</v>
      </c>
      <c r="E148" s="10" t="s">
        <v>351</v>
      </c>
      <c r="F148" s="71" t="s">
        <v>165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U148" s="63"/>
    </row>
    <row r="149" spans="1:21" ht="20.25" x14ac:dyDescent="0.3">
      <c r="A149" s="113"/>
      <c r="B149" s="10"/>
      <c r="C149" s="11"/>
      <c r="D149" s="10"/>
      <c r="E149" s="10" t="s">
        <v>352</v>
      </c>
      <c r="F149" s="10">
        <v>13.5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U149" s="63"/>
    </row>
    <row r="150" spans="1:21" ht="20.25" x14ac:dyDescent="0.3">
      <c r="A150" s="113"/>
      <c r="B150" s="10"/>
      <c r="C150" s="11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U150" s="63"/>
    </row>
    <row r="151" spans="1:21" ht="21" x14ac:dyDescent="0.3">
      <c r="A151" s="113"/>
      <c r="B151" s="12" t="s">
        <v>450</v>
      </c>
      <c r="C151" s="13" t="s">
        <v>166</v>
      </c>
      <c r="D151" s="10" t="s">
        <v>9</v>
      </c>
      <c r="E151" s="35" t="s">
        <v>294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U151" s="63"/>
    </row>
    <row r="152" spans="1:21" ht="20.25" x14ac:dyDescent="0.3">
      <c r="A152" s="113"/>
      <c r="B152" s="10"/>
      <c r="C152" s="11"/>
      <c r="D152" s="10" t="s">
        <v>11</v>
      </c>
      <c r="E152" s="10" t="s">
        <v>167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U152" s="63"/>
    </row>
    <row r="153" spans="1:21" ht="20.25" x14ac:dyDescent="0.3">
      <c r="A153" s="113"/>
      <c r="B153" s="10"/>
      <c r="C153" s="11"/>
      <c r="D153" s="10" t="s">
        <v>12</v>
      </c>
      <c r="E153" s="16">
        <v>0.4</v>
      </c>
      <c r="F153" s="64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U153" s="63"/>
    </row>
    <row r="154" spans="1:21" ht="20.25" x14ac:dyDescent="0.3">
      <c r="A154" s="113"/>
      <c r="B154" s="10"/>
      <c r="C154" s="11"/>
      <c r="D154" s="10">
        <v>1</v>
      </c>
      <c r="E154" s="16" t="b">
        <v>1</v>
      </c>
      <c r="F154" s="10" t="s">
        <v>354</v>
      </c>
      <c r="G154" s="10">
        <v>0.4</v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U154" s="63"/>
    </row>
    <row r="155" spans="1:21" ht="20.25" x14ac:dyDescent="0.3">
      <c r="A155" s="113"/>
      <c r="B155" s="10"/>
      <c r="C155" s="11"/>
      <c r="D155" s="10"/>
      <c r="E155" s="16">
        <v>0.1</v>
      </c>
      <c r="F155" s="10" t="s">
        <v>353</v>
      </c>
      <c r="G155" s="10">
        <v>1</v>
      </c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U155" s="63"/>
    </row>
    <row r="156" spans="1:21" ht="20.25" x14ac:dyDescent="0.3">
      <c r="A156" s="113"/>
      <c r="B156" s="10"/>
      <c r="C156" s="11"/>
      <c r="D156" s="10">
        <v>0</v>
      </c>
      <c r="E156" s="16" t="s">
        <v>153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U156" s="63"/>
    </row>
    <row r="157" spans="1:21" ht="20.25" x14ac:dyDescent="0.3">
      <c r="A157" s="113"/>
      <c r="B157" s="10"/>
      <c r="C157" s="11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U157" s="63"/>
    </row>
    <row r="158" spans="1:21" ht="20.25" x14ac:dyDescent="0.3">
      <c r="A158" s="113"/>
      <c r="B158" s="10"/>
      <c r="C158" s="11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U158" s="63"/>
    </row>
    <row r="159" spans="1:21" ht="21" x14ac:dyDescent="0.3">
      <c r="A159" s="113"/>
      <c r="B159" s="12" t="s">
        <v>451</v>
      </c>
      <c r="C159" s="13" t="s">
        <v>168</v>
      </c>
      <c r="D159" s="10" t="s">
        <v>9</v>
      </c>
      <c r="E159" s="35" t="s">
        <v>295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U159" s="63"/>
    </row>
    <row r="160" spans="1:21" ht="20.25" x14ac:dyDescent="0.3">
      <c r="A160" s="113"/>
      <c r="B160" s="10"/>
      <c r="C160" s="11"/>
      <c r="D160" s="10" t="s">
        <v>11</v>
      </c>
      <c r="E160" s="10" t="s">
        <v>169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U160" s="63"/>
    </row>
    <row r="161" spans="1:21" ht="20.25" x14ac:dyDescent="0.3">
      <c r="A161" s="113"/>
      <c r="B161" s="10"/>
      <c r="C161" s="11"/>
      <c r="D161" s="10" t="s">
        <v>12</v>
      </c>
      <c r="E161" s="16">
        <v>0.4</v>
      </c>
      <c r="F161" s="64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U161" s="63"/>
    </row>
    <row r="162" spans="1:21" ht="20.25" x14ac:dyDescent="0.3">
      <c r="A162" s="113"/>
      <c r="B162" s="10"/>
      <c r="C162" s="11"/>
      <c r="D162" s="10">
        <v>1</v>
      </c>
      <c r="E162" s="16" t="b">
        <v>1</v>
      </c>
      <c r="F162" s="10" t="s">
        <v>355</v>
      </c>
      <c r="G162" s="10">
        <v>0.1</v>
      </c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U162" s="63"/>
    </row>
    <row r="163" spans="1:21" ht="20.25" x14ac:dyDescent="0.3">
      <c r="A163" s="113"/>
      <c r="B163" s="10"/>
      <c r="C163" s="11"/>
      <c r="D163" s="10"/>
      <c r="E163" s="16">
        <v>0.1</v>
      </c>
      <c r="F163" s="10" t="s">
        <v>356</v>
      </c>
      <c r="G163" s="10">
        <v>0</v>
      </c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U163" s="63"/>
    </row>
    <row r="164" spans="1:21" ht="20.25" x14ac:dyDescent="0.3">
      <c r="A164" s="113"/>
      <c r="B164" s="10"/>
      <c r="C164" s="11"/>
      <c r="D164" s="10">
        <v>0</v>
      </c>
      <c r="E164" s="16" t="s">
        <v>153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U164" s="63"/>
    </row>
    <row r="165" spans="1:21" ht="21" thickBot="1" x14ac:dyDescent="0.35">
      <c r="A165" s="114"/>
      <c r="B165" s="65"/>
      <c r="C165" s="66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7"/>
      <c r="U165" s="68"/>
    </row>
    <row r="166" spans="1:21" ht="20.25" x14ac:dyDescent="0.3">
      <c r="A166" s="104" t="s">
        <v>321</v>
      </c>
      <c r="B166" s="69" t="s">
        <v>452</v>
      </c>
      <c r="C166" s="70" t="s">
        <v>8</v>
      </c>
      <c r="D166" s="59" t="s">
        <v>9</v>
      </c>
      <c r="E166" s="59" t="s">
        <v>10</v>
      </c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61"/>
      <c r="U166" s="62"/>
    </row>
    <row r="167" spans="1:21" ht="15.6" customHeight="1" x14ac:dyDescent="0.3">
      <c r="A167" s="105"/>
      <c r="B167" s="10"/>
      <c r="C167" s="11"/>
      <c r="D167" s="10" t="s">
        <v>11</v>
      </c>
      <c r="E167" s="10" t="s">
        <v>275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U167" s="63"/>
    </row>
    <row r="168" spans="1:21" ht="15.6" customHeight="1" x14ac:dyDescent="0.3">
      <c r="A168" s="105"/>
      <c r="B168" s="10"/>
      <c r="C168" s="11"/>
      <c r="D168" s="10" t="s">
        <v>12</v>
      </c>
      <c r="E168" s="10" t="s">
        <v>357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U168" s="63"/>
    </row>
    <row r="169" spans="1:21" ht="20.25" x14ac:dyDescent="0.3">
      <c r="A169" s="105"/>
      <c r="B169" s="10"/>
      <c r="C169" s="11"/>
      <c r="D169" s="10"/>
      <c r="E169" s="10" t="s">
        <v>13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U169" s="63"/>
    </row>
    <row r="170" spans="1:21" ht="20.25" x14ac:dyDescent="0.3">
      <c r="A170" s="105"/>
      <c r="B170" s="10"/>
      <c r="C170" s="11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U170" s="63"/>
    </row>
    <row r="171" spans="1:21" ht="20.25" x14ac:dyDescent="0.3">
      <c r="A171" s="105"/>
      <c r="B171" s="10"/>
      <c r="C171" s="11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U171" s="63"/>
    </row>
    <row r="172" spans="1:21" ht="20.25" x14ac:dyDescent="0.3">
      <c r="A172" s="105"/>
      <c r="B172" s="12" t="s">
        <v>453</v>
      </c>
      <c r="C172" s="13" t="s">
        <v>14</v>
      </c>
      <c r="D172" s="10" t="s">
        <v>9</v>
      </c>
      <c r="E172" s="10" t="s">
        <v>15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U172" s="63"/>
    </row>
    <row r="173" spans="1:21" ht="20.25" x14ac:dyDescent="0.3">
      <c r="A173" s="105"/>
      <c r="B173" s="10"/>
      <c r="C173" s="11"/>
      <c r="D173" s="10" t="s">
        <v>11</v>
      </c>
      <c r="E173" s="10" t="s">
        <v>16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U173" s="63"/>
    </row>
    <row r="174" spans="1:21" ht="20.25" x14ac:dyDescent="0.3">
      <c r="A174" s="105"/>
      <c r="B174" s="10"/>
      <c r="C174" s="11"/>
      <c r="D174" s="10" t="s">
        <v>12</v>
      </c>
      <c r="E174" s="10" t="s">
        <v>17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U174" s="63"/>
    </row>
    <row r="175" spans="1:21" ht="20.25" x14ac:dyDescent="0.3">
      <c r="A175" s="105"/>
      <c r="B175" s="10"/>
      <c r="C175" s="11"/>
      <c r="D175" s="10"/>
      <c r="E175" s="10" t="s">
        <v>18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U175" s="63"/>
    </row>
    <row r="176" spans="1:21" ht="20.25" x14ac:dyDescent="0.3">
      <c r="A176" s="105"/>
      <c r="B176" s="10"/>
      <c r="C176" s="11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U176" s="63"/>
    </row>
    <row r="177" spans="1:21" ht="20.25" x14ac:dyDescent="0.3">
      <c r="A177" s="105"/>
      <c r="B177" s="10"/>
      <c r="C177" s="11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U177" s="63"/>
    </row>
    <row r="178" spans="1:21" ht="20.25" x14ac:dyDescent="0.3">
      <c r="A178" s="105"/>
      <c r="B178" s="12" t="s">
        <v>454</v>
      </c>
      <c r="C178" s="13" t="s">
        <v>19</v>
      </c>
      <c r="D178" s="10" t="s">
        <v>9</v>
      </c>
      <c r="E178" s="10" t="s">
        <v>20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U178" s="63"/>
    </row>
    <row r="179" spans="1:21" ht="21" x14ac:dyDescent="0.3">
      <c r="A179" s="105"/>
      <c r="B179" s="10"/>
      <c r="C179" s="11"/>
      <c r="D179" s="10" t="s">
        <v>11</v>
      </c>
      <c r="E179" s="10" t="s">
        <v>276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U179" s="63"/>
    </row>
    <row r="180" spans="1:21" ht="20.25" x14ac:dyDescent="0.3">
      <c r="A180" s="105"/>
      <c r="B180" s="10"/>
      <c r="C180" s="11"/>
      <c r="D180" s="10" t="s">
        <v>12</v>
      </c>
      <c r="E180" s="21" t="s">
        <v>21</v>
      </c>
      <c r="F180" s="21">
        <v>90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U180" s="63"/>
    </row>
    <row r="181" spans="1:21" ht="21" x14ac:dyDescent="0.3">
      <c r="A181" s="105"/>
      <c r="B181" s="10"/>
      <c r="C181" s="11"/>
      <c r="D181" s="10"/>
      <c r="E181" s="10" t="s">
        <v>358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U181" s="63"/>
    </row>
    <row r="182" spans="1:21" ht="21" x14ac:dyDescent="0.3">
      <c r="A182" s="105"/>
      <c r="B182" s="10"/>
      <c r="C182" s="11"/>
      <c r="D182" s="22" t="s">
        <v>22</v>
      </c>
      <c r="E182" s="10" t="s">
        <v>359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U182" s="63"/>
    </row>
    <row r="183" spans="1:21" ht="21" x14ac:dyDescent="0.3">
      <c r="A183" s="105"/>
      <c r="B183" s="10"/>
      <c r="C183" s="11"/>
      <c r="D183" s="22" t="s">
        <v>22</v>
      </c>
      <c r="E183" s="10" t="s">
        <v>360</v>
      </c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U183" s="63"/>
    </row>
    <row r="184" spans="1:21" ht="20.25" x14ac:dyDescent="0.3">
      <c r="A184" s="105"/>
      <c r="B184" s="10"/>
      <c r="C184" s="11"/>
      <c r="D184" s="22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U184" s="7"/>
    </row>
    <row r="185" spans="1:21" ht="20.25" x14ac:dyDescent="0.3">
      <c r="A185" s="105"/>
      <c r="B185" s="10"/>
      <c r="C185" s="11"/>
      <c r="D185" s="22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U185" s="7"/>
    </row>
    <row r="186" spans="1:21" ht="20.25" x14ac:dyDescent="0.3">
      <c r="A186" s="105"/>
      <c r="B186" s="10"/>
      <c r="C186" s="11"/>
      <c r="D186" s="22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U186" s="7"/>
    </row>
    <row r="187" spans="1:21" ht="20.25" x14ac:dyDescent="0.3">
      <c r="A187" s="105"/>
      <c r="B187" s="12" t="s">
        <v>455</v>
      </c>
      <c r="C187" s="13" t="s">
        <v>268</v>
      </c>
      <c r="D187" s="10" t="s">
        <v>9</v>
      </c>
      <c r="E187" s="10" t="s">
        <v>269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</row>
    <row r="188" spans="1:21" ht="20.25" x14ac:dyDescent="0.3">
      <c r="A188" s="105"/>
      <c r="B188" s="10"/>
      <c r="C188" s="11"/>
      <c r="D188" s="10" t="s">
        <v>11</v>
      </c>
      <c r="E188" s="10" t="s">
        <v>270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</row>
    <row r="189" spans="1:21" ht="20.25" x14ac:dyDescent="0.3">
      <c r="A189" s="105"/>
      <c r="B189" s="10"/>
      <c r="C189" s="11"/>
      <c r="D189" s="10" t="s">
        <v>12</v>
      </c>
      <c r="E189" s="57" t="s">
        <v>271</v>
      </c>
      <c r="F189" s="15">
        <v>10</v>
      </c>
      <c r="G189" s="10" t="s">
        <v>361</v>
      </c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</row>
    <row r="190" spans="1:21" ht="20.25" x14ac:dyDescent="0.3">
      <c r="A190" s="105"/>
      <c r="B190" s="10"/>
      <c r="C190" s="11"/>
      <c r="D190" s="10"/>
      <c r="E190" s="57" t="s">
        <v>272</v>
      </c>
      <c r="F190" s="15">
        <v>0</v>
      </c>
      <c r="G190" s="58">
        <v>0</v>
      </c>
      <c r="H190" s="10" t="s">
        <v>362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1:21" ht="20.25" x14ac:dyDescent="0.3">
      <c r="A191" s="105"/>
      <c r="B191" s="10"/>
      <c r="C191" s="11"/>
      <c r="D191" s="10"/>
      <c r="E191" s="57" t="s">
        <v>273</v>
      </c>
      <c r="F191" s="15" t="s">
        <v>363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 spans="1:21" ht="20.25" x14ac:dyDescent="0.3">
      <c r="A192" s="105"/>
      <c r="B192" s="10"/>
      <c r="C192" s="11"/>
      <c r="D192" s="10"/>
      <c r="E192" s="10"/>
      <c r="F192" s="10" t="str">
        <f>IFERROR(F189/F190,"")</f>
        <v/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1:21" ht="21" thickBot="1" x14ac:dyDescent="0.35">
      <c r="A193" s="106"/>
      <c r="B193" s="65"/>
      <c r="C193" s="66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7"/>
      <c r="U193" s="68"/>
    </row>
    <row r="194" spans="1:21" ht="20.25" customHeight="1" x14ac:dyDescent="0.3">
      <c r="A194" s="107" t="s">
        <v>322</v>
      </c>
      <c r="B194" s="69" t="s">
        <v>456</v>
      </c>
      <c r="C194" s="70" t="s">
        <v>47</v>
      </c>
      <c r="D194" s="59" t="s">
        <v>9</v>
      </c>
      <c r="E194" s="59" t="s">
        <v>48</v>
      </c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61"/>
      <c r="U194" s="62"/>
    </row>
    <row r="195" spans="1:21" ht="21" x14ac:dyDescent="0.3">
      <c r="A195" s="108"/>
      <c r="B195" s="10"/>
      <c r="C195" s="11"/>
      <c r="D195" s="10" t="s">
        <v>11</v>
      </c>
      <c r="E195" s="10" t="s">
        <v>282</v>
      </c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U195" s="63"/>
    </row>
    <row r="196" spans="1:21" ht="20.25" x14ac:dyDescent="0.3">
      <c r="A196" s="108"/>
      <c r="B196" s="10"/>
      <c r="C196" s="11"/>
      <c r="D196" s="10" t="s">
        <v>12</v>
      </c>
      <c r="E196" s="21" t="s">
        <v>26</v>
      </c>
      <c r="F196" s="15" t="s">
        <v>283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U196" s="63"/>
    </row>
    <row r="197" spans="1:21" ht="20.25" x14ac:dyDescent="0.3">
      <c r="A197" s="108"/>
      <c r="B197" s="10"/>
      <c r="C197" s="11"/>
      <c r="D197" s="10"/>
      <c r="E197" s="10" t="s">
        <v>364</v>
      </c>
      <c r="F197" s="10" t="s">
        <v>365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U197" s="63"/>
    </row>
    <row r="198" spans="1:21" ht="20.25" x14ac:dyDescent="0.3">
      <c r="A198" s="108"/>
      <c r="B198" s="10"/>
      <c r="C198" s="11"/>
      <c r="D198" s="10"/>
      <c r="E198" s="10" t="s">
        <v>366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U198" s="63"/>
    </row>
    <row r="199" spans="1:21" ht="20.25" x14ac:dyDescent="0.3">
      <c r="A199" s="108"/>
      <c r="B199" s="10"/>
      <c r="C199" s="11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U199" s="63"/>
    </row>
    <row r="200" spans="1:21" ht="20.25" x14ac:dyDescent="0.3">
      <c r="A200" s="108"/>
      <c r="B200" s="10"/>
      <c r="C200" s="11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U200" s="63"/>
    </row>
    <row r="201" spans="1:21" ht="20.25" x14ac:dyDescent="0.3">
      <c r="A201" s="108"/>
      <c r="B201" s="12" t="s">
        <v>457</v>
      </c>
      <c r="C201" s="13" t="s">
        <v>49</v>
      </c>
      <c r="D201" s="10" t="s">
        <v>9</v>
      </c>
      <c r="E201" s="10" t="s">
        <v>50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U201" s="63"/>
    </row>
    <row r="202" spans="1:21" ht="20.25" x14ac:dyDescent="0.3">
      <c r="A202" s="108"/>
      <c r="B202" s="10"/>
      <c r="C202" s="11"/>
      <c r="D202" s="10" t="s">
        <v>11</v>
      </c>
      <c r="E202" s="10" t="s">
        <v>284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U202" s="63"/>
    </row>
    <row r="203" spans="1:21" ht="20.25" x14ac:dyDescent="0.3">
      <c r="A203" s="108"/>
      <c r="B203" s="10"/>
      <c r="C203" s="11"/>
      <c r="D203" s="10" t="s">
        <v>12</v>
      </c>
      <c r="E203" s="21" t="s">
        <v>26</v>
      </c>
      <c r="F203" s="15" t="s">
        <v>51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U203" s="63"/>
    </row>
    <row r="204" spans="1:21" ht="20.25" x14ac:dyDescent="0.3">
      <c r="A204" s="108"/>
      <c r="B204" s="10"/>
      <c r="C204" s="11"/>
      <c r="D204" s="10"/>
      <c r="E204" s="10" t="s">
        <v>367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U204" s="63"/>
    </row>
    <row r="205" spans="1:21" ht="20.25" x14ac:dyDescent="0.3">
      <c r="A205" s="108"/>
      <c r="B205" s="10"/>
      <c r="C205" s="11"/>
      <c r="D205" s="10"/>
      <c r="E205" s="10" t="s">
        <v>368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U205" s="63"/>
    </row>
    <row r="206" spans="1:21" ht="20.25" x14ac:dyDescent="0.3">
      <c r="A206" s="108"/>
      <c r="B206" s="10"/>
      <c r="C206" s="11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U206" s="63"/>
    </row>
    <row r="207" spans="1:21" ht="20.25" x14ac:dyDescent="0.3">
      <c r="A207" s="108"/>
      <c r="B207" s="12" t="s">
        <v>458</v>
      </c>
      <c r="C207" s="13" t="s">
        <v>221</v>
      </c>
      <c r="D207" s="10" t="s">
        <v>9</v>
      </c>
      <c r="E207" s="10" t="s">
        <v>222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U207" s="63"/>
    </row>
    <row r="208" spans="1:21" ht="20.25" x14ac:dyDescent="0.3">
      <c r="A208" s="108"/>
      <c r="B208" s="10"/>
      <c r="C208" s="11"/>
      <c r="D208" s="10" t="s">
        <v>11</v>
      </c>
      <c r="E208" s="10" t="s">
        <v>223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U208" s="63"/>
    </row>
    <row r="209" spans="1:21" ht="20.25" x14ac:dyDescent="0.3">
      <c r="A209" s="108"/>
      <c r="B209" s="10"/>
      <c r="C209" s="11"/>
      <c r="D209" s="10" t="s">
        <v>12</v>
      </c>
      <c r="E209" s="10" t="s">
        <v>518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U209" s="63"/>
    </row>
    <row r="210" spans="1:21" ht="20.25" x14ac:dyDescent="0.3">
      <c r="A210" s="108"/>
      <c r="B210" s="10"/>
      <c r="C210" s="11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U210" s="63"/>
    </row>
    <row r="211" spans="1:21" ht="20.25" x14ac:dyDescent="0.3">
      <c r="A211" s="108"/>
      <c r="B211" s="10"/>
      <c r="C211" s="11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U211" s="63"/>
    </row>
    <row r="212" spans="1:21" ht="20.25" x14ac:dyDescent="0.3">
      <c r="A212" s="108"/>
      <c r="B212" s="12" t="s">
        <v>459</v>
      </c>
      <c r="C212" s="13" t="s">
        <v>224</v>
      </c>
      <c r="D212" s="10" t="s">
        <v>9</v>
      </c>
      <c r="E212" s="10" t="s">
        <v>225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U212" s="63"/>
    </row>
    <row r="213" spans="1:21" ht="20.25" x14ac:dyDescent="0.3">
      <c r="A213" s="108"/>
      <c r="B213" s="10"/>
      <c r="C213" s="11"/>
      <c r="D213" s="10" t="s">
        <v>11</v>
      </c>
      <c r="E213" s="10" t="s">
        <v>226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U213" s="63"/>
    </row>
    <row r="214" spans="1:21" ht="20.25" x14ac:dyDescent="0.3">
      <c r="A214" s="108"/>
      <c r="B214" s="10"/>
      <c r="C214" s="11"/>
      <c r="D214" s="10" t="s">
        <v>12</v>
      </c>
      <c r="E214" s="10" t="s">
        <v>369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U214" s="63"/>
    </row>
    <row r="215" spans="1:21" ht="20.25" x14ac:dyDescent="0.3">
      <c r="A215" s="108"/>
      <c r="B215" s="10"/>
      <c r="C215" s="11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U215" s="63"/>
    </row>
    <row r="216" spans="1:21" ht="20.25" x14ac:dyDescent="0.3">
      <c r="A216" s="108"/>
      <c r="B216" s="10"/>
      <c r="C216" s="11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U216" s="63"/>
    </row>
    <row r="217" spans="1:21" ht="20.25" x14ac:dyDescent="0.3">
      <c r="A217" s="108"/>
      <c r="B217" s="12" t="s">
        <v>460</v>
      </c>
      <c r="C217" s="13" t="s">
        <v>227</v>
      </c>
      <c r="D217" s="10" t="s">
        <v>9</v>
      </c>
      <c r="E217" s="10" t="s">
        <v>228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U217" s="63"/>
    </row>
    <row r="218" spans="1:21" ht="20.25" x14ac:dyDescent="0.3">
      <c r="A218" s="108"/>
      <c r="B218" s="10"/>
      <c r="C218" s="11"/>
      <c r="D218" s="10" t="s">
        <v>11</v>
      </c>
      <c r="E218" s="10" t="s">
        <v>229</v>
      </c>
      <c r="F218" s="4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U218" s="63"/>
    </row>
    <row r="219" spans="1:21" ht="20.25" x14ac:dyDescent="0.3">
      <c r="A219" s="108"/>
      <c r="B219" s="10"/>
      <c r="C219" s="11"/>
      <c r="D219" s="10" t="s">
        <v>12</v>
      </c>
      <c r="E219" s="10" t="s">
        <v>370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U219" s="63"/>
    </row>
    <row r="220" spans="1:21" ht="20.25" x14ac:dyDescent="0.3">
      <c r="A220" s="108"/>
      <c r="B220" s="10"/>
      <c r="C220" s="11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U220" s="63"/>
    </row>
    <row r="221" spans="1:21" ht="20.25" x14ac:dyDescent="0.3">
      <c r="A221" s="108"/>
      <c r="B221" s="10"/>
      <c r="C221" s="11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U221" s="63"/>
    </row>
    <row r="222" spans="1:21" ht="20.25" x14ac:dyDescent="0.3">
      <c r="A222" s="108"/>
      <c r="B222" s="12" t="s">
        <v>461</v>
      </c>
      <c r="C222" s="13" t="s">
        <v>230</v>
      </c>
      <c r="D222" s="10" t="s">
        <v>9</v>
      </c>
      <c r="E222" s="10" t="s">
        <v>231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U222" s="63"/>
    </row>
    <row r="223" spans="1:21" ht="20.25" x14ac:dyDescent="0.3">
      <c r="A223" s="108"/>
      <c r="B223" s="10"/>
      <c r="C223" s="11"/>
      <c r="D223" s="10" t="s">
        <v>11</v>
      </c>
      <c r="E223" s="10" t="s">
        <v>232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U223" s="63"/>
    </row>
    <row r="224" spans="1:21" ht="20.25" x14ac:dyDescent="0.3">
      <c r="A224" s="108"/>
      <c r="B224" s="10"/>
      <c r="C224" s="11"/>
      <c r="D224" s="10" t="s">
        <v>12</v>
      </c>
      <c r="E224" s="10" t="s">
        <v>371</v>
      </c>
      <c r="F224" s="4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U224" s="63"/>
    </row>
    <row r="225" spans="1:21" ht="20.25" x14ac:dyDescent="0.3">
      <c r="A225" s="108"/>
      <c r="B225" s="10"/>
      <c r="C225" s="11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U225" s="63"/>
    </row>
    <row r="226" spans="1:21" ht="20.25" x14ac:dyDescent="0.3">
      <c r="A226" s="108"/>
      <c r="B226" s="10"/>
      <c r="C226" s="11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U226" s="63"/>
    </row>
    <row r="227" spans="1:21" ht="21" x14ac:dyDescent="0.3">
      <c r="A227" s="108"/>
      <c r="B227" s="12" t="s">
        <v>462</v>
      </c>
      <c r="C227" s="13" t="s">
        <v>372</v>
      </c>
      <c r="D227" s="10" t="s">
        <v>9</v>
      </c>
      <c r="E227" s="26" t="s">
        <v>373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U227" s="63"/>
    </row>
    <row r="228" spans="1:21" ht="20.25" x14ac:dyDescent="0.3">
      <c r="A228" s="108"/>
      <c r="B228" s="10"/>
      <c r="C228" s="11"/>
      <c r="D228" s="10" t="s">
        <v>11</v>
      </c>
      <c r="E228" s="10" t="s">
        <v>233</v>
      </c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U228" s="63"/>
    </row>
    <row r="229" spans="1:21" ht="20.25" x14ac:dyDescent="0.3">
      <c r="A229" s="108"/>
      <c r="B229" s="10"/>
      <c r="C229" s="11"/>
      <c r="D229" s="10" t="s">
        <v>234</v>
      </c>
      <c r="E229" s="30" t="s">
        <v>235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U229" s="63"/>
    </row>
    <row r="230" spans="1:21" ht="20.25" x14ac:dyDescent="0.3">
      <c r="A230" s="108"/>
      <c r="B230" s="10"/>
      <c r="C230" s="11"/>
      <c r="D230" s="10" t="s">
        <v>12</v>
      </c>
      <c r="E230" s="45" t="s">
        <v>236</v>
      </c>
      <c r="F230" s="45" t="s">
        <v>237</v>
      </c>
      <c r="G230" s="45" t="s">
        <v>238</v>
      </c>
      <c r="H230" s="45" t="s">
        <v>239</v>
      </c>
      <c r="I230" s="45" t="s">
        <v>240</v>
      </c>
      <c r="J230" s="45" t="s">
        <v>172</v>
      </c>
      <c r="K230" s="10"/>
      <c r="L230" s="10"/>
      <c r="M230" s="10"/>
      <c r="N230" s="10"/>
      <c r="O230" s="10"/>
      <c r="P230" s="10"/>
      <c r="Q230" s="10"/>
      <c r="R230" s="10"/>
      <c r="S230" s="10"/>
      <c r="U230" s="63"/>
    </row>
    <row r="231" spans="1:21" ht="20.25" x14ac:dyDescent="0.3">
      <c r="A231" s="108"/>
      <c r="B231" s="10"/>
      <c r="C231" s="11"/>
      <c r="D231" s="10" t="str">
        <f>E231&amp;G231</f>
        <v>2018可乐</v>
      </c>
      <c r="E231" s="21">
        <v>2018</v>
      </c>
      <c r="F231" s="21">
        <v>10025</v>
      </c>
      <c r="G231" s="21" t="s">
        <v>241</v>
      </c>
      <c r="H231" s="21">
        <v>24</v>
      </c>
      <c r="I231" s="21">
        <v>58</v>
      </c>
      <c r="J231" s="21">
        <v>0.78900000000000003</v>
      </c>
      <c r="K231" s="10"/>
      <c r="L231" s="10"/>
      <c r="M231" s="10"/>
      <c r="N231" s="10"/>
      <c r="O231" s="10"/>
      <c r="P231" s="10"/>
      <c r="Q231" s="10"/>
      <c r="R231" s="10"/>
      <c r="S231" s="10"/>
      <c r="U231" s="63"/>
    </row>
    <row r="232" spans="1:21" ht="20.25" x14ac:dyDescent="0.3">
      <c r="A232" s="108"/>
      <c r="B232" s="10"/>
      <c r="C232" s="11"/>
      <c r="D232" s="10" t="str">
        <f t="shared" ref="D232:D238" si="1">E232&amp;G232</f>
        <v>2018雪碧</v>
      </c>
      <c r="E232" s="21">
        <v>2018</v>
      </c>
      <c r="F232" s="21">
        <v>10022</v>
      </c>
      <c r="G232" s="21" t="s">
        <v>242</v>
      </c>
      <c r="H232" s="21">
        <v>18</v>
      </c>
      <c r="I232" s="21">
        <v>40</v>
      </c>
      <c r="J232" s="21">
        <v>0.95599999999999996</v>
      </c>
      <c r="K232" s="10"/>
      <c r="L232" s="10"/>
      <c r="M232" s="10"/>
      <c r="N232" s="10"/>
      <c r="O232" s="10"/>
      <c r="P232" s="10"/>
      <c r="Q232" s="10"/>
      <c r="R232" s="10"/>
      <c r="S232" s="10"/>
      <c r="U232" s="63"/>
    </row>
    <row r="233" spans="1:21" ht="20.25" x14ac:dyDescent="0.3">
      <c r="A233" s="108"/>
      <c r="B233" s="10"/>
      <c r="C233" s="11"/>
      <c r="D233" s="10" t="str">
        <f t="shared" si="1"/>
        <v>2018矿泉水</v>
      </c>
      <c r="E233" s="21">
        <v>2018</v>
      </c>
      <c r="F233" s="21">
        <v>10044</v>
      </c>
      <c r="G233" s="21" t="s">
        <v>243</v>
      </c>
      <c r="H233" s="21">
        <v>20</v>
      </c>
      <c r="I233" s="21">
        <v>56</v>
      </c>
      <c r="J233" s="21">
        <v>0.83699999999999997</v>
      </c>
      <c r="K233" s="10"/>
      <c r="L233" s="10"/>
      <c r="M233" s="10"/>
      <c r="N233" s="10"/>
      <c r="O233" s="10"/>
      <c r="P233" s="10"/>
      <c r="Q233" s="10"/>
      <c r="R233" s="10"/>
      <c r="S233" s="10"/>
      <c r="U233" s="63"/>
    </row>
    <row r="234" spans="1:21" ht="20.25" x14ac:dyDescent="0.3">
      <c r="A234" s="108"/>
      <c r="B234" s="10"/>
      <c r="C234" s="11"/>
      <c r="D234" s="10" t="str">
        <f t="shared" si="1"/>
        <v>2018啤酒</v>
      </c>
      <c r="E234" s="21">
        <v>2018</v>
      </c>
      <c r="F234" s="21">
        <v>10004</v>
      </c>
      <c r="G234" s="21" t="s">
        <v>244</v>
      </c>
      <c r="H234" s="21">
        <v>10</v>
      </c>
      <c r="I234" s="21">
        <v>23</v>
      </c>
      <c r="J234" s="21">
        <v>0.90600000000000003</v>
      </c>
      <c r="K234" s="10"/>
      <c r="L234" s="10"/>
      <c r="M234" s="10"/>
      <c r="N234" s="10"/>
      <c r="O234" s="10"/>
      <c r="P234" s="10"/>
      <c r="Q234" s="10"/>
      <c r="R234" s="10"/>
      <c r="S234" s="10"/>
      <c r="U234" s="63"/>
    </row>
    <row r="235" spans="1:21" ht="20.25" x14ac:dyDescent="0.3">
      <c r="A235" s="108"/>
      <c r="B235" s="10"/>
      <c r="C235" s="11"/>
      <c r="D235" s="10" t="str">
        <f t="shared" si="1"/>
        <v>2019可乐</v>
      </c>
      <c r="E235" s="21">
        <v>2019</v>
      </c>
      <c r="F235" s="21">
        <v>10018</v>
      </c>
      <c r="G235" s="21" t="s">
        <v>241</v>
      </c>
      <c r="H235" s="21">
        <v>25</v>
      </c>
      <c r="I235" s="21">
        <v>95</v>
      </c>
      <c r="J235" s="21">
        <v>0.89900000000000002</v>
      </c>
      <c r="K235" s="10"/>
      <c r="L235" s="10"/>
      <c r="M235" s="10"/>
      <c r="N235" s="10"/>
      <c r="O235" s="10"/>
      <c r="P235" s="10"/>
      <c r="Q235" s="10"/>
      <c r="R235" s="10"/>
      <c r="S235" s="10"/>
      <c r="U235" s="63"/>
    </row>
    <row r="236" spans="1:21" ht="20.25" x14ac:dyDescent="0.3">
      <c r="A236" s="108"/>
      <c r="B236" s="10"/>
      <c r="C236" s="11"/>
      <c r="D236" s="10" t="str">
        <f t="shared" si="1"/>
        <v>2019雪碧</v>
      </c>
      <c r="E236" s="21">
        <v>2019</v>
      </c>
      <c r="F236" s="21">
        <v>10034</v>
      </c>
      <c r="G236" s="21" t="s">
        <v>242</v>
      </c>
      <c r="H236" s="21">
        <v>10</v>
      </c>
      <c r="I236" s="21">
        <v>29</v>
      </c>
      <c r="J236" s="21">
        <v>0.70399999999999996</v>
      </c>
      <c r="K236" s="10"/>
      <c r="L236" s="10"/>
      <c r="M236" s="10"/>
      <c r="N236" s="10"/>
      <c r="O236" s="10"/>
      <c r="P236" s="10"/>
      <c r="Q236" s="10"/>
      <c r="R236" s="10"/>
      <c r="S236" s="10"/>
      <c r="U236" s="63"/>
    </row>
    <row r="237" spans="1:21" ht="20.25" x14ac:dyDescent="0.3">
      <c r="A237" s="108"/>
      <c r="B237" s="10"/>
      <c r="C237" s="11"/>
      <c r="D237" s="10" t="str">
        <f t="shared" si="1"/>
        <v>2019矿泉水</v>
      </c>
      <c r="E237" s="21">
        <v>2019</v>
      </c>
      <c r="F237" s="21">
        <v>10039</v>
      </c>
      <c r="G237" s="21" t="s">
        <v>243</v>
      </c>
      <c r="H237" s="21">
        <v>17</v>
      </c>
      <c r="I237" s="21">
        <v>37</v>
      </c>
      <c r="J237" s="21">
        <v>0.754</v>
      </c>
      <c r="K237" s="10"/>
      <c r="L237" s="10"/>
      <c r="M237" s="10"/>
      <c r="N237" s="10"/>
      <c r="O237" s="10"/>
      <c r="P237" s="10"/>
      <c r="Q237" s="10"/>
      <c r="R237" s="10"/>
      <c r="S237" s="10"/>
      <c r="U237" s="63"/>
    </row>
    <row r="238" spans="1:21" ht="20.25" x14ac:dyDescent="0.3">
      <c r="A238" s="108"/>
      <c r="B238" s="10"/>
      <c r="C238" s="11"/>
      <c r="D238" s="10" t="str">
        <f t="shared" si="1"/>
        <v>2019啤酒</v>
      </c>
      <c r="E238" s="21">
        <v>2019</v>
      </c>
      <c r="F238" s="21">
        <v>10030</v>
      </c>
      <c r="G238" s="21" t="s">
        <v>244</v>
      </c>
      <c r="H238" s="21">
        <v>18</v>
      </c>
      <c r="I238" s="21">
        <v>41</v>
      </c>
      <c r="J238" s="21">
        <v>0.91</v>
      </c>
      <c r="K238" s="10"/>
      <c r="L238" s="10"/>
      <c r="M238" s="10"/>
      <c r="N238" s="10"/>
      <c r="O238" s="10"/>
      <c r="P238" s="10"/>
      <c r="Q238" s="10"/>
      <c r="R238" s="10"/>
      <c r="S238" s="10"/>
      <c r="U238" s="63"/>
    </row>
    <row r="239" spans="1:21" ht="20.25" x14ac:dyDescent="0.3">
      <c r="A239" s="108"/>
      <c r="B239" s="10"/>
      <c r="C239" s="11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U239" s="63"/>
    </row>
    <row r="240" spans="1:21" ht="20.25" x14ac:dyDescent="0.3">
      <c r="A240" s="108"/>
      <c r="B240" s="10"/>
      <c r="C240" s="11"/>
      <c r="D240" s="10"/>
      <c r="E240" s="46" t="s">
        <v>237</v>
      </c>
      <c r="F240" s="47">
        <v>10039</v>
      </c>
      <c r="G240" s="10">
        <v>10030</v>
      </c>
      <c r="H240" s="10">
        <v>10025</v>
      </c>
      <c r="I240" s="10"/>
      <c r="J240" s="10">
        <v>10025</v>
      </c>
      <c r="K240" s="10"/>
      <c r="L240" s="10"/>
      <c r="M240" s="10"/>
      <c r="N240" s="10"/>
      <c r="O240" s="10"/>
      <c r="P240" s="10"/>
      <c r="Q240" s="10"/>
      <c r="R240" s="10"/>
      <c r="S240" s="10"/>
      <c r="U240" s="63"/>
    </row>
    <row r="241" spans="1:21" ht="20.25" x14ac:dyDescent="0.3">
      <c r="A241" s="108"/>
      <c r="B241" s="10"/>
      <c r="C241" s="11"/>
      <c r="D241" s="10"/>
      <c r="E241" s="46" t="s">
        <v>240</v>
      </c>
      <c r="F241" s="12" t="s">
        <v>374</v>
      </c>
      <c r="G241" s="10" t="s">
        <v>375</v>
      </c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U241" s="63"/>
    </row>
    <row r="242" spans="1:21" ht="20.25" x14ac:dyDescent="0.3">
      <c r="A242" s="108"/>
      <c r="B242" s="10"/>
      <c r="C242" s="11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U242" s="63"/>
    </row>
    <row r="243" spans="1:21" ht="20.25" x14ac:dyDescent="0.3">
      <c r="A243" s="108"/>
      <c r="B243" s="10"/>
      <c r="C243" s="11"/>
      <c r="D243" s="10"/>
      <c r="E243" s="46" t="s">
        <v>236</v>
      </c>
      <c r="F243" s="47">
        <v>2018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U243" s="63"/>
    </row>
    <row r="244" spans="1:21" ht="20.25" x14ac:dyDescent="0.3">
      <c r="A244" s="108"/>
      <c r="B244" s="10"/>
      <c r="C244" s="11"/>
      <c r="D244" s="10"/>
      <c r="E244" s="46" t="s">
        <v>238</v>
      </c>
      <c r="F244" s="48" t="s">
        <v>242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U244" s="63"/>
    </row>
    <row r="245" spans="1:21" ht="20.25" x14ac:dyDescent="0.3">
      <c r="A245" s="108"/>
      <c r="B245" s="10"/>
      <c r="C245" s="11"/>
      <c r="D245" s="10"/>
      <c r="E245" s="46" t="s">
        <v>240</v>
      </c>
      <c r="F245" s="72" t="s">
        <v>376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U245" s="63"/>
    </row>
    <row r="246" spans="1:21" ht="20.25" x14ac:dyDescent="0.3">
      <c r="A246" s="108"/>
      <c r="B246" s="10"/>
      <c r="C246" s="11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U246" s="63"/>
    </row>
    <row r="247" spans="1:21" ht="20.25" x14ac:dyDescent="0.3">
      <c r="A247" s="108"/>
      <c r="B247" s="10"/>
      <c r="C247" s="11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U247" s="63"/>
    </row>
    <row r="248" spans="1:21" ht="20.25" x14ac:dyDescent="0.3">
      <c r="A248" s="108"/>
      <c r="B248" s="12" t="s">
        <v>463</v>
      </c>
      <c r="C248" s="13" t="s">
        <v>245</v>
      </c>
      <c r="D248" s="10" t="s">
        <v>9</v>
      </c>
      <c r="E248" s="10" t="s">
        <v>246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U248" s="63"/>
    </row>
    <row r="249" spans="1:21" ht="20.25" x14ac:dyDescent="0.3">
      <c r="A249" s="108"/>
      <c r="B249" s="10"/>
      <c r="C249" s="11"/>
      <c r="D249" s="10" t="s">
        <v>247</v>
      </c>
      <c r="E249" s="10" t="s">
        <v>248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U249" s="63"/>
    </row>
    <row r="250" spans="1:21" ht="21" x14ac:dyDescent="0.3">
      <c r="A250" s="108"/>
      <c r="B250" s="10"/>
      <c r="C250" s="11"/>
      <c r="D250" s="10" t="s">
        <v>234</v>
      </c>
      <c r="E250" s="49" t="s">
        <v>249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U250" s="63"/>
    </row>
    <row r="251" spans="1:21" ht="20.25" x14ac:dyDescent="0.3">
      <c r="A251" s="108"/>
      <c r="B251" s="10"/>
      <c r="C251" s="11"/>
      <c r="D251" s="10" t="s">
        <v>12</v>
      </c>
      <c r="E251" s="45" t="s">
        <v>236</v>
      </c>
      <c r="F251" s="45" t="s">
        <v>237</v>
      </c>
      <c r="G251" s="45" t="s">
        <v>238</v>
      </c>
      <c r="H251" s="45" t="s">
        <v>239</v>
      </c>
      <c r="I251" s="45" t="s">
        <v>240</v>
      </c>
      <c r="J251" s="45" t="s">
        <v>172</v>
      </c>
      <c r="K251" s="10"/>
      <c r="L251" s="10"/>
      <c r="M251" s="10"/>
      <c r="N251" s="10"/>
      <c r="O251" s="10"/>
      <c r="P251" s="10"/>
      <c r="Q251" s="10"/>
      <c r="R251" s="10"/>
      <c r="S251" s="10"/>
      <c r="U251" s="63"/>
    </row>
    <row r="252" spans="1:21" ht="20.25" x14ac:dyDescent="0.3">
      <c r="A252" s="108"/>
      <c r="B252" s="10"/>
      <c r="C252" s="11"/>
      <c r="D252" s="10"/>
      <c r="E252" s="21">
        <v>2018</v>
      </c>
      <c r="F252" s="21">
        <v>10004</v>
      </c>
      <c r="G252" s="21" t="s">
        <v>244</v>
      </c>
      <c r="H252" s="21">
        <v>10</v>
      </c>
      <c r="I252" s="21">
        <v>23</v>
      </c>
      <c r="J252" s="21">
        <v>0.90600000000000003</v>
      </c>
      <c r="K252" s="10"/>
      <c r="L252" s="10"/>
      <c r="M252" s="10"/>
      <c r="N252" s="10"/>
      <c r="O252" s="10"/>
      <c r="P252" s="10"/>
      <c r="Q252" s="10"/>
      <c r="R252" s="10"/>
      <c r="S252" s="10"/>
      <c r="U252" s="63"/>
    </row>
    <row r="253" spans="1:21" ht="20.25" x14ac:dyDescent="0.3">
      <c r="A253" s="108"/>
      <c r="B253" s="10"/>
      <c r="C253" s="11"/>
      <c r="D253" s="10"/>
      <c r="E253" s="21">
        <v>2019</v>
      </c>
      <c r="F253" s="21">
        <v>10034</v>
      </c>
      <c r="G253" s="21" t="s">
        <v>242</v>
      </c>
      <c r="H253" s="21">
        <v>10</v>
      </c>
      <c r="I253" s="21">
        <v>29</v>
      </c>
      <c r="J253" s="21">
        <v>0.70399999999999996</v>
      </c>
      <c r="K253" s="10"/>
      <c r="L253" s="10"/>
      <c r="M253" s="10"/>
      <c r="N253" s="10"/>
      <c r="O253" s="10"/>
      <c r="P253" s="10"/>
      <c r="Q253" s="10"/>
      <c r="R253" s="10"/>
      <c r="S253" s="10"/>
      <c r="U253" s="63"/>
    </row>
    <row r="254" spans="1:21" ht="20.25" x14ac:dyDescent="0.3">
      <c r="A254" s="108"/>
      <c r="B254" s="10"/>
      <c r="C254" s="11"/>
      <c r="D254" s="10"/>
      <c r="E254" s="21">
        <v>2019</v>
      </c>
      <c r="F254" s="21">
        <v>10039</v>
      </c>
      <c r="G254" s="21" t="s">
        <v>243</v>
      </c>
      <c r="H254" s="21">
        <v>17</v>
      </c>
      <c r="I254" s="21">
        <v>37</v>
      </c>
      <c r="J254" s="21">
        <v>0.754</v>
      </c>
      <c r="K254" s="10"/>
      <c r="L254" s="10"/>
      <c r="M254" s="10"/>
      <c r="N254" s="10"/>
      <c r="O254" s="10"/>
      <c r="P254" s="10"/>
      <c r="Q254" s="10"/>
      <c r="R254" s="10"/>
      <c r="S254" s="10"/>
      <c r="U254" s="63"/>
    </row>
    <row r="255" spans="1:21" ht="20.25" x14ac:dyDescent="0.3">
      <c r="A255" s="108"/>
      <c r="B255" s="10"/>
      <c r="C255" s="11"/>
      <c r="D255" s="10"/>
      <c r="E255" s="21">
        <v>2018</v>
      </c>
      <c r="F255" s="50">
        <v>10022</v>
      </c>
      <c r="G255" s="21" t="s">
        <v>242</v>
      </c>
      <c r="H255" s="21">
        <v>18</v>
      </c>
      <c r="I255" s="50">
        <v>40</v>
      </c>
      <c r="J255" s="21">
        <v>0.95599999999999996</v>
      </c>
      <c r="K255" s="10"/>
      <c r="L255" s="10"/>
      <c r="M255" s="10"/>
      <c r="N255" s="10"/>
      <c r="O255" s="10"/>
      <c r="P255" s="10"/>
      <c r="Q255" s="10"/>
      <c r="R255" s="10"/>
      <c r="S255" s="10"/>
      <c r="U255" s="63"/>
    </row>
    <row r="256" spans="1:21" ht="20.25" x14ac:dyDescent="0.3">
      <c r="A256" s="108"/>
      <c r="B256" s="10"/>
      <c r="C256" s="11"/>
      <c r="D256" s="10"/>
      <c r="E256" s="21">
        <v>2019</v>
      </c>
      <c r="F256" s="21">
        <v>10030</v>
      </c>
      <c r="G256" s="21" t="s">
        <v>244</v>
      </c>
      <c r="H256" s="21">
        <v>18</v>
      </c>
      <c r="I256" s="21">
        <v>41</v>
      </c>
      <c r="J256" s="21">
        <v>0.91</v>
      </c>
      <c r="K256" s="10"/>
      <c r="L256" s="10"/>
      <c r="M256" s="10"/>
      <c r="N256" s="10"/>
      <c r="O256" s="10"/>
      <c r="P256" s="10"/>
      <c r="Q256" s="10"/>
      <c r="R256" s="10"/>
      <c r="S256" s="10"/>
      <c r="U256" s="63"/>
    </row>
    <row r="257" spans="1:21" ht="20.25" x14ac:dyDescent="0.3">
      <c r="A257" s="108"/>
      <c r="B257" s="10"/>
      <c r="C257" s="11"/>
      <c r="D257" s="10"/>
      <c r="E257" s="21">
        <v>2018</v>
      </c>
      <c r="F257" s="21">
        <v>10044</v>
      </c>
      <c r="G257" s="21" t="s">
        <v>243</v>
      </c>
      <c r="H257" s="21">
        <v>20</v>
      </c>
      <c r="I257" s="21">
        <v>56</v>
      </c>
      <c r="J257" s="21">
        <v>0.83699999999999997</v>
      </c>
      <c r="K257" s="10"/>
      <c r="L257" s="10"/>
      <c r="M257" s="10"/>
      <c r="N257" s="10"/>
      <c r="O257" s="10"/>
      <c r="P257" s="10"/>
      <c r="Q257" s="10"/>
      <c r="R257" s="10"/>
      <c r="S257" s="10"/>
      <c r="U257" s="63"/>
    </row>
    <row r="258" spans="1:21" ht="20.25" x14ac:dyDescent="0.3">
      <c r="A258" s="108"/>
      <c r="B258" s="10"/>
      <c r="C258" s="11"/>
      <c r="D258" s="10"/>
      <c r="E258" s="21">
        <v>2018</v>
      </c>
      <c r="F258" s="21">
        <v>10025</v>
      </c>
      <c r="G258" s="21" t="s">
        <v>241</v>
      </c>
      <c r="H258" s="21">
        <v>24</v>
      </c>
      <c r="I258" s="21">
        <v>58</v>
      </c>
      <c r="J258" s="21">
        <v>0.78900000000000003</v>
      </c>
      <c r="K258" s="10"/>
      <c r="L258" s="10"/>
      <c r="M258" s="10"/>
      <c r="N258" s="10"/>
      <c r="O258" s="10"/>
      <c r="P258" s="10"/>
      <c r="Q258" s="10"/>
      <c r="R258" s="10"/>
      <c r="S258" s="10"/>
      <c r="U258" s="63"/>
    </row>
    <row r="259" spans="1:21" ht="20.25" x14ac:dyDescent="0.3">
      <c r="A259" s="108"/>
      <c r="B259" s="10"/>
      <c r="C259" s="11"/>
      <c r="D259" s="10"/>
      <c r="E259" s="21">
        <v>2019</v>
      </c>
      <c r="F259" s="21">
        <v>10018</v>
      </c>
      <c r="G259" s="21" t="s">
        <v>241</v>
      </c>
      <c r="H259" s="21">
        <v>25</v>
      </c>
      <c r="I259" s="50">
        <v>95</v>
      </c>
      <c r="J259" s="21">
        <v>0.89900000000000002</v>
      </c>
      <c r="K259" s="10"/>
      <c r="L259" s="10"/>
      <c r="M259" s="10"/>
      <c r="N259" s="10"/>
      <c r="O259" s="10"/>
      <c r="P259" s="10"/>
      <c r="Q259" s="10"/>
      <c r="R259" s="10"/>
      <c r="S259" s="10"/>
      <c r="U259" s="63"/>
    </row>
    <row r="260" spans="1:21" ht="20.25" x14ac:dyDescent="0.3">
      <c r="A260" s="108"/>
      <c r="B260" s="10"/>
      <c r="C260" s="11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U260" s="63"/>
    </row>
    <row r="261" spans="1:21" ht="20.25" x14ac:dyDescent="0.3">
      <c r="A261" s="108"/>
      <c r="B261" s="10"/>
      <c r="C261" s="11"/>
      <c r="D261" s="10"/>
      <c r="E261" s="46" t="s">
        <v>237</v>
      </c>
      <c r="F261" s="47">
        <v>10004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U261" s="63"/>
    </row>
    <row r="262" spans="1:21" ht="20.25" x14ac:dyDescent="0.3">
      <c r="A262" s="108"/>
      <c r="B262" s="10"/>
      <c r="C262" s="11"/>
      <c r="D262" s="10"/>
      <c r="E262" s="46" t="s">
        <v>240</v>
      </c>
      <c r="F262" s="12" t="s">
        <v>519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U262" s="63"/>
    </row>
    <row r="263" spans="1:21" ht="20.25" x14ac:dyDescent="0.3">
      <c r="A263" s="108"/>
      <c r="B263" s="10"/>
      <c r="C263" s="11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U263" s="63"/>
    </row>
    <row r="264" spans="1:21" ht="20.25" x14ac:dyDescent="0.3">
      <c r="A264" s="108"/>
      <c r="B264" s="10"/>
      <c r="C264" s="11"/>
      <c r="D264" s="10"/>
      <c r="E264" s="73" t="s">
        <v>250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U264" s="63"/>
    </row>
    <row r="265" spans="1:21" ht="21" x14ac:dyDescent="0.3">
      <c r="A265" s="108"/>
      <c r="B265" s="12" t="s">
        <v>464</v>
      </c>
      <c r="C265" s="13" t="s">
        <v>245</v>
      </c>
      <c r="D265" s="10" t="s">
        <v>9</v>
      </c>
      <c r="E265" s="26" t="s">
        <v>251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U265" s="63"/>
    </row>
    <row r="266" spans="1:21" ht="21" x14ac:dyDescent="0.3">
      <c r="A266" s="108"/>
      <c r="B266" s="10"/>
      <c r="C266" s="11"/>
      <c r="D266" s="10" t="s">
        <v>252</v>
      </c>
      <c r="E266" s="10" t="s">
        <v>308</v>
      </c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U266" s="63"/>
    </row>
    <row r="267" spans="1:21" ht="20.25" x14ac:dyDescent="0.3">
      <c r="A267" s="108"/>
      <c r="B267" s="10"/>
      <c r="C267" s="11"/>
      <c r="D267" s="10" t="s">
        <v>253</v>
      </c>
      <c r="E267" s="10" t="s">
        <v>254</v>
      </c>
      <c r="F267" s="10"/>
      <c r="G267" s="10"/>
      <c r="H267" s="30">
        <v>487</v>
      </c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U267" s="63"/>
    </row>
    <row r="268" spans="1:21" ht="20.25" x14ac:dyDescent="0.3">
      <c r="A268" s="108"/>
      <c r="B268" s="10"/>
      <c r="C268" s="11"/>
      <c r="D268" s="10" t="s">
        <v>12</v>
      </c>
      <c r="E268" s="45" t="s">
        <v>236</v>
      </c>
      <c r="F268" s="45" t="s">
        <v>237</v>
      </c>
      <c r="G268" s="45" t="s">
        <v>238</v>
      </c>
      <c r="H268" s="45" t="s">
        <v>239</v>
      </c>
      <c r="I268" s="45" t="s">
        <v>240</v>
      </c>
      <c r="J268" s="45" t="s">
        <v>172</v>
      </c>
      <c r="K268" s="10"/>
      <c r="L268" s="10"/>
      <c r="M268" s="10"/>
      <c r="N268" s="10"/>
      <c r="O268" s="10"/>
      <c r="P268" s="10"/>
      <c r="Q268" s="10"/>
      <c r="R268" s="10"/>
      <c r="S268" s="10"/>
      <c r="U268" s="63"/>
    </row>
    <row r="269" spans="1:21" ht="20.25" x14ac:dyDescent="0.3">
      <c r="A269" s="108"/>
      <c r="B269" s="10"/>
      <c r="C269" s="11"/>
      <c r="D269" s="10"/>
      <c r="E269" s="21">
        <v>2018</v>
      </c>
      <c r="F269" s="21">
        <v>10025</v>
      </c>
      <c r="G269" s="21" t="s">
        <v>241</v>
      </c>
      <c r="H269" s="21">
        <v>24</v>
      </c>
      <c r="I269" s="21">
        <v>58</v>
      </c>
      <c r="J269" s="21">
        <v>0.78900000000000003</v>
      </c>
      <c r="K269" s="10"/>
      <c r="L269" s="10"/>
      <c r="M269" s="10"/>
      <c r="N269" s="10"/>
      <c r="O269" s="10"/>
      <c r="P269" s="10"/>
      <c r="Q269" s="10"/>
      <c r="R269" s="10"/>
      <c r="S269" s="10"/>
      <c r="U269" s="63"/>
    </row>
    <row r="270" spans="1:21" ht="20.25" x14ac:dyDescent="0.3">
      <c r="A270" s="108"/>
      <c r="B270" s="10"/>
      <c r="C270" s="11"/>
      <c r="D270" s="10"/>
      <c r="E270" s="21">
        <v>2018</v>
      </c>
      <c r="F270" s="21">
        <v>10022</v>
      </c>
      <c r="G270" s="21" t="s">
        <v>242</v>
      </c>
      <c r="H270" s="21">
        <v>18</v>
      </c>
      <c r="I270" s="21">
        <v>40</v>
      </c>
      <c r="J270" s="21">
        <v>0.95599999999999996</v>
      </c>
      <c r="K270" s="10"/>
      <c r="L270" s="10"/>
      <c r="M270" s="10"/>
      <c r="N270" s="10"/>
      <c r="O270" s="10"/>
      <c r="P270" s="10"/>
      <c r="Q270" s="10"/>
      <c r="R270" s="10"/>
      <c r="S270" s="10"/>
      <c r="U270" s="63"/>
    </row>
    <row r="271" spans="1:21" ht="20.25" x14ac:dyDescent="0.3">
      <c r="A271" s="108"/>
      <c r="B271" s="10"/>
      <c r="C271" s="11"/>
      <c r="D271" s="10"/>
      <c r="E271" s="21">
        <v>2018</v>
      </c>
      <c r="F271" s="21">
        <v>10044</v>
      </c>
      <c r="G271" s="21" t="s">
        <v>243</v>
      </c>
      <c r="H271" s="21">
        <v>20</v>
      </c>
      <c r="I271" s="21">
        <v>56</v>
      </c>
      <c r="J271" s="21">
        <v>0.83699999999999997</v>
      </c>
      <c r="K271" s="10"/>
      <c r="L271" s="10"/>
      <c r="M271" s="10"/>
      <c r="N271" s="10"/>
      <c r="O271" s="10"/>
      <c r="P271" s="10"/>
      <c r="Q271" s="10"/>
      <c r="R271" s="10"/>
      <c r="S271" s="10"/>
      <c r="U271" s="63"/>
    </row>
    <row r="272" spans="1:21" ht="20.25" x14ac:dyDescent="0.3">
      <c r="A272" s="108"/>
      <c r="B272" s="10"/>
      <c r="C272" s="11"/>
      <c r="D272" s="10"/>
      <c r="E272" s="21">
        <v>2018</v>
      </c>
      <c r="F272" s="21">
        <v>10004</v>
      </c>
      <c r="G272" s="21" t="s">
        <v>244</v>
      </c>
      <c r="H272" s="21">
        <v>10</v>
      </c>
      <c r="I272" s="21">
        <v>23</v>
      </c>
      <c r="J272" s="21">
        <v>0.90600000000000003</v>
      </c>
      <c r="K272" s="10"/>
      <c r="L272" s="10"/>
      <c r="M272" s="10"/>
      <c r="N272" s="10"/>
      <c r="O272" s="10"/>
      <c r="P272" s="10"/>
      <c r="Q272" s="10"/>
      <c r="R272" s="10"/>
      <c r="S272" s="10"/>
      <c r="U272" s="63"/>
    </row>
    <row r="273" spans="1:21" ht="20.25" x14ac:dyDescent="0.3">
      <c r="A273" s="108"/>
      <c r="B273" s="10"/>
      <c r="C273" s="11"/>
      <c r="D273" s="10"/>
      <c r="E273" s="21">
        <v>2019</v>
      </c>
      <c r="F273" s="21">
        <v>10018</v>
      </c>
      <c r="G273" s="21" t="s">
        <v>241</v>
      </c>
      <c r="H273" s="21">
        <v>25</v>
      </c>
      <c r="I273" s="21">
        <v>95</v>
      </c>
      <c r="J273" s="21">
        <v>0.89900000000000002</v>
      </c>
      <c r="K273" s="10"/>
      <c r="L273" s="10"/>
      <c r="M273" s="10"/>
      <c r="N273" s="10"/>
      <c r="O273" s="10"/>
      <c r="P273" s="10"/>
      <c r="Q273" s="10"/>
      <c r="R273" s="10"/>
      <c r="S273" s="10"/>
      <c r="U273" s="63"/>
    </row>
    <row r="274" spans="1:21" ht="20.25" x14ac:dyDescent="0.3">
      <c r="A274" s="108"/>
      <c r="B274" s="10"/>
      <c r="C274" s="11"/>
      <c r="D274" s="10"/>
      <c r="E274" s="21">
        <v>2019</v>
      </c>
      <c r="F274" s="21">
        <v>10034</v>
      </c>
      <c r="G274" s="21" t="s">
        <v>242</v>
      </c>
      <c r="H274" s="21">
        <v>10</v>
      </c>
      <c r="I274" s="21">
        <v>29</v>
      </c>
      <c r="J274" s="21">
        <v>0.70399999999999996</v>
      </c>
      <c r="K274" s="10"/>
      <c r="L274" s="10"/>
      <c r="M274" s="10"/>
      <c r="N274" s="10"/>
      <c r="O274" s="10"/>
      <c r="P274" s="10"/>
      <c r="Q274" s="10"/>
      <c r="R274" s="10"/>
      <c r="S274" s="10"/>
      <c r="U274" s="63"/>
    </row>
    <row r="275" spans="1:21" ht="20.25" x14ac:dyDescent="0.3">
      <c r="A275" s="108"/>
      <c r="B275" s="10"/>
      <c r="C275" s="11"/>
      <c r="D275" s="10"/>
      <c r="E275" s="21">
        <v>2019</v>
      </c>
      <c r="F275" s="21">
        <v>10039</v>
      </c>
      <c r="G275" s="21" t="s">
        <v>243</v>
      </c>
      <c r="H275" s="21">
        <v>17</v>
      </c>
      <c r="I275" s="21">
        <v>37</v>
      </c>
      <c r="J275" s="21">
        <v>0.754</v>
      </c>
      <c r="K275" s="10"/>
      <c r="L275" s="10"/>
      <c r="M275" s="10"/>
      <c r="N275" s="10"/>
      <c r="O275" s="10"/>
      <c r="P275" s="10"/>
      <c r="Q275" s="10"/>
      <c r="R275" s="10"/>
      <c r="S275" s="10"/>
      <c r="U275" s="63"/>
    </row>
    <row r="276" spans="1:21" ht="20.25" x14ac:dyDescent="0.3">
      <c r="A276" s="108"/>
      <c r="B276" s="10"/>
      <c r="C276" s="11"/>
      <c r="D276" s="10"/>
      <c r="E276" s="21">
        <v>2019</v>
      </c>
      <c r="F276" s="21">
        <v>10030</v>
      </c>
      <c r="G276" s="21" t="s">
        <v>244</v>
      </c>
      <c r="H276" s="21">
        <v>18</v>
      </c>
      <c r="I276" s="21">
        <v>41</v>
      </c>
      <c r="J276" s="21">
        <v>0.91</v>
      </c>
      <c r="K276" s="10"/>
      <c r="L276" s="10"/>
      <c r="M276" s="10"/>
      <c r="N276" s="10"/>
      <c r="O276" s="10"/>
      <c r="P276" s="10"/>
      <c r="Q276" s="10"/>
      <c r="R276" s="10"/>
      <c r="S276" s="10"/>
      <c r="U276" s="63"/>
    </row>
    <row r="277" spans="1:21" ht="20.25" x14ac:dyDescent="0.3">
      <c r="A277" s="108"/>
      <c r="B277" s="10"/>
      <c r="C277" s="11"/>
      <c r="D277" s="10"/>
      <c r="E277" s="10"/>
      <c r="F277" s="10"/>
      <c r="G277" s="10"/>
      <c r="H277" s="112" t="s">
        <v>255</v>
      </c>
      <c r="I277" s="112"/>
      <c r="J277" s="112"/>
      <c r="K277" s="10"/>
      <c r="L277" s="10"/>
      <c r="M277" s="10"/>
      <c r="N277" s="10"/>
      <c r="O277" s="10"/>
      <c r="P277" s="10"/>
      <c r="Q277" s="10"/>
      <c r="R277" s="10"/>
      <c r="S277" s="10"/>
      <c r="U277" s="63"/>
    </row>
    <row r="278" spans="1:21" ht="20.25" x14ac:dyDescent="0.3">
      <c r="A278" s="108"/>
      <c r="B278" s="10"/>
      <c r="C278" s="11"/>
      <c r="D278" s="10"/>
      <c r="E278" s="46" t="s">
        <v>237</v>
      </c>
      <c r="F278" s="47">
        <v>10030</v>
      </c>
      <c r="G278" s="10"/>
      <c r="H278" s="112"/>
      <c r="I278" s="112"/>
      <c r="J278" s="112"/>
      <c r="K278" s="10"/>
      <c r="L278" s="10"/>
      <c r="M278" s="10"/>
      <c r="N278" s="10"/>
      <c r="O278" s="10"/>
      <c r="P278" s="10"/>
      <c r="Q278" s="10"/>
      <c r="R278" s="10"/>
      <c r="S278" s="10"/>
      <c r="U278" s="63"/>
    </row>
    <row r="279" spans="1:21" ht="20.25" x14ac:dyDescent="0.3">
      <c r="A279" s="108"/>
      <c r="B279" s="10"/>
      <c r="C279" s="11"/>
      <c r="D279" s="10"/>
      <c r="E279" s="46" t="s">
        <v>240</v>
      </c>
      <c r="F279" s="12">
        <v>41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U279" s="63"/>
    </row>
    <row r="280" spans="1:21" ht="20.25" x14ac:dyDescent="0.3">
      <c r="A280" s="108"/>
      <c r="B280" s="10"/>
      <c r="C280" s="11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U280" s="63"/>
    </row>
    <row r="281" spans="1:21" ht="20.25" x14ac:dyDescent="0.3">
      <c r="A281" s="108"/>
      <c r="B281" s="10"/>
      <c r="C281" s="11"/>
      <c r="D281" s="10"/>
      <c r="E281" s="46" t="s">
        <v>236</v>
      </c>
      <c r="F281" s="47">
        <v>2019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U281" s="63"/>
    </row>
    <row r="282" spans="1:21" ht="20.25" x14ac:dyDescent="0.3">
      <c r="A282" s="108"/>
      <c r="B282" s="10"/>
      <c r="C282" s="11"/>
      <c r="D282" s="10"/>
      <c r="E282" s="46" t="s">
        <v>238</v>
      </c>
      <c r="F282" s="48" t="s">
        <v>241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U282" s="63"/>
    </row>
    <row r="283" spans="1:21" ht="20.25" x14ac:dyDescent="0.3">
      <c r="A283" s="108"/>
      <c r="B283" s="10"/>
      <c r="C283" s="11"/>
      <c r="D283" s="10"/>
      <c r="E283" s="46" t="s">
        <v>240</v>
      </c>
      <c r="F283" s="72" t="s">
        <v>520</v>
      </c>
      <c r="G283" s="10">
        <f>LOOKUP(1,0/($G$269:$G$276=F282)*($E$269:$E$276=F281),$I$269:$I$276)</f>
        <v>95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U283" s="63"/>
    </row>
    <row r="284" spans="1:21" ht="20.25" x14ac:dyDescent="0.3">
      <c r="A284" s="108"/>
      <c r="B284" s="10"/>
      <c r="C284" s="11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U284" s="63"/>
    </row>
    <row r="285" spans="1:21" ht="20.25" x14ac:dyDescent="0.3">
      <c r="A285" s="108"/>
      <c r="B285" s="10"/>
      <c r="C285" s="11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U285" s="63"/>
    </row>
    <row r="286" spans="1:21" ht="20.25" x14ac:dyDescent="0.3">
      <c r="A286" s="108"/>
      <c r="B286" s="12" t="s">
        <v>465</v>
      </c>
      <c r="C286" s="13" t="s">
        <v>256</v>
      </c>
      <c r="D286" s="10" t="s">
        <v>9</v>
      </c>
      <c r="E286" s="10" t="s">
        <v>257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U286" s="63"/>
    </row>
    <row r="287" spans="1:21" ht="20.25" x14ac:dyDescent="0.3">
      <c r="A287" s="108"/>
      <c r="B287" s="10"/>
      <c r="C287" s="11"/>
      <c r="D287" s="10" t="s">
        <v>11</v>
      </c>
      <c r="E287" s="10" t="s">
        <v>309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U287" s="63"/>
    </row>
    <row r="288" spans="1:21" ht="20.25" x14ac:dyDescent="0.3">
      <c r="A288" s="108"/>
      <c r="B288" s="10"/>
      <c r="C288" s="11"/>
      <c r="D288" s="10" t="s">
        <v>12</v>
      </c>
      <c r="E288" s="45" t="s">
        <v>236</v>
      </c>
      <c r="F288" s="45" t="s">
        <v>237</v>
      </c>
      <c r="G288" s="45" t="s">
        <v>238</v>
      </c>
      <c r="H288" s="45" t="s">
        <v>239</v>
      </c>
      <c r="I288" s="45" t="s">
        <v>240</v>
      </c>
      <c r="J288" s="45" t="s">
        <v>172</v>
      </c>
      <c r="K288" s="10"/>
      <c r="L288" s="10"/>
      <c r="M288" s="10"/>
      <c r="N288" s="10"/>
      <c r="O288" s="10"/>
      <c r="P288" s="10"/>
      <c r="Q288" s="10"/>
      <c r="R288" s="10"/>
      <c r="S288" s="10"/>
      <c r="U288" s="63"/>
    </row>
    <row r="289" spans="1:21" ht="20.25" x14ac:dyDescent="0.3">
      <c r="A289" s="108"/>
      <c r="B289" s="10"/>
      <c r="C289" s="11"/>
      <c r="D289" s="10"/>
      <c r="E289" s="21">
        <v>2018</v>
      </c>
      <c r="F289" s="21">
        <v>10025</v>
      </c>
      <c r="G289" s="50" t="s">
        <v>241</v>
      </c>
      <c r="H289" s="21">
        <v>24</v>
      </c>
      <c r="I289" s="21">
        <v>58</v>
      </c>
      <c r="J289" s="21">
        <v>0.78900000000000003</v>
      </c>
      <c r="K289" s="10"/>
      <c r="L289" s="10"/>
      <c r="M289" s="10"/>
      <c r="N289" s="10"/>
      <c r="O289" s="10"/>
      <c r="P289" s="10"/>
      <c r="Q289" s="10"/>
      <c r="R289" s="10"/>
      <c r="S289" s="10"/>
      <c r="U289" s="63"/>
    </row>
    <row r="290" spans="1:21" ht="20.25" x14ac:dyDescent="0.3">
      <c r="A290" s="108"/>
      <c r="B290" s="10"/>
      <c r="C290" s="11"/>
      <c r="D290" s="10"/>
      <c r="E290" s="51">
        <v>2018</v>
      </c>
      <c r="F290" s="51">
        <v>10022</v>
      </c>
      <c r="G290" s="51" t="s">
        <v>242</v>
      </c>
      <c r="H290" s="51">
        <v>18</v>
      </c>
      <c r="I290" s="51">
        <v>40</v>
      </c>
      <c r="J290" s="51">
        <v>0.95599999999999996</v>
      </c>
      <c r="K290" s="10"/>
      <c r="L290" s="10"/>
      <c r="M290" s="10"/>
      <c r="N290" s="10"/>
      <c r="O290" s="10"/>
      <c r="P290" s="10"/>
      <c r="Q290" s="10"/>
      <c r="R290" s="10"/>
      <c r="S290" s="10"/>
      <c r="U290" s="63"/>
    </row>
    <row r="291" spans="1:21" ht="20.25" x14ac:dyDescent="0.3">
      <c r="A291" s="108"/>
      <c r="B291" s="10"/>
      <c r="C291" s="11"/>
      <c r="D291" s="10"/>
      <c r="E291" s="21">
        <v>2018</v>
      </c>
      <c r="F291" s="21">
        <v>10044</v>
      </c>
      <c r="G291" s="21" t="s">
        <v>243</v>
      </c>
      <c r="H291" s="21">
        <v>20</v>
      </c>
      <c r="I291" s="21">
        <v>56</v>
      </c>
      <c r="J291" s="21">
        <v>0.83699999999999997</v>
      </c>
      <c r="K291" s="10"/>
      <c r="L291" s="10"/>
      <c r="M291" s="10"/>
      <c r="N291" s="10"/>
      <c r="O291" s="10"/>
      <c r="P291" s="10"/>
      <c r="Q291" s="10"/>
      <c r="R291" s="10"/>
      <c r="S291" s="10"/>
      <c r="U291" s="63"/>
    </row>
    <row r="292" spans="1:21" ht="20.25" x14ac:dyDescent="0.3">
      <c r="A292" s="108"/>
      <c r="B292" s="10"/>
      <c r="C292" s="11"/>
      <c r="D292" s="10"/>
      <c r="E292" s="45">
        <v>2018</v>
      </c>
      <c r="F292" s="45">
        <v>10004</v>
      </c>
      <c r="G292" s="45" t="s">
        <v>244</v>
      </c>
      <c r="H292" s="45">
        <v>10</v>
      </c>
      <c r="I292" s="45">
        <v>23</v>
      </c>
      <c r="J292" s="45">
        <v>0.90600000000000003</v>
      </c>
      <c r="K292" s="10"/>
      <c r="L292" s="10"/>
      <c r="M292" s="10"/>
      <c r="N292" s="10"/>
      <c r="O292" s="10"/>
      <c r="P292" s="10"/>
      <c r="Q292" s="10"/>
      <c r="R292" s="10"/>
      <c r="S292" s="10"/>
      <c r="U292" s="63"/>
    </row>
    <row r="293" spans="1:21" ht="20.25" x14ac:dyDescent="0.3">
      <c r="A293" s="108"/>
      <c r="B293" s="10"/>
      <c r="C293" s="11"/>
      <c r="D293" s="10"/>
      <c r="E293" s="21">
        <v>2019</v>
      </c>
      <c r="F293" s="21">
        <v>10018</v>
      </c>
      <c r="G293" s="21" t="s">
        <v>241</v>
      </c>
      <c r="H293" s="21">
        <v>25</v>
      </c>
      <c r="I293" s="21">
        <v>95</v>
      </c>
      <c r="J293" s="21">
        <v>0.89900000000000002</v>
      </c>
      <c r="K293" s="10"/>
      <c r="L293" s="10"/>
      <c r="M293" s="10"/>
      <c r="N293" s="10"/>
      <c r="O293" s="10"/>
      <c r="P293" s="10"/>
      <c r="Q293" s="10"/>
      <c r="R293" s="10"/>
      <c r="S293" s="10"/>
      <c r="U293" s="63"/>
    </row>
    <row r="294" spans="1:21" ht="20.25" x14ac:dyDescent="0.3">
      <c r="A294" s="108"/>
      <c r="B294" s="10"/>
      <c r="C294" s="11"/>
      <c r="D294" s="10"/>
      <c r="E294" s="21">
        <v>2019</v>
      </c>
      <c r="F294" s="21">
        <v>10034</v>
      </c>
      <c r="G294" s="21" t="s">
        <v>242</v>
      </c>
      <c r="H294" s="21">
        <v>10</v>
      </c>
      <c r="I294" s="21">
        <v>29</v>
      </c>
      <c r="J294" s="21">
        <v>0.70399999999999996</v>
      </c>
      <c r="K294" s="10"/>
      <c r="L294" s="10"/>
      <c r="M294" s="10"/>
      <c r="N294" s="10"/>
      <c r="O294" s="10"/>
      <c r="P294" s="10"/>
      <c r="Q294" s="10"/>
      <c r="R294" s="10"/>
      <c r="S294" s="10"/>
      <c r="U294" s="63"/>
    </row>
    <row r="295" spans="1:21" ht="20.25" x14ac:dyDescent="0.3">
      <c r="A295" s="108"/>
      <c r="B295" s="10"/>
      <c r="C295" s="11"/>
      <c r="D295" s="10"/>
      <c r="E295" s="21">
        <v>2019</v>
      </c>
      <c r="F295" s="21">
        <v>10039</v>
      </c>
      <c r="G295" s="21" t="s">
        <v>243</v>
      </c>
      <c r="H295" s="21">
        <v>17</v>
      </c>
      <c r="I295" s="21">
        <v>37</v>
      </c>
      <c r="J295" s="21">
        <v>0.754</v>
      </c>
      <c r="K295" s="10"/>
      <c r="L295" s="10"/>
      <c r="M295" s="10"/>
      <c r="N295" s="10"/>
      <c r="O295" s="10"/>
      <c r="P295" s="10"/>
      <c r="Q295" s="10"/>
      <c r="R295" s="10"/>
      <c r="S295" s="10"/>
      <c r="U295" s="63"/>
    </row>
    <row r="296" spans="1:21" ht="20.25" x14ac:dyDescent="0.3">
      <c r="A296" s="108"/>
      <c r="B296" s="10"/>
      <c r="C296" s="11"/>
      <c r="D296" s="10"/>
      <c r="E296" s="21">
        <v>2019</v>
      </c>
      <c r="F296" s="21">
        <v>10030</v>
      </c>
      <c r="G296" s="21" t="s">
        <v>244</v>
      </c>
      <c r="H296" s="21">
        <v>18</v>
      </c>
      <c r="I296" s="21">
        <v>41</v>
      </c>
      <c r="J296" s="21">
        <v>0.91</v>
      </c>
      <c r="K296" s="10"/>
      <c r="L296" s="10"/>
      <c r="M296" s="10"/>
      <c r="N296" s="10"/>
      <c r="O296" s="10"/>
      <c r="P296" s="10"/>
      <c r="Q296" s="10"/>
      <c r="R296" s="10"/>
      <c r="S296" s="10"/>
      <c r="U296" s="63"/>
    </row>
    <row r="297" spans="1:21" ht="20.25" x14ac:dyDescent="0.3">
      <c r="A297" s="108"/>
      <c r="B297" s="10"/>
      <c r="C297" s="11"/>
      <c r="D297" s="10"/>
      <c r="E297" s="12"/>
      <c r="F297" s="12"/>
      <c r="G297" s="12"/>
      <c r="H297" s="12"/>
      <c r="I297" s="12"/>
      <c r="J297" s="12"/>
      <c r="K297" s="10"/>
      <c r="L297" s="10"/>
      <c r="M297" s="10"/>
      <c r="N297" s="10"/>
      <c r="O297" s="10"/>
      <c r="P297" s="10"/>
      <c r="Q297" s="10"/>
      <c r="R297" s="10"/>
      <c r="S297" s="10"/>
      <c r="U297" s="63"/>
    </row>
    <row r="298" spans="1:21" ht="20.25" x14ac:dyDescent="0.3">
      <c r="A298" s="108"/>
      <c r="B298" s="10"/>
      <c r="C298" s="11"/>
      <c r="D298" s="10"/>
      <c r="E298" s="47" t="s">
        <v>258</v>
      </c>
      <c r="F298" s="12"/>
      <c r="G298" s="12"/>
      <c r="H298" s="12"/>
      <c r="I298" s="12"/>
      <c r="J298" s="12"/>
      <c r="K298" s="10"/>
      <c r="L298" s="10"/>
      <c r="M298" s="10"/>
      <c r="N298" s="10"/>
      <c r="O298" s="10"/>
      <c r="P298" s="10"/>
      <c r="Q298" s="10"/>
      <c r="R298" s="10"/>
      <c r="S298" s="10"/>
      <c r="U298" s="63"/>
    </row>
    <row r="299" spans="1:21" ht="20.25" x14ac:dyDescent="0.3">
      <c r="A299" s="108"/>
      <c r="B299" s="10"/>
      <c r="C299" s="11"/>
      <c r="D299" s="10"/>
      <c r="E299" s="10" t="s">
        <v>521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U299" s="63"/>
    </row>
    <row r="300" spans="1:21" ht="21" x14ac:dyDescent="0.3">
      <c r="A300" s="108"/>
      <c r="B300" s="10"/>
      <c r="C300" s="11"/>
      <c r="D300" s="10"/>
      <c r="E300" s="47" t="s">
        <v>259</v>
      </c>
      <c r="F300" s="52" t="s">
        <v>310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U300" s="63"/>
    </row>
    <row r="301" spans="1:21" ht="20.25" x14ac:dyDescent="0.3">
      <c r="A301" s="108"/>
      <c r="B301" s="10"/>
      <c r="C301" s="11"/>
      <c r="D301" s="10"/>
      <c r="E301" s="53">
        <f t="array" ref="E301:J301">INDEX(E288:J296,3,0)</f>
        <v>2018</v>
      </c>
      <c r="F301" s="53">
        <v>10022</v>
      </c>
      <c r="G301" s="53" t="str">
        <v>雪碧</v>
      </c>
      <c r="H301" s="53">
        <v>18</v>
      </c>
      <c r="I301" s="53">
        <v>40</v>
      </c>
      <c r="J301" s="53">
        <v>0.95599999999999996</v>
      </c>
      <c r="K301" s="10"/>
      <c r="L301" s="10"/>
      <c r="M301" s="10"/>
      <c r="N301" s="10"/>
      <c r="O301" s="10"/>
      <c r="P301" s="10"/>
      <c r="Q301" s="10"/>
      <c r="R301" s="10"/>
      <c r="S301" s="10"/>
      <c r="U301" s="63"/>
    </row>
    <row r="302" spans="1:21" ht="20.25" x14ac:dyDescent="0.3">
      <c r="A302" s="108"/>
      <c r="B302" s="10"/>
      <c r="C302" s="11"/>
      <c r="D302" s="10"/>
      <c r="E302" s="10">
        <f t="array" ref="E302">INDEX(E288:J296,4,1)</f>
        <v>2018</v>
      </c>
      <c r="F302" s="10">
        <f t="array" ref="F302">INDEX(F288:K296,4,1)</f>
        <v>10044</v>
      </c>
      <c r="G302" s="10" t="str">
        <f t="array" ref="G302">INDEX(G288:L296,4,1)</f>
        <v>矿泉水</v>
      </c>
      <c r="H302" s="10">
        <f t="array" ref="H302">INDEX(H288:M296,4,1)</f>
        <v>20</v>
      </c>
      <c r="I302" s="10">
        <f t="array" ref="I302">INDEX(I288:N296,4,1)</f>
        <v>56</v>
      </c>
      <c r="J302" s="10">
        <f t="array" ref="J302">INDEX(J288:O296,4,1)</f>
        <v>0.83699999999999997</v>
      </c>
      <c r="K302" s="10"/>
      <c r="L302" s="10"/>
      <c r="M302" s="10"/>
      <c r="N302" s="10"/>
      <c r="O302" s="10"/>
      <c r="P302" s="10"/>
      <c r="Q302" s="10"/>
      <c r="R302" s="10"/>
      <c r="S302" s="10"/>
      <c r="U302" s="63"/>
    </row>
    <row r="303" spans="1:21" ht="20.25" x14ac:dyDescent="0.3">
      <c r="A303" s="108"/>
      <c r="B303" s="10"/>
      <c r="C303" s="11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U303" s="63"/>
    </row>
    <row r="304" spans="1:21" ht="20.25" x14ac:dyDescent="0.3">
      <c r="A304" s="108"/>
      <c r="B304" s="12" t="s">
        <v>466</v>
      </c>
      <c r="C304" s="13" t="s">
        <v>260</v>
      </c>
      <c r="D304" s="10" t="s">
        <v>9</v>
      </c>
      <c r="E304" s="10" t="s">
        <v>261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U304" s="63"/>
    </row>
    <row r="305" spans="1:21" ht="21" x14ac:dyDescent="0.3">
      <c r="A305" s="108"/>
      <c r="B305" s="10"/>
      <c r="C305" s="11"/>
      <c r="D305" s="10" t="s">
        <v>11</v>
      </c>
      <c r="E305" s="10" t="s">
        <v>311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U305" s="63"/>
    </row>
    <row r="306" spans="1:21" ht="20.25" x14ac:dyDescent="0.3">
      <c r="A306" s="108"/>
      <c r="B306" s="10"/>
      <c r="C306" s="11"/>
      <c r="D306" s="10" t="s">
        <v>12</v>
      </c>
      <c r="E306" s="45" t="s">
        <v>236</v>
      </c>
      <c r="F306" s="45" t="s">
        <v>237</v>
      </c>
      <c r="G306" s="45" t="s">
        <v>238</v>
      </c>
      <c r="H306" s="45" t="s">
        <v>239</v>
      </c>
      <c r="I306" s="45" t="s">
        <v>240</v>
      </c>
      <c r="J306" s="45" t="s">
        <v>172</v>
      </c>
      <c r="K306" s="10"/>
      <c r="L306" s="10"/>
      <c r="M306" s="10"/>
      <c r="N306" s="10"/>
      <c r="O306" s="10"/>
      <c r="P306" s="10"/>
      <c r="Q306" s="10"/>
      <c r="R306" s="10"/>
      <c r="S306" s="10"/>
      <c r="U306" s="63"/>
    </row>
    <row r="307" spans="1:21" ht="20.25" x14ac:dyDescent="0.3">
      <c r="A307" s="108"/>
      <c r="B307" s="10"/>
      <c r="C307" s="11"/>
      <c r="D307" s="10"/>
      <c r="E307" s="21">
        <v>2018</v>
      </c>
      <c r="F307" s="21">
        <v>10025</v>
      </c>
      <c r="G307" s="21" t="s">
        <v>241</v>
      </c>
      <c r="H307" s="21">
        <v>24</v>
      </c>
      <c r="I307" s="21">
        <v>58</v>
      </c>
      <c r="J307" s="21">
        <v>0.78900000000000003</v>
      </c>
      <c r="K307" s="10"/>
      <c r="L307" s="10"/>
      <c r="M307" s="10"/>
      <c r="N307" s="10"/>
      <c r="O307" s="10"/>
      <c r="P307" s="10"/>
      <c r="Q307" s="10"/>
      <c r="R307" s="10"/>
      <c r="S307" s="10"/>
      <c r="U307" s="63"/>
    </row>
    <row r="308" spans="1:21" ht="20.25" x14ac:dyDescent="0.3">
      <c r="A308" s="108"/>
      <c r="B308" s="10"/>
      <c r="C308" s="11"/>
      <c r="D308" s="10"/>
      <c r="E308" s="21">
        <v>2018</v>
      </c>
      <c r="F308" s="21">
        <v>10004</v>
      </c>
      <c r="G308" s="21" t="s">
        <v>242</v>
      </c>
      <c r="H308" s="21">
        <v>18</v>
      </c>
      <c r="I308" s="21">
        <v>40</v>
      </c>
      <c r="J308" s="21">
        <v>0.95599999999999996</v>
      </c>
      <c r="K308" s="10"/>
      <c r="L308" s="10"/>
      <c r="M308" s="10"/>
      <c r="N308" s="10"/>
      <c r="O308" s="10"/>
      <c r="P308" s="10"/>
      <c r="Q308" s="10"/>
      <c r="R308" s="10"/>
      <c r="S308" s="10"/>
      <c r="U308" s="63"/>
    </row>
    <row r="309" spans="1:21" ht="20.25" x14ac:dyDescent="0.3">
      <c r="A309" s="108"/>
      <c r="B309" s="10"/>
      <c r="C309" s="11"/>
      <c r="D309" s="10"/>
      <c r="E309" s="21">
        <v>2018</v>
      </c>
      <c r="F309" s="21">
        <v>10044</v>
      </c>
      <c r="G309" s="21" t="s">
        <v>243</v>
      </c>
      <c r="H309" s="21">
        <v>20</v>
      </c>
      <c r="I309" s="21">
        <v>56</v>
      </c>
      <c r="J309" s="21">
        <v>0.83699999999999997</v>
      </c>
      <c r="K309" s="10"/>
      <c r="L309" s="10"/>
      <c r="M309" s="10"/>
      <c r="N309" s="10"/>
      <c r="O309" s="10"/>
      <c r="P309" s="10"/>
      <c r="Q309" s="10"/>
      <c r="R309" s="10"/>
      <c r="S309" s="10"/>
      <c r="U309" s="63"/>
    </row>
    <row r="310" spans="1:21" ht="20.25" x14ac:dyDescent="0.3">
      <c r="A310" s="108"/>
      <c r="B310" s="10"/>
      <c r="C310" s="11"/>
      <c r="D310" s="10"/>
      <c r="E310" s="21">
        <v>2018</v>
      </c>
      <c r="F310" s="21">
        <v>10004</v>
      </c>
      <c r="G310" s="21" t="s">
        <v>244</v>
      </c>
      <c r="H310" s="21">
        <v>10</v>
      </c>
      <c r="I310" s="21">
        <v>23</v>
      </c>
      <c r="J310" s="21">
        <v>0.90600000000000003</v>
      </c>
      <c r="K310" s="10"/>
      <c r="L310" s="10"/>
      <c r="M310" s="10"/>
      <c r="N310" s="10"/>
      <c r="O310" s="10"/>
      <c r="P310" s="10"/>
      <c r="Q310" s="10"/>
      <c r="R310" s="10"/>
      <c r="S310" s="10"/>
      <c r="U310" s="63"/>
    </row>
    <row r="311" spans="1:21" ht="20.25" x14ac:dyDescent="0.3">
      <c r="A311" s="108"/>
      <c r="B311" s="10"/>
      <c r="C311" s="11"/>
      <c r="D311" s="10"/>
      <c r="E311" s="21">
        <v>2019</v>
      </c>
      <c r="F311" s="21">
        <v>10018</v>
      </c>
      <c r="G311" s="21" t="s">
        <v>241</v>
      </c>
      <c r="H311" s="21">
        <v>25</v>
      </c>
      <c r="I311" s="21">
        <v>95</v>
      </c>
      <c r="J311" s="21">
        <v>0.89900000000000002</v>
      </c>
      <c r="K311" s="10"/>
      <c r="L311" s="10"/>
      <c r="M311" s="10"/>
      <c r="N311" s="10"/>
      <c r="O311" s="10"/>
      <c r="P311" s="10"/>
      <c r="Q311" s="10"/>
      <c r="R311" s="10"/>
      <c r="S311" s="10"/>
      <c r="U311" s="63"/>
    </row>
    <row r="312" spans="1:21" ht="20.25" x14ac:dyDescent="0.3">
      <c r="A312" s="108"/>
      <c r="B312" s="10"/>
      <c r="C312" s="11"/>
      <c r="D312" s="10"/>
      <c r="E312" s="21">
        <v>2019</v>
      </c>
      <c r="F312" s="21">
        <v>10034</v>
      </c>
      <c r="G312" s="21" t="s">
        <v>242</v>
      </c>
      <c r="H312" s="21">
        <v>10</v>
      </c>
      <c r="I312" s="21">
        <v>29</v>
      </c>
      <c r="J312" s="21">
        <v>0.70399999999999996</v>
      </c>
      <c r="K312" s="10"/>
      <c r="L312" s="10"/>
      <c r="M312" s="10"/>
      <c r="N312" s="10"/>
      <c r="O312" s="10"/>
      <c r="P312" s="10"/>
      <c r="Q312" s="10"/>
      <c r="R312" s="10"/>
      <c r="S312" s="10"/>
      <c r="U312" s="63"/>
    </row>
    <row r="313" spans="1:21" ht="20.25" x14ac:dyDescent="0.3">
      <c r="A313" s="108"/>
      <c r="B313" s="10"/>
      <c r="C313" s="11"/>
      <c r="D313" s="10"/>
      <c r="E313" s="21">
        <v>2019</v>
      </c>
      <c r="F313" s="21">
        <v>10039</v>
      </c>
      <c r="G313" s="21" t="s">
        <v>243</v>
      </c>
      <c r="H313" s="21">
        <v>17</v>
      </c>
      <c r="I313" s="21">
        <v>37</v>
      </c>
      <c r="J313" s="21">
        <v>0.754</v>
      </c>
      <c r="K313" s="10"/>
      <c r="L313" s="10"/>
      <c r="M313" s="10"/>
      <c r="N313" s="10"/>
      <c r="O313" s="10"/>
      <c r="P313" s="10"/>
      <c r="Q313" s="10"/>
      <c r="R313" s="10"/>
      <c r="S313" s="10"/>
      <c r="U313" s="63"/>
    </row>
    <row r="314" spans="1:21" ht="20.25" x14ac:dyDescent="0.3">
      <c r="A314" s="108"/>
      <c r="B314" s="10"/>
      <c r="C314" s="11"/>
      <c r="D314" s="10"/>
      <c r="E314" s="21">
        <v>2019</v>
      </c>
      <c r="F314" s="21">
        <v>10030</v>
      </c>
      <c r="G314" s="21" t="s">
        <v>244</v>
      </c>
      <c r="H314" s="21">
        <v>18</v>
      </c>
      <c r="I314" s="21">
        <v>41</v>
      </c>
      <c r="J314" s="21">
        <v>0.91</v>
      </c>
      <c r="K314" s="10"/>
      <c r="L314" s="10"/>
      <c r="M314" s="10"/>
      <c r="N314" s="10"/>
      <c r="O314" s="10"/>
      <c r="P314" s="10"/>
      <c r="Q314" s="10"/>
      <c r="R314" s="10"/>
      <c r="S314" s="10"/>
      <c r="U314" s="63"/>
    </row>
    <row r="315" spans="1:21" ht="20.25" x14ac:dyDescent="0.3">
      <c r="A315" s="108"/>
      <c r="B315" s="10"/>
      <c r="C315" s="11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U315" s="63"/>
    </row>
    <row r="316" spans="1:21" ht="21" x14ac:dyDescent="0.3">
      <c r="A316" s="108"/>
      <c r="B316" s="10"/>
      <c r="C316" s="11"/>
      <c r="D316" s="10"/>
      <c r="E316" s="11" t="s">
        <v>237</v>
      </c>
      <c r="F316" s="10">
        <v>10044</v>
      </c>
      <c r="G316" s="10" t="s">
        <v>522</v>
      </c>
      <c r="H316" s="26" t="s">
        <v>377</v>
      </c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U316" s="63"/>
    </row>
    <row r="317" spans="1:21" ht="21" x14ac:dyDescent="0.3">
      <c r="A317" s="108"/>
      <c r="B317" s="10"/>
      <c r="C317" s="11"/>
      <c r="D317" s="10"/>
      <c r="E317" s="11" t="s">
        <v>262</v>
      </c>
      <c r="F317" s="56" t="s">
        <v>379</v>
      </c>
      <c r="G317" s="10" t="s">
        <v>523</v>
      </c>
      <c r="H317" s="26" t="s">
        <v>263</v>
      </c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U317" s="63"/>
    </row>
    <row r="318" spans="1:21" ht="20.25" x14ac:dyDescent="0.3">
      <c r="A318" s="108"/>
      <c r="B318" s="10"/>
      <c r="C318" s="11"/>
      <c r="D318" s="10"/>
      <c r="E318" s="11" t="s">
        <v>264</v>
      </c>
      <c r="F318" s="10" t="s">
        <v>378</v>
      </c>
      <c r="G318" s="10"/>
      <c r="H318" s="10"/>
      <c r="I318" s="10">
        <f>INDEX(E306:J314,MATCH(F316,F306:F314,0),MATCH(F317,E306:J306,0))</f>
        <v>56</v>
      </c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U318" s="63"/>
    </row>
    <row r="319" spans="1:21" ht="20.25" x14ac:dyDescent="0.3">
      <c r="A319" s="108"/>
      <c r="B319" s="10"/>
      <c r="C319" s="11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U319" s="63"/>
    </row>
    <row r="320" spans="1:21" ht="20.25" x14ac:dyDescent="0.3">
      <c r="A320" s="108"/>
      <c r="B320" s="10"/>
      <c r="C320" s="11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U320" s="63"/>
    </row>
    <row r="321" spans="1:21" ht="20.25" x14ac:dyDescent="0.3">
      <c r="A321" s="108"/>
      <c r="B321" s="10"/>
      <c r="C321" s="11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U321" s="63"/>
    </row>
    <row r="322" spans="1:21" ht="20.25" x14ac:dyDescent="0.3">
      <c r="A322" s="108"/>
      <c r="B322" s="12" t="s">
        <v>467</v>
      </c>
      <c r="C322" s="13" t="s">
        <v>265</v>
      </c>
      <c r="D322" s="10" t="s">
        <v>9</v>
      </c>
      <c r="E322" s="10" t="s">
        <v>266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U322" s="63"/>
    </row>
    <row r="323" spans="1:21" ht="20.25" x14ac:dyDescent="0.3">
      <c r="A323" s="108"/>
      <c r="B323" s="10"/>
      <c r="C323" s="11"/>
      <c r="D323" s="10" t="s">
        <v>11</v>
      </c>
      <c r="E323" s="10" t="s">
        <v>267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U323" s="63"/>
    </row>
    <row r="324" spans="1:21" ht="20.25" x14ac:dyDescent="0.3">
      <c r="A324" s="108"/>
      <c r="B324" s="10"/>
      <c r="C324" s="11"/>
      <c r="D324" s="10" t="s">
        <v>12</v>
      </c>
      <c r="E324" s="45" t="s">
        <v>236</v>
      </c>
      <c r="F324" s="45" t="s">
        <v>237</v>
      </c>
      <c r="G324" s="45" t="s">
        <v>238</v>
      </c>
      <c r="H324" s="45" t="s">
        <v>239</v>
      </c>
      <c r="I324" s="45" t="s">
        <v>240</v>
      </c>
      <c r="J324" s="45" t="s">
        <v>172</v>
      </c>
      <c r="K324" s="10"/>
      <c r="L324" s="10"/>
      <c r="M324" s="10"/>
      <c r="N324" s="10"/>
      <c r="O324" s="10"/>
      <c r="P324" s="10"/>
      <c r="Q324" s="10"/>
      <c r="R324" s="10"/>
      <c r="S324" s="10"/>
      <c r="U324" s="63"/>
    </row>
    <row r="325" spans="1:21" ht="20.25" x14ac:dyDescent="0.3">
      <c r="A325" s="108"/>
      <c r="B325" s="10"/>
      <c r="C325" s="11"/>
      <c r="D325" s="10"/>
      <c r="E325" s="21">
        <v>2018</v>
      </c>
      <c r="F325" s="21">
        <v>10025</v>
      </c>
      <c r="G325" s="21" t="s">
        <v>241</v>
      </c>
      <c r="H325" s="21">
        <v>24</v>
      </c>
      <c r="I325" s="21">
        <v>58</v>
      </c>
      <c r="J325" s="21">
        <v>0.78900000000000003</v>
      </c>
      <c r="K325" s="10"/>
      <c r="L325" s="10"/>
      <c r="M325" s="10"/>
      <c r="N325" s="10"/>
      <c r="O325" s="10"/>
      <c r="P325" s="10"/>
      <c r="Q325" s="10"/>
      <c r="R325" s="10"/>
      <c r="S325" s="10"/>
      <c r="U325" s="63"/>
    </row>
    <row r="326" spans="1:21" ht="20.25" x14ac:dyDescent="0.3">
      <c r="A326" s="108"/>
      <c r="B326" s="10"/>
      <c r="C326" s="11"/>
      <c r="D326" s="10"/>
      <c r="E326" s="21">
        <v>2018</v>
      </c>
      <c r="F326" s="21">
        <v>10022</v>
      </c>
      <c r="G326" s="21" t="s">
        <v>242</v>
      </c>
      <c r="H326" s="54">
        <v>18</v>
      </c>
      <c r="I326" s="21">
        <v>40</v>
      </c>
      <c r="J326" s="21">
        <v>0.95599999999999996</v>
      </c>
      <c r="K326" s="10"/>
      <c r="L326" s="10"/>
      <c r="M326" s="10"/>
      <c r="N326" s="10"/>
      <c r="O326" s="10"/>
      <c r="P326" s="10"/>
      <c r="Q326" s="10"/>
      <c r="R326" s="10"/>
      <c r="S326" s="10"/>
      <c r="U326" s="63"/>
    </row>
    <row r="327" spans="1:21" ht="20.25" x14ac:dyDescent="0.3">
      <c r="A327" s="108"/>
      <c r="B327" s="10"/>
      <c r="C327" s="11"/>
      <c r="D327" s="10"/>
      <c r="E327" s="21">
        <v>2018</v>
      </c>
      <c r="F327" s="55">
        <v>10044</v>
      </c>
      <c r="G327" s="55" t="s">
        <v>243</v>
      </c>
      <c r="H327" s="55">
        <v>20</v>
      </c>
      <c r="I327" s="55">
        <v>56</v>
      </c>
      <c r="J327" s="55">
        <v>0.83699999999999997</v>
      </c>
      <c r="K327" s="10"/>
      <c r="L327" s="10"/>
      <c r="M327" s="10"/>
      <c r="N327" s="10"/>
      <c r="O327" s="10"/>
      <c r="P327" s="10"/>
      <c r="Q327" s="10"/>
      <c r="R327" s="10"/>
      <c r="S327" s="10"/>
      <c r="U327" s="63"/>
    </row>
    <row r="328" spans="1:21" ht="20.25" x14ac:dyDescent="0.3">
      <c r="A328" s="108"/>
      <c r="B328" s="10"/>
      <c r="C328" s="11"/>
      <c r="D328" s="10"/>
      <c r="E328" s="21">
        <v>2018</v>
      </c>
      <c r="F328" s="21">
        <v>10004</v>
      </c>
      <c r="G328" s="50" t="s">
        <v>244</v>
      </c>
      <c r="H328" s="50">
        <v>10</v>
      </c>
      <c r="I328" s="50">
        <v>23</v>
      </c>
      <c r="J328" s="45">
        <v>0.90600000000000003</v>
      </c>
      <c r="K328" s="10"/>
      <c r="L328" s="10"/>
      <c r="M328" s="10"/>
      <c r="N328" s="10"/>
      <c r="O328" s="10"/>
      <c r="P328" s="10"/>
      <c r="Q328" s="10"/>
      <c r="R328" s="10"/>
      <c r="S328" s="10"/>
      <c r="U328" s="63"/>
    </row>
    <row r="329" spans="1:21" ht="20.25" x14ac:dyDescent="0.3">
      <c r="A329" s="108"/>
      <c r="B329" s="10"/>
      <c r="C329" s="11"/>
      <c r="D329" s="10"/>
      <c r="E329" s="21">
        <v>2019</v>
      </c>
      <c r="F329" s="21">
        <v>10018</v>
      </c>
      <c r="G329" s="50" t="s">
        <v>241</v>
      </c>
      <c r="H329" s="50">
        <v>25</v>
      </c>
      <c r="I329" s="50">
        <v>95</v>
      </c>
      <c r="J329" s="45">
        <v>0.89900000000000002</v>
      </c>
      <c r="K329" s="10"/>
      <c r="L329" s="10"/>
      <c r="M329" s="10"/>
      <c r="N329" s="10"/>
      <c r="O329" s="10"/>
      <c r="P329" s="10"/>
      <c r="Q329" s="10"/>
      <c r="R329" s="10"/>
      <c r="S329" s="10"/>
      <c r="U329" s="63"/>
    </row>
    <row r="330" spans="1:21" ht="20.25" x14ac:dyDescent="0.3">
      <c r="A330" s="108"/>
      <c r="B330" s="10"/>
      <c r="C330" s="11"/>
      <c r="D330" s="10"/>
      <c r="E330" s="21">
        <v>2019</v>
      </c>
      <c r="F330" s="21">
        <v>10034</v>
      </c>
      <c r="G330" s="21" t="s">
        <v>242</v>
      </c>
      <c r="H330" s="21">
        <v>10</v>
      </c>
      <c r="I330" s="21">
        <v>29</v>
      </c>
      <c r="J330" s="21">
        <v>0.70399999999999996</v>
      </c>
      <c r="K330" s="10"/>
      <c r="L330" s="10"/>
      <c r="M330" s="10"/>
      <c r="N330" s="10"/>
      <c r="O330" s="10"/>
      <c r="P330" s="10"/>
      <c r="Q330" s="10"/>
      <c r="R330" s="10"/>
      <c r="S330" s="10"/>
      <c r="U330" s="63"/>
    </row>
    <row r="331" spans="1:21" ht="20.25" x14ac:dyDescent="0.3">
      <c r="A331" s="108"/>
      <c r="B331" s="10"/>
      <c r="C331" s="11"/>
      <c r="D331" s="10"/>
      <c r="E331" s="21">
        <v>2019</v>
      </c>
      <c r="F331" s="21">
        <v>10039</v>
      </c>
      <c r="G331" s="21" t="s">
        <v>243</v>
      </c>
      <c r="H331" s="21">
        <v>17</v>
      </c>
      <c r="I331" s="21">
        <v>37</v>
      </c>
      <c r="J331" s="21">
        <v>0.754</v>
      </c>
      <c r="K331" s="10"/>
      <c r="L331" s="10"/>
      <c r="M331" s="10"/>
      <c r="N331" s="10"/>
      <c r="O331" s="10"/>
      <c r="P331" s="10"/>
      <c r="Q331" s="10"/>
      <c r="R331" s="10"/>
      <c r="S331" s="10"/>
      <c r="U331" s="63"/>
    </row>
    <row r="332" spans="1:21" ht="20.25" x14ac:dyDescent="0.3">
      <c r="A332" s="108"/>
      <c r="B332" s="10"/>
      <c r="C332" s="11"/>
      <c r="D332" s="10"/>
      <c r="E332" s="21">
        <v>2019</v>
      </c>
      <c r="F332" s="21">
        <v>10030</v>
      </c>
      <c r="G332" s="21" t="s">
        <v>244</v>
      </c>
      <c r="H332" s="21">
        <v>18</v>
      </c>
      <c r="I332" s="21">
        <v>41</v>
      </c>
      <c r="J332" s="21">
        <v>0.91</v>
      </c>
      <c r="K332" s="10"/>
      <c r="L332" s="10"/>
      <c r="M332" s="10"/>
      <c r="N332" s="10"/>
      <c r="O332" s="10"/>
      <c r="P332" s="10"/>
      <c r="Q332" s="10"/>
      <c r="R332" s="10"/>
      <c r="S332" s="10"/>
      <c r="U332" s="63"/>
    </row>
    <row r="333" spans="1:21" ht="20.25" x14ac:dyDescent="0.3">
      <c r="A333" s="108"/>
      <c r="B333" s="10"/>
      <c r="C333" s="11"/>
      <c r="D333" s="10"/>
      <c r="E333" s="10"/>
      <c r="F333" s="10"/>
      <c r="G333" s="15" t="str">
        <f t="array" aca="1" ref="G333:J336" ca="1">OFFSET(E324,2,2,4,4)</f>
        <v>雪碧</v>
      </c>
      <c r="H333" s="15">
        <f ca="1"/>
        <v>18</v>
      </c>
      <c r="I333" s="15">
        <f ca="1"/>
        <v>40</v>
      </c>
      <c r="J333" s="15">
        <f ca="1"/>
        <v>0.95599999999999996</v>
      </c>
      <c r="K333" s="10"/>
      <c r="L333" s="10"/>
      <c r="M333" s="10"/>
      <c r="N333" s="10"/>
      <c r="O333" s="10"/>
      <c r="P333" s="10"/>
      <c r="Q333" s="10"/>
      <c r="R333" s="10"/>
      <c r="S333" s="10"/>
      <c r="U333" s="63"/>
    </row>
    <row r="334" spans="1:21" ht="20.25" x14ac:dyDescent="0.3">
      <c r="A334" s="108"/>
      <c r="B334" s="10"/>
      <c r="C334" s="11"/>
      <c r="D334" s="10"/>
      <c r="E334" s="10" t="str">
        <f ca="1">OFFSET(E324,3,2,1,1)</f>
        <v>矿泉水</v>
      </c>
      <c r="F334" s="10"/>
      <c r="G334" s="15" t="str">
        <f ca="1"/>
        <v>矿泉水</v>
      </c>
      <c r="H334" s="15">
        <f ca="1"/>
        <v>20</v>
      </c>
      <c r="I334" s="15">
        <f ca="1"/>
        <v>56</v>
      </c>
      <c r="J334" s="15">
        <f ca="1"/>
        <v>0.83699999999999997</v>
      </c>
      <c r="K334" s="10"/>
      <c r="L334" s="10"/>
      <c r="M334" s="10"/>
      <c r="N334" s="10"/>
      <c r="O334" s="10"/>
      <c r="P334" s="10"/>
      <c r="Q334" s="10"/>
      <c r="R334" s="10"/>
      <c r="S334" s="10"/>
      <c r="U334" s="63"/>
    </row>
    <row r="335" spans="1:21" ht="20.25" x14ac:dyDescent="0.3">
      <c r="A335" s="108"/>
      <c r="B335" s="10"/>
      <c r="C335" s="11"/>
      <c r="D335" s="10"/>
      <c r="E335" s="10">
        <f ca="1">OFFSET(E324,2,3,1,1)</f>
        <v>18</v>
      </c>
      <c r="F335" s="10"/>
      <c r="G335" s="15" t="str">
        <f ca="1"/>
        <v>啤酒</v>
      </c>
      <c r="H335" s="15">
        <f ca="1"/>
        <v>10</v>
      </c>
      <c r="I335" s="15">
        <f ca="1"/>
        <v>23</v>
      </c>
      <c r="J335" s="15">
        <f ca="1"/>
        <v>0.90600000000000003</v>
      </c>
      <c r="K335" s="10"/>
      <c r="L335" s="10"/>
      <c r="M335" s="10"/>
      <c r="N335" s="10"/>
      <c r="O335" s="10"/>
      <c r="P335" s="10"/>
      <c r="Q335" s="10"/>
      <c r="R335" s="10"/>
      <c r="S335" s="10"/>
      <c r="U335" s="63"/>
    </row>
    <row r="336" spans="1:21" ht="20.25" x14ac:dyDescent="0.3">
      <c r="A336" s="108"/>
      <c r="B336" s="10"/>
      <c r="C336" s="11"/>
      <c r="D336" s="10"/>
      <c r="E336" s="10"/>
      <c r="F336" s="10"/>
      <c r="G336" s="15" t="str">
        <f ca="1"/>
        <v>可乐</v>
      </c>
      <c r="H336" s="15">
        <f ca="1"/>
        <v>25</v>
      </c>
      <c r="I336" s="15">
        <f ca="1"/>
        <v>95</v>
      </c>
      <c r="J336" s="15">
        <f ca="1"/>
        <v>0.89900000000000002</v>
      </c>
      <c r="K336" s="10"/>
      <c r="L336" s="10"/>
      <c r="M336" s="10"/>
      <c r="N336" s="10"/>
      <c r="O336" s="10"/>
      <c r="P336" s="10"/>
      <c r="Q336" s="10"/>
      <c r="R336" s="10"/>
      <c r="S336" s="10"/>
      <c r="U336" s="63"/>
    </row>
    <row r="337" spans="1:21" ht="20.25" x14ac:dyDescent="0.3">
      <c r="A337" s="108"/>
      <c r="B337" s="10"/>
      <c r="C337" s="11"/>
      <c r="D337" s="10"/>
      <c r="E337" s="11" t="s">
        <v>237</v>
      </c>
      <c r="F337" s="10">
        <v>10018</v>
      </c>
      <c r="G337" s="10">
        <f>MATCH(F337,F324:F332,0)</f>
        <v>6</v>
      </c>
      <c r="H337" s="10"/>
      <c r="I337" s="10">
        <v>4</v>
      </c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U337" s="63"/>
    </row>
    <row r="338" spans="1:21" ht="21" x14ac:dyDescent="0.3">
      <c r="A338" s="108"/>
      <c r="B338" s="10"/>
      <c r="C338" s="11"/>
      <c r="D338" s="10"/>
      <c r="E338" s="11" t="s">
        <v>262</v>
      </c>
      <c r="F338" s="56" t="s">
        <v>380</v>
      </c>
      <c r="G338" s="10">
        <f>MATCH(F338,E324:J324,0)</f>
        <v>6</v>
      </c>
      <c r="H338" s="10"/>
      <c r="I338" s="10">
        <v>6</v>
      </c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U338" s="63"/>
    </row>
    <row r="339" spans="1:21" ht="21" x14ac:dyDescent="0.3">
      <c r="A339" s="108"/>
      <c r="B339" s="10"/>
      <c r="C339" s="11"/>
      <c r="D339" s="10"/>
      <c r="E339" s="11" t="s">
        <v>264</v>
      </c>
      <c r="F339" s="10" t="s">
        <v>524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U339" s="63"/>
    </row>
    <row r="340" spans="1:21" ht="20.25" x14ac:dyDescent="0.3">
      <c r="A340" s="108"/>
      <c r="B340" s="10"/>
      <c r="C340" s="11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U340" s="63"/>
    </row>
    <row r="341" spans="1:21" ht="21" thickBot="1" x14ac:dyDescent="0.35">
      <c r="A341" s="109"/>
      <c r="B341" s="65"/>
      <c r="C341" s="66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7"/>
      <c r="U341" s="68"/>
    </row>
    <row r="342" spans="1:21" ht="20.25" customHeight="1" x14ac:dyDescent="0.3">
      <c r="A342" s="104" t="s">
        <v>323</v>
      </c>
      <c r="B342" s="69" t="s">
        <v>468</v>
      </c>
      <c r="C342" s="70" t="s">
        <v>23</v>
      </c>
      <c r="D342" s="59" t="s">
        <v>9</v>
      </c>
      <c r="E342" s="59" t="s">
        <v>24</v>
      </c>
      <c r="F342" s="59"/>
      <c r="G342" s="74" t="s">
        <v>25</v>
      </c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61"/>
      <c r="U342" s="62"/>
    </row>
    <row r="343" spans="1:21" ht="21" x14ac:dyDescent="0.3">
      <c r="A343" s="105"/>
      <c r="B343" s="10"/>
      <c r="C343" s="11"/>
      <c r="D343" s="10" t="s">
        <v>11</v>
      </c>
      <c r="E343" s="10" t="s">
        <v>277</v>
      </c>
      <c r="F343" s="10"/>
      <c r="G343" s="15">
        <v>55</v>
      </c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U343" s="63"/>
    </row>
    <row r="344" spans="1:21" ht="20.25" x14ac:dyDescent="0.3">
      <c r="A344" s="105"/>
      <c r="B344" s="10"/>
      <c r="C344" s="11"/>
      <c r="D344" s="10" t="s">
        <v>12</v>
      </c>
      <c r="E344" s="21" t="s">
        <v>26</v>
      </c>
      <c r="F344" s="23" t="s">
        <v>27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U344" s="63"/>
    </row>
    <row r="345" spans="1:21" ht="20.25" x14ac:dyDescent="0.3">
      <c r="A345" s="105"/>
      <c r="B345" s="10"/>
      <c r="C345" s="11"/>
      <c r="D345" s="10"/>
      <c r="E345" s="10" t="s">
        <v>384</v>
      </c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U345" s="63"/>
    </row>
    <row r="346" spans="1:21" ht="20.25" x14ac:dyDescent="0.3">
      <c r="A346" s="105"/>
      <c r="B346" s="10"/>
      <c r="C346" s="11"/>
      <c r="D346" s="10"/>
      <c r="E346" s="24" t="s">
        <v>383</v>
      </c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U346" s="63"/>
    </row>
    <row r="347" spans="1:21" ht="20.25" x14ac:dyDescent="0.3">
      <c r="A347" s="105"/>
      <c r="B347" s="10"/>
      <c r="C347" s="11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U347" s="63"/>
    </row>
    <row r="348" spans="1:21" ht="20.25" x14ac:dyDescent="0.3">
      <c r="A348" s="105"/>
      <c r="B348" s="10"/>
      <c r="C348" s="11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U348" s="63"/>
    </row>
    <row r="349" spans="1:21" ht="20.25" x14ac:dyDescent="0.3">
      <c r="A349" s="105"/>
      <c r="B349" s="12" t="s">
        <v>469</v>
      </c>
      <c r="C349" s="13" t="s">
        <v>28</v>
      </c>
      <c r="D349" s="10" t="s">
        <v>9</v>
      </c>
      <c r="E349" s="10" t="s">
        <v>29</v>
      </c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U349" s="63"/>
    </row>
    <row r="350" spans="1:21" ht="21" x14ac:dyDescent="0.3">
      <c r="A350" s="105"/>
      <c r="B350" s="10"/>
      <c r="C350" s="11"/>
      <c r="D350" s="10" t="s">
        <v>11</v>
      </c>
      <c r="E350" s="10" t="s">
        <v>278</v>
      </c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U350" s="63"/>
    </row>
    <row r="351" spans="1:21" ht="20.25" x14ac:dyDescent="0.3">
      <c r="A351" s="105"/>
      <c r="B351" s="10"/>
      <c r="C351" s="11"/>
      <c r="D351" s="10" t="s">
        <v>12</v>
      </c>
      <c r="E351" s="21" t="s">
        <v>26</v>
      </c>
      <c r="F351" s="82" t="s">
        <v>381</v>
      </c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U351" s="63"/>
    </row>
    <row r="352" spans="1:21" ht="20.25" x14ac:dyDescent="0.3">
      <c r="A352" s="105"/>
      <c r="B352" s="10"/>
      <c r="C352" s="11"/>
      <c r="D352" s="10"/>
      <c r="E352" s="15" t="s">
        <v>382</v>
      </c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U352" s="63"/>
    </row>
    <row r="353" spans="1:21" ht="20.25" x14ac:dyDescent="0.3">
      <c r="A353" s="105"/>
      <c r="B353" s="10"/>
      <c r="C353" s="11"/>
      <c r="D353" s="10"/>
      <c r="E353" s="25" t="s">
        <v>385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U353" s="63"/>
    </row>
    <row r="354" spans="1:21" ht="20.25" x14ac:dyDescent="0.3">
      <c r="A354" s="105"/>
      <c r="B354" s="10"/>
      <c r="C354" s="11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U354" s="63"/>
    </row>
    <row r="355" spans="1:21" ht="20.25" x14ac:dyDescent="0.3">
      <c r="A355" s="105"/>
      <c r="B355" s="10"/>
      <c r="C355" s="11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U355" s="63"/>
    </row>
    <row r="356" spans="1:21" ht="20.25" x14ac:dyDescent="0.3">
      <c r="A356" s="105"/>
      <c r="B356" s="12" t="s">
        <v>470</v>
      </c>
      <c r="C356" s="13" t="s">
        <v>30</v>
      </c>
      <c r="D356" s="10" t="s">
        <v>9</v>
      </c>
      <c r="E356" s="10" t="s">
        <v>31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U356" s="63"/>
    </row>
    <row r="357" spans="1:21" ht="20.25" x14ac:dyDescent="0.3">
      <c r="A357" s="105"/>
      <c r="B357" s="10"/>
      <c r="C357" s="11"/>
      <c r="D357" s="10" t="s">
        <v>11</v>
      </c>
      <c r="E357" s="10" t="s">
        <v>32</v>
      </c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U357" s="63"/>
    </row>
    <row r="358" spans="1:21" ht="20.25" x14ac:dyDescent="0.3">
      <c r="A358" s="105"/>
      <c r="B358" s="10"/>
      <c r="C358" s="11"/>
      <c r="D358" s="10" t="s">
        <v>12</v>
      </c>
      <c r="E358" s="21" t="s">
        <v>26</v>
      </c>
      <c r="F358" s="15" t="s">
        <v>33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U358" s="63"/>
    </row>
    <row r="359" spans="1:21" ht="21" x14ac:dyDescent="0.3">
      <c r="A359" s="105"/>
      <c r="B359" s="10"/>
      <c r="C359" s="11"/>
      <c r="D359" s="10"/>
      <c r="E359" s="10" t="s">
        <v>386</v>
      </c>
      <c r="F359" s="26" t="s">
        <v>34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U359" s="63"/>
    </row>
    <row r="360" spans="1:21" ht="20.25" x14ac:dyDescent="0.3">
      <c r="A360" s="105"/>
      <c r="B360" s="10"/>
      <c r="C360" s="11"/>
      <c r="D360" s="10"/>
      <c r="E360" s="10" t="s">
        <v>387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U360" s="63"/>
    </row>
    <row r="361" spans="1:21" ht="20.25" x14ac:dyDescent="0.3">
      <c r="A361" s="105"/>
      <c r="B361" s="10"/>
      <c r="C361" s="1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U361" s="63"/>
    </row>
    <row r="362" spans="1:21" ht="20.25" x14ac:dyDescent="0.3">
      <c r="A362" s="105"/>
      <c r="B362" s="10"/>
      <c r="C362" s="11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U362" s="63"/>
    </row>
    <row r="363" spans="1:21" ht="20.25" x14ac:dyDescent="0.3">
      <c r="A363" s="105"/>
      <c r="B363" s="12" t="s">
        <v>471</v>
      </c>
      <c r="C363" s="13" t="s">
        <v>35</v>
      </c>
      <c r="D363" s="10" t="s">
        <v>9</v>
      </c>
      <c r="E363" s="10" t="s">
        <v>36</v>
      </c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U363" s="63"/>
    </row>
    <row r="364" spans="1:21" ht="21" x14ac:dyDescent="0.3">
      <c r="A364" s="105"/>
      <c r="B364" s="10"/>
      <c r="C364" s="11"/>
      <c r="D364" s="10" t="s">
        <v>11</v>
      </c>
      <c r="E364" s="10" t="s">
        <v>279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U364" s="63"/>
    </row>
    <row r="365" spans="1:21" ht="21" x14ac:dyDescent="0.3">
      <c r="A365" s="105"/>
      <c r="B365" s="10"/>
      <c r="C365" s="11"/>
      <c r="D365" s="10" t="s">
        <v>12</v>
      </c>
      <c r="E365" s="21" t="s">
        <v>26</v>
      </c>
      <c r="F365" s="27" t="s">
        <v>280</v>
      </c>
      <c r="G365" s="10"/>
      <c r="H365" s="10"/>
      <c r="I365" s="26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U365" s="63"/>
    </row>
    <row r="366" spans="1:21" ht="20.25" x14ac:dyDescent="0.3">
      <c r="A366" s="105"/>
      <c r="B366" s="10"/>
      <c r="C366" s="11"/>
      <c r="D366" s="10"/>
      <c r="E366" s="10" t="s">
        <v>388</v>
      </c>
      <c r="F366" s="10" t="s">
        <v>389</v>
      </c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U366" s="63"/>
    </row>
    <row r="367" spans="1:21" ht="20.25" x14ac:dyDescent="0.3">
      <c r="A367" s="105"/>
      <c r="B367" s="10"/>
      <c r="C367" s="11"/>
      <c r="D367" s="10"/>
      <c r="E367" s="83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U367" s="63"/>
    </row>
    <row r="368" spans="1:21" ht="20.25" x14ac:dyDescent="0.3">
      <c r="A368" s="105"/>
      <c r="B368" s="10"/>
      <c r="C368" s="11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U368" s="63"/>
    </row>
    <row r="369" spans="1:21" ht="20.25" x14ac:dyDescent="0.3">
      <c r="A369" s="105"/>
      <c r="B369" s="12" t="s">
        <v>472</v>
      </c>
      <c r="C369" s="13" t="s">
        <v>37</v>
      </c>
      <c r="D369" s="10" t="s">
        <v>9</v>
      </c>
      <c r="E369" s="10" t="s">
        <v>38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U369" s="63"/>
    </row>
    <row r="370" spans="1:21" ht="20.25" x14ac:dyDescent="0.3">
      <c r="A370" s="105"/>
      <c r="B370" s="10"/>
      <c r="C370" s="11"/>
      <c r="D370" s="10" t="s">
        <v>11</v>
      </c>
      <c r="E370" s="10" t="s">
        <v>39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U370" s="63"/>
    </row>
    <row r="371" spans="1:21" ht="20.25" x14ac:dyDescent="0.3">
      <c r="A371" s="105"/>
      <c r="B371" s="10"/>
      <c r="C371" s="11"/>
      <c r="D371" s="10" t="s">
        <v>12</v>
      </c>
      <c r="E371" s="21" t="s">
        <v>26</v>
      </c>
      <c r="F371" s="15" t="s">
        <v>40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U371" s="63"/>
    </row>
    <row r="372" spans="1:21" ht="20.25" x14ac:dyDescent="0.3">
      <c r="A372" s="105"/>
      <c r="B372" s="10"/>
      <c r="C372" s="11"/>
      <c r="D372" s="10"/>
      <c r="E372" s="10" t="s">
        <v>390</v>
      </c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U372" s="63"/>
    </row>
    <row r="373" spans="1:21" ht="20.25" x14ac:dyDescent="0.3">
      <c r="A373" s="105"/>
      <c r="B373" s="10"/>
      <c r="C373" s="11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U373" s="63"/>
    </row>
    <row r="374" spans="1:21" ht="20.25" x14ac:dyDescent="0.3">
      <c r="A374" s="105"/>
      <c r="B374" s="10"/>
      <c r="C374" s="11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U374" s="63"/>
    </row>
    <row r="375" spans="1:21" ht="20.25" x14ac:dyDescent="0.3">
      <c r="A375" s="105"/>
      <c r="B375" s="12" t="s">
        <v>473</v>
      </c>
      <c r="C375" s="13" t="s">
        <v>41</v>
      </c>
      <c r="D375" s="10" t="s">
        <v>9</v>
      </c>
      <c r="E375" s="10" t="s">
        <v>42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U375" s="63"/>
    </row>
    <row r="376" spans="1:21" ht="20.25" x14ac:dyDescent="0.3">
      <c r="A376" s="105"/>
      <c r="B376" s="10"/>
      <c r="C376" s="11"/>
      <c r="D376" s="10" t="s">
        <v>11</v>
      </c>
      <c r="E376" s="10" t="s">
        <v>43</v>
      </c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U376" s="63"/>
    </row>
    <row r="377" spans="1:21" ht="21" x14ac:dyDescent="0.3">
      <c r="A377" s="105"/>
      <c r="B377" s="10"/>
      <c r="C377" s="11"/>
      <c r="D377" s="10" t="s">
        <v>12</v>
      </c>
      <c r="E377" s="21" t="s">
        <v>26</v>
      </c>
      <c r="F377" s="28" t="s">
        <v>281</v>
      </c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U377" s="63"/>
    </row>
    <row r="378" spans="1:21" ht="20.25" x14ac:dyDescent="0.3">
      <c r="A378" s="105"/>
      <c r="B378" s="10"/>
      <c r="C378" s="11"/>
      <c r="D378" s="10"/>
      <c r="E378" s="10" t="s">
        <v>391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U378" s="63"/>
    </row>
    <row r="379" spans="1:21" ht="20.25" x14ac:dyDescent="0.3">
      <c r="A379" s="105"/>
      <c r="B379" s="10"/>
      <c r="C379" s="11"/>
      <c r="D379" s="10"/>
      <c r="E379" s="10" t="s">
        <v>391</v>
      </c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U379" s="63"/>
    </row>
    <row r="380" spans="1:21" ht="20.25" x14ac:dyDescent="0.3">
      <c r="A380" s="105"/>
      <c r="B380" s="10"/>
      <c r="C380" s="11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U380" s="63"/>
    </row>
    <row r="381" spans="1:21" ht="20.25" x14ac:dyDescent="0.3">
      <c r="A381" s="105"/>
      <c r="B381" s="12" t="s">
        <v>474</v>
      </c>
      <c r="C381" s="13" t="s">
        <v>44</v>
      </c>
      <c r="D381" s="10" t="s">
        <v>9</v>
      </c>
      <c r="E381" s="10" t="s">
        <v>45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U381" s="63"/>
    </row>
    <row r="382" spans="1:21" ht="20.25" x14ac:dyDescent="0.3">
      <c r="A382" s="105"/>
      <c r="B382" s="10"/>
      <c r="C382" s="11"/>
      <c r="D382" s="10" t="s">
        <v>11</v>
      </c>
      <c r="E382" s="10" t="s">
        <v>46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U382" s="63"/>
    </row>
    <row r="383" spans="1:21" ht="21" x14ac:dyDescent="0.3">
      <c r="A383" s="105"/>
      <c r="B383" s="10"/>
      <c r="C383" s="11"/>
      <c r="D383" s="10" t="s">
        <v>12</v>
      </c>
      <c r="E383" s="21" t="s">
        <v>26</v>
      </c>
      <c r="F383" s="28" t="s">
        <v>281</v>
      </c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U383" s="63"/>
    </row>
    <row r="384" spans="1:21" ht="20.25" x14ac:dyDescent="0.3">
      <c r="A384" s="105"/>
      <c r="B384" s="10"/>
      <c r="C384" s="11"/>
      <c r="D384" s="10"/>
      <c r="E384" s="10" t="s">
        <v>392</v>
      </c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U384" s="63"/>
    </row>
    <row r="385" spans="1:21" ht="20.25" x14ac:dyDescent="0.3">
      <c r="A385" s="105"/>
      <c r="B385" s="10"/>
      <c r="C385" s="11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U385" s="63"/>
    </row>
    <row r="386" spans="1:21" ht="20.25" x14ac:dyDescent="0.3">
      <c r="A386" s="105"/>
      <c r="B386" s="10"/>
      <c r="C386" s="11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U386" s="63"/>
    </row>
    <row r="387" spans="1:21" ht="20.25" x14ac:dyDescent="0.3">
      <c r="A387" s="105"/>
      <c r="B387" s="10"/>
      <c r="C387" s="11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U387" s="63"/>
    </row>
    <row r="388" spans="1:21" ht="20.25" x14ac:dyDescent="0.3">
      <c r="A388" s="105"/>
      <c r="B388" s="12" t="s">
        <v>475</v>
      </c>
      <c r="C388" s="13" t="s">
        <v>52</v>
      </c>
      <c r="D388" s="10" t="s">
        <v>9</v>
      </c>
      <c r="E388" s="10" t="s">
        <v>53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U388" s="63"/>
    </row>
    <row r="389" spans="1:21" ht="20.25" x14ac:dyDescent="0.3">
      <c r="A389" s="105"/>
      <c r="B389" s="10"/>
      <c r="C389" s="11"/>
      <c r="D389" s="10" t="s">
        <v>11</v>
      </c>
      <c r="E389" s="10" t="s">
        <v>54</v>
      </c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U389" s="63"/>
    </row>
    <row r="390" spans="1:21" ht="20.25" x14ac:dyDescent="0.3">
      <c r="A390" s="105"/>
      <c r="B390" s="10"/>
      <c r="C390" s="11"/>
      <c r="D390" s="10" t="s">
        <v>12</v>
      </c>
      <c r="E390" s="21" t="s">
        <v>26</v>
      </c>
      <c r="F390" s="21" t="s">
        <v>55</v>
      </c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U390" s="63"/>
    </row>
    <row r="391" spans="1:21" ht="20.25" x14ac:dyDescent="0.3">
      <c r="A391" s="105"/>
      <c r="B391" s="10"/>
      <c r="C391" s="11"/>
      <c r="D391" s="10"/>
      <c r="E391" s="10" t="s">
        <v>393</v>
      </c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U391" s="63"/>
    </row>
    <row r="392" spans="1:21" ht="20.25" x14ac:dyDescent="0.3">
      <c r="A392" s="105"/>
      <c r="B392" s="10"/>
      <c r="C392" s="11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U392" s="63"/>
    </row>
    <row r="393" spans="1:21" ht="20.25" x14ac:dyDescent="0.3">
      <c r="A393" s="105"/>
      <c r="B393" s="10"/>
      <c r="C393" s="11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U393" s="63"/>
    </row>
    <row r="394" spans="1:21" ht="20.25" x14ac:dyDescent="0.3">
      <c r="A394" s="105"/>
      <c r="B394" s="12" t="s">
        <v>476</v>
      </c>
      <c r="C394" s="13" t="s">
        <v>56</v>
      </c>
      <c r="D394" s="10" t="s">
        <v>9</v>
      </c>
      <c r="E394" s="10" t="s">
        <v>57</v>
      </c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U394" s="63"/>
    </row>
    <row r="395" spans="1:21" ht="20.25" x14ac:dyDescent="0.3">
      <c r="A395" s="105"/>
      <c r="B395" s="10"/>
      <c r="C395" s="11"/>
      <c r="D395" s="10" t="s">
        <v>11</v>
      </c>
      <c r="E395" s="10" t="s">
        <v>58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U395" s="63"/>
    </row>
    <row r="396" spans="1:21" ht="20.25" x14ac:dyDescent="0.3">
      <c r="A396" s="105"/>
      <c r="B396" s="10"/>
      <c r="C396" s="11"/>
      <c r="D396" s="10" t="s">
        <v>12</v>
      </c>
      <c r="E396" s="21" t="s">
        <v>59</v>
      </c>
      <c r="F396" s="29" t="s">
        <v>60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U396" s="63"/>
    </row>
    <row r="397" spans="1:21" ht="20.25" x14ac:dyDescent="0.3">
      <c r="A397" s="105"/>
      <c r="B397" s="10"/>
      <c r="C397" s="11"/>
      <c r="D397" s="10"/>
      <c r="E397" s="10" t="s">
        <v>394</v>
      </c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U397" s="63"/>
    </row>
    <row r="398" spans="1:21" ht="20.25" x14ac:dyDescent="0.3">
      <c r="A398" s="105"/>
      <c r="B398" s="10"/>
      <c r="C398" s="11"/>
      <c r="D398" s="10"/>
      <c r="E398" s="10" t="s">
        <v>395</v>
      </c>
      <c r="F398" s="10">
        <v>45979585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U398" s="63"/>
    </row>
    <row r="399" spans="1:21" ht="20.25" x14ac:dyDescent="0.3">
      <c r="A399" s="105"/>
      <c r="B399" s="10"/>
      <c r="C399" s="11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U399" s="63"/>
    </row>
    <row r="400" spans="1:21" ht="20.25" x14ac:dyDescent="0.3">
      <c r="A400" s="105"/>
      <c r="B400" s="12" t="s">
        <v>477</v>
      </c>
      <c r="C400" s="13" t="s">
        <v>61</v>
      </c>
      <c r="D400" s="10" t="s">
        <v>9</v>
      </c>
      <c r="E400" s="10" t="s">
        <v>62</v>
      </c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U400" s="63"/>
    </row>
    <row r="401" spans="1:21" ht="21" x14ac:dyDescent="0.3">
      <c r="A401" s="105"/>
      <c r="B401" s="10"/>
      <c r="C401" s="11"/>
      <c r="D401" s="10" t="s">
        <v>11</v>
      </c>
      <c r="E401" s="10" t="s">
        <v>285</v>
      </c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U401" s="63"/>
    </row>
    <row r="402" spans="1:21" ht="20.25" x14ac:dyDescent="0.3">
      <c r="A402" s="105"/>
      <c r="B402" s="10"/>
      <c r="C402" s="11"/>
      <c r="D402" s="10" t="s">
        <v>12</v>
      </c>
      <c r="E402" s="21" t="s">
        <v>59</v>
      </c>
      <c r="F402" s="29" t="s">
        <v>60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U402" s="63"/>
    </row>
    <row r="403" spans="1:21" ht="20.25" x14ac:dyDescent="0.3">
      <c r="A403" s="105"/>
      <c r="B403" s="10"/>
      <c r="C403" s="11"/>
      <c r="D403" s="10"/>
      <c r="E403" s="10" t="s">
        <v>396</v>
      </c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U403" s="63"/>
    </row>
    <row r="404" spans="1:21" ht="20.25" x14ac:dyDescent="0.3">
      <c r="A404" s="105"/>
      <c r="B404" s="10"/>
      <c r="C404" s="11"/>
      <c r="D404" s="10"/>
      <c r="E404" s="10" t="s">
        <v>397</v>
      </c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U404" s="63"/>
    </row>
    <row r="405" spans="1:21" ht="20.25" x14ac:dyDescent="0.3">
      <c r="A405" s="105"/>
      <c r="B405" s="10" t="s">
        <v>63</v>
      </c>
      <c r="C405" s="11"/>
      <c r="D405" s="10"/>
      <c r="E405" s="10" t="s">
        <v>398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U405" s="63"/>
    </row>
    <row r="406" spans="1:21" ht="20.25" x14ac:dyDescent="0.3">
      <c r="A406" s="105"/>
      <c r="B406" s="10"/>
      <c r="C406" s="11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U406" s="63"/>
    </row>
    <row r="407" spans="1:21" ht="20.25" x14ac:dyDescent="0.3">
      <c r="A407" s="105"/>
      <c r="B407" s="10"/>
      <c r="C407" s="11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U407" s="63"/>
    </row>
    <row r="408" spans="1:21" ht="21" x14ac:dyDescent="0.3">
      <c r="A408" s="105"/>
      <c r="B408" s="12" t="s">
        <v>478</v>
      </c>
      <c r="C408" s="13" t="s">
        <v>86</v>
      </c>
      <c r="D408" s="10" t="s">
        <v>9</v>
      </c>
      <c r="E408" s="32" t="s">
        <v>289</v>
      </c>
      <c r="F408" s="10"/>
      <c r="G408" s="10" t="s">
        <v>87</v>
      </c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U408" s="63"/>
    </row>
    <row r="409" spans="1:21" ht="21" x14ac:dyDescent="0.3">
      <c r="A409" s="105"/>
      <c r="B409" s="10"/>
      <c r="C409" s="11"/>
      <c r="D409" s="10" t="s">
        <v>11</v>
      </c>
      <c r="E409" s="10" t="s">
        <v>290</v>
      </c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U409" s="63"/>
    </row>
    <row r="410" spans="1:21" ht="20.25" x14ac:dyDescent="0.3">
      <c r="A410" s="105"/>
      <c r="B410" s="10"/>
      <c r="C410" s="11"/>
      <c r="D410" s="10" t="s">
        <v>12</v>
      </c>
      <c r="E410" s="10" t="s">
        <v>399</v>
      </c>
      <c r="F410" s="10" t="s">
        <v>88</v>
      </c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U410" s="63"/>
    </row>
    <row r="411" spans="1:21" ht="20.25" x14ac:dyDescent="0.3">
      <c r="A411" s="105"/>
      <c r="B411" s="10"/>
      <c r="C411" s="11"/>
      <c r="D411" s="10"/>
      <c r="E411" s="10" t="s">
        <v>400</v>
      </c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U411" s="63"/>
    </row>
    <row r="412" spans="1:21" ht="20.25" x14ac:dyDescent="0.3">
      <c r="A412" s="105"/>
      <c r="B412" s="10"/>
      <c r="C412" s="11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U412" s="63"/>
    </row>
    <row r="413" spans="1:21" ht="20.25" x14ac:dyDescent="0.3">
      <c r="A413" s="105"/>
      <c r="B413" s="12" t="s">
        <v>479</v>
      </c>
      <c r="C413" s="13" t="s">
        <v>206</v>
      </c>
      <c r="D413" s="10" t="s">
        <v>9</v>
      </c>
      <c r="E413" s="10" t="s">
        <v>207</v>
      </c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</row>
    <row r="414" spans="1:21" ht="20.25" x14ac:dyDescent="0.3">
      <c r="A414" s="105"/>
      <c r="B414" s="10"/>
      <c r="C414" s="11"/>
      <c r="D414" s="10" t="s">
        <v>11</v>
      </c>
      <c r="E414" s="10" t="s">
        <v>301</v>
      </c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</row>
    <row r="415" spans="1:21" ht="20.25" x14ac:dyDescent="0.3">
      <c r="A415" s="105"/>
      <c r="B415" s="10"/>
      <c r="C415" s="11"/>
      <c r="D415" s="10" t="s">
        <v>12</v>
      </c>
      <c r="E415" s="10" t="s">
        <v>208</v>
      </c>
      <c r="F415" s="110" t="s">
        <v>302</v>
      </c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</row>
    <row r="416" spans="1:21" ht="20.25" x14ac:dyDescent="0.3">
      <c r="A416" s="105"/>
      <c r="B416" s="10"/>
      <c r="C416" s="11"/>
      <c r="D416" s="10"/>
      <c r="E416" s="38" t="s">
        <v>208</v>
      </c>
      <c r="F416" s="111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</row>
    <row r="417" spans="1:21" ht="20.25" x14ac:dyDescent="0.3">
      <c r="A417" s="105"/>
      <c r="B417" s="10"/>
      <c r="C417" s="11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</row>
    <row r="418" spans="1:21" ht="21" thickBot="1" x14ac:dyDescent="0.35">
      <c r="A418" s="106"/>
      <c r="B418" s="65"/>
      <c r="C418" s="66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7"/>
      <c r="U418" s="68"/>
    </row>
    <row r="419" spans="1:21" ht="20.25" x14ac:dyDescent="0.3">
      <c r="A419" s="107" t="s">
        <v>324</v>
      </c>
      <c r="B419" s="69" t="s">
        <v>480</v>
      </c>
      <c r="C419" s="70" t="s">
        <v>175</v>
      </c>
      <c r="D419" s="59" t="s">
        <v>9</v>
      </c>
      <c r="E419" s="59" t="s">
        <v>176</v>
      </c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61"/>
      <c r="U419" s="62"/>
    </row>
    <row r="420" spans="1:21" ht="20.25" x14ac:dyDescent="0.3">
      <c r="A420" s="108"/>
      <c r="B420" s="10"/>
      <c r="C420" s="11"/>
      <c r="D420" s="10" t="s">
        <v>11</v>
      </c>
      <c r="E420" s="38" t="s">
        <v>177</v>
      </c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U420" s="63"/>
    </row>
    <row r="421" spans="1:21" ht="20.25" x14ac:dyDescent="0.3">
      <c r="A421" s="108"/>
      <c r="B421" s="10"/>
      <c r="C421" s="11"/>
      <c r="D421" s="10" t="s">
        <v>12</v>
      </c>
      <c r="E421" s="38" t="s">
        <v>401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U421" s="63"/>
    </row>
    <row r="422" spans="1:21" ht="20.25" x14ac:dyDescent="0.3">
      <c r="A422" s="108"/>
      <c r="B422" s="10"/>
      <c r="C422" s="11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U422" s="63"/>
    </row>
    <row r="423" spans="1:21" ht="20.25" x14ac:dyDescent="0.3">
      <c r="A423" s="108"/>
      <c r="B423" s="10"/>
      <c r="C423" s="11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U423" s="63"/>
    </row>
    <row r="424" spans="1:21" ht="20.25" x14ac:dyDescent="0.3">
      <c r="A424" s="108"/>
      <c r="B424" s="12" t="s">
        <v>481</v>
      </c>
      <c r="C424" s="13" t="s">
        <v>178</v>
      </c>
      <c r="D424" s="10" t="s">
        <v>9</v>
      </c>
      <c r="E424" s="10" t="s">
        <v>179</v>
      </c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U424" s="63"/>
    </row>
    <row r="425" spans="1:21" ht="20.25" x14ac:dyDescent="0.3">
      <c r="A425" s="108"/>
      <c r="B425" s="10"/>
      <c r="C425" s="11"/>
      <c r="D425" s="10" t="s">
        <v>11</v>
      </c>
      <c r="E425" s="10" t="s">
        <v>180</v>
      </c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U425" s="63"/>
    </row>
    <row r="426" spans="1:21" ht="20.25" x14ac:dyDescent="0.3">
      <c r="A426" s="108"/>
      <c r="B426" s="10"/>
      <c r="C426" s="11"/>
      <c r="D426" s="10" t="s">
        <v>12</v>
      </c>
      <c r="E426" s="39" t="s">
        <v>402</v>
      </c>
      <c r="F426" s="38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U426" s="63"/>
    </row>
    <row r="427" spans="1:21" ht="20.25" x14ac:dyDescent="0.3">
      <c r="A427" s="108"/>
      <c r="B427" s="10"/>
      <c r="C427" s="11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U427" s="63"/>
    </row>
    <row r="428" spans="1:21" ht="20.25" x14ac:dyDescent="0.3">
      <c r="A428" s="108"/>
      <c r="B428" s="10"/>
      <c r="C428" s="11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U428" s="63"/>
    </row>
    <row r="429" spans="1:21" ht="20.25" x14ac:dyDescent="0.3">
      <c r="A429" s="108"/>
      <c r="B429" s="12" t="s">
        <v>482</v>
      </c>
      <c r="C429" s="13" t="s">
        <v>181</v>
      </c>
      <c r="D429" s="10" t="s">
        <v>9</v>
      </c>
      <c r="E429" s="75" t="s">
        <v>182</v>
      </c>
      <c r="F429" s="10">
        <v>2020</v>
      </c>
      <c r="G429" s="10">
        <v>3</v>
      </c>
      <c r="H429" s="10">
        <v>5</v>
      </c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U429" s="63"/>
    </row>
    <row r="430" spans="1:21" ht="20.25" x14ac:dyDescent="0.3">
      <c r="A430" s="108"/>
      <c r="B430" s="10"/>
      <c r="C430" s="11"/>
      <c r="D430" s="10" t="s">
        <v>11</v>
      </c>
      <c r="E430" s="39" t="s">
        <v>183</v>
      </c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U430" s="63"/>
    </row>
    <row r="431" spans="1:21" ht="20.25" x14ac:dyDescent="0.3">
      <c r="A431" s="108"/>
      <c r="B431" s="10"/>
      <c r="C431" s="11"/>
      <c r="D431" s="10" t="s">
        <v>12</v>
      </c>
      <c r="E431" s="38" t="s">
        <v>403</v>
      </c>
      <c r="F431" s="38">
        <f>DATE(F429,G429,H429)</f>
        <v>43895</v>
      </c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U431" s="63"/>
    </row>
    <row r="432" spans="1:21" ht="20.25" x14ac:dyDescent="0.3">
      <c r="A432" s="108"/>
      <c r="B432" s="10"/>
      <c r="C432" s="11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U432" s="63"/>
    </row>
    <row r="433" spans="1:21" ht="20.25" x14ac:dyDescent="0.3">
      <c r="A433" s="108"/>
      <c r="B433" s="10"/>
      <c r="C433" s="11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U433" s="63"/>
    </row>
    <row r="434" spans="1:21" ht="20.25" x14ac:dyDescent="0.3">
      <c r="A434" s="108"/>
      <c r="B434" s="12" t="s">
        <v>483</v>
      </c>
      <c r="C434" s="13" t="s">
        <v>184</v>
      </c>
      <c r="D434" s="10" t="s">
        <v>9</v>
      </c>
      <c r="E434" s="10" t="s">
        <v>185</v>
      </c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U434" s="63"/>
    </row>
    <row r="435" spans="1:21" ht="20.25" x14ac:dyDescent="0.3">
      <c r="A435" s="108"/>
      <c r="B435" s="10"/>
      <c r="C435" s="11"/>
      <c r="D435" s="10" t="s">
        <v>11</v>
      </c>
      <c r="E435" s="10" t="s">
        <v>186</v>
      </c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U435" s="63"/>
    </row>
    <row r="436" spans="1:21" ht="20.25" x14ac:dyDescent="0.3">
      <c r="A436" s="108"/>
      <c r="B436" s="10"/>
      <c r="C436" s="11"/>
      <c r="D436" s="10" t="s">
        <v>12</v>
      </c>
      <c r="E436" s="21" t="s">
        <v>26</v>
      </c>
      <c r="F436" s="40">
        <v>43363</v>
      </c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U436" s="63"/>
    </row>
    <row r="437" spans="1:21" ht="20.25" x14ac:dyDescent="0.3">
      <c r="A437" s="108"/>
      <c r="B437" s="10"/>
      <c r="C437" s="11"/>
      <c r="D437" s="10"/>
      <c r="E437" s="10" t="s">
        <v>404</v>
      </c>
      <c r="F437" s="10">
        <v>20</v>
      </c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U437" s="63"/>
    </row>
    <row r="438" spans="1:21" ht="20.25" x14ac:dyDescent="0.3">
      <c r="A438" s="108"/>
      <c r="B438" s="10"/>
      <c r="C438" s="11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U438" s="63"/>
    </row>
    <row r="439" spans="1:21" ht="20.25" x14ac:dyDescent="0.3">
      <c r="A439" s="108"/>
      <c r="B439" s="10"/>
      <c r="C439" s="11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U439" s="63"/>
    </row>
    <row r="440" spans="1:21" ht="20.25" x14ac:dyDescent="0.3">
      <c r="A440" s="108"/>
      <c r="B440" s="12" t="s">
        <v>484</v>
      </c>
      <c r="C440" s="13" t="s">
        <v>187</v>
      </c>
      <c r="D440" s="10" t="s">
        <v>9</v>
      </c>
      <c r="E440" s="10" t="s">
        <v>188</v>
      </c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U440" s="63"/>
    </row>
    <row r="441" spans="1:21" ht="20.25" x14ac:dyDescent="0.3">
      <c r="A441" s="108"/>
      <c r="B441" s="10"/>
      <c r="C441" s="11"/>
      <c r="D441" s="10" t="s">
        <v>11</v>
      </c>
      <c r="E441" s="10" t="s">
        <v>189</v>
      </c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U441" s="63"/>
    </row>
    <row r="442" spans="1:21" ht="20.25" x14ac:dyDescent="0.3">
      <c r="A442" s="108"/>
      <c r="B442" s="10"/>
      <c r="C442" s="11"/>
      <c r="D442" s="10" t="s">
        <v>12</v>
      </c>
      <c r="E442" s="21" t="s">
        <v>26</v>
      </c>
      <c r="F442" s="40">
        <f ca="1">NOW()</f>
        <v>44050.016004861114</v>
      </c>
      <c r="G442" s="97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U442" s="63"/>
    </row>
    <row r="443" spans="1:21" ht="20.25" x14ac:dyDescent="0.3">
      <c r="A443" s="108"/>
      <c r="B443" s="10"/>
      <c r="C443" s="11"/>
      <c r="D443" s="10"/>
      <c r="E443" s="10" t="s">
        <v>405</v>
      </c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U443" s="63"/>
    </row>
    <row r="444" spans="1:21" ht="20.25" x14ac:dyDescent="0.3">
      <c r="A444" s="108"/>
      <c r="B444" s="10"/>
      <c r="C444" s="11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U444" s="63"/>
    </row>
    <row r="445" spans="1:21" ht="20.25" x14ac:dyDescent="0.3">
      <c r="A445" s="108"/>
      <c r="B445" s="10"/>
      <c r="C445" s="11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U445" s="63"/>
    </row>
    <row r="446" spans="1:21" ht="20.25" x14ac:dyDescent="0.3">
      <c r="A446" s="108"/>
      <c r="B446" s="12" t="s">
        <v>485</v>
      </c>
      <c r="C446" s="13" t="s">
        <v>190</v>
      </c>
      <c r="D446" s="10" t="s">
        <v>9</v>
      </c>
      <c r="E446" s="10" t="s">
        <v>191</v>
      </c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U446" s="63"/>
    </row>
    <row r="447" spans="1:21" ht="20.25" x14ac:dyDescent="0.3">
      <c r="A447" s="108"/>
      <c r="B447" s="10"/>
      <c r="C447" s="11"/>
      <c r="D447" s="10" t="s">
        <v>11</v>
      </c>
      <c r="E447" s="10" t="s">
        <v>192</v>
      </c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U447" s="63"/>
    </row>
    <row r="448" spans="1:21" ht="20.25" x14ac:dyDescent="0.3">
      <c r="A448" s="108"/>
      <c r="B448" s="10"/>
      <c r="C448" s="11"/>
      <c r="D448" s="10" t="s">
        <v>12</v>
      </c>
      <c r="E448" s="21" t="s">
        <v>26</v>
      </c>
      <c r="F448" s="40">
        <f ca="1">TODAY()</f>
        <v>44050</v>
      </c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U448" s="63"/>
    </row>
    <row r="449" spans="1:21" ht="20.25" x14ac:dyDescent="0.3">
      <c r="A449" s="108"/>
      <c r="B449" s="10"/>
      <c r="C449" s="11"/>
      <c r="D449" s="10"/>
      <c r="E449" s="10" t="s">
        <v>406</v>
      </c>
      <c r="F449" s="10">
        <v>2020</v>
      </c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U449" s="63"/>
    </row>
    <row r="450" spans="1:21" ht="20.25" x14ac:dyDescent="0.3">
      <c r="A450" s="108"/>
      <c r="B450" s="10"/>
      <c r="C450" s="11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U450" s="63"/>
    </row>
    <row r="451" spans="1:21" ht="20.25" x14ac:dyDescent="0.3">
      <c r="A451" s="108"/>
      <c r="B451" s="10"/>
      <c r="C451" s="11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U451" s="63"/>
    </row>
    <row r="452" spans="1:21" ht="20.25" x14ac:dyDescent="0.3">
      <c r="A452" s="108"/>
      <c r="B452" s="12" t="s">
        <v>486</v>
      </c>
      <c r="C452" s="13" t="s">
        <v>193</v>
      </c>
      <c r="D452" s="10" t="s">
        <v>9</v>
      </c>
      <c r="E452" s="10" t="s">
        <v>194</v>
      </c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U452" s="63"/>
    </row>
    <row r="453" spans="1:21" ht="21" x14ac:dyDescent="0.3">
      <c r="A453" s="108"/>
      <c r="B453" s="10"/>
      <c r="C453" s="11"/>
      <c r="D453" s="10" t="s">
        <v>11</v>
      </c>
      <c r="E453" s="10" t="s">
        <v>298</v>
      </c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U453" s="63"/>
    </row>
    <row r="454" spans="1:21" ht="20.25" x14ac:dyDescent="0.3">
      <c r="A454" s="108"/>
      <c r="B454" s="10"/>
      <c r="C454" s="11"/>
      <c r="D454" s="10" t="s">
        <v>12</v>
      </c>
      <c r="E454" s="21" t="s">
        <v>26</v>
      </c>
      <c r="F454" s="40">
        <v>43565</v>
      </c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U454" s="63"/>
    </row>
    <row r="455" spans="1:21" ht="20.25" x14ac:dyDescent="0.3">
      <c r="A455" s="108"/>
      <c r="B455" s="10"/>
      <c r="C455" s="11"/>
      <c r="D455" s="10"/>
      <c r="E455" s="10"/>
      <c r="F455" s="40">
        <v>43570</v>
      </c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U455" s="63"/>
    </row>
    <row r="456" spans="1:21" ht="20.25" x14ac:dyDescent="0.3">
      <c r="A456" s="108"/>
      <c r="B456" s="10"/>
      <c r="C456" s="11"/>
      <c r="D456" s="10"/>
      <c r="E456" s="10" t="s">
        <v>407</v>
      </c>
      <c r="F456" s="10">
        <v>5</v>
      </c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U456" s="63"/>
    </row>
    <row r="457" spans="1:21" ht="20.25" x14ac:dyDescent="0.3">
      <c r="A457" s="108"/>
      <c r="B457" s="10"/>
      <c r="C457" s="11"/>
      <c r="D457" s="10"/>
      <c r="E457" s="10" t="s">
        <v>408</v>
      </c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U457" s="63"/>
    </row>
    <row r="458" spans="1:21" ht="20.25" x14ac:dyDescent="0.3">
      <c r="A458" s="108"/>
      <c r="B458" s="10"/>
      <c r="C458" s="11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U458" s="63"/>
    </row>
    <row r="459" spans="1:21" ht="21" x14ac:dyDescent="0.3">
      <c r="A459" s="108"/>
      <c r="B459" s="12" t="s">
        <v>487</v>
      </c>
      <c r="C459" s="13" t="s">
        <v>195</v>
      </c>
      <c r="D459" s="10" t="s">
        <v>9</v>
      </c>
      <c r="E459" s="35" t="s">
        <v>299</v>
      </c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U459" s="63"/>
    </row>
    <row r="460" spans="1:21" ht="20.25" x14ac:dyDescent="0.3">
      <c r="A460" s="108"/>
      <c r="B460" s="10"/>
      <c r="C460" s="41" t="s">
        <v>196</v>
      </c>
      <c r="D460" s="10" t="s">
        <v>11</v>
      </c>
      <c r="E460" s="10" t="s">
        <v>197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U460" s="63"/>
    </row>
    <row r="461" spans="1:21" ht="20.25" x14ac:dyDescent="0.3">
      <c r="A461" s="108"/>
      <c r="B461" s="10"/>
      <c r="C461" s="11"/>
      <c r="D461" s="10" t="s">
        <v>12</v>
      </c>
      <c r="E461" s="21" t="s">
        <v>26</v>
      </c>
      <c r="F461" s="40">
        <v>43539</v>
      </c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U461" s="63"/>
    </row>
    <row r="462" spans="1:21" ht="20.25" x14ac:dyDescent="0.3">
      <c r="A462" s="108"/>
      <c r="B462" s="10"/>
      <c r="C462" s="11"/>
      <c r="D462" s="10"/>
      <c r="E462" s="10"/>
      <c r="F462" s="40">
        <f ca="1">NOW()</f>
        <v>44050.016004745368</v>
      </c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U462" s="63"/>
    </row>
    <row r="463" spans="1:21" ht="20.25" x14ac:dyDescent="0.3">
      <c r="A463" s="108"/>
      <c r="B463" s="10"/>
      <c r="C463" s="11"/>
      <c r="D463" s="10"/>
      <c r="E463" s="42" t="s">
        <v>409</v>
      </c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U463" s="63"/>
    </row>
    <row r="464" spans="1:21" ht="20.25" x14ac:dyDescent="0.3">
      <c r="A464" s="108"/>
      <c r="B464" s="10"/>
      <c r="C464" s="11"/>
      <c r="D464" s="10"/>
      <c r="E464" s="42" t="s">
        <v>410</v>
      </c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U464" s="63"/>
    </row>
    <row r="465" spans="1:21" ht="20.25" x14ac:dyDescent="0.3">
      <c r="A465" s="108"/>
      <c r="B465" s="10"/>
      <c r="C465" s="11"/>
      <c r="D465" s="10"/>
      <c r="E465" s="42" t="s">
        <v>411</v>
      </c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U465" s="63"/>
    </row>
    <row r="466" spans="1:21" ht="20.25" x14ac:dyDescent="0.3">
      <c r="A466" s="108"/>
      <c r="B466" s="10"/>
      <c r="C466" s="11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U466" s="63"/>
    </row>
    <row r="467" spans="1:21" ht="20.25" x14ac:dyDescent="0.3">
      <c r="A467" s="108"/>
      <c r="B467" s="10"/>
      <c r="C467" s="11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U467" s="63"/>
    </row>
    <row r="468" spans="1:21" ht="20.25" x14ac:dyDescent="0.3">
      <c r="A468" s="108"/>
      <c r="B468" s="12" t="s">
        <v>488</v>
      </c>
      <c r="C468" s="13" t="s">
        <v>198</v>
      </c>
      <c r="D468" s="10" t="s">
        <v>9</v>
      </c>
      <c r="E468" s="10" t="s">
        <v>199</v>
      </c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U468" s="63"/>
    </row>
    <row r="469" spans="1:21" ht="20.25" x14ac:dyDescent="0.3">
      <c r="A469" s="108"/>
      <c r="B469" s="10"/>
      <c r="C469" s="11"/>
      <c r="D469" s="10" t="s">
        <v>11</v>
      </c>
      <c r="E469" s="10" t="s">
        <v>200</v>
      </c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U469" s="63"/>
    </row>
    <row r="470" spans="1:21" ht="20.25" x14ac:dyDescent="0.3">
      <c r="A470" s="108"/>
      <c r="B470" s="10"/>
      <c r="C470" s="11"/>
      <c r="D470" s="10" t="s">
        <v>12</v>
      </c>
      <c r="E470" s="21" t="s">
        <v>26</v>
      </c>
      <c r="F470" s="40">
        <v>43363</v>
      </c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U470" s="63"/>
    </row>
    <row r="471" spans="1:21" ht="20.25" x14ac:dyDescent="0.3">
      <c r="A471" s="108"/>
      <c r="B471" s="10"/>
      <c r="C471" s="11"/>
      <c r="D471" s="10"/>
      <c r="E471" s="38" t="s">
        <v>412</v>
      </c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U471" s="63"/>
    </row>
    <row r="472" spans="1:21" ht="20.25" x14ac:dyDescent="0.3">
      <c r="A472" s="108"/>
      <c r="B472" s="10"/>
      <c r="C472" s="11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U472" s="63"/>
    </row>
    <row r="473" spans="1:21" ht="20.25" x14ac:dyDescent="0.3">
      <c r="A473" s="108"/>
      <c r="B473" s="10"/>
      <c r="C473" s="11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U473" s="63"/>
    </row>
    <row r="474" spans="1:21" ht="20.25" x14ac:dyDescent="0.3">
      <c r="A474" s="108"/>
      <c r="B474" s="10"/>
      <c r="C474" s="11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U474" s="63"/>
    </row>
    <row r="475" spans="1:21" ht="21" x14ac:dyDescent="0.3">
      <c r="A475" s="108"/>
      <c r="B475" s="12" t="s">
        <v>489</v>
      </c>
      <c r="C475" s="13" t="s">
        <v>201</v>
      </c>
      <c r="D475" s="10" t="s">
        <v>9</v>
      </c>
      <c r="E475" s="26" t="s">
        <v>202</v>
      </c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U475" s="63"/>
    </row>
    <row r="476" spans="1:21" ht="21" x14ac:dyDescent="0.3">
      <c r="A476" s="108"/>
      <c r="B476" s="10"/>
      <c r="C476" s="11"/>
      <c r="D476" s="10" t="s">
        <v>11</v>
      </c>
      <c r="E476" s="10" t="s">
        <v>300</v>
      </c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U476" s="63"/>
    </row>
    <row r="477" spans="1:21" ht="20.25" x14ac:dyDescent="0.3">
      <c r="A477" s="108"/>
      <c r="B477" s="10"/>
      <c r="C477" s="11"/>
      <c r="D477" s="10" t="s">
        <v>12</v>
      </c>
      <c r="E477" s="21" t="s">
        <v>26</v>
      </c>
      <c r="F477" s="40">
        <v>43363</v>
      </c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U477" s="63"/>
    </row>
    <row r="478" spans="1:21" ht="20.25" x14ac:dyDescent="0.3">
      <c r="A478" s="108"/>
      <c r="B478" s="10"/>
      <c r="C478" s="11"/>
      <c r="D478" s="10"/>
      <c r="E478" s="38" t="s">
        <v>413</v>
      </c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U478" s="63"/>
    </row>
    <row r="479" spans="1:21" ht="20.25" x14ac:dyDescent="0.3">
      <c r="A479" s="108"/>
      <c r="B479" s="10"/>
      <c r="C479" s="11"/>
      <c r="D479" s="10"/>
      <c r="E479" s="38">
        <f>EOMONTH(F477,2)</f>
        <v>43434</v>
      </c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U479" s="63"/>
    </row>
    <row r="480" spans="1:21" ht="20.25" x14ac:dyDescent="0.3">
      <c r="A480" s="108"/>
      <c r="B480" s="10"/>
      <c r="C480" s="11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U480" s="63"/>
    </row>
    <row r="481" spans="1:21" ht="20.25" x14ac:dyDescent="0.3">
      <c r="A481" s="108"/>
      <c r="B481" s="12" t="s">
        <v>490</v>
      </c>
      <c r="C481" s="13" t="s">
        <v>203</v>
      </c>
      <c r="D481" s="10" t="s">
        <v>9</v>
      </c>
      <c r="E481" s="10" t="s">
        <v>204</v>
      </c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U481" s="63"/>
    </row>
    <row r="482" spans="1:21" ht="21" x14ac:dyDescent="0.3">
      <c r="A482" s="108"/>
      <c r="B482" s="10"/>
      <c r="C482" s="11"/>
      <c r="D482" s="10" t="s">
        <v>11</v>
      </c>
      <c r="E482" s="10" t="s">
        <v>414</v>
      </c>
      <c r="F482" s="38">
        <f ca="1">TODAY()</f>
        <v>44050</v>
      </c>
      <c r="G482" s="26" t="s">
        <v>205</v>
      </c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U482" s="63"/>
    </row>
    <row r="483" spans="1:21" ht="20.25" x14ac:dyDescent="0.3">
      <c r="A483" s="108"/>
      <c r="B483" s="10"/>
      <c r="C483" s="11"/>
      <c r="D483" s="10" t="s">
        <v>12</v>
      </c>
      <c r="E483" s="10" t="s">
        <v>415</v>
      </c>
      <c r="F483" s="10">
        <f ca="1">WEEKDAY(F482,1)</f>
        <v>6</v>
      </c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U483" s="63"/>
    </row>
    <row r="484" spans="1:21" ht="20.25" x14ac:dyDescent="0.3">
      <c r="A484" s="108"/>
      <c r="B484" s="10"/>
      <c r="C484" s="11"/>
      <c r="D484" s="10"/>
      <c r="E484" s="24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U484" s="63"/>
    </row>
    <row r="485" spans="1:21" ht="20.25" x14ac:dyDescent="0.3">
      <c r="A485" s="108"/>
      <c r="B485" s="10"/>
      <c r="C485" s="11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U485" s="63"/>
    </row>
    <row r="486" spans="1:21" ht="20.25" x14ac:dyDescent="0.3">
      <c r="A486" s="108"/>
      <c r="B486" s="17" t="s">
        <v>491</v>
      </c>
      <c r="C486" s="13" t="s">
        <v>209</v>
      </c>
      <c r="D486" s="10" t="s">
        <v>9</v>
      </c>
      <c r="E486" s="10" t="s">
        <v>210</v>
      </c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U486" s="63"/>
    </row>
    <row r="487" spans="1:21" ht="21" x14ac:dyDescent="0.3">
      <c r="A487" s="108"/>
      <c r="B487" s="19"/>
      <c r="C487" s="11"/>
      <c r="D487" s="10" t="s">
        <v>11</v>
      </c>
      <c r="E487" s="10" t="s">
        <v>303</v>
      </c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U487" s="63"/>
    </row>
    <row r="488" spans="1:21" ht="20.25" x14ac:dyDescent="0.3">
      <c r="A488" s="108"/>
      <c r="B488" s="19"/>
      <c r="C488" s="11"/>
      <c r="D488" s="10" t="s">
        <v>12</v>
      </c>
      <c r="E488" s="21" t="s">
        <v>26</v>
      </c>
      <c r="F488" s="40">
        <v>43709</v>
      </c>
      <c r="G488" s="64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U488" s="63"/>
    </row>
    <row r="489" spans="1:21" ht="20.25" x14ac:dyDescent="0.3">
      <c r="A489" s="108"/>
      <c r="B489" s="19"/>
      <c r="C489" s="11"/>
      <c r="D489" s="10"/>
      <c r="E489" s="15"/>
      <c r="F489" s="40">
        <v>43738</v>
      </c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U489" s="63"/>
    </row>
    <row r="490" spans="1:21" ht="20.25" x14ac:dyDescent="0.3">
      <c r="A490" s="108"/>
      <c r="B490" s="10"/>
      <c r="C490" s="11"/>
      <c r="D490" s="10"/>
      <c r="E490" s="21" t="s">
        <v>211</v>
      </c>
      <c r="F490" s="43">
        <v>43721</v>
      </c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U490" s="63"/>
    </row>
    <row r="491" spans="1:21" ht="20.25" x14ac:dyDescent="0.3">
      <c r="A491" s="108"/>
      <c r="B491" s="10"/>
      <c r="C491" s="11"/>
      <c r="D491" s="10"/>
      <c r="E491" s="15"/>
      <c r="F491" s="43">
        <v>43728</v>
      </c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U491" s="7"/>
    </row>
    <row r="492" spans="1:21" ht="20.25" x14ac:dyDescent="0.3">
      <c r="A492" s="108"/>
      <c r="B492" s="10"/>
      <c r="C492" s="44"/>
      <c r="D492" s="10"/>
      <c r="E492" s="10" t="s">
        <v>416</v>
      </c>
      <c r="F492" s="10">
        <f>NETWORKDAYS(F488,F489)</f>
        <v>21</v>
      </c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U492" s="63"/>
    </row>
    <row r="493" spans="1:21" ht="20.25" x14ac:dyDescent="0.3">
      <c r="A493" s="108"/>
      <c r="B493" s="10"/>
      <c r="C493" s="11"/>
      <c r="D493" s="10"/>
      <c r="E493" s="10" t="s">
        <v>417</v>
      </c>
      <c r="F493" s="10">
        <f>NETWORKDAYS(F488,F489,F490:F491)</f>
        <v>19</v>
      </c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U493" s="63"/>
    </row>
    <row r="494" spans="1:21" ht="20.25" x14ac:dyDescent="0.3">
      <c r="A494" s="108"/>
      <c r="B494" s="10"/>
      <c r="C494" s="11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U494" s="63"/>
    </row>
    <row r="495" spans="1:21" ht="20.25" x14ac:dyDescent="0.3">
      <c r="A495" s="108"/>
      <c r="B495" s="10"/>
      <c r="C495" s="11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U495" s="63"/>
    </row>
    <row r="496" spans="1:21" ht="20.25" x14ac:dyDescent="0.3">
      <c r="A496" s="108"/>
      <c r="B496" s="12" t="s">
        <v>492</v>
      </c>
      <c r="C496" s="13" t="s">
        <v>212</v>
      </c>
      <c r="D496" s="10" t="s">
        <v>9</v>
      </c>
      <c r="E496" s="10" t="s">
        <v>213</v>
      </c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U496" s="63"/>
    </row>
    <row r="497" spans="1:21" ht="21" x14ac:dyDescent="0.3">
      <c r="A497" s="108"/>
      <c r="B497" s="10"/>
      <c r="C497" s="11"/>
      <c r="D497" s="10" t="s">
        <v>11</v>
      </c>
      <c r="E497" s="10" t="s">
        <v>304</v>
      </c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U497" s="63"/>
    </row>
    <row r="498" spans="1:21" ht="20.25" x14ac:dyDescent="0.3">
      <c r="A498" s="108"/>
      <c r="B498" s="10"/>
      <c r="C498" s="11"/>
      <c r="D498" s="10" t="s">
        <v>12</v>
      </c>
      <c r="E498" s="21" t="s">
        <v>26</v>
      </c>
      <c r="F498" s="40">
        <v>43709</v>
      </c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U498" s="63"/>
    </row>
    <row r="499" spans="1:21" ht="20.25" x14ac:dyDescent="0.3">
      <c r="A499" s="108"/>
      <c r="B499" s="10"/>
      <c r="C499" s="11"/>
      <c r="D499" s="10"/>
      <c r="E499" s="10"/>
      <c r="F499" s="40">
        <v>43738</v>
      </c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U499" s="63"/>
    </row>
    <row r="500" spans="1:21" ht="20.25" x14ac:dyDescent="0.3">
      <c r="A500" s="108"/>
      <c r="B500" s="10"/>
      <c r="C500" s="11"/>
      <c r="D500" s="10"/>
      <c r="E500" s="21" t="s">
        <v>211</v>
      </c>
      <c r="F500" s="40">
        <v>43722</v>
      </c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U500" s="63"/>
    </row>
    <row r="501" spans="1:21" ht="20.25" x14ac:dyDescent="0.3">
      <c r="A501" s="108"/>
      <c r="B501" s="10"/>
      <c r="C501" s="11"/>
      <c r="D501" s="10"/>
      <c r="E501" s="10"/>
      <c r="F501" s="40">
        <v>43729</v>
      </c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U501" s="63"/>
    </row>
    <row r="502" spans="1:21" ht="21" x14ac:dyDescent="0.3">
      <c r="A502" s="108"/>
      <c r="B502" s="10"/>
      <c r="C502" s="11"/>
      <c r="D502" s="10"/>
      <c r="E502" s="10" t="s">
        <v>418</v>
      </c>
      <c r="F502" s="10">
        <v>11</v>
      </c>
      <c r="G502" s="10"/>
      <c r="H502" s="10" t="s">
        <v>420</v>
      </c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U502" s="63"/>
    </row>
    <row r="503" spans="1:21" ht="20.25" x14ac:dyDescent="0.3">
      <c r="A503" s="108"/>
      <c r="B503" s="10"/>
      <c r="C503" s="11"/>
      <c r="D503" s="10"/>
      <c r="E503" s="10" t="s">
        <v>419</v>
      </c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U503" s="63"/>
    </row>
    <row r="504" spans="1:21" ht="20.25" x14ac:dyDescent="0.3">
      <c r="A504" s="108"/>
      <c r="B504" s="10"/>
      <c r="C504" s="11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U504" s="63"/>
    </row>
    <row r="505" spans="1:21" ht="20.25" x14ac:dyDescent="0.3">
      <c r="A505" s="108"/>
      <c r="B505" s="10"/>
      <c r="C505" s="11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U505" s="63"/>
    </row>
    <row r="506" spans="1:21" ht="20.25" x14ac:dyDescent="0.3">
      <c r="A506" s="108"/>
      <c r="B506" s="12" t="s">
        <v>493</v>
      </c>
      <c r="C506" s="13" t="s">
        <v>214</v>
      </c>
      <c r="D506" s="10" t="s">
        <v>9</v>
      </c>
      <c r="E506" s="10" t="s">
        <v>215</v>
      </c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U506" s="63"/>
    </row>
    <row r="507" spans="1:21" ht="20.25" x14ac:dyDescent="0.3">
      <c r="A507" s="108"/>
      <c r="B507" s="10"/>
      <c r="C507" s="11"/>
      <c r="D507" s="10" t="s">
        <v>11</v>
      </c>
      <c r="E507" s="10" t="s">
        <v>305</v>
      </c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U507" s="63"/>
    </row>
    <row r="508" spans="1:21" ht="20.25" x14ac:dyDescent="0.3">
      <c r="A508" s="108"/>
      <c r="B508" s="10"/>
      <c r="C508" s="11"/>
      <c r="D508" s="10" t="s">
        <v>12</v>
      </c>
      <c r="E508" s="21" t="s">
        <v>26</v>
      </c>
      <c r="F508" s="40">
        <v>43718</v>
      </c>
      <c r="G508" s="64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U508" s="63"/>
    </row>
    <row r="509" spans="1:21" ht="20.25" x14ac:dyDescent="0.3">
      <c r="A509" s="108"/>
      <c r="B509" s="10"/>
      <c r="C509" s="11"/>
      <c r="D509" s="10"/>
      <c r="E509" s="21" t="s">
        <v>211</v>
      </c>
      <c r="F509" s="43">
        <v>43721</v>
      </c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U509" s="63"/>
    </row>
    <row r="510" spans="1:21" ht="20.25" x14ac:dyDescent="0.3">
      <c r="A510" s="108"/>
      <c r="B510" s="10"/>
      <c r="C510" s="11"/>
      <c r="D510" s="10"/>
      <c r="E510" s="10"/>
      <c r="F510" s="40">
        <v>43728</v>
      </c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U510" s="63"/>
    </row>
    <row r="511" spans="1:21" ht="20.25" x14ac:dyDescent="0.3">
      <c r="A511" s="108"/>
      <c r="B511" s="10"/>
      <c r="C511" s="11"/>
      <c r="D511" s="10"/>
      <c r="E511" s="38" t="s">
        <v>421</v>
      </c>
      <c r="F511" s="38">
        <v>43725</v>
      </c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U511" s="63"/>
    </row>
    <row r="512" spans="1:21" ht="20.25" x14ac:dyDescent="0.3">
      <c r="A512" s="108"/>
      <c r="B512" s="10"/>
      <c r="C512" s="11"/>
      <c r="D512" s="10"/>
      <c r="E512" s="38" t="s">
        <v>422</v>
      </c>
      <c r="F512" s="38">
        <v>43726</v>
      </c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U512" s="63"/>
    </row>
    <row r="513" spans="1:21" ht="20.25" x14ac:dyDescent="0.3">
      <c r="A513" s="108"/>
      <c r="B513" s="10"/>
      <c r="C513" s="11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U513" s="63"/>
    </row>
    <row r="514" spans="1:21" ht="20.25" x14ac:dyDescent="0.3">
      <c r="A514" s="108"/>
      <c r="B514" s="10"/>
      <c r="C514" s="11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U514" s="63"/>
    </row>
    <row r="515" spans="1:21" ht="20.25" x14ac:dyDescent="0.3">
      <c r="A515" s="108"/>
      <c r="B515" s="12" t="s">
        <v>494</v>
      </c>
      <c r="C515" s="13" t="s">
        <v>216</v>
      </c>
      <c r="D515" s="10" t="s">
        <v>9</v>
      </c>
      <c r="E515" s="10" t="s">
        <v>217</v>
      </c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U515" s="63"/>
    </row>
    <row r="516" spans="1:21" ht="20.25" x14ac:dyDescent="0.3">
      <c r="A516" s="108"/>
      <c r="B516" s="10"/>
      <c r="C516" s="11"/>
      <c r="D516" s="10" t="s">
        <v>11</v>
      </c>
      <c r="E516" s="10" t="s">
        <v>306</v>
      </c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U516" s="63"/>
    </row>
    <row r="517" spans="1:21" ht="20.25" x14ac:dyDescent="0.3">
      <c r="A517" s="108"/>
      <c r="B517" s="10"/>
      <c r="C517" s="11"/>
      <c r="D517" s="10" t="s">
        <v>12</v>
      </c>
      <c r="E517" s="21" t="s">
        <v>26</v>
      </c>
      <c r="F517" s="40">
        <v>43718</v>
      </c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U517" s="63"/>
    </row>
    <row r="518" spans="1:21" ht="20.25" x14ac:dyDescent="0.3">
      <c r="A518" s="108"/>
      <c r="B518" s="10"/>
      <c r="C518" s="11"/>
      <c r="D518" s="10"/>
      <c r="E518" s="21" t="s">
        <v>211</v>
      </c>
      <c r="F518" s="40">
        <v>43721</v>
      </c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U518" s="63"/>
    </row>
    <row r="519" spans="1:21" ht="20.25" x14ac:dyDescent="0.3">
      <c r="A519" s="108"/>
      <c r="B519" s="10"/>
      <c r="C519" s="11"/>
      <c r="D519" s="10"/>
      <c r="E519" s="10"/>
      <c r="F519" s="40">
        <v>43728</v>
      </c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U519" s="63"/>
    </row>
    <row r="520" spans="1:21" ht="21" x14ac:dyDescent="0.3">
      <c r="A520" s="108"/>
      <c r="B520" s="10"/>
      <c r="C520" s="11"/>
      <c r="D520" s="10"/>
      <c r="E520" s="38" t="s">
        <v>218</v>
      </c>
      <c r="F520" s="10" t="s">
        <v>307</v>
      </c>
      <c r="G520" s="38">
        <v>43724</v>
      </c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U520" s="63"/>
    </row>
    <row r="521" spans="1:21" ht="20.25" x14ac:dyDescent="0.3">
      <c r="A521" s="108"/>
      <c r="B521" s="10"/>
      <c r="C521" s="11"/>
      <c r="D521" s="10"/>
      <c r="E521" s="38" t="s">
        <v>219</v>
      </c>
      <c r="F521" s="10"/>
      <c r="G521" s="38">
        <v>43725</v>
      </c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U521" s="63"/>
    </row>
    <row r="522" spans="1:21" ht="20.25" x14ac:dyDescent="0.3">
      <c r="A522" s="108"/>
      <c r="B522" s="10"/>
      <c r="C522" s="11"/>
      <c r="D522" s="10"/>
      <c r="E522" s="38" t="s">
        <v>220</v>
      </c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U522" s="63"/>
    </row>
    <row r="523" spans="1:21" ht="21" thickBot="1" x14ac:dyDescent="0.35">
      <c r="A523" s="109"/>
      <c r="B523" s="65"/>
      <c r="C523" s="66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7"/>
      <c r="U523" s="68"/>
    </row>
    <row r="524" spans="1:21" ht="20.25" x14ac:dyDescent="0.3">
      <c r="A524" s="104" t="s">
        <v>325</v>
      </c>
      <c r="B524" s="59"/>
      <c r="C524" s="60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61"/>
      <c r="U524" s="62"/>
    </row>
    <row r="525" spans="1:21" ht="20.25" x14ac:dyDescent="0.3">
      <c r="A525" s="105"/>
      <c r="B525" s="12" t="s">
        <v>495</v>
      </c>
      <c r="C525" s="13" t="s">
        <v>89</v>
      </c>
      <c r="D525" s="10" t="s">
        <v>9</v>
      </c>
      <c r="E525" s="10" t="s">
        <v>90</v>
      </c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U525" s="63"/>
    </row>
    <row r="526" spans="1:21" ht="20.25" x14ac:dyDescent="0.3">
      <c r="A526" s="105"/>
      <c r="B526" s="10"/>
      <c r="C526" s="11"/>
      <c r="D526" s="10" t="s">
        <v>11</v>
      </c>
      <c r="E526" s="10" t="s">
        <v>91</v>
      </c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U526" s="63"/>
    </row>
    <row r="527" spans="1:21" ht="20.25" x14ac:dyDescent="0.3">
      <c r="A527" s="105"/>
      <c r="B527" s="10"/>
      <c r="C527" s="11"/>
      <c r="D527" s="10" t="s">
        <v>12</v>
      </c>
      <c r="E527" s="10" t="s">
        <v>423</v>
      </c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U527" s="63"/>
    </row>
    <row r="528" spans="1:21" ht="20.25" x14ac:dyDescent="0.3">
      <c r="A528" s="105"/>
      <c r="B528" s="10"/>
      <c r="C528" s="11"/>
      <c r="D528" s="10"/>
      <c r="E528" s="10" t="s">
        <v>92</v>
      </c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U528" s="63"/>
    </row>
    <row r="529" spans="1:21" ht="20.25" x14ac:dyDescent="0.3">
      <c r="A529" s="105"/>
      <c r="B529" s="10"/>
      <c r="C529" s="11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U529" s="63"/>
    </row>
    <row r="530" spans="1:21" ht="20.25" x14ac:dyDescent="0.3">
      <c r="A530" s="105"/>
      <c r="B530" s="10"/>
      <c r="C530" s="11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U530" s="63"/>
    </row>
    <row r="531" spans="1:21" ht="20.25" x14ac:dyDescent="0.3">
      <c r="A531" s="105"/>
      <c r="B531" s="12" t="s">
        <v>496</v>
      </c>
      <c r="C531" s="13" t="s">
        <v>93</v>
      </c>
      <c r="D531" s="10" t="s">
        <v>9</v>
      </c>
      <c r="E531" s="10" t="s">
        <v>90</v>
      </c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U531" s="63"/>
    </row>
    <row r="532" spans="1:21" ht="20.25" x14ac:dyDescent="0.3">
      <c r="A532" s="105"/>
      <c r="B532" s="10"/>
      <c r="C532" s="11"/>
      <c r="D532" s="10" t="s">
        <v>11</v>
      </c>
      <c r="E532" s="10" t="s">
        <v>94</v>
      </c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U532" s="63"/>
    </row>
    <row r="533" spans="1:21" ht="20.25" x14ac:dyDescent="0.3">
      <c r="A533" s="105"/>
      <c r="B533" s="10"/>
      <c r="C533" s="11"/>
      <c r="D533" s="10" t="s">
        <v>12</v>
      </c>
      <c r="E533" s="10" t="s">
        <v>95</v>
      </c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U533" s="63"/>
    </row>
    <row r="534" spans="1:21" ht="20.25" x14ac:dyDescent="0.3">
      <c r="A534" s="105"/>
      <c r="B534" s="10"/>
      <c r="C534" s="11"/>
      <c r="D534" s="10"/>
      <c r="E534" s="10" t="s">
        <v>96</v>
      </c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U534" s="63"/>
    </row>
    <row r="535" spans="1:21" ht="20.25" x14ac:dyDescent="0.3">
      <c r="A535" s="105"/>
      <c r="B535" s="10"/>
      <c r="C535" s="11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U535" s="63"/>
    </row>
    <row r="536" spans="1:21" ht="20.25" x14ac:dyDescent="0.3">
      <c r="A536" s="105"/>
      <c r="B536" s="10"/>
      <c r="C536" s="11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U536" s="63"/>
    </row>
    <row r="537" spans="1:21" ht="20.25" x14ac:dyDescent="0.3">
      <c r="A537" s="105"/>
      <c r="B537" s="12" t="s">
        <v>497</v>
      </c>
      <c r="C537" s="13" t="s">
        <v>97</v>
      </c>
      <c r="D537" s="10" t="s">
        <v>9</v>
      </c>
      <c r="E537" s="10" t="s">
        <v>98</v>
      </c>
      <c r="F537" s="10">
        <v>4</v>
      </c>
      <c r="G537" s="10">
        <v>6</v>
      </c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U537" s="63"/>
    </row>
    <row r="538" spans="1:21" ht="20.25" x14ac:dyDescent="0.3">
      <c r="A538" s="105"/>
      <c r="B538" s="10"/>
      <c r="C538" s="11"/>
      <c r="D538" s="10" t="s">
        <v>11</v>
      </c>
      <c r="E538" s="10" t="s">
        <v>99</v>
      </c>
      <c r="F538" s="10">
        <v>6</v>
      </c>
      <c r="G538" s="10">
        <v>2</v>
      </c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U538" s="63"/>
    </row>
    <row r="539" spans="1:21" ht="20.25" x14ac:dyDescent="0.3">
      <c r="A539" s="105"/>
      <c r="B539" s="10"/>
      <c r="C539" s="11"/>
      <c r="D539" s="10" t="s">
        <v>12</v>
      </c>
      <c r="E539" s="10" t="s">
        <v>424</v>
      </c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U539" s="63"/>
    </row>
    <row r="540" spans="1:21" ht="20.25" x14ac:dyDescent="0.3">
      <c r="A540" s="105"/>
      <c r="B540" s="10"/>
      <c r="C540" s="11"/>
      <c r="D540" s="10"/>
      <c r="E540" s="10" t="s">
        <v>425</v>
      </c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U540" s="63"/>
    </row>
    <row r="541" spans="1:21" ht="20.25" x14ac:dyDescent="0.3">
      <c r="A541" s="105"/>
      <c r="B541" s="10"/>
      <c r="C541" s="11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U541" s="63"/>
    </row>
    <row r="542" spans="1:21" ht="20.25" x14ac:dyDescent="0.3">
      <c r="A542" s="105"/>
      <c r="B542" s="12" t="s">
        <v>498</v>
      </c>
      <c r="C542" s="13" t="s">
        <v>100</v>
      </c>
      <c r="D542" s="10" t="s">
        <v>9</v>
      </c>
      <c r="E542" s="10" t="s">
        <v>101</v>
      </c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U542" s="63"/>
    </row>
    <row r="543" spans="1:21" ht="20.25" x14ac:dyDescent="0.3">
      <c r="A543" s="105"/>
      <c r="B543" s="10"/>
      <c r="C543" s="11"/>
      <c r="D543" s="10" t="s">
        <v>11</v>
      </c>
      <c r="E543" s="10" t="s">
        <v>102</v>
      </c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U543" s="63"/>
    </row>
    <row r="544" spans="1:21" ht="20.25" x14ac:dyDescent="0.3">
      <c r="A544" s="105"/>
      <c r="B544" s="10"/>
      <c r="C544" s="11"/>
      <c r="D544" s="10" t="s">
        <v>12</v>
      </c>
      <c r="E544" s="10">
        <f>MOD(10,3)</f>
        <v>1</v>
      </c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U544" s="63"/>
    </row>
    <row r="545" spans="1:21" ht="20.25" x14ac:dyDescent="0.3">
      <c r="A545" s="105"/>
      <c r="B545" s="10"/>
      <c r="C545" s="11"/>
      <c r="D545" s="10"/>
      <c r="E545" s="21" t="s">
        <v>59</v>
      </c>
      <c r="F545" s="29" t="s">
        <v>103</v>
      </c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U545" s="63"/>
    </row>
    <row r="546" spans="1:21" ht="21" x14ac:dyDescent="0.3">
      <c r="A546" s="105"/>
      <c r="B546" s="10"/>
      <c r="C546" s="11"/>
      <c r="D546" s="10"/>
      <c r="E546" s="10" t="s">
        <v>525</v>
      </c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U546" s="63"/>
    </row>
    <row r="547" spans="1:21" ht="20.25" x14ac:dyDescent="0.3">
      <c r="A547" s="105"/>
      <c r="B547" s="10"/>
      <c r="C547" s="11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U547" s="63"/>
    </row>
    <row r="548" spans="1:21" ht="20.25" x14ac:dyDescent="0.3">
      <c r="A548" s="105"/>
      <c r="B548" s="10"/>
      <c r="C548" s="11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U548" s="63"/>
    </row>
    <row r="549" spans="1:21" ht="20.25" x14ac:dyDescent="0.3">
      <c r="A549" s="105"/>
      <c r="B549" s="12" t="s">
        <v>499</v>
      </c>
      <c r="C549" s="13" t="s">
        <v>104</v>
      </c>
      <c r="D549" s="10" t="s">
        <v>9</v>
      </c>
      <c r="E549" s="10" t="s">
        <v>105</v>
      </c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U549" s="63"/>
    </row>
    <row r="550" spans="1:21" ht="20.25" x14ac:dyDescent="0.3">
      <c r="A550" s="105"/>
      <c r="B550" s="10"/>
      <c r="C550" s="11"/>
      <c r="D550" s="10" t="s">
        <v>11</v>
      </c>
      <c r="E550" s="10" t="s">
        <v>106</v>
      </c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U550" s="63"/>
    </row>
    <row r="551" spans="1:21" ht="20.25" x14ac:dyDescent="0.3">
      <c r="A551" s="105"/>
      <c r="B551" s="10"/>
      <c r="C551" s="11"/>
      <c r="D551" s="10" t="s">
        <v>12</v>
      </c>
      <c r="E551" s="10" t="s">
        <v>107</v>
      </c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U551" s="63"/>
    </row>
    <row r="552" spans="1:21" ht="20.25" x14ac:dyDescent="0.3">
      <c r="A552" s="105"/>
      <c r="B552" s="10"/>
      <c r="C552" s="11"/>
      <c r="D552" s="10"/>
      <c r="E552" s="10" t="s">
        <v>426</v>
      </c>
      <c r="F552" s="10" t="s">
        <v>108</v>
      </c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U552" s="63"/>
    </row>
    <row r="553" spans="1:21" ht="20.25" x14ac:dyDescent="0.3">
      <c r="A553" s="105"/>
      <c r="B553" s="10"/>
      <c r="C553" s="11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U553" s="63"/>
    </row>
    <row r="554" spans="1:21" ht="20.25" x14ac:dyDescent="0.3">
      <c r="A554" s="105"/>
      <c r="B554" s="10"/>
      <c r="C554" s="11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U554" s="63"/>
    </row>
    <row r="555" spans="1:21" ht="20.25" x14ac:dyDescent="0.3">
      <c r="A555" s="105"/>
      <c r="B555" s="12" t="s">
        <v>500</v>
      </c>
      <c r="C555" s="13" t="s">
        <v>109</v>
      </c>
      <c r="D555" s="10" t="s">
        <v>9</v>
      </c>
      <c r="E555" s="10" t="s">
        <v>110</v>
      </c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U555" s="63"/>
    </row>
    <row r="556" spans="1:21" ht="21" x14ac:dyDescent="0.3">
      <c r="A556" s="105"/>
      <c r="B556" s="10"/>
      <c r="C556" s="11"/>
      <c r="D556" s="10" t="s">
        <v>11</v>
      </c>
      <c r="E556" s="10" t="s">
        <v>291</v>
      </c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U556" s="63"/>
    </row>
    <row r="557" spans="1:21" ht="20.25" x14ac:dyDescent="0.3">
      <c r="A557" s="105"/>
      <c r="B557" s="10"/>
      <c r="C557" s="11"/>
      <c r="D557" s="10" t="s">
        <v>12</v>
      </c>
      <c r="E557" s="10" t="s">
        <v>111</v>
      </c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U557" s="63"/>
    </row>
    <row r="558" spans="1:21" ht="20.25" x14ac:dyDescent="0.3">
      <c r="A558" s="105"/>
      <c r="B558" s="10"/>
      <c r="C558" s="11"/>
      <c r="D558" s="10"/>
      <c r="E558" s="10" t="s">
        <v>112</v>
      </c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U558" s="63"/>
    </row>
    <row r="559" spans="1:21" ht="20.25" x14ac:dyDescent="0.3">
      <c r="A559" s="105"/>
      <c r="B559" s="10"/>
      <c r="C559" s="11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U559" s="63"/>
    </row>
    <row r="560" spans="1:21" ht="21" x14ac:dyDescent="0.3">
      <c r="A560" s="105"/>
      <c r="B560" s="10"/>
      <c r="C560" s="11"/>
      <c r="D560" s="10"/>
      <c r="E560" s="10"/>
      <c r="F560" s="10"/>
      <c r="G560" s="33" t="s">
        <v>113</v>
      </c>
      <c r="H560" s="21">
        <v>89</v>
      </c>
      <c r="I560" s="21">
        <f>RANK(H560,$H$560:$H$563,1)</f>
        <v>3</v>
      </c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U560" s="63"/>
    </row>
    <row r="561" spans="1:24" ht="21" x14ac:dyDescent="0.3">
      <c r="A561" s="105"/>
      <c r="B561" s="12" t="s">
        <v>501</v>
      </c>
      <c r="C561" s="13" t="s">
        <v>114</v>
      </c>
      <c r="D561" s="10" t="s">
        <v>9</v>
      </c>
      <c r="E561" s="26" t="s">
        <v>115</v>
      </c>
      <c r="F561" s="10"/>
      <c r="G561" s="33" t="s">
        <v>116</v>
      </c>
      <c r="H561" s="21">
        <v>92</v>
      </c>
      <c r="I561" s="21" t="s">
        <v>427</v>
      </c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U561" s="63"/>
    </row>
    <row r="562" spans="1:24" ht="21" x14ac:dyDescent="0.3">
      <c r="A562" s="105"/>
      <c r="B562" s="10"/>
      <c r="C562" s="11"/>
      <c r="D562" s="10" t="s">
        <v>11</v>
      </c>
      <c r="E562" s="10" t="s">
        <v>292</v>
      </c>
      <c r="F562" s="10"/>
      <c r="G562" s="33" t="s">
        <v>117</v>
      </c>
      <c r="H562" s="21">
        <v>23</v>
      </c>
      <c r="I562" s="21">
        <f t="shared" ref="I562:I563" si="2">RANK(H562,$H$560:$H$563,1)</f>
        <v>1</v>
      </c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U562" s="63"/>
    </row>
    <row r="563" spans="1:24" ht="21" x14ac:dyDescent="0.3">
      <c r="A563" s="105"/>
      <c r="B563" s="10"/>
      <c r="C563" s="11"/>
      <c r="D563" s="10" t="s">
        <v>12</v>
      </c>
      <c r="E563" s="33"/>
      <c r="F563" s="29"/>
      <c r="G563" s="33" t="s">
        <v>118</v>
      </c>
      <c r="H563" s="21">
        <v>80</v>
      </c>
      <c r="I563" s="21">
        <f t="shared" si="2"/>
        <v>2</v>
      </c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U563" s="63"/>
    </row>
    <row r="564" spans="1:24" ht="21" x14ac:dyDescent="0.3">
      <c r="A564" s="105"/>
      <c r="B564" s="10"/>
      <c r="C564" s="11"/>
      <c r="D564" s="10"/>
      <c r="E564" s="34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U564" s="63"/>
    </row>
    <row r="565" spans="1:24" ht="20.25" x14ac:dyDescent="0.3">
      <c r="A565" s="105"/>
      <c r="B565" s="10"/>
      <c r="C565" s="11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U565" s="63"/>
    </row>
    <row r="566" spans="1:24" ht="20.25" x14ac:dyDescent="0.3">
      <c r="A566" s="105"/>
      <c r="B566" s="10"/>
      <c r="C566" s="11"/>
      <c r="D566" s="10"/>
      <c r="E566" s="10"/>
      <c r="F566" s="10"/>
      <c r="G566" s="98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U566" s="63"/>
    </row>
    <row r="567" spans="1:24" ht="20.25" x14ac:dyDescent="0.3">
      <c r="A567" s="105"/>
      <c r="B567" s="10"/>
      <c r="C567" s="11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U567" s="63"/>
    </row>
    <row r="568" spans="1:24" ht="20.25" x14ac:dyDescent="0.3">
      <c r="A568" s="105"/>
      <c r="B568" s="10"/>
      <c r="C568" s="11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U568" s="63"/>
    </row>
    <row r="569" spans="1:24" ht="20.25" x14ac:dyDescent="0.3">
      <c r="A569" s="105"/>
      <c r="B569" s="10"/>
      <c r="C569" s="11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U569" s="63"/>
    </row>
    <row r="570" spans="1:24" ht="21" x14ac:dyDescent="0.3">
      <c r="A570" s="105"/>
      <c r="B570" s="12" t="s">
        <v>502</v>
      </c>
      <c r="C570" s="14" t="s">
        <v>428</v>
      </c>
      <c r="D570" s="30" t="s">
        <v>9</v>
      </c>
      <c r="E570" s="36" t="s">
        <v>526</v>
      </c>
      <c r="F570" s="26" t="s">
        <v>174</v>
      </c>
      <c r="G570" s="10"/>
      <c r="H570" s="10"/>
      <c r="I570" s="10" t="s">
        <v>429</v>
      </c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U570" s="63"/>
    </row>
    <row r="571" spans="1:24" ht="21" x14ac:dyDescent="0.3">
      <c r="A571" s="105"/>
      <c r="B571" s="10"/>
      <c r="C571" s="37"/>
      <c r="D571" s="30" t="s">
        <v>11</v>
      </c>
      <c r="E571" s="36"/>
      <c r="F571" s="10"/>
      <c r="G571" s="10"/>
      <c r="H571" s="10"/>
      <c r="I571" s="10" t="s">
        <v>430</v>
      </c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U571" s="63"/>
    </row>
    <row r="572" spans="1:24" ht="21" x14ac:dyDescent="0.3">
      <c r="A572" s="105"/>
      <c r="B572" s="10"/>
      <c r="C572" s="11"/>
      <c r="D572" s="10"/>
      <c r="E572" s="10"/>
      <c r="F572" s="10"/>
      <c r="G572" s="10"/>
      <c r="H572" s="10"/>
      <c r="I572" s="10" t="s">
        <v>431</v>
      </c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U572" s="63"/>
    </row>
    <row r="573" spans="1:24" ht="21" x14ac:dyDescent="0.3">
      <c r="A573" s="105"/>
      <c r="B573" s="10"/>
      <c r="C573" s="11"/>
      <c r="D573" s="10"/>
      <c r="E573" s="10"/>
      <c r="F573" s="10">
        <f>SUBTOTAL(1,H560:H563)</f>
        <v>71</v>
      </c>
      <c r="G573" s="10"/>
      <c r="H573" s="10"/>
      <c r="I573" s="10" t="s">
        <v>432</v>
      </c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U573" s="63"/>
    </row>
    <row r="574" spans="1:24" s="99" customFormat="1" ht="20.25" x14ac:dyDescent="0.3">
      <c r="A574" s="105"/>
      <c r="B574" s="10"/>
      <c r="C574" s="11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7"/>
      <c r="U574" s="7"/>
      <c r="V574" s="7"/>
      <c r="W574" s="7"/>
      <c r="X574" s="7"/>
    </row>
    <row r="575" spans="1:24" ht="20.25" x14ac:dyDescent="0.3">
      <c r="A575" s="105"/>
      <c r="B575" s="10"/>
      <c r="C575" s="11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</row>
    <row r="576" spans="1:24" ht="21" x14ac:dyDescent="0.3">
      <c r="A576" s="105"/>
      <c r="B576" s="12" t="s">
        <v>528</v>
      </c>
      <c r="C576" s="13" t="s">
        <v>529</v>
      </c>
      <c r="D576" s="10" t="s">
        <v>9</v>
      </c>
      <c r="E576" s="26" t="s">
        <v>530</v>
      </c>
      <c r="F576" s="10"/>
      <c r="G576" s="15" t="s">
        <v>534</v>
      </c>
      <c r="H576" s="15">
        <v>100</v>
      </c>
      <c r="I576" s="15"/>
      <c r="J576" s="15"/>
      <c r="K576" s="10"/>
      <c r="L576" s="10"/>
      <c r="M576" s="10"/>
      <c r="N576" s="10"/>
      <c r="O576" s="10"/>
      <c r="P576" s="10"/>
      <c r="Q576" s="10"/>
      <c r="R576" s="10"/>
      <c r="S576" s="10"/>
    </row>
    <row r="577" spans="1:19" ht="21" x14ac:dyDescent="0.3">
      <c r="A577" s="105"/>
      <c r="B577" s="10"/>
      <c r="C577" s="11"/>
      <c r="D577" s="10" t="s">
        <v>11</v>
      </c>
      <c r="E577" s="10" t="s">
        <v>540</v>
      </c>
      <c r="F577" s="10"/>
      <c r="G577" s="15" t="s">
        <v>533</v>
      </c>
      <c r="H577" s="15">
        <v>2</v>
      </c>
      <c r="I577" s="15"/>
      <c r="J577" s="15"/>
      <c r="K577" s="10"/>
      <c r="L577" s="10"/>
      <c r="M577" s="10"/>
      <c r="N577" s="10"/>
      <c r="O577" s="10"/>
      <c r="P577" s="10"/>
      <c r="Q577" s="10"/>
      <c r="R577" s="10"/>
      <c r="S577" s="10"/>
    </row>
    <row r="578" spans="1:19" ht="20.25" x14ac:dyDescent="0.3">
      <c r="A578" s="105"/>
      <c r="B578" s="10"/>
      <c r="C578" s="11"/>
      <c r="D578" s="10" t="s">
        <v>536</v>
      </c>
      <c r="E578" s="10" t="s">
        <v>538</v>
      </c>
      <c r="F578" s="10" t="str">
        <f ca="1">INDIRECT("G579")</f>
        <v>H579</v>
      </c>
      <c r="G578" s="15" t="s">
        <v>532</v>
      </c>
      <c r="H578" s="15">
        <v>1</v>
      </c>
      <c r="I578" s="15"/>
      <c r="J578" s="15"/>
      <c r="K578" s="10"/>
      <c r="L578" s="10"/>
      <c r="M578" s="10"/>
      <c r="N578" s="10"/>
      <c r="O578" s="10"/>
      <c r="P578" s="10"/>
      <c r="Q578" s="10"/>
      <c r="R578" s="10"/>
      <c r="S578" s="10"/>
    </row>
    <row r="579" spans="1:19" ht="20.25" x14ac:dyDescent="0.3">
      <c r="A579" s="105"/>
      <c r="B579" s="10"/>
      <c r="C579" s="11"/>
      <c r="D579" s="10" t="s">
        <v>537</v>
      </c>
      <c r="E579" s="10" t="s">
        <v>539</v>
      </c>
      <c r="F579" s="10">
        <f ca="1">INDIRECT(G579)</f>
        <v>4</v>
      </c>
      <c r="G579" s="100" t="s">
        <v>535</v>
      </c>
      <c r="H579" s="100">
        <v>4</v>
      </c>
      <c r="I579" s="15"/>
      <c r="J579" s="15"/>
      <c r="K579" s="10"/>
      <c r="L579" s="10"/>
      <c r="M579" s="10"/>
      <c r="N579" s="10"/>
      <c r="O579" s="10"/>
      <c r="P579" s="10"/>
      <c r="Q579" s="10"/>
      <c r="R579" s="10"/>
      <c r="S579" s="10"/>
    </row>
    <row r="580" spans="1:19" ht="20.25" x14ac:dyDescent="0.3">
      <c r="A580" s="105"/>
      <c r="B580" s="10"/>
      <c r="C580" s="11"/>
      <c r="D580" s="10"/>
      <c r="E580" s="10"/>
      <c r="F580" s="10"/>
      <c r="G580" s="15" t="s">
        <v>531</v>
      </c>
      <c r="H580" s="101">
        <v>444</v>
      </c>
      <c r="I580" s="15"/>
      <c r="J580" s="15"/>
      <c r="K580" s="10"/>
      <c r="L580" s="10"/>
      <c r="M580" s="10"/>
      <c r="N580" s="10"/>
      <c r="O580" s="10"/>
      <c r="P580" s="10"/>
      <c r="Q580" s="10"/>
      <c r="R580" s="10"/>
      <c r="S580" s="10"/>
    </row>
    <row r="581" spans="1:19" ht="20.25" x14ac:dyDescent="0.3">
      <c r="B581" s="10"/>
      <c r="C581" s="11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</row>
    <row r="582" spans="1:19" ht="20.25" x14ac:dyDescent="0.3">
      <c r="B582" s="10"/>
      <c r="C582" s="11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</row>
    <row r="583" spans="1:19" ht="20.25" x14ac:dyDescent="0.3">
      <c r="B583" s="10"/>
      <c r="C583" s="11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</row>
    <row r="584" spans="1:19" ht="20.25" x14ac:dyDescent="0.3">
      <c r="B584" s="10"/>
      <c r="C584" s="11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</row>
    <row r="585" spans="1:19" ht="20.25" x14ac:dyDescent="0.3">
      <c r="B585" s="10"/>
      <c r="C585" s="11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</row>
    <row r="586" spans="1:19" ht="20.25" x14ac:dyDescent="0.3">
      <c r="B586" s="10"/>
      <c r="C586" s="11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</row>
    <row r="587" spans="1:19" ht="20.25" x14ac:dyDescent="0.3">
      <c r="B587" s="10"/>
      <c r="C587" s="11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</row>
    <row r="588" spans="1:19" ht="20.25" x14ac:dyDescent="0.3">
      <c r="B588" s="10"/>
      <c r="C588" s="11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</row>
    <row r="589" spans="1:19" ht="20.25" x14ac:dyDescent="0.3">
      <c r="B589" s="10"/>
      <c r="C589" s="11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</row>
    <row r="590" spans="1:19" ht="20.25" x14ac:dyDescent="0.3">
      <c r="B590" s="10"/>
      <c r="C590" s="11"/>
      <c r="D590" s="10" t="s">
        <v>527</v>
      </c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</row>
    <row r="591" spans="1:19" ht="20.25" x14ac:dyDescent="0.3">
      <c r="B591" s="10"/>
      <c r="C591" s="11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</row>
    <row r="592" spans="1:19" ht="20.25" x14ac:dyDescent="0.3">
      <c r="B592" s="10"/>
      <c r="C592" s="11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</row>
    <row r="593" spans="2:19" ht="20.25" x14ac:dyDescent="0.3">
      <c r="B593" s="10"/>
      <c r="C593" s="11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</row>
    <row r="594" spans="2:19" ht="20.25" x14ac:dyDescent="0.3">
      <c r="B594" s="10"/>
      <c r="C594" s="11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</row>
    <row r="595" spans="2:19" ht="20.25" x14ac:dyDescent="0.3">
      <c r="B595" s="10"/>
      <c r="C595" s="11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</row>
    <row r="596" spans="2:19" ht="20.25" x14ac:dyDescent="0.3">
      <c r="B596" s="10"/>
      <c r="C596" s="11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</row>
    <row r="597" spans="2:19" ht="20.25" x14ac:dyDescent="0.3">
      <c r="B597" s="10"/>
      <c r="C597" s="11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</row>
    <row r="598" spans="2:19" ht="20.25" x14ac:dyDescent="0.3">
      <c r="B598" s="10"/>
      <c r="C598" s="11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</row>
    <row r="599" spans="2:19" ht="20.25" x14ac:dyDescent="0.3">
      <c r="B599" s="10"/>
      <c r="C599" s="11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</row>
    <row r="600" spans="2:19" ht="20.25" x14ac:dyDescent="0.3">
      <c r="B600" s="10"/>
      <c r="C600" s="11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</row>
    <row r="601" spans="2:19" ht="20.25" x14ac:dyDescent="0.3">
      <c r="B601" s="10"/>
      <c r="C601" s="11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</row>
    <row r="602" spans="2:19" ht="20.25" x14ac:dyDescent="0.3">
      <c r="B602" s="10"/>
      <c r="C602" s="11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</row>
    <row r="603" spans="2:19" ht="20.25" x14ac:dyDescent="0.3">
      <c r="B603" s="10"/>
      <c r="C603" s="11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</row>
    <row r="604" spans="2:19" ht="20.25" x14ac:dyDescent="0.3">
      <c r="B604" s="10"/>
      <c r="C604" s="11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</row>
    <row r="605" spans="2:19" ht="20.25" x14ac:dyDescent="0.3">
      <c r="B605" s="10"/>
      <c r="C605" s="11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</row>
    <row r="606" spans="2:19" ht="20.25" x14ac:dyDescent="0.3">
      <c r="B606" s="10"/>
      <c r="C606" s="11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</row>
    <row r="607" spans="2:19" ht="20.25" x14ac:dyDescent="0.3">
      <c r="B607" s="10"/>
      <c r="C607" s="11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</row>
    <row r="608" spans="2:19" ht="20.25" x14ac:dyDescent="0.3">
      <c r="B608" s="10"/>
      <c r="C608" s="11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</row>
    <row r="609" spans="2:19" ht="20.25" x14ac:dyDescent="0.3">
      <c r="B609" s="10"/>
      <c r="C609" s="11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</row>
    <row r="610" spans="2:19" ht="20.25" x14ac:dyDescent="0.3">
      <c r="B610" s="10"/>
      <c r="C610" s="11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</row>
    <row r="611" spans="2:19" ht="20.25" x14ac:dyDescent="0.3">
      <c r="B611" s="10"/>
      <c r="C611" s="11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</row>
    <row r="612" spans="2:19" ht="20.25" x14ac:dyDescent="0.3">
      <c r="B612" s="10"/>
      <c r="C612" s="11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</row>
    <row r="613" spans="2:19" ht="20.25" x14ac:dyDescent="0.3">
      <c r="B613" s="10"/>
      <c r="C613" s="11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</row>
    <row r="614" spans="2:19" ht="20.25" x14ac:dyDescent="0.3">
      <c r="B614" s="10"/>
      <c r="C614" s="11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</row>
    <row r="615" spans="2:19" ht="20.25" x14ac:dyDescent="0.3">
      <c r="B615" s="10"/>
      <c r="C615" s="11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</row>
    <row r="616" spans="2:19" ht="20.25" x14ac:dyDescent="0.3">
      <c r="B616" s="10"/>
      <c r="C616" s="11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</row>
    <row r="617" spans="2:19" ht="20.25" x14ac:dyDescent="0.3">
      <c r="B617" s="10"/>
      <c r="C617" s="11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</row>
    <row r="618" spans="2:19" ht="20.25" x14ac:dyDescent="0.3">
      <c r="B618" s="10"/>
      <c r="C618" s="11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</row>
    <row r="619" spans="2:19" ht="20.25" x14ac:dyDescent="0.3">
      <c r="B619" s="10"/>
      <c r="C619" s="11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</row>
    <row r="620" spans="2:19" ht="20.25" x14ac:dyDescent="0.3">
      <c r="B620" s="10"/>
      <c r="C620" s="11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</row>
    <row r="621" spans="2:19" ht="20.25" x14ac:dyDescent="0.3">
      <c r="B621" s="10"/>
      <c r="C621" s="11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</row>
    <row r="622" spans="2:19" ht="20.25" x14ac:dyDescent="0.3">
      <c r="B622" s="10"/>
      <c r="C622" s="11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</row>
    <row r="623" spans="2:19" ht="20.25" x14ac:dyDescent="0.3">
      <c r="B623" s="10"/>
      <c r="C623" s="11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</row>
    <row r="624" spans="2:19" ht="20.25" x14ac:dyDescent="0.3">
      <c r="B624" s="10"/>
      <c r="C624" s="11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</row>
    <row r="625" spans="2:19" ht="20.25" x14ac:dyDescent="0.3">
      <c r="B625" s="10"/>
      <c r="C625" s="11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</row>
    <row r="626" spans="2:19" ht="20.25" x14ac:dyDescent="0.3">
      <c r="B626" s="10"/>
      <c r="C626" s="11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</row>
    <row r="627" spans="2:19" ht="20.25" x14ac:dyDescent="0.3">
      <c r="B627" s="10"/>
      <c r="C627" s="11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</row>
    <row r="628" spans="2:19" ht="20.25" x14ac:dyDescent="0.3">
      <c r="B628" s="10"/>
      <c r="C628" s="11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</row>
    <row r="629" spans="2:19" ht="20.25" x14ac:dyDescent="0.3">
      <c r="B629" s="10"/>
      <c r="C629" s="11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</row>
    <row r="630" spans="2:19" ht="20.25" x14ac:dyDescent="0.3">
      <c r="B630" s="10"/>
      <c r="C630" s="11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</row>
    <row r="631" spans="2:19" ht="20.25" x14ac:dyDescent="0.3">
      <c r="B631" s="10"/>
      <c r="C631" s="11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</row>
  </sheetData>
  <mergeCells count="10">
    <mergeCell ref="A524:A580"/>
    <mergeCell ref="A6:A87"/>
    <mergeCell ref="A194:A341"/>
    <mergeCell ref="F415:F416"/>
    <mergeCell ref="H277:J278"/>
    <mergeCell ref="A88:A138"/>
    <mergeCell ref="A139:A165"/>
    <mergeCell ref="A166:A193"/>
    <mergeCell ref="A342:A418"/>
    <mergeCell ref="A419:A523"/>
  </mergeCells>
  <phoneticPr fontId="3" type="noConversion"/>
  <dataValidations count="6">
    <dataValidation type="list" allowBlank="1" showInputMessage="1" showErrorMessage="1" sqref="G240:H240 J240" xr:uid="{00000000-0002-0000-0100-000000000000}">
      <formula1>$F$231:$F$238</formula1>
    </dataValidation>
    <dataValidation type="list" allowBlank="1" showInputMessage="1" showErrorMessage="1" sqref="F317 F338" xr:uid="{00000000-0002-0000-0100-000001000000}">
      <formula1>$E$306:$J$306</formula1>
    </dataValidation>
    <dataValidation type="list" allowBlank="1" showInputMessage="1" showErrorMessage="1" sqref="F316 F337" xr:uid="{00000000-0002-0000-0100-000002000000}">
      <formula1>$F$307:$F$314</formula1>
    </dataValidation>
    <dataValidation type="list" allowBlank="1" showInputMessage="1" showErrorMessage="1" sqref="F244 F282" xr:uid="{00000000-0002-0000-0100-000003000000}">
      <formula1>$G$231:$G$234</formula1>
    </dataValidation>
    <dataValidation type="list" errorStyle="warning" allowBlank="1" showInputMessage="1" showErrorMessage="1" sqref="F243 F281" xr:uid="{00000000-0002-0000-0100-000004000000}">
      <formula1>"2018,2019"</formula1>
    </dataValidation>
    <dataValidation type="list" errorStyle="warning" allowBlank="1" showInputMessage="1" showErrorMessage="1" sqref="F240 F278 F261" xr:uid="{00000000-0002-0000-0100-000005000000}">
      <formula1>$F$231:$F$238</formula1>
    </dataValidation>
  </dataValidations>
  <hyperlinks>
    <hyperlink ref="F415" r:id="rId1" xr:uid="{00000000-0004-0000-0100-000000000000}"/>
    <hyperlink ref="E264" r:id="rId2" xr:uid="{00000000-0004-0000-0100-000001000000}"/>
  </hyperlinks>
  <pageMargins left="0.7" right="0.7" top="0.75" bottom="0.75" header="0.3" footer="0.3"/>
  <pageSetup paperSize="9" orientation="portrait" horizontalDpi="300" verticalDpi="300" r:id="rId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函数知识点</vt:lpstr>
      <vt:lpstr>函数列表</vt:lpstr>
      <vt:lpstr>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</dc:creator>
  <cp:lastModifiedBy>56463</cp:lastModifiedBy>
  <dcterms:created xsi:type="dcterms:W3CDTF">2020-07-06T06:58:23Z</dcterms:created>
  <dcterms:modified xsi:type="dcterms:W3CDTF">2020-08-06T16:23:09Z</dcterms:modified>
</cp:coreProperties>
</file>