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ParallelComputing\HOMEWORKS\PC-Homework-3\out\"/>
    </mc:Choice>
  </mc:AlternateContent>
  <xr:revisionPtr revIDLastSave="0" documentId="13_ncr:1_{73FB3A5A-CE85-409E-A131-D72106CB95A2}" xr6:coauthVersionLast="47" xr6:coauthVersionMax="47" xr10:uidLastSave="{00000000-0000-0000-0000-000000000000}"/>
  <bookViews>
    <workbookView xWindow="14295" yWindow="0" windowWidth="14610" windowHeight="15585" xr2:uid="{F5D0FA2F-A337-254A-AACA-D7D4E1038BF3}"/>
  </bookViews>
  <sheets>
    <sheet name="Weak Scaling" sheetId="1" r:id="rId1"/>
    <sheet name="Strong 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1" l="1"/>
  <c r="J17" i="1"/>
  <c r="L17" i="1" s="1"/>
  <c r="J16" i="1"/>
  <c r="L16" i="1" s="1"/>
  <c r="J15" i="1"/>
  <c r="L15" i="1" s="1"/>
  <c r="J14" i="1"/>
  <c r="J13" i="1"/>
  <c r="J12" i="1"/>
  <c r="L12" i="1" s="1"/>
  <c r="J11" i="1"/>
  <c r="L11" i="1" s="1"/>
  <c r="F15" i="2"/>
  <c r="E15" i="2"/>
  <c r="D15" i="2"/>
  <c r="N16" i="2"/>
  <c r="M16" i="2" s="1"/>
  <c r="N17" i="2"/>
  <c r="M17" i="2" s="1"/>
  <c r="N18" i="2"/>
  <c r="M18" i="2" s="1"/>
  <c r="N15" i="2"/>
  <c r="M15" i="2" s="1"/>
  <c r="N12" i="2"/>
  <c r="M12" i="2" s="1"/>
  <c r="N13" i="2"/>
  <c r="M13" i="2" s="1"/>
  <c r="N14" i="2"/>
  <c r="M14" i="2" s="1"/>
  <c r="N11" i="2"/>
  <c r="M11" i="2" s="1"/>
  <c r="N8" i="2"/>
  <c r="M8" i="2" s="1"/>
  <c r="N9" i="2"/>
  <c r="M9" i="2" s="1"/>
  <c r="N10" i="2"/>
  <c r="M10" i="2" s="1"/>
  <c r="N7" i="2"/>
  <c r="M7" i="2" s="1"/>
  <c r="N4" i="2"/>
  <c r="M4" i="2" s="1"/>
  <c r="N5" i="2"/>
  <c r="M5" i="2" s="1"/>
  <c r="N6" i="2"/>
  <c r="M6" i="2" s="1"/>
  <c r="N3" i="2"/>
  <c r="M3" i="2" s="1"/>
  <c r="F12" i="2"/>
  <c r="E12" i="2" s="1"/>
  <c r="F13" i="2"/>
  <c r="E13" i="2" s="1"/>
  <c r="F14" i="2"/>
  <c r="E14" i="2" s="1"/>
  <c r="F11" i="2"/>
  <c r="E11" i="2" s="1"/>
  <c r="F8" i="2"/>
  <c r="E8" i="2" s="1"/>
  <c r="F9" i="2"/>
  <c r="E9" i="2" s="1"/>
  <c r="F10" i="2"/>
  <c r="E10" i="2" s="1"/>
  <c r="F7" i="2"/>
  <c r="E7" i="2" s="1"/>
  <c r="F4" i="2"/>
  <c r="E4" i="2" s="1"/>
  <c r="F5" i="2"/>
  <c r="E5" i="2" s="1"/>
  <c r="F6" i="2"/>
  <c r="E6" i="2" s="1"/>
  <c r="F3" i="2"/>
  <c r="E3" i="2" s="1"/>
  <c r="M16" i="1"/>
  <c r="M17" i="1"/>
  <c r="M15" i="1"/>
  <c r="M12" i="1"/>
  <c r="M8" i="1"/>
  <c r="N16" i="1"/>
  <c r="N17" i="1"/>
  <c r="N18" i="1"/>
  <c r="M18" i="1" s="1"/>
  <c r="N15" i="1"/>
  <c r="N12" i="1"/>
  <c r="N13" i="1"/>
  <c r="M13" i="1" s="1"/>
  <c r="N14" i="1"/>
  <c r="M14" i="1" s="1"/>
  <c r="N11" i="1"/>
  <c r="M11" i="1" s="1"/>
  <c r="N8" i="1"/>
  <c r="N9" i="1"/>
  <c r="M9" i="1" s="1"/>
  <c r="N10" i="1"/>
  <c r="M10" i="1" s="1"/>
  <c r="N7" i="1"/>
  <c r="M7" i="1" s="1"/>
  <c r="N4" i="1"/>
  <c r="M4" i="1" s="1"/>
  <c r="N5" i="1"/>
  <c r="M5" i="1" s="1"/>
  <c r="N6" i="1"/>
  <c r="M6" i="1" s="1"/>
  <c r="N3" i="1"/>
  <c r="M3" i="1" s="1"/>
  <c r="F16" i="1"/>
  <c r="E16" i="1" s="1"/>
  <c r="F17" i="1"/>
  <c r="E17" i="1" s="1"/>
  <c r="F15" i="1"/>
  <c r="E15" i="1" s="1"/>
  <c r="F12" i="1"/>
  <c r="E12" i="1" s="1"/>
  <c r="F13" i="1"/>
  <c r="E13" i="1" s="1"/>
  <c r="F14" i="1"/>
  <c r="E14" i="1" s="1"/>
  <c r="F11" i="1"/>
  <c r="E11" i="1" s="1"/>
  <c r="F8" i="1"/>
  <c r="E8" i="1" s="1"/>
  <c r="F9" i="1"/>
  <c r="E9" i="1" s="1"/>
  <c r="F10" i="1"/>
  <c r="E10" i="1" s="1"/>
  <c r="F7" i="1"/>
  <c r="E7" i="1" s="1"/>
  <c r="F4" i="1"/>
  <c r="E4" i="1" s="1"/>
  <c r="F5" i="1"/>
  <c r="E5" i="1" s="1"/>
  <c r="F6" i="1"/>
  <c r="E6" i="1" s="1"/>
  <c r="F3" i="1"/>
  <c r="E3" i="1" s="1"/>
  <c r="L4" i="1"/>
  <c r="L5" i="1"/>
  <c r="L6" i="1"/>
  <c r="L7" i="1"/>
  <c r="L8" i="1"/>
  <c r="L9" i="1"/>
  <c r="L10" i="1"/>
  <c r="L13" i="1"/>
  <c r="L14" i="1"/>
  <c r="L18" i="1"/>
  <c r="L3" i="1"/>
  <c r="L16" i="2"/>
  <c r="L17" i="2"/>
  <c r="L18" i="2"/>
  <c r="L15" i="2"/>
  <c r="L12" i="2"/>
  <c r="L13" i="2"/>
  <c r="L14" i="2"/>
  <c r="L11" i="2"/>
  <c r="L8" i="2"/>
  <c r="L9" i="2"/>
  <c r="L10" i="2"/>
  <c r="L7" i="2"/>
  <c r="L4" i="2"/>
  <c r="L5" i="2"/>
  <c r="L6" i="2"/>
  <c r="L3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D12" i="2"/>
  <c r="D13" i="2"/>
  <c r="D14" i="2"/>
  <c r="D11" i="2"/>
  <c r="D8" i="2"/>
  <c r="D9" i="2"/>
  <c r="D10" i="2"/>
  <c r="D7" i="2"/>
  <c r="D4" i="2"/>
  <c r="D5" i="2"/>
  <c r="D6" i="2"/>
  <c r="D3" i="2"/>
  <c r="J10" i="1"/>
  <c r="J9" i="1"/>
  <c r="J8" i="1"/>
  <c r="J7" i="1"/>
  <c r="B14" i="1"/>
  <c r="B13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<sst xmlns="http://schemas.openxmlformats.org/spreadsheetml/2006/main" count="44" uniqueCount="11">
  <si>
    <t>Size</t>
  </si>
  <si>
    <t>Cores</t>
  </si>
  <si>
    <t>Time</t>
  </si>
  <si>
    <t>Bandwidth</t>
  </si>
  <si>
    <t>Efficiency</t>
  </si>
  <si>
    <t>Speedup</t>
  </si>
  <si>
    <t>Weak Normal</t>
  </si>
  <si>
    <t>Weak Blocks</t>
  </si>
  <si>
    <t>Strong Blocks</t>
  </si>
  <si>
    <t>Strong Normal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</si>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</sst>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"/>
    <numFmt numFmtId="170" formatCode="#,##0.000000"/>
    <numFmt numFmtId="172" formatCode="0.000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4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3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3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70" fontId="3" fillId="0" borderId="4" xfId="0" applyNumberFormat="1" applyFont="1" applyBorder="1" applyAlignment="1">
      <alignment horizontal="center"/>
    </xf>
    <xf numFmtId="170" fontId="3" fillId="0" borderId="0" xfId="0" applyNumberFormat="1" applyFont="1" applyAlignment="1">
      <alignment horizontal="center"/>
    </xf>
    <xf numFmtId="170" fontId="3" fillId="0" borderId="3" xfId="0" applyNumberFormat="1" applyFont="1" applyBorder="1" applyAlignment="1">
      <alignment horizontal="center"/>
    </xf>
    <xf numFmtId="172" fontId="3" fillId="0" borderId="4" xfId="0" applyNumberFormat="1" applyFont="1" applyBorder="1" applyAlignment="1">
      <alignment horizontal="center"/>
    </xf>
    <xf numFmtId="172" fontId="3" fillId="0" borderId="0" xfId="0" applyNumberFormat="1" applyFont="1" applyAlignment="1">
      <alignment horizontal="center"/>
    </xf>
    <xf numFmtId="172" fontId="3" fillId="0" borderId="3" xfId="0" applyNumberFormat="1" applyFont="1" applyBorder="1" applyAlignment="1">
      <alignment horizontal="center"/>
    </xf>
    <xf numFmtId="172" fontId="0" fillId="0" borderId="4" xfId="0" applyNumberFormat="1" applyBorder="1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72" fontId="0" fillId="0" borderId="3" xfId="0" applyNumberFormat="1" applyBorder="1" applyAlignment="1">
      <alignment horizontal="center" vertical="center"/>
    </xf>
    <xf numFmtId="172" fontId="0" fillId="0" borderId="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200DD-7D4B-344A-9E28-C0A74F7C9AD7}">
  <dimension ref="A1:N18"/>
  <sheetViews>
    <sheetView tabSelected="1" topLeftCell="H1" zoomScale="160" zoomScaleNormal="160" workbookViewId="0">
      <selection activeCell="J16" sqref="J16"/>
    </sheetView>
  </sheetViews>
  <sheetFormatPr defaultColWidth="11" defaultRowHeight="15.75" x14ac:dyDescent="0.25"/>
  <cols>
    <col min="1" max="1" width="5.625" bestFit="1" customWidth="1"/>
    <col min="2" max="2" width="7.375" customWidth="1"/>
  </cols>
  <sheetData>
    <row r="1" spans="1:14" ht="16.5" thickBot="1" x14ac:dyDescent="0.3">
      <c r="A1" s="25" t="s">
        <v>6</v>
      </c>
      <c r="B1" s="25"/>
      <c r="C1" s="25"/>
      <c r="D1" s="25"/>
      <c r="E1" s="25"/>
      <c r="F1" s="25"/>
      <c r="I1" s="25" t="s">
        <v>7</v>
      </c>
      <c r="J1" s="25"/>
      <c r="K1" s="25"/>
      <c r="L1" s="25"/>
      <c r="M1" s="25"/>
      <c r="N1" s="25"/>
    </row>
    <row r="2" spans="1:14" ht="17.25" thickTop="1" thickBot="1" x14ac:dyDescent="0.3">
      <c r="A2" s="2" t="s">
        <v>1</v>
      </c>
      <c r="B2" s="2" t="s">
        <v>0</v>
      </c>
      <c r="C2" s="2" t="s">
        <v>2</v>
      </c>
      <c r="D2" s="2" t="s">
        <v>3</v>
      </c>
      <c r="E2" s="2" t="s">
        <v>4</v>
      </c>
      <c r="F2" s="2" t="s">
        <v>5</v>
      </c>
      <c r="G2" s="1"/>
      <c r="H2" s="1"/>
      <c r="I2" s="2" t="s">
        <v>1</v>
      </c>
      <c r="J2" s="2" t="s">
        <v>0</v>
      </c>
      <c r="K2" s="2" t="s">
        <v>2</v>
      </c>
      <c r="L2" s="2" t="s">
        <v>3</v>
      </c>
      <c r="M2" s="2" t="s">
        <v>4</v>
      </c>
      <c r="N2" s="2" t="s">
        <v>5</v>
      </c>
    </row>
    <row r="3" spans="1:14" x14ac:dyDescent="0.25">
      <c r="A3" s="28">
        <v>1</v>
      </c>
      <c r="B3" s="3">
        <v>64</v>
      </c>
      <c r="C3" s="44">
        <v>3.4E-5</v>
      </c>
      <c r="D3" s="18">
        <f>(B3^2*3*4)/C3/10^9</f>
        <v>1.4456470588235295</v>
      </c>
      <c r="E3" s="19">
        <f>(F3/A3)*100</f>
        <v>100</v>
      </c>
      <c r="F3" s="19">
        <f>$C$3/C3</f>
        <v>1</v>
      </c>
      <c r="G3" s="1"/>
      <c r="H3" s="1"/>
      <c r="I3" s="26">
        <v>1</v>
      </c>
      <c r="J3" s="3">
        <v>64</v>
      </c>
      <c r="K3" s="44">
        <v>9.7E-5</v>
      </c>
      <c r="L3" s="18">
        <f>(J3^2*4*4)/K3/10^9</f>
        <v>0.67562886597938143</v>
      </c>
      <c r="M3" s="19">
        <f>(N3/$I$3)*100</f>
        <v>100</v>
      </c>
      <c r="N3" s="19">
        <f>$K$3/K3</f>
        <v>1</v>
      </c>
    </row>
    <row r="4" spans="1:14" x14ac:dyDescent="0.25">
      <c r="A4" s="29"/>
      <c r="B4" s="1">
        <v>128</v>
      </c>
      <c r="C4" s="45">
        <v>1.11E-4</v>
      </c>
      <c r="D4" s="20">
        <f t="shared" ref="D4:D17" si="0">(B4^2*3*4)/C4/10^9</f>
        <v>1.7712432432432432</v>
      </c>
      <c r="E4" s="21">
        <f>(F4/A3)*100</f>
        <v>30.630630630630627</v>
      </c>
      <c r="F4" s="21">
        <f t="shared" ref="F4:F6" si="1">$C$3/C4</f>
        <v>0.30630630630630629</v>
      </c>
      <c r="G4" s="1"/>
      <c r="H4" s="1"/>
      <c r="I4" s="24"/>
      <c r="J4" s="1">
        <v>128</v>
      </c>
      <c r="K4" s="45">
        <v>3.3599999999999998E-4</v>
      </c>
      <c r="L4" s="20">
        <f t="shared" ref="L4:L18" si="2">(J4^2*4*4)/K4/10^9</f>
        <v>0.78019047619047621</v>
      </c>
      <c r="M4" s="21">
        <f t="shared" ref="M4:M6" si="3">(N4/$I$3)*100</f>
        <v>28.86904761904762</v>
      </c>
      <c r="N4" s="21">
        <f t="shared" ref="N4:N6" si="4">$K$3/K4</f>
        <v>0.28869047619047622</v>
      </c>
    </row>
    <row r="5" spans="1:14" x14ac:dyDescent="0.25">
      <c r="A5" s="29"/>
      <c r="B5" s="1">
        <v>256</v>
      </c>
      <c r="C5" s="45">
        <v>4.4099999999999999E-4</v>
      </c>
      <c r="D5" s="20">
        <f t="shared" si="0"/>
        <v>1.7832925170068028</v>
      </c>
      <c r="E5" s="21">
        <f>(F5/A3)*100</f>
        <v>7.7097505668934234</v>
      </c>
      <c r="F5" s="21">
        <f t="shared" si="1"/>
        <v>7.7097505668934238E-2</v>
      </c>
      <c r="G5" s="1"/>
      <c r="H5" s="1"/>
      <c r="I5" s="24"/>
      <c r="J5" s="1">
        <v>256</v>
      </c>
      <c r="K5" s="45">
        <v>1.3090000000000001E-3</v>
      </c>
      <c r="L5" s="20">
        <f t="shared" si="2"/>
        <v>0.80105118411000764</v>
      </c>
      <c r="M5" s="21">
        <f t="shared" si="3"/>
        <v>7.4102368220015276</v>
      </c>
      <c r="N5" s="21">
        <f t="shared" si="4"/>
        <v>7.4102368220015272E-2</v>
      </c>
    </row>
    <row r="6" spans="1:14" ht="16.5" thickBot="1" x14ac:dyDescent="0.3">
      <c r="A6" s="30"/>
      <c r="B6" s="2">
        <v>512</v>
      </c>
      <c r="C6" s="46">
        <v>2.2629999999999998E-3</v>
      </c>
      <c r="D6" s="22">
        <f t="shared" si="0"/>
        <v>1.3900698188245693</v>
      </c>
      <c r="E6" s="21">
        <f>(F6/A3)*100</f>
        <v>1.5024304021210784</v>
      </c>
      <c r="F6" s="21">
        <f t="shared" si="1"/>
        <v>1.5024304021210784E-2</v>
      </c>
      <c r="G6" s="1"/>
      <c r="H6" s="1"/>
      <c r="I6" s="27"/>
      <c r="J6" s="2">
        <v>512</v>
      </c>
      <c r="K6" s="47">
        <v>5.7540000000000004E-3</v>
      </c>
      <c r="L6" s="22">
        <f t="shared" si="2"/>
        <v>0.72893708724365647</v>
      </c>
      <c r="M6" s="21">
        <f t="shared" si="3"/>
        <v>1.6857838025721237</v>
      </c>
      <c r="N6" s="21">
        <f t="shared" si="4"/>
        <v>1.6857838025721238E-2</v>
      </c>
    </row>
    <row r="7" spans="1:14" x14ac:dyDescent="0.25">
      <c r="A7" s="26">
        <v>4</v>
      </c>
      <c r="B7" s="3">
        <f>$B$3*$A$7</f>
        <v>256</v>
      </c>
      <c r="C7" s="44">
        <v>1.1410000000000001E-3</v>
      </c>
      <c r="D7" s="18">
        <f t="shared" si="0"/>
        <v>0.68924802804557395</v>
      </c>
      <c r="E7" s="19">
        <f>(F7/A7)*100</f>
        <v>25</v>
      </c>
      <c r="F7" s="19">
        <f>$C$7/C7</f>
        <v>1</v>
      </c>
      <c r="G7" s="1"/>
      <c r="H7" s="1"/>
      <c r="I7" s="24">
        <v>4</v>
      </c>
      <c r="J7" s="1">
        <f>$B$3*$A$7</f>
        <v>256</v>
      </c>
      <c r="K7" s="45">
        <v>1.797E-3</v>
      </c>
      <c r="L7" s="20">
        <f t="shared" si="2"/>
        <v>0.58351474680022264</v>
      </c>
      <c r="M7" s="19">
        <f>(N7/$I$7)*100</f>
        <v>25</v>
      </c>
      <c r="N7" s="19">
        <f>$K$7/K7</f>
        <v>1</v>
      </c>
    </row>
    <row r="8" spans="1:14" x14ac:dyDescent="0.25">
      <c r="A8" s="24"/>
      <c r="B8" s="1">
        <f>$B$4*$A$7</f>
        <v>512</v>
      </c>
      <c r="C8" s="45">
        <v>2.0950000000000001E-3</v>
      </c>
      <c r="D8" s="20">
        <f t="shared" si="0"/>
        <v>1.5015408114558473</v>
      </c>
      <c r="E8" s="21">
        <f>(F8/A7)*100</f>
        <v>13.615751789976136</v>
      </c>
      <c r="F8" s="21">
        <f t="shared" ref="F8:F10" si="5">$C$7/C8</f>
        <v>0.54463007159904542</v>
      </c>
      <c r="G8" s="1"/>
      <c r="H8" s="1"/>
      <c r="I8" s="24"/>
      <c r="J8" s="1">
        <f>$B$4*$A$7</f>
        <v>512</v>
      </c>
      <c r="K8" s="45">
        <v>3.13E-3</v>
      </c>
      <c r="L8" s="20">
        <f t="shared" si="2"/>
        <v>1.3400332268370607</v>
      </c>
      <c r="M8" s="21">
        <f t="shared" ref="M8:M10" si="6">(N8/$I$7)*100</f>
        <v>14.353035143769969</v>
      </c>
      <c r="N8" s="21">
        <f t="shared" ref="N8:N10" si="7">$K$7/K8</f>
        <v>0.57412140575079873</v>
      </c>
    </row>
    <row r="9" spans="1:14" x14ac:dyDescent="0.25">
      <c r="A9" s="24"/>
      <c r="B9" s="1">
        <f>$B$5*$A$7</f>
        <v>1024</v>
      </c>
      <c r="C9" s="45">
        <v>6.7499999999999999E-3</v>
      </c>
      <c r="D9" s="20">
        <f t="shared" si="0"/>
        <v>1.8641351111111111</v>
      </c>
      <c r="E9" s="21">
        <f>(F9/A7)*100</f>
        <v>4.2259259259259263</v>
      </c>
      <c r="F9" s="21">
        <f t="shared" si="5"/>
        <v>0.16903703703703704</v>
      </c>
      <c r="G9" s="1"/>
      <c r="H9" s="1"/>
      <c r="I9" s="24"/>
      <c r="J9" s="1">
        <f>$B$5*$A$7</f>
        <v>1024</v>
      </c>
      <c r="K9" s="45">
        <v>1.076E-2</v>
      </c>
      <c r="L9" s="20">
        <f t="shared" si="2"/>
        <v>1.559220817843866</v>
      </c>
      <c r="M9" s="21">
        <f t="shared" si="6"/>
        <v>4.1751858736059484</v>
      </c>
      <c r="N9" s="21">
        <f t="shared" si="7"/>
        <v>0.16700743494423792</v>
      </c>
    </row>
    <row r="10" spans="1:14" ht="16.5" thickBot="1" x14ac:dyDescent="0.3">
      <c r="A10" s="27"/>
      <c r="B10" s="2">
        <f>$B$6*$A$7</f>
        <v>2048</v>
      </c>
      <c r="C10" s="47">
        <v>2.5395999999999998E-2</v>
      </c>
      <c r="D10" s="22">
        <f t="shared" si="0"/>
        <v>1.9818730508741536</v>
      </c>
      <c r="E10" s="23">
        <f>(F10/A7)*100</f>
        <v>1.1232083792723266</v>
      </c>
      <c r="F10" s="23">
        <f t="shared" si="5"/>
        <v>4.4928335170893063E-2</v>
      </c>
      <c r="G10" s="1"/>
      <c r="H10" s="1"/>
      <c r="I10" s="27"/>
      <c r="J10" s="2">
        <f>$B$6*$A$7</f>
        <v>2048</v>
      </c>
      <c r="K10" s="47">
        <v>4.3813999999999999E-2</v>
      </c>
      <c r="L10" s="22">
        <f t="shared" si="2"/>
        <v>1.5316762678595883</v>
      </c>
      <c r="M10" s="21">
        <f t="shared" si="6"/>
        <v>1.0253571917651891</v>
      </c>
      <c r="N10" s="21">
        <f t="shared" si="7"/>
        <v>4.1014287670607566E-2</v>
      </c>
    </row>
    <row r="11" spans="1:14" x14ac:dyDescent="0.25">
      <c r="A11" s="24">
        <v>16</v>
      </c>
      <c r="B11" s="1">
        <f>64*A11</f>
        <v>1024</v>
      </c>
      <c r="C11" s="45">
        <v>1.3206000000000001E-2</v>
      </c>
      <c r="D11" s="20">
        <f t="shared" si="0"/>
        <v>0.95281781008632438</v>
      </c>
      <c r="E11" s="21">
        <f>(F11/A11)*100</f>
        <v>6.25</v>
      </c>
      <c r="F11" s="21">
        <f>$C$11/C11</f>
        <v>1</v>
      </c>
      <c r="G11" s="1"/>
      <c r="H11" s="1"/>
      <c r="I11" s="26">
        <v>16</v>
      </c>
      <c r="J11" s="1">
        <f>$B$3*$A$7</f>
        <v>256</v>
      </c>
      <c r="K11" s="3">
        <v>1.0416999999999999E-2</v>
      </c>
      <c r="L11" s="18">
        <f t="shared" si="2"/>
        <v>0.10066007487760392</v>
      </c>
      <c r="M11" s="19">
        <f>(N11/$I$11)*100</f>
        <v>6.25</v>
      </c>
      <c r="N11" s="19">
        <f>$K$11/K11</f>
        <v>1</v>
      </c>
    </row>
    <row r="12" spans="1:14" x14ac:dyDescent="0.25">
      <c r="A12" s="24"/>
      <c r="B12" s="1">
        <f>128*A11</f>
        <v>2048</v>
      </c>
      <c r="C12" s="45">
        <v>3.9099000000000002E-2</v>
      </c>
      <c r="D12" s="20">
        <f t="shared" si="0"/>
        <v>1.2872873475024935</v>
      </c>
      <c r="E12" s="21">
        <f>(F12/A11)*100</f>
        <v>2.1109874932862733</v>
      </c>
      <c r="F12" s="21">
        <f t="shared" ref="F12:F14" si="8">$C$11/C12</f>
        <v>0.33775799892580372</v>
      </c>
      <c r="G12" s="1"/>
      <c r="H12" s="1"/>
      <c r="I12" s="24"/>
      <c r="J12" s="1">
        <f>$B$4*$A$7</f>
        <v>512</v>
      </c>
      <c r="K12" s="1">
        <v>4.2606999999999999E-2</v>
      </c>
      <c r="L12" s="20">
        <f t="shared" si="2"/>
        <v>9.8441664515220503E-2</v>
      </c>
      <c r="M12" s="21">
        <f t="shared" ref="M12:M14" si="9">(N12/$I$11)*100</f>
        <v>1.5280646372661768</v>
      </c>
      <c r="N12" s="21">
        <f t="shared" ref="N12:N14" si="10">$K$11/K12</f>
        <v>0.24449034196258829</v>
      </c>
    </row>
    <row r="13" spans="1:14" x14ac:dyDescent="0.25">
      <c r="A13" s="24"/>
      <c r="B13" s="1">
        <f>256*A11</f>
        <v>4096</v>
      </c>
      <c r="C13" s="45">
        <v>0.10775800000000001</v>
      </c>
      <c r="D13" s="20">
        <f t="shared" si="0"/>
        <v>1.8683215352920433</v>
      </c>
      <c r="E13" s="21">
        <f>(F13/A11)*100</f>
        <v>0.76595241188589247</v>
      </c>
      <c r="F13" s="21">
        <f t="shared" si="8"/>
        <v>0.12255238590174279</v>
      </c>
      <c r="G13" s="1"/>
      <c r="H13" s="1"/>
      <c r="I13" s="24"/>
      <c r="J13" s="1">
        <f>$B$5*$A$7</f>
        <v>1024</v>
      </c>
      <c r="K13" s="1">
        <v>0.158777</v>
      </c>
      <c r="L13" s="20">
        <f t="shared" si="2"/>
        <v>0.10566527897617413</v>
      </c>
      <c r="M13" s="21">
        <f t="shared" si="9"/>
        <v>0.41004836972609376</v>
      </c>
      <c r="N13" s="21">
        <f t="shared" si="10"/>
        <v>6.5607739156175002E-2</v>
      </c>
    </row>
    <row r="14" spans="1:14" ht="16.5" thickBot="1" x14ac:dyDescent="0.3">
      <c r="A14" s="27"/>
      <c r="B14" s="2">
        <f>512*A11</f>
        <v>8192</v>
      </c>
      <c r="C14" s="47">
        <v>0.65914200000000001</v>
      </c>
      <c r="D14" s="22">
        <f t="shared" si="0"/>
        <v>1.2217494379056408</v>
      </c>
      <c r="E14" s="23">
        <f>(F14/A11)*100</f>
        <v>0.12521960366658474</v>
      </c>
      <c r="F14" s="23">
        <f t="shared" si="8"/>
        <v>2.0035136586653561E-2</v>
      </c>
      <c r="G14" s="1"/>
      <c r="H14" s="1"/>
      <c r="I14" s="27"/>
      <c r="J14" s="2">
        <f>$B$6*$A$7</f>
        <v>2048</v>
      </c>
      <c r="K14" s="2">
        <v>0.63695299999999999</v>
      </c>
      <c r="L14" s="22">
        <f t="shared" si="2"/>
        <v>0.10535920860722847</v>
      </c>
      <c r="M14" s="21">
        <f t="shared" si="9"/>
        <v>0.10221515559232783</v>
      </c>
      <c r="N14" s="21">
        <f t="shared" si="10"/>
        <v>1.6354424894772453E-2</v>
      </c>
    </row>
    <row r="15" spans="1:14" x14ac:dyDescent="0.25">
      <c r="A15" s="24">
        <v>64</v>
      </c>
      <c r="B15" s="1">
        <v>4096</v>
      </c>
      <c r="C15" s="45">
        <v>0.21832499999999999</v>
      </c>
      <c r="D15" s="20">
        <f t="shared" si="0"/>
        <v>0.92214172449330123</v>
      </c>
      <c r="E15" s="21">
        <f>(F15/A15)*100</f>
        <v>1.5625</v>
      </c>
      <c r="F15" s="21">
        <f>$C$15/C15</f>
        <v>1</v>
      </c>
      <c r="G15" s="1"/>
      <c r="H15" s="1"/>
      <c r="I15" s="26">
        <v>64</v>
      </c>
      <c r="J15" s="48">
        <f>$B$3*$A$7</f>
        <v>256</v>
      </c>
      <c r="K15" s="1">
        <v>0.17136699999999999</v>
      </c>
      <c r="L15" s="20">
        <f t="shared" si="2"/>
        <v>6.1188910350300817E-3</v>
      </c>
      <c r="M15" s="19">
        <f>(N15/$I$15)*100</f>
        <v>1.5625</v>
      </c>
      <c r="N15" s="19">
        <f>$K$15/K15</f>
        <v>1</v>
      </c>
    </row>
    <row r="16" spans="1:14" x14ac:dyDescent="0.25">
      <c r="A16" s="24"/>
      <c r="B16" s="1">
        <v>8192</v>
      </c>
      <c r="C16" s="45">
        <v>0.65046800000000005</v>
      </c>
      <c r="D16" s="20">
        <f t="shared" si="0"/>
        <v>1.2380414839776896</v>
      </c>
      <c r="E16" s="21">
        <f>(F16/A15)*100</f>
        <v>0.52444211321694523</v>
      </c>
      <c r="F16" s="21">
        <f t="shared" ref="F16:F17" si="11">$C$15/C16</f>
        <v>0.33564295245884496</v>
      </c>
      <c r="G16" s="1"/>
      <c r="H16" s="1"/>
      <c r="I16" s="24"/>
      <c r="J16" s="48">
        <f>$B$4*$A$7</f>
        <v>512</v>
      </c>
      <c r="K16" s="1">
        <v>0.68419200000000002</v>
      </c>
      <c r="L16" s="20">
        <f t="shared" si="2"/>
        <v>6.1303026051166927E-3</v>
      </c>
      <c r="M16" s="21">
        <f t="shared" ref="M16:M18" si="12">(N16/$I$15)*100</f>
        <v>0.39135350530260504</v>
      </c>
      <c r="N16" s="21">
        <f t="shared" ref="N16:N18" si="13">$K$15/K16</f>
        <v>0.25046624339366724</v>
      </c>
    </row>
    <row r="17" spans="1:14" x14ac:dyDescent="0.25">
      <c r="A17" s="24"/>
      <c r="B17" s="1">
        <v>16384</v>
      </c>
      <c r="C17" s="45">
        <v>27.862036</v>
      </c>
      <c r="D17" s="20">
        <f t="shared" si="0"/>
        <v>0.11561342724558966</v>
      </c>
      <c r="E17" s="21">
        <f>(F17/A15)*100</f>
        <v>1.2243642657700966E-2</v>
      </c>
      <c r="F17" s="21">
        <f t="shared" si="11"/>
        <v>7.8359313009286179E-3</v>
      </c>
      <c r="G17" s="1"/>
      <c r="H17" s="1"/>
      <c r="I17" s="24"/>
      <c r="J17" s="48">
        <f>$B$5*$A$7</f>
        <v>1024</v>
      </c>
      <c r="K17" s="1">
        <v>2.7893859999999999</v>
      </c>
      <c r="L17" s="20">
        <f t="shared" si="2"/>
        <v>6.0146627250584894E-3</v>
      </c>
      <c r="M17" s="21">
        <f t="shared" si="12"/>
        <v>9.5992787480829109E-2</v>
      </c>
      <c r="N17" s="21">
        <f t="shared" si="13"/>
        <v>6.143538398773063E-2</v>
      </c>
    </row>
    <row r="18" spans="1:14" ht="16.5" thickBot="1" x14ac:dyDescent="0.3">
      <c r="A18" s="24"/>
      <c r="B18" s="1">
        <v>32768</v>
      </c>
      <c r="C18" s="45" t="s">
        <v>10</v>
      </c>
      <c r="D18" s="20" t="s">
        <v>10</v>
      </c>
      <c r="E18" s="21" t="s">
        <v>10</v>
      </c>
      <c r="F18" s="21" t="s">
        <v>10</v>
      </c>
      <c r="G18" s="1"/>
      <c r="H18" s="1"/>
      <c r="I18" s="27"/>
      <c r="J18" s="49">
        <f>$B$6*$A$7</f>
        <v>2048</v>
      </c>
      <c r="K18" s="48">
        <v>11.343099</v>
      </c>
      <c r="L18" s="20">
        <f t="shared" si="2"/>
        <v>5.9162724401858784E-3</v>
      </c>
      <c r="M18" s="21">
        <f t="shared" si="12"/>
        <v>2.3605624662184466E-2</v>
      </c>
      <c r="N18" s="21">
        <f t="shared" si="13"/>
        <v>1.5107599783798059E-2</v>
      </c>
    </row>
  </sheetData>
  <mergeCells count="10">
    <mergeCell ref="I15:I18"/>
    <mergeCell ref="A1:F1"/>
    <mergeCell ref="I1:N1"/>
    <mergeCell ref="I3:I6"/>
    <mergeCell ref="I7:I10"/>
    <mergeCell ref="I11:I14"/>
    <mergeCell ref="A3:A6"/>
    <mergeCell ref="A7:A10"/>
    <mergeCell ref="A11:A14"/>
    <mergeCell ref="A15:A18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9BEAC-C5CC-7A4F-AABD-A28CBFA98E60}">
  <dimension ref="A1:N18"/>
  <sheetViews>
    <sheetView topLeftCell="F1" zoomScale="120" zoomScaleNormal="120" workbookViewId="0">
      <selection activeCell="I7" sqref="I7:I10"/>
    </sheetView>
  </sheetViews>
  <sheetFormatPr defaultColWidth="11" defaultRowHeight="15.75" x14ac:dyDescent="0.25"/>
  <cols>
    <col min="1" max="1" width="9.125" customWidth="1"/>
    <col min="2" max="2" width="7.375" customWidth="1"/>
    <col min="4" max="4" width="11.375" bestFit="1" customWidth="1"/>
  </cols>
  <sheetData>
    <row r="1" spans="1:14" ht="16.5" thickBot="1" x14ac:dyDescent="0.3">
      <c r="A1" s="31" t="s">
        <v>9</v>
      </c>
      <c r="B1" s="31"/>
      <c r="C1" s="31"/>
      <c r="D1" s="31"/>
      <c r="E1" s="31"/>
      <c r="F1" s="31"/>
      <c r="G1" s="10"/>
      <c r="H1" s="10"/>
      <c r="I1" s="31" t="s">
        <v>8</v>
      </c>
      <c r="J1" s="31"/>
      <c r="K1" s="31"/>
      <c r="L1" s="31"/>
      <c r="M1" s="31"/>
      <c r="N1" s="31"/>
    </row>
    <row r="2" spans="1:14" ht="17.25" thickTop="1" thickBot="1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10"/>
      <c r="H2" s="10"/>
      <c r="I2" s="4" t="s">
        <v>0</v>
      </c>
      <c r="J2" s="4" t="s">
        <v>1</v>
      </c>
      <c r="K2" s="4" t="s">
        <v>2</v>
      </c>
      <c r="L2" s="4" t="s">
        <v>3</v>
      </c>
      <c r="M2" s="4" t="s">
        <v>4</v>
      </c>
      <c r="N2" s="4" t="s">
        <v>5</v>
      </c>
    </row>
    <row r="3" spans="1:14" x14ac:dyDescent="0.25">
      <c r="A3" s="32">
        <v>512</v>
      </c>
      <c r="B3" s="6">
        <v>1</v>
      </c>
      <c r="C3" s="38">
        <v>2.2260000000000001E-3</v>
      </c>
      <c r="D3" s="12">
        <f>($A$3^2*3*4)/C3/10^9</f>
        <v>1.4131752021563342</v>
      </c>
      <c r="E3" s="15">
        <f>(F3/B3)*100</f>
        <v>100</v>
      </c>
      <c r="F3" s="15">
        <f>$C$3/C3</f>
        <v>1</v>
      </c>
      <c r="G3" s="10"/>
      <c r="H3" s="10"/>
      <c r="I3" s="32">
        <v>512</v>
      </c>
      <c r="J3" s="6">
        <v>1</v>
      </c>
      <c r="K3" s="41">
        <v>5.5199999999999997E-3</v>
      </c>
      <c r="L3" s="12">
        <f>($I$3^2*4*4)/K3/10^9</f>
        <v>0.75983768115942041</v>
      </c>
      <c r="M3" s="8">
        <f>(N3/J3)*100</f>
        <v>100</v>
      </c>
      <c r="N3" s="15">
        <f>$K$3/K3</f>
        <v>1</v>
      </c>
    </row>
    <row r="4" spans="1:14" x14ac:dyDescent="0.25">
      <c r="A4" s="33"/>
      <c r="B4" s="5">
        <v>4</v>
      </c>
      <c r="C4" s="39">
        <v>2.251E-3</v>
      </c>
      <c r="D4" s="13">
        <f t="shared" ref="D4:D6" si="0">($A$3^2*3*4)/C4/10^9</f>
        <v>1.3974802310084407</v>
      </c>
      <c r="E4" s="16">
        <f t="shared" ref="E4:E14" si="1">(F4/B4)*100</f>
        <v>24.722345624167037</v>
      </c>
      <c r="F4" s="16">
        <f t="shared" ref="F4:F6" si="2">$C$3/C4</f>
        <v>0.98889382496668154</v>
      </c>
      <c r="G4" s="10"/>
      <c r="H4" s="10"/>
      <c r="I4" s="33"/>
      <c r="J4" s="5">
        <v>4</v>
      </c>
      <c r="K4" s="42">
        <v>3.3630000000000001E-3</v>
      </c>
      <c r="L4" s="13">
        <f t="shared" ref="L4:L6" si="3">($I$3^2*4*4)/K4/10^9</f>
        <v>1.2471911983348201</v>
      </c>
      <c r="M4" s="7">
        <f t="shared" ref="M4:M18" si="4">(N4/J4)*100</f>
        <v>41.034790365744868</v>
      </c>
      <c r="N4" s="16">
        <f t="shared" ref="N4:N6" si="5">$K$3/K4</f>
        <v>1.6413916146297947</v>
      </c>
    </row>
    <row r="5" spans="1:14" x14ac:dyDescent="0.25">
      <c r="A5" s="33"/>
      <c r="B5" s="5">
        <v>16</v>
      </c>
      <c r="C5" s="39">
        <v>5.359E-3</v>
      </c>
      <c r="D5" s="13">
        <f t="shared" si="0"/>
        <v>0.58699906699011006</v>
      </c>
      <c r="E5" s="16">
        <f t="shared" si="1"/>
        <v>2.5961000186601977</v>
      </c>
      <c r="F5" s="16">
        <f t="shared" si="2"/>
        <v>0.41537600298563165</v>
      </c>
      <c r="G5" s="10"/>
      <c r="H5" s="10"/>
      <c r="I5" s="33"/>
      <c r="J5" s="5">
        <v>16</v>
      </c>
      <c r="K5" s="42">
        <v>3.3760000000000001E-3</v>
      </c>
      <c r="L5" s="13">
        <f t="shared" si="3"/>
        <v>1.242388625592417</v>
      </c>
      <c r="M5" s="7">
        <f t="shared" si="4"/>
        <v>10.219194312796208</v>
      </c>
      <c r="N5" s="16">
        <f t="shared" si="5"/>
        <v>1.6350710900473933</v>
      </c>
    </row>
    <row r="6" spans="1:14" ht="16.5" thickBot="1" x14ac:dyDescent="0.3">
      <c r="A6" s="34"/>
      <c r="B6" s="9">
        <v>64</v>
      </c>
      <c r="C6" s="40">
        <v>1.4420000000000001E-2</v>
      </c>
      <c r="D6" s="13">
        <f t="shared" si="0"/>
        <v>0.21815034674063799</v>
      </c>
      <c r="E6" s="16">
        <f t="shared" si="1"/>
        <v>0.2412014563106796</v>
      </c>
      <c r="F6" s="16">
        <f t="shared" si="2"/>
        <v>0.15436893203883495</v>
      </c>
      <c r="G6" s="10"/>
      <c r="H6" s="10"/>
      <c r="I6" s="34"/>
      <c r="J6" s="9">
        <v>64</v>
      </c>
      <c r="K6" s="43">
        <v>9.1640000000000003E-3</v>
      </c>
      <c r="L6" s="13">
        <f t="shared" si="3"/>
        <v>0.45769358358795287</v>
      </c>
      <c r="M6" s="7">
        <f t="shared" si="4"/>
        <v>0.94118288956787421</v>
      </c>
      <c r="N6" s="16">
        <f t="shared" si="5"/>
        <v>0.60235704932343948</v>
      </c>
    </row>
    <row r="7" spans="1:14" x14ac:dyDescent="0.25">
      <c r="A7" s="35">
        <v>2048</v>
      </c>
      <c r="B7" s="5">
        <v>1</v>
      </c>
      <c r="C7" s="39">
        <v>6.4612000000000003E-2</v>
      </c>
      <c r="D7" s="12">
        <f>($A$7^2*3*4)/C7/10^9</f>
        <v>0.77898297529870608</v>
      </c>
      <c r="E7" s="15">
        <f t="shared" si="1"/>
        <v>100</v>
      </c>
      <c r="F7" s="15">
        <f>$C$7/C7</f>
        <v>1</v>
      </c>
      <c r="G7" s="10"/>
      <c r="H7" s="10"/>
      <c r="I7" s="35">
        <v>2048</v>
      </c>
      <c r="J7" s="5">
        <v>1</v>
      </c>
      <c r="K7" s="42">
        <v>7.9998E-2</v>
      </c>
      <c r="L7" s="12">
        <f>($I$7^2*4*4)/K7/10^9</f>
        <v>0.83888177204430114</v>
      </c>
      <c r="M7" s="8">
        <f t="shared" si="4"/>
        <v>100</v>
      </c>
      <c r="N7" s="15">
        <f>$K$7/K7</f>
        <v>1</v>
      </c>
    </row>
    <row r="8" spans="1:14" x14ac:dyDescent="0.25">
      <c r="A8" s="35"/>
      <c r="B8" s="5">
        <v>4</v>
      </c>
      <c r="C8" s="39">
        <v>2.6690999999999999E-2</v>
      </c>
      <c r="D8" s="13">
        <f t="shared" ref="D8:D10" si="6">($A$7^2*3*4)/C8/10^9</f>
        <v>1.8857160840732832</v>
      </c>
      <c r="E8" s="16">
        <f t="shared" si="1"/>
        <v>60.518526844254616</v>
      </c>
      <c r="F8" s="16">
        <f t="shared" ref="F8:F10" si="7">$C$7/C8</f>
        <v>2.4207410737701847</v>
      </c>
      <c r="G8" s="10"/>
      <c r="H8" s="10"/>
      <c r="I8" s="35"/>
      <c r="J8" s="5">
        <v>4</v>
      </c>
      <c r="K8" s="42">
        <v>4.4276000000000003E-2</v>
      </c>
      <c r="L8" s="13">
        <f t="shared" ref="L8:L10" si="8">($I$7^2*4*4)/K8/10^9</f>
        <v>1.5156939199566355</v>
      </c>
      <c r="M8" s="7">
        <f t="shared" si="4"/>
        <v>45.170069563646216</v>
      </c>
      <c r="N8" s="16">
        <f t="shared" ref="N8:N10" si="9">$K$7/K8</f>
        <v>1.8068027825458486</v>
      </c>
    </row>
    <row r="9" spans="1:14" x14ac:dyDescent="0.25">
      <c r="A9" s="35"/>
      <c r="B9" s="5">
        <v>16</v>
      </c>
      <c r="C9" s="39">
        <v>2.5378999999999999E-2</v>
      </c>
      <c r="D9" s="13">
        <f t="shared" si="6"/>
        <v>1.9832005989203672</v>
      </c>
      <c r="E9" s="16">
        <f t="shared" si="1"/>
        <v>15.911777453800388</v>
      </c>
      <c r="F9" s="16">
        <f t="shared" si="7"/>
        <v>2.5458843926080621</v>
      </c>
      <c r="G9" s="10"/>
      <c r="H9" s="10"/>
      <c r="I9" s="35"/>
      <c r="J9" s="5">
        <v>16</v>
      </c>
      <c r="K9" s="42">
        <v>4.1785000000000003E-2</v>
      </c>
      <c r="L9" s="13">
        <f t="shared" si="8"/>
        <v>1.6060515495991383</v>
      </c>
      <c r="M9" s="7">
        <f t="shared" si="4"/>
        <v>11.96571736268996</v>
      </c>
      <c r="N9" s="16">
        <f t="shared" si="9"/>
        <v>1.9145147780303935</v>
      </c>
    </row>
    <row r="10" spans="1:14" ht="16.5" thickBot="1" x14ac:dyDescent="0.3">
      <c r="A10" s="36"/>
      <c r="B10" s="9">
        <v>64</v>
      </c>
      <c r="C10" s="40">
        <v>8.3068000000000003E-2</v>
      </c>
      <c r="D10" s="13">
        <f t="shared" si="6"/>
        <v>0.60590899022487588</v>
      </c>
      <c r="E10" s="16">
        <f t="shared" si="1"/>
        <v>1.2153446573891269</v>
      </c>
      <c r="F10" s="16">
        <f t="shared" si="7"/>
        <v>0.77782058072904126</v>
      </c>
      <c r="G10" s="10"/>
      <c r="H10" s="10"/>
      <c r="I10" s="36"/>
      <c r="J10" s="9">
        <v>64</v>
      </c>
      <c r="K10" s="43">
        <v>4.9829999999999999E-2</v>
      </c>
      <c r="L10" s="13">
        <f t="shared" si="8"/>
        <v>1.3467562512542646</v>
      </c>
      <c r="M10" s="7">
        <f t="shared" si="4"/>
        <v>2.5084662853702588</v>
      </c>
      <c r="N10" s="16">
        <f t="shared" si="9"/>
        <v>1.6054184226369657</v>
      </c>
    </row>
    <row r="11" spans="1:14" x14ac:dyDescent="0.25">
      <c r="A11" s="37">
        <v>8192</v>
      </c>
      <c r="B11" s="6">
        <v>1</v>
      </c>
      <c r="C11" s="38">
        <v>3.729533</v>
      </c>
      <c r="D11" s="12">
        <f>($A$11^2*3*4)/C11/10^9</f>
        <v>0.21592686483803736</v>
      </c>
      <c r="E11" s="15">
        <f t="shared" si="1"/>
        <v>100</v>
      </c>
      <c r="F11" s="15">
        <f>$C$11/C11</f>
        <v>1</v>
      </c>
      <c r="G11" s="10"/>
      <c r="H11" s="10"/>
      <c r="I11" s="37">
        <v>8192</v>
      </c>
      <c r="J11" s="6">
        <v>1</v>
      </c>
      <c r="K11" s="41">
        <v>4.1863479999999997</v>
      </c>
      <c r="L11" s="12">
        <f>($I$11^2*4*4)/K11/10^9</f>
        <v>0.25648651855985216</v>
      </c>
      <c r="M11" s="8">
        <f t="shared" si="4"/>
        <v>100</v>
      </c>
      <c r="N11" s="15">
        <f>$K$11/K11</f>
        <v>1</v>
      </c>
    </row>
    <row r="12" spans="1:14" x14ac:dyDescent="0.25">
      <c r="A12" s="35"/>
      <c r="B12" s="5">
        <v>4</v>
      </c>
      <c r="C12" s="39">
        <v>1.0198339999999999</v>
      </c>
      <c r="D12" s="13">
        <f t="shared" ref="D12:D14" si="10">($A$11^2*3*4)/C12/10^9</f>
        <v>0.78964455783980536</v>
      </c>
      <c r="E12" s="16">
        <f t="shared" si="1"/>
        <v>91.425001519855201</v>
      </c>
      <c r="F12" s="16">
        <f t="shared" ref="F12:F14" si="11">$C$11/C12</f>
        <v>3.6570000607942079</v>
      </c>
      <c r="G12" s="10"/>
      <c r="H12" s="10"/>
      <c r="I12" s="35"/>
      <c r="J12" s="5">
        <v>4</v>
      </c>
      <c r="K12" s="42">
        <v>0.901501</v>
      </c>
      <c r="L12" s="13">
        <f t="shared" ref="L12:L14" si="12">($I$11^2*4*4)/K12/10^9</f>
        <v>1.1910600476316722</v>
      </c>
      <c r="M12" s="7">
        <f t="shared" si="4"/>
        <v>116.09382574173517</v>
      </c>
      <c r="N12" s="16">
        <f t="shared" ref="N12:N14" si="13">$K$11/K12</f>
        <v>4.6437530296694067</v>
      </c>
    </row>
    <row r="13" spans="1:14" x14ac:dyDescent="0.25">
      <c r="A13" s="35"/>
      <c r="B13" s="5">
        <v>16</v>
      </c>
      <c r="C13" s="39">
        <v>1.1764190000000001</v>
      </c>
      <c r="D13" s="13">
        <f t="shared" si="10"/>
        <v>0.68454042989785102</v>
      </c>
      <c r="E13" s="16">
        <f t="shared" si="1"/>
        <v>19.814012906965971</v>
      </c>
      <c r="F13" s="16">
        <f t="shared" si="11"/>
        <v>3.1702420651145551</v>
      </c>
      <c r="G13" s="10"/>
      <c r="H13" s="10"/>
      <c r="I13" s="35"/>
      <c r="J13" s="5">
        <v>16</v>
      </c>
      <c r="K13" s="42">
        <v>0.62751000000000001</v>
      </c>
      <c r="L13" s="13">
        <f t="shared" si="12"/>
        <v>1.711115080237765</v>
      </c>
      <c r="M13" s="7">
        <f t="shared" si="4"/>
        <v>41.696028748545835</v>
      </c>
      <c r="N13" s="16">
        <f t="shared" si="13"/>
        <v>6.6713645997673341</v>
      </c>
    </row>
    <row r="14" spans="1:14" ht="16.5" thickBot="1" x14ac:dyDescent="0.3">
      <c r="A14" s="36"/>
      <c r="B14" s="9">
        <v>64</v>
      </c>
      <c r="C14" s="40">
        <v>1.46228</v>
      </c>
      <c r="D14" s="14">
        <f t="shared" si="10"/>
        <v>0.55071967612222006</v>
      </c>
      <c r="E14" s="17">
        <f t="shared" si="1"/>
        <v>3.9851432779631808</v>
      </c>
      <c r="F14" s="17">
        <f t="shared" si="11"/>
        <v>2.5504916978964358</v>
      </c>
      <c r="G14" s="10"/>
      <c r="H14" s="10"/>
      <c r="I14" s="36"/>
      <c r="J14" s="9">
        <v>64</v>
      </c>
      <c r="K14" s="43">
        <v>0.76507099999999995</v>
      </c>
      <c r="L14" s="13">
        <f t="shared" si="12"/>
        <v>1.4034538284682077</v>
      </c>
      <c r="M14" s="7">
        <f t="shared" si="4"/>
        <v>8.5497538790517478</v>
      </c>
      <c r="N14" s="16">
        <f t="shared" si="13"/>
        <v>5.4718424825931189</v>
      </c>
    </row>
    <row r="15" spans="1:14" x14ac:dyDescent="0.25">
      <c r="A15" s="35">
        <v>32768</v>
      </c>
      <c r="B15" s="5">
        <v>1</v>
      </c>
      <c r="C15" s="39">
        <v>57.112991000000001</v>
      </c>
      <c r="D15" s="12">
        <f>($A$15^2*3*4)/C15/10^9</f>
        <v>0.22560369650400555</v>
      </c>
      <c r="E15" s="15">
        <f>(F15/B15)*100</f>
        <v>100</v>
      </c>
      <c r="F15" s="15">
        <f>$C$15/C15</f>
        <v>1</v>
      </c>
      <c r="G15" s="10"/>
      <c r="H15" s="10"/>
      <c r="I15" s="35">
        <v>32768</v>
      </c>
      <c r="J15" s="5">
        <v>1</v>
      </c>
      <c r="K15" s="42">
        <v>67.101906</v>
      </c>
      <c r="L15" s="12">
        <f>($I$15^2*4*4)/K15/10^9</f>
        <v>0.25602654541586345</v>
      </c>
      <c r="M15" s="8">
        <f t="shared" si="4"/>
        <v>100</v>
      </c>
      <c r="N15" s="15">
        <f>$K$15/K15</f>
        <v>1</v>
      </c>
    </row>
    <row r="16" spans="1:14" x14ac:dyDescent="0.25">
      <c r="A16" s="35"/>
      <c r="B16" s="5">
        <v>4</v>
      </c>
      <c r="C16" s="7" t="s">
        <v>10</v>
      </c>
      <c r="D16" s="13" t="s">
        <v>10</v>
      </c>
      <c r="E16" s="16" t="s">
        <v>10</v>
      </c>
      <c r="F16" s="16" t="s">
        <v>10</v>
      </c>
      <c r="G16" s="10"/>
      <c r="H16" s="10"/>
      <c r="I16" s="35"/>
      <c r="J16" s="5">
        <v>4</v>
      </c>
      <c r="K16" s="11">
        <v>24.959762000000001</v>
      </c>
      <c r="L16" s="13">
        <f t="shared" ref="L16:L18" si="14">($I$15^2*4*4)/K16/10^9</f>
        <v>0.68830260416745959</v>
      </c>
      <c r="M16" s="7">
        <f t="shared" si="4"/>
        <v>67.210081971134173</v>
      </c>
      <c r="N16" s="16">
        <f t="shared" ref="N16:N18" si="15">$K$15/K16</f>
        <v>2.6884032788453669</v>
      </c>
    </row>
    <row r="17" spans="1:14" x14ac:dyDescent="0.25">
      <c r="A17" s="35"/>
      <c r="B17" s="5">
        <v>16</v>
      </c>
      <c r="C17" s="7" t="s">
        <v>10</v>
      </c>
      <c r="D17" s="13" t="s">
        <v>10</v>
      </c>
      <c r="E17" s="16" t="s">
        <v>10</v>
      </c>
      <c r="F17" s="16" t="s">
        <v>10</v>
      </c>
      <c r="G17" s="10"/>
      <c r="H17" s="10"/>
      <c r="I17" s="35"/>
      <c r="J17" s="5">
        <v>16</v>
      </c>
      <c r="K17" s="11">
        <v>11.066165</v>
      </c>
      <c r="L17" s="13">
        <f t="shared" si="14"/>
        <v>1.5524681932720144</v>
      </c>
      <c r="M17" s="7">
        <f t="shared" si="4"/>
        <v>37.898125728289791</v>
      </c>
      <c r="N17" s="16">
        <f t="shared" si="15"/>
        <v>6.0637001165263671</v>
      </c>
    </row>
    <row r="18" spans="1:14" ht="16.5" thickBot="1" x14ac:dyDescent="0.3">
      <c r="A18" s="35"/>
      <c r="B18" s="5">
        <v>64</v>
      </c>
      <c r="C18" s="7" t="s">
        <v>10</v>
      </c>
      <c r="D18" s="14" t="s">
        <v>10</v>
      </c>
      <c r="E18" s="17" t="s">
        <v>10</v>
      </c>
      <c r="F18" s="17" t="s">
        <v>10</v>
      </c>
      <c r="G18" s="10"/>
      <c r="H18" s="10"/>
      <c r="I18" s="35"/>
      <c r="J18" s="5">
        <v>64</v>
      </c>
      <c r="K18" s="11">
        <v>11.334671999999999</v>
      </c>
      <c r="L18" s="13">
        <f t="shared" si="14"/>
        <v>1.5156917804061731</v>
      </c>
      <c r="M18" s="7">
        <f t="shared" si="4"/>
        <v>9.2500892945997908</v>
      </c>
      <c r="N18" s="16">
        <f t="shared" si="15"/>
        <v>5.920057148543866</v>
      </c>
    </row>
  </sheetData>
  <mergeCells count="10">
    <mergeCell ref="A1:F1"/>
    <mergeCell ref="I1:N1"/>
    <mergeCell ref="A3:A6"/>
    <mergeCell ref="I3:I6"/>
    <mergeCell ref="A15:A18"/>
    <mergeCell ref="I15:I18"/>
    <mergeCell ref="A7:A10"/>
    <mergeCell ref="I7:I10"/>
    <mergeCell ref="A11:A14"/>
    <mergeCell ref="I11:I14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Weak Scaling</vt:lpstr>
      <vt:lpstr>Strong 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Iepure, Alessandro</dc:creator>
  <cp:lastModifiedBy>Fasol, Lorenzo</cp:lastModifiedBy>
  <dcterms:created xsi:type="dcterms:W3CDTF">2023-12-11T16:43:50Z</dcterms:created>
  <dcterms:modified xsi:type="dcterms:W3CDTF">2023-12-13T14:34:54Z</dcterms:modified>
</cp:coreProperties>
</file>