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RERA\7. Septimo semestre\Gestion de Proyectos de Software\"/>
    </mc:Choice>
  </mc:AlternateContent>
  <xr:revisionPtr revIDLastSave="0" documentId="13_ncr:1_{F70BEFC8-1C27-4290-8464-0BB076CC2B6C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WBS" sheetId="3" r:id="rId1"/>
    <sheet name="RACI" sheetId="1" r:id="rId2"/>
    <sheet name="CALENDARIZACIÓN VP" sheetId="2" r:id="rId3"/>
    <sheet name="CALENDARIZACIÓN 1" sheetId="5" r:id="rId4"/>
    <sheet name="SCHEDULING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2" l="1"/>
  <c r="J108" i="2" l="1"/>
  <c r="H161" i="5"/>
  <c r="G161" i="5"/>
  <c r="F161" i="5"/>
  <c r="E161" i="5"/>
  <c r="D161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0" i="5"/>
  <c r="I139" i="5"/>
  <c r="I138" i="5"/>
  <c r="I136" i="5"/>
  <c r="I135" i="5"/>
  <c r="I134" i="5"/>
  <c r="I132" i="5"/>
  <c r="I131" i="5"/>
  <c r="I130" i="5"/>
  <c r="I129" i="5"/>
  <c r="I127" i="5"/>
  <c r="I126" i="5"/>
  <c r="I125" i="5"/>
  <c r="I123" i="5"/>
  <c r="I122" i="5"/>
  <c r="I121" i="5"/>
  <c r="I120" i="5"/>
  <c r="I119" i="5"/>
  <c r="I117" i="5"/>
  <c r="I116" i="5"/>
  <c r="I115" i="5"/>
  <c r="I114" i="5"/>
  <c r="I110" i="5"/>
  <c r="I109" i="5"/>
  <c r="I108" i="5"/>
  <c r="I106" i="5"/>
  <c r="I105" i="5"/>
  <c r="I104" i="5"/>
  <c r="I103" i="5"/>
  <c r="I102" i="5"/>
  <c r="I101" i="5"/>
  <c r="I100" i="5"/>
  <c r="I99" i="5"/>
  <c r="I97" i="5"/>
  <c r="I96" i="5"/>
  <c r="I90" i="5"/>
  <c r="I89" i="5"/>
  <c r="I88" i="5"/>
  <c r="I87" i="5"/>
  <c r="I86" i="5"/>
  <c r="I85" i="5"/>
  <c r="I84" i="5"/>
  <c r="I79" i="5"/>
  <c r="I78" i="5"/>
  <c r="I77" i="5"/>
  <c r="I75" i="5"/>
  <c r="I74" i="5"/>
  <c r="I72" i="5"/>
  <c r="I71" i="5"/>
  <c r="I68" i="5"/>
  <c r="I67" i="5"/>
  <c r="I66" i="5"/>
  <c r="I65" i="5"/>
  <c r="I63" i="5"/>
  <c r="I62" i="5"/>
  <c r="I60" i="5"/>
  <c r="I59" i="5"/>
  <c r="I56" i="5"/>
  <c r="I55" i="5"/>
  <c r="I54" i="5"/>
  <c r="I52" i="5"/>
  <c r="I51" i="5"/>
  <c r="I50" i="5"/>
  <c r="I48" i="5"/>
  <c r="I47" i="5"/>
  <c r="I46" i="5"/>
  <c r="I45" i="5"/>
  <c r="I44" i="5"/>
  <c r="I43" i="5"/>
  <c r="I42" i="5"/>
  <c r="I41" i="5"/>
  <c r="I38" i="5"/>
  <c r="I37" i="5"/>
  <c r="I35" i="5"/>
  <c r="I34" i="5"/>
  <c r="I33" i="5"/>
  <c r="I32" i="5"/>
  <c r="I31" i="5"/>
  <c r="I30" i="5"/>
  <c r="I29" i="5"/>
  <c r="I28" i="5"/>
  <c r="I27" i="5"/>
  <c r="I26" i="5"/>
  <c r="I25" i="5"/>
  <c r="I24" i="5"/>
  <c r="I19" i="5"/>
  <c r="I18" i="5"/>
  <c r="I17" i="5"/>
  <c r="I15" i="5"/>
  <c r="I14" i="5"/>
  <c r="I13" i="5"/>
  <c r="I12" i="5"/>
  <c r="I10" i="5"/>
  <c r="I9" i="5"/>
  <c r="I8" i="5"/>
  <c r="I7" i="5"/>
  <c r="I6" i="5"/>
  <c r="I5" i="5"/>
  <c r="I161" i="5" s="1"/>
  <c r="J161" i="5" s="1"/>
  <c r="J5" i="5" l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L90" i="2" l="1"/>
  <c r="L91" i="2"/>
  <c r="I141" i="2"/>
  <c r="L141" i="2" s="1"/>
  <c r="I142" i="2"/>
  <c r="I143" i="2"/>
  <c r="L143" i="2" s="1"/>
  <c r="I144" i="2"/>
  <c r="L144" i="2" s="1"/>
  <c r="I145" i="2"/>
  <c r="L145" i="2" s="1"/>
  <c r="I146" i="2"/>
  <c r="L146" i="2" s="1"/>
  <c r="I147" i="2"/>
  <c r="I148" i="2"/>
  <c r="L148" i="2" s="1"/>
  <c r="I149" i="2"/>
  <c r="L149" i="2" s="1"/>
  <c r="I150" i="2"/>
  <c r="L150" i="2" s="1"/>
  <c r="I151" i="2"/>
  <c r="I152" i="2"/>
  <c r="L152" i="2" s="1"/>
  <c r="I153" i="2"/>
  <c r="L153" i="2" s="1"/>
  <c r="L4" i="4"/>
  <c r="K14" i="4"/>
  <c r="K4" i="4"/>
  <c r="L15" i="4"/>
  <c r="L14" i="4"/>
  <c r="K15" i="4"/>
  <c r="J14" i="4"/>
  <c r="I14" i="4"/>
  <c r="H14" i="4"/>
  <c r="H15" i="4"/>
  <c r="G14" i="4"/>
  <c r="E14" i="4"/>
  <c r="E15" i="4"/>
  <c r="D14" i="4"/>
  <c r="D15" i="4"/>
  <c r="G15" i="4" s="1"/>
  <c r="I15" i="4" s="1"/>
  <c r="I45" i="2"/>
  <c r="L45" i="2" s="1"/>
  <c r="I66" i="2"/>
  <c r="L66" i="2" s="1"/>
  <c r="I154" i="2"/>
  <c r="L154" i="2" s="1"/>
  <c r="I128" i="2"/>
  <c r="L128" i="2" s="1"/>
  <c r="I113" i="2"/>
  <c r="L113" i="2" s="1"/>
  <c r="I99" i="2"/>
  <c r="L99" i="2" s="1"/>
  <c r="I98" i="2"/>
  <c r="L98" i="2" s="1"/>
  <c r="I87" i="2"/>
  <c r="L87" i="2" s="1"/>
  <c r="I77" i="2"/>
  <c r="L77" i="2" s="1"/>
  <c r="I44" i="2"/>
  <c r="L44" i="2" s="1"/>
  <c r="I33" i="2"/>
  <c r="I27" i="2"/>
  <c r="L27" i="2" s="1"/>
  <c r="I23" i="2"/>
  <c r="L23" i="2" s="1"/>
  <c r="I18" i="2"/>
  <c r="E13" i="4"/>
  <c r="H13" i="4" s="1"/>
  <c r="D13" i="4"/>
  <c r="G13" i="4" s="1"/>
  <c r="E12" i="4"/>
  <c r="H12" i="4" s="1"/>
  <c r="D12" i="4"/>
  <c r="G12" i="4" s="1"/>
  <c r="E11" i="4"/>
  <c r="H11" i="4" s="1"/>
  <c r="D11" i="4"/>
  <c r="G11" i="4" s="1"/>
  <c r="E10" i="4"/>
  <c r="H10" i="4" s="1"/>
  <c r="D10" i="4"/>
  <c r="G10" i="4" s="1"/>
  <c r="E9" i="4"/>
  <c r="H9" i="4" s="1"/>
  <c r="D9" i="4"/>
  <c r="G9" i="4" s="1"/>
  <c r="E8" i="4"/>
  <c r="H8" i="4" s="1"/>
  <c r="D8" i="4"/>
  <c r="G8" i="4" s="1"/>
  <c r="E7" i="4"/>
  <c r="H7" i="4" s="1"/>
  <c r="D7" i="4"/>
  <c r="G7" i="4" s="1"/>
  <c r="E6" i="4"/>
  <c r="H6" i="4" s="1"/>
  <c r="D6" i="4"/>
  <c r="G6" i="4" s="1"/>
  <c r="E5" i="4"/>
  <c r="H5" i="4" s="1"/>
  <c r="D5" i="4"/>
  <c r="G5" i="4" s="1"/>
  <c r="E4" i="4"/>
  <c r="H4" i="4" s="1"/>
  <c r="K5" i="4" s="1"/>
  <c r="K6" i="4" s="1"/>
  <c r="K7" i="4" s="1"/>
  <c r="K8" i="4" s="1"/>
  <c r="K9" i="4" s="1"/>
  <c r="K10" i="4" s="1"/>
  <c r="K11" i="4" s="1"/>
  <c r="K12" i="4" s="1"/>
  <c r="D4" i="4"/>
  <c r="G4" i="4" s="1"/>
  <c r="L33" i="2" l="1"/>
  <c r="J15" i="4"/>
  <c r="K13" i="4"/>
  <c r="I7" i="4"/>
  <c r="I11" i="4"/>
  <c r="I10" i="4"/>
  <c r="J4" i="4"/>
  <c r="J5" i="4" s="1"/>
  <c r="J6" i="4" s="1"/>
  <c r="J7" i="4" s="1"/>
  <c r="J8" i="4" s="1"/>
  <c r="J9" i="4" s="1"/>
  <c r="J10" i="4" s="1"/>
  <c r="J11" i="4" s="1"/>
  <c r="J12" i="4" s="1"/>
  <c r="J13" i="4" s="1"/>
  <c r="I4" i="4"/>
  <c r="I12" i="4"/>
  <c r="I5" i="4"/>
  <c r="I9" i="4"/>
  <c r="I13" i="4"/>
  <c r="I6" i="4"/>
  <c r="I8" i="4"/>
  <c r="L5" i="4" l="1"/>
  <c r="L6" i="4" s="1"/>
  <c r="L7" i="4" s="1"/>
  <c r="L8" i="4" s="1"/>
  <c r="L9" i="4" s="1"/>
  <c r="L10" i="4" s="1"/>
  <c r="L11" i="4" s="1"/>
  <c r="L12" i="4" s="1"/>
  <c r="L13" i="4"/>
  <c r="H155" i="2" l="1"/>
  <c r="G155" i="2"/>
  <c r="F155" i="2"/>
  <c r="E155" i="2"/>
  <c r="D155" i="2"/>
  <c r="I140" i="2"/>
  <c r="L140" i="2" s="1"/>
  <c r="I139" i="2"/>
  <c r="L139" i="2" s="1"/>
  <c r="I136" i="2"/>
  <c r="L136" i="2" s="1"/>
  <c r="I135" i="2"/>
  <c r="L135" i="2" s="1"/>
  <c r="I134" i="2"/>
  <c r="L134" i="2" s="1"/>
  <c r="I132" i="2"/>
  <c r="L132" i="2" s="1"/>
  <c r="I131" i="2"/>
  <c r="L131" i="2" s="1"/>
  <c r="I130" i="2"/>
  <c r="L130" i="2" s="1"/>
  <c r="I127" i="2"/>
  <c r="L127" i="2" s="1"/>
  <c r="I126" i="2"/>
  <c r="L126" i="2" s="1"/>
  <c r="I125" i="2"/>
  <c r="L125" i="2" s="1"/>
  <c r="I123" i="2"/>
  <c r="L123" i="2" s="1"/>
  <c r="I122" i="2"/>
  <c r="L122" i="2" s="1"/>
  <c r="I121" i="2"/>
  <c r="L121" i="2" s="1"/>
  <c r="I119" i="2"/>
  <c r="L119" i="2" s="1"/>
  <c r="I118" i="2"/>
  <c r="L118" i="2" s="1"/>
  <c r="I117" i="2"/>
  <c r="L117" i="2" s="1"/>
  <c r="I116" i="2"/>
  <c r="L116" i="2" s="1"/>
  <c r="I115" i="2"/>
  <c r="L115" i="2" s="1"/>
  <c r="I112" i="2"/>
  <c r="L112" i="2" s="1"/>
  <c r="I111" i="2"/>
  <c r="L111" i="2" s="1"/>
  <c r="I110" i="2"/>
  <c r="L110" i="2" s="1"/>
  <c r="I107" i="2"/>
  <c r="L107" i="2" s="1"/>
  <c r="I106" i="2"/>
  <c r="L106" i="2" s="1"/>
  <c r="I105" i="2"/>
  <c r="L105" i="2" s="1"/>
  <c r="I103" i="2"/>
  <c r="L103" i="2" s="1"/>
  <c r="I102" i="2"/>
  <c r="L102" i="2" s="1"/>
  <c r="I101" i="2"/>
  <c r="L101" i="2" s="1"/>
  <c r="I100" i="2"/>
  <c r="L100" i="2" s="1"/>
  <c r="I97" i="2"/>
  <c r="L97" i="2" s="1"/>
  <c r="I96" i="2"/>
  <c r="L96" i="2" s="1"/>
  <c r="I94" i="2"/>
  <c r="L94" i="2" s="1"/>
  <c r="I93" i="2"/>
  <c r="L93" i="2" s="1"/>
  <c r="I86" i="2"/>
  <c r="L86" i="2" s="1"/>
  <c r="I85" i="2"/>
  <c r="L85" i="2" s="1"/>
  <c r="I84" i="2"/>
  <c r="L84" i="2" s="1"/>
  <c r="I83" i="2"/>
  <c r="L83" i="2" s="1"/>
  <c r="I82" i="2"/>
  <c r="L82" i="2" s="1"/>
  <c r="I81" i="2"/>
  <c r="L81" i="2" s="1"/>
  <c r="I76" i="2"/>
  <c r="L76" i="2" s="1"/>
  <c r="I75" i="2"/>
  <c r="L75" i="2" s="1"/>
  <c r="I73" i="2"/>
  <c r="L73" i="2" s="1"/>
  <c r="I72" i="2"/>
  <c r="L72" i="2" s="1"/>
  <c r="I70" i="2"/>
  <c r="L70" i="2" s="1"/>
  <c r="I69" i="2"/>
  <c r="L69" i="2" s="1"/>
  <c r="I65" i="2"/>
  <c r="L65" i="2" s="1"/>
  <c r="I64" i="2"/>
  <c r="L64" i="2" s="1"/>
  <c r="I63" i="2"/>
  <c r="L63" i="2" s="1"/>
  <c r="I61" i="2"/>
  <c r="L61" i="2" s="1"/>
  <c r="I60" i="2"/>
  <c r="L60" i="2" s="1"/>
  <c r="I58" i="2"/>
  <c r="L58" i="2" s="1"/>
  <c r="I57" i="2"/>
  <c r="L57" i="2" s="1"/>
  <c r="I54" i="2"/>
  <c r="L54" i="2" s="1"/>
  <c r="I53" i="2"/>
  <c r="L53" i="2" s="1"/>
  <c r="I52" i="2"/>
  <c r="L52" i="2" s="1"/>
  <c r="I50" i="2"/>
  <c r="L50" i="2" s="1"/>
  <c r="I49" i="2"/>
  <c r="L49" i="2" s="1"/>
  <c r="I48" i="2"/>
  <c r="L48" i="2" s="1"/>
  <c r="I46" i="2"/>
  <c r="L46" i="2" s="1"/>
  <c r="I43" i="2"/>
  <c r="L43" i="2" s="1"/>
  <c r="I42" i="2"/>
  <c r="L42" i="2" s="1"/>
  <c r="I41" i="2"/>
  <c r="L41" i="2" s="1"/>
  <c r="I40" i="2"/>
  <c r="L40" i="2" s="1"/>
  <c r="I39" i="2"/>
  <c r="L39" i="2" s="1"/>
  <c r="I36" i="2"/>
  <c r="L36" i="2" s="1"/>
  <c r="I35" i="2"/>
  <c r="I32" i="2"/>
  <c r="L32" i="2" s="1"/>
  <c r="I31" i="2"/>
  <c r="L31" i="2" s="1"/>
  <c r="I30" i="2"/>
  <c r="L30" i="2" s="1"/>
  <c r="I29" i="2"/>
  <c r="L29" i="2" s="1"/>
  <c r="I28" i="2"/>
  <c r="I26" i="2"/>
  <c r="L26" i="2" s="1"/>
  <c r="I25" i="2"/>
  <c r="L25" i="2" s="1"/>
  <c r="I24" i="2"/>
  <c r="L24" i="2" s="1"/>
  <c r="I22" i="2"/>
  <c r="I17" i="2"/>
  <c r="L17" i="2" s="1"/>
  <c r="I16" i="2"/>
  <c r="L16" i="2" s="1"/>
  <c r="I14" i="2"/>
  <c r="L14" i="2" s="1"/>
  <c r="I13" i="2"/>
  <c r="L13" i="2" s="1"/>
  <c r="I12" i="2"/>
  <c r="L12" i="2" s="1"/>
  <c r="I11" i="2"/>
  <c r="L11" i="2" s="1"/>
  <c r="I9" i="2"/>
  <c r="L9" i="2" s="1"/>
  <c r="I8" i="2"/>
  <c r="L8" i="2" s="1"/>
  <c r="I7" i="2"/>
  <c r="L7" i="2" s="1"/>
  <c r="I6" i="2"/>
  <c r="L6" i="2" s="1"/>
  <c r="I5" i="2"/>
  <c r="L5" i="2" s="1"/>
  <c r="I4" i="2"/>
  <c r="L35" i="2" l="1"/>
  <c r="L22" i="2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22" i="2" s="1"/>
  <c r="L4" i="2"/>
  <c r="I155" i="2"/>
  <c r="J23" i="2" l="1"/>
  <c r="J24" i="2" s="1"/>
  <c r="M4" i="2"/>
  <c r="M5" i="2" s="1"/>
  <c r="M6" i="2" s="1"/>
  <c r="M7" i="2" s="1"/>
  <c r="M8" i="2" s="1"/>
  <c r="M9" i="2" s="1"/>
  <c r="M11" i="2" s="1"/>
  <c r="M12" i="2" s="1"/>
  <c r="M13" i="2" s="1"/>
  <c r="M14" i="2" s="1"/>
  <c r="M16" i="2" s="1"/>
  <c r="M17" i="2" s="1"/>
  <c r="M18" i="2" s="1"/>
  <c r="M22" i="2" s="1"/>
  <c r="M23" i="2" s="1"/>
  <c r="M24" i="2" s="1"/>
  <c r="M25" i="2" s="1"/>
  <c r="M26" i="2" s="1"/>
  <c r="M27" i="2" s="1"/>
  <c r="M29" i="2" s="1"/>
  <c r="M30" i="2" s="1"/>
  <c r="M31" i="2" s="1"/>
  <c r="M32" i="2" s="1"/>
  <c r="J155" i="2"/>
  <c r="M33" i="2" l="1"/>
  <c r="M35" i="2" s="1"/>
  <c r="M36" i="2" s="1"/>
  <c r="J25" i="2"/>
  <c r="M39" i="2" l="1"/>
  <c r="M40" i="2" s="1"/>
  <c r="M41" i="2" s="1"/>
  <c r="M42" i="2" s="1"/>
  <c r="M43" i="2" s="1"/>
  <c r="M44" i="2" s="1"/>
  <c r="M45" i="2" s="1"/>
  <c r="J26" i="2"/>
  <c r="M46" i="2" l="1"/>
  <c r="M48" i="2" s="1"/>
  <c r="M49" i="2" s="1"/>
  <c r="M50" i="2" s="1"/>
  <c r="M52" i="2" s="1"/>
  <c r="M53" i="2" s="1"/>
  <c r="M54" i="2" s="1"/>
  <c r="M57" i="2" s="1"/>
  <c r="M58" i="2" s="1"/>
  <c r="J27" i="2"/>
  <c r="M60" i="2" l="1"/>
  <c r="M61" i="2" s="1"/>
  <c r="M63" i="2" s="1"/>
  <c r="M64" i="2" s="1"/>
  <c r="J28" i="2"/>
  <c r="M65" i="2" l="1"/>
  <c r="M66" i="2" s="1"/>
  <c r="M69" i="2" s="1"/>
  <c r="M70" i="2" s="1"/>
  <c r="M72" i="2" s="1"/>
  <c r="M73" i="2" s="1"/>
  <c r="M75" i="2" s="1"/>
  <c r="M76" i="2" s="1"/>
  <c r="J29" i="2"/>
  <c r="M77" i="2" l="1"/>
  <c r="M81" i="2" s="1"/>
  <c r="M82" i="2" s="1"/>
  <c r="M83" i="2" s="1"/>
  <c r="M84" i="2" s="1"/>
  <c r="M85" i="2" s="1"/>
  <c r="M86" i="2" s="1"/>
  <c r="M87" i="2" s="1"/>
  <c r="J30" i="2"/>
  <c r="M90" i="2" l="1"/>
  <c r="M91" i="2" s="1"/>
  <c r="J31" i="2"/>
  <c r="M93" i="2" l="1"/>
  <c r="M94" i="2" s="1"/>
  <c r="J32" i="2"/>
  <c r="J33" i="2" s="1"/>
  <c r="J35" i="2" s="1"/>
  <c r="M96" i="2" l="1"/>
  <c r="M97" i="2" s="1"/>
  <c r="M98" i="2" s="1"/>
  <c r="M99" i="2" s="1"/>
  <c r="M100" i="2" s="1"/>
  <c r="M101" i="2" s="1"/>
  <c r="M102" i="2" s="1"/>
  <c r="M103" i="2" s="1"/>
  <c r="M105" i="2" l="1"/>
  <c r="M106" i="2" s="1"/>
  <c r="M107" i="2" s="1"/>
  <c r="M110" i="2" l="1"/>
  <c r="M111" i="2" s="1"/>
  <c r="M112" i="2" s="1"/>
  <c r="M113" i="2" s="1"/>
  <c r="M115" i="2" l="1"/>
  <c r="M116" i="2" s="1"/>
  <c r="M117" i="2" s="1"/>
  <c r="M118" i="2" s="1"/>
  <c r="M119" i="2" s="1"/>
  <c r="J36" i="2"/>
  <c r="M121" i="2" l="1"/>
  <c r="M122" i="2" s="1"/>
  <c r="M123" i="2" s="1"/>
  <c r="J37" i="2"/>
  <c r="M125" i="2" l="1"/>
  <c r="M126" i="2" s="1"/>
  <c r="M127" i="2" s="1"/>
  <c r="M128" i="2" s="1"/>
  <c r="J38" i="2"/>
  <c r="M130" i="2" l="1"/>
  <c r="M131" i="2" s="1"/>
  <c r="M132" i="2" s="1"/>
  <c r="J39" i="2"/>
  <c r="M134" i="2" l="1"/>
  <c r="M135" i="2" s="1"/>
  <c r="M136" i="2" s="1"/>
  <c r="M139" i="2" s="1"/>
  <c r="M140" i="2" s="1"/>
  <c r="J40" i="2"/>
  <c r="M141" i="2" l="1"/>
  <c r="M143" i="2" s="1"/>
  <c r="M144" i="2" s="1"/>
  <c r="M145" i="2" s="1"/>
  <c r="M146" i="2" s="1"/>
  <c r="M148" i="2" s="1"/>
  <c r="M149" i="2" s="1"/>
  <c r="J41" i="2"/>
  <c r="M150" i="2" l="1"/>
  <c r="M152" i="2" s="1"/>
  <c r="M153" i="2" s="1"/>
  <c r="M154" i="2" s="1"/>
  <c r="J42" i="2"/>
  <c r="J43" i="2" l="1"/>
  <c r="J44" i="2" l="1"/>
  <c r="J45" i="2" l="1"/>
  <c r="J46" i="2" l="1"/>
  <c r="J47" i="2" l="1"/>
  <c r="J48" i="2" l="1"/>
  <c r="J49" i="2" l="1"/>
  <c r="J50" i="2" l="1"/>
  <c r="J51" i="2" l="1"/>
  <c r="J52" i="2" l="1"/>
  <c r="J53" i="2" l="1"/>
  <c r="J54" i="2" l="1"/>
  <c r="J55" i="2" l="1"/>
  <c r="J56" i="2" l="1"/>
  <c r="J57" i="2" l="1"/>
  <c r="J58" i="2" l="1"/>
  <c r="J59" i="2" l="1"/>
  <c r="J60" i="2" l="1"/>
  <c r="J61" i="2" l="1"/>
  <c r="J62" i="2" l="1"/>
  <c r="J63" i="2" l="1"/>
  <c r="J64" i="2" l="1"/>
  <c r="J65" i="2" l="1"/>
  <c r="J66" i="2" l="1"/>
  <c r="J67" i="2" l="1"/>
  <c r="J68" i="2" l="1"/>
  <c r="J69" i="2" l="1"/>
  <c r="J70" i="2" l="1"/>
  <c r="J71" i="2" l="1"/>
  <c r="J72" i="2" l="1"/>
  <c r="J73" i="2" l="1"/>
  <c r="J74" i="2" l="1"/>
  <c r="J75" i="2" l="1"/>
  <c r="J76" i="2" l="1"/>
  <c r="J77" i="2" s="1"/>
  <c r="J81" i="2" s="1"/>
  <c r="J82" i="2" l="1"/>
  <c r="J83" i="2" l="1"/>
  <c r="J84" i="2" l="1"/>
  <c r="J85" i="2" l="1"/>
  <c r="J86" i="2" l="1"/>
  <c r="J87" i="2" l="1"/>
  <c r="J88" i="2" l="1"/>
  <c r="J89" i="2" l="1"/>
  <c r="J90" i="2" l="1"/>
  <c r="J91" i="2" l="1"/>
  <c r="J92" i="2" l="1"/>
  <c r="J93" i="2" l="1"/>
  <c r="J94" i="2" l="1"/>
  <c r="J95" i="2" l="1"/>
  <c r="J96" i="2" l="1"/>
  <c r="J97" i="2" l="1"/>
  <c r="J98" i="2" l="1"/>
  <c r="J99" i="2" l="1"/>
  <c r="J100" i="2" l="1"/>
  <c r="J101" i="2" l="1"/>
  <c r="J102" i="2" l="1"/>
  <c r="J103" i="2" l="1"/>
  <c r="J104" i="2" l="1"/>
  <c r="J105" i="2" l="1"/>
  <c r="J106" i="2" l="1"/>
  <c r="J107" i="2" l="1"/>
  <c r="J110" i="2" s="1"/>
  <c r="J109" i="2" l="1"/>
  <c r="J111" i="2" l="1"/>
  <c r="J112" i="2" l="1"/>
  <c r="J113" i="2" l="1"/>
  <c r="J114" i="2" l="1"/>
  <c r="J115" i="2" l="1"/>
  <c r="J116" i="2" l="1"/>
  <c r="J117" i="2" l="1"/>
  <c r="J118" i="2" l="1"/>
  <c r="J119" i="2" l="1"/>
  <c r="J120" i="2" l="1"/>
  <c r="J121" i="2" l="1"/>
  <c r="J122" i="2" l="1"/>
  <c r="J123" i="2" l="1"/>
  <c r="J124" i="2" l="1"/>
  <c r="J125" i="2" l="1"/>
  <c r="J126" i="2" l="1"/>
  <c r="J127" i="2" l="1"/>
  <c r="J128" i="2" l="1"/>
  <c r="J129" i="2" s="1"/>
  <c r="J130" i="2" l="1"/>
  <c r="J131" i="2" l="1"/>
  <c r="J132" i="2" l="1"/>
  <c r="J133" i="2" l="1"/>
  <c r="J134" i="2" l="1"/>
  <c r="J135" i="2" l="1"/>
  <c r="J136" i="2" l="1"/>
  <c r="J139" i="2" s="1"/>
  <c r="J137" i="2" l="1"/>
  <c r="J138" i="2" l="1"/>
  <c r="J140" i="2" l="1"/>
  <c r="J141" i="2" l="1"/>
  <c r="J142" i="2" l="1"/>
  <c r="J143" i="2" l="1"/>
  <c r="J144" i="2" l="1"/>
  <c r="J145" i="2" l="1"/>
  <c r="J146" i="2" l="1"/>
  <c r="J147" i="2" l="1"/>
  <c r="J148" i="2" l="1"/>
  <c r="J149" i="2" l="1"/>
  <c r="J150" i="2" l="1"/>
  <c r="J151" i="2" l="1"/>
  <c r="J152" i="2" l="1"/>
  <c r="J153" i="2" l="1"/>
  <c r="J154" i="2" l="1"/>
</calcChain>
</file>

<file path=xl/sharedStrings.xml><?xml version="1.0" encoding="utf-8"?>
<sst xmlns="http://schemas.openxmlformats.org/spreadsheetml/2006/main" count="1535" uniqueCount="358">
  <si>
    <t>Edison</t>
  </si>
  <si>
    <t>Omar</t>
  </si>
  <si>
    <t>Jesus</t>
  </si>
  <si>
    <t>Bryan</t>
  </si>
  <si>
    <t>Nigell</t>
  </si>
  <si>
    <t>Santiago</t>
  </si>
  <si>
    <t>Arturo</t>
  </si>
  <si>
    <t>Kevin</t>
  </si>
  <si>
    <t>ID</t>
  </si>
  <si>
    <t>Descripción</t>
  </si>
  <si>
    <t>Análisis</t>
  </si>
  <si>
    <t>Diseño</t>
  </si>
  <si>
    <t>Construcción</t>
  </si>
  <si>
    <t>PMO</t>
  </si>
  <si>
    <t>1.</t>
  </si>
  <si>
    <t>Criponet</t>
  </si>
  <si>
    <t>R</t>
  </si>
  <si>
    <t>C</t>
  </si>
  <si>
    <t>I</t>
  </si>
  <si>
    <t xml:space="preserve">1.1. </t>
  </si>
  <si>
    <t xml:space="preserve">Planificación del Proyecto </t>
  </si>
  <si>
    <t>A</t>
  </si>
  <si>
    <t>1.1.1.</t>
  </si>
  <si>
    <t xml:space="preserve">Definir el alcance, objetivos y requisitos del proyecto CriptoNet </t>
  </si>
  <si>
    <t xml:space="preserve">1.1.2. </t>
  </si>
  <si>
    <t>Crear la estructura de desglose de trabajo (WBS) y el cronograma detallado</t>
  </si>
  <si>
    <t>1.1.3.</t>
  </si>
  <si>
    <t xml:space="preserve"> Estudio de factibilidad</t>
  </si>
  <si>
    <t xml:space="preserve">1.1.4. </t>
  </si>
  <si>
    <t>Acta constitutiva</t>
  </si>
  <si>
    <t xml:space="preserve">1.1.5. </t>
  </si>
  <si>
    <t xml:space="preserve">Plan de gestión del proyecto </t>
  </si>
  <si>
    <t xml:space="preserve">1.1.7. </t>
  </si>
  <si>
    <t xml:space="preserve">Desarrollar un plan de gestión de riesgos </t>
  </si>
  <si>
    <t xml:space="preserve">1.2. </t>
  </si>
  <si>
    <t xml:space="preserve">Seguimiento y Control </t>
  </si>
  <si>
    <t xml:space="preserve">1.2.1. </t>
  </si>
  <si>
    <t xml:space="preserve">Realizar reuniones semanales de estado con el equipo de proyecto </t>
  </si>
  <si>
    <t>1.2.2.</t>
  </si>
  <si>
    <t>Monitorear el progreso del proyecto y compararlo con el cronograma establecido</t>
  </si>
  <si>
    <t xml:space="preserve">1.2.3. </t>
  </si>
  <si>
    <t xml:space="preserve">Identificar y mitigar riesgos a medida que surjan durante el desarrollo </t>
  </si>
  <si>
    <t>1.2.4.</t>
  </si>
  <si>
    <t xml:space="preserve">Gestionar y controlar las solicitudes de cambios y los cambios aprobados </t>
  </si>
  <si>
    <t>1.3.</t>
  </si>
  <si>
    <t xml:space="preserve">Gestión de Comunicaciones </t>
  </si>
  <si>
    <t xml:space="preserve">1.3.1. </t>
  </si>
  <si>
    <t>Establecer canales de comunicación eficientes entre los miembros del equipo y los stakeholders</t>
  </si>
  <si>
    <t xml:space="preserve">1.3.3. </t>
  </si>
  <si>
    <t xml:space="preserve">Gestionar y mantener actualizada la documentación del proyecto </t>
  </si>
  <si>
    <t xml:space="preserve">2. </t>
  </si>
  <si>
    <t xml:space="preserve">Análisis y Diseño </t>
  </si>
  <si>
    <t>2.1.</t>
  </si>
  <si>
    <t xml:space="preserve">Definición de Requisitos </t>
  </si>
  <si>
    <t>2.1.1.</t>
  </si>
  <si>
    <t xml:space="preserve"> Requisitos funcionales </t>
  </si>
  <si>
    <t xml:space="preserve">2.1.1.1. </t>
  </si>
  <si>
    <t>Especificación caso de uso “Iniciar sesión”</t>
  </si>
  <si>
    <t>Especificación caso de uso “Registrarse”</t>
  </si>
  <si>
    <t xml:space="preserve"> Especificación caso de uso “Administrar publicaciones”</t>
  </si>
  <si>
    <t>Especificación caso de uso “Administrar criptomonedas”</t>
  </si>
  <si>
    <t>Especificación caso de uso “Administrar recompensas”</t>
  </si>
  <si>
    <t xml:space="preserve">2.1.2. </t>
  </si>
  <si>
    <t xml:space="preserve">Requisitos no funcionales </t>
  </si>
  <si>
    <t>2.1.2.1.</t>
  </si>
  <si>
    <t xml:space="preserve"> Requisitos de rendimiento </t>
  </si>
  <si>
    <t xml:space="preserve">2.1.2.2. </t>
  </si>
  <si>
    <t xml:space="preserve">Requisitos de seguridad </t>
  </si>
  <si>
    <t xml:space="preserve">2.1.2.3. </t>
  </si>
  <si>
    <t xml:space="preserve">Requisitos de escalabilidad </t>
  </si>
  <si>
    <t xml:space="preserve">2.1.2.4. </t>
  </si>
  <si>
    <t xml:space="preserve">Requisitos de usabilidad </t>
  </si>
  <si>
    <t xml:space="preserve">2.1.3. </t>
  </si>
  <si>
    <t xml:space="preserve">Priorizar y validar requisitos </t>
  </si>
  <si>
    <t xml:space="preserve">2.1.3.1. </t>
  </si>
  <si>
    <t xml:space="preserve">Realizar talleres con stakeholders </t>
  </si>
  <si>
    <t xml:space="preserve">2.1.3.2. </t>
  </si>
  <si>
    <t xml:space="preserve">Revisar y aprobar requisitos </t>
  </si>
  <si>
    <t xml:space="preserve">2.2. </t>
  </si>
  <si>
    <t xml:space="preserve">Diseño de Arquitectura </t>
  </si>
  <si>
    <t>2.2.1.</t>
  </si>
  <si>
    <t xml:space="preserve"> Diseñar arquitectura de software </t>
  </si>
  <si>
    <t xml:space="preserve">2.2.1.1. </t>
  </si>
  <si>
    <t>Especificación diagrama de clases “Iniciar sesión”</t>
  </si>
  <si>
    <t xml:space="preserve">2.2.1.2. </t>
  </si>
  <si>
    <t>Especificación diagrama de clases “Registrarse”</t>
  </si>
  <si>
    <t xml:space="preserve">2.2.1.3. </t>
  </si>
  <si>
    <t>Especificación diagrama de clases “Administrar publicaciones”</t>
  </si>
  <si>
    <t xml:space="preserve">2.2.1.4. </t>
  </si>
  <si>
    <t>Especificación diagrama de clases “Administrar criptomonedas”</t>
  </si>
  <si>
    <t xml:space="preserve">2.2.1.5. </t>
  </si>
  <si>
    <t>Especificación diagrama de clases “Administrar recompensas”</t>
  </si>
  <si>
    <t>2.2.1.6.</t>
  </si>
  <si>
    <t xml:space="preserve">Definir patrones de diseño </t>
  </si>
  <si>
    <t xml:space="preserve">2.2.1.7. </t>
  </si>
  <si>
    <t xml:space="preserve">Diseñar arquitectura de capas </t>
  </si>
  <si>
    <t>2.2.2.</t>
  </si>
  <si>
    <t xml:space="preserve">Diseñar arquitectura de criptomonedas </t>
  </si>
  <si>
    <t xml:space="preserve">2.2.2.1. </t>
  </si>
  <si>
    <t xml:space="preserve">Seleccionar protocolos de criptomonedas </t>
  </si>
  <si>
    <t xml:space="preserve">2.2.2.2. </t>
  </si>
  <si>
    <t xml:space="preserve">Diseñar integración con protocolos </t>
  </si>
  <si>
    <t>2.2.2.3.</t>
  </si>
  <si>
    <t xml:space="preserve">Diseñar módulos de transacciones </t>
  </si>
  <si>
    <t xml:space="preserve">2.2.3. </t>
  </si>
  <si>
    <t xml:space="preserve">Definir protocolos y tecnologías a utilizar </t>
  </si>
  <si>
    <t xml:space="preserve">2.2.3.1. </t>
  </si>
  <si>
    <t xml:space="preserve">Seleccionar tecnologías frontend </t>
  </si>
  <si>
    <t xml:space="preserve">2.2.3.2. </t>
  </si>
  <si>
    <t xml:space="preserve">Seleccionar tecnologías backend </t>
  </si>
  <si>
    <t xml:space="preserve">2.2.3.3. </t>
  </si>
  <si>
    <t xml:space="preserve">Seleccionar proveedores de nube </t>
  </si>
  <si>
    <t xml:space="preserve">2.3. </t>
  </si>
  <si>
    <t xml:space="preserve">Diseño de Bases de Datos </t>
  </si>
  <si>
    <t xml:space="preserve">2.3.1. </t>
  </si>
  <si>
    <t xml:space="preserve">Diseñar modelo de datos </t>
  </si>
  <si>
    <t xml:space="preserve">2.3.1.1. </t>
  </si>
  <si>
    <t xml:space="preserve">Identificar entidades y relaciones </t>
  </si>
  <si>
    <t xml:space="preserve">2.3.1.2. </t>
  </si>
  <si>
    <t xml:space="preserve">Normalizar modelo de datos </t>
  </si>
  <si>
    <t xml:space="preserve">2.3.2. </t>
  </si>
  <si>
    <t xml:space="preserve">Diseñar esquemas de bases de datos </t>
  </si>
  <si>
    <t xml:space="preserve">2.3.2.1. </t>
  </si>
  <si>
    <t xml:space="preserve">Diseñar esquemas relacionales </t>
  </si>
  <si>
    <t xml:space="preserve">2.3.2.2. </t>
  </si>
  <si>
    <t xml:space="preserve">Diseñar esquemas no relacionales </t>
  </si>
  <si>
    <t xml:space="preserve">2.3.3. </t>
  </si>
  <si>
    <t xml:space="preserve">Definir estructuras de datos y relaciones </t>
  </si>
  <si>
    <t xml:space="preserve">2.3.3.1. </t>
  </si>
  <si>
    <t>Definir tablas y campos</t>
  </si>
  <si>
    <t xml:space="preserve">2.3.3.2. </t>
  </si>
  <si>
    <t xml:space="preserve">Definir índices y claves primarias </t>
  </si>
  <si>
    <t xml:space="preserve">2.3.3.3. </t>
  </si>
  <si>
    <t xml:space="preserve">Definir relaciones y llaves foráneas </t>
  </si>
  <si>
    <t xml:space="preserve">2.4. </t>
  </si>
  <si>
    <t xml:space="preserve">Diseño de Interfaces de Usuario </t>
  </si>
  <si>
    <t xml:space="preserve">2.4.1. </t>
  </si>
  <si>
    <t xml:space="preserve">Diseñar wireframes y mockups </t>
  </si>
  <si>
    <t xml:space="preserve">2.4.1.1. </t>
  </si>
  <si>
    <t xml:space="preserve">Diseñar wireframes de baja fidelidad </t>
  </si>
  <si>
    <t xml:space="preserve">2.4.1.2. </t>
  </si>
  <si>
    <t xml:space="preserve">Diseñar mockups de alta fidelidad </t>
  </si>
  <si>
    <t xml:space="preserve">2.4.2. </t>
  </si>
  <si>
    <t xml:space="preserve">Definir estándares de diseño </t>
  </si>
  <si>
    <t xml:space="preserve">2.4.2.1. </t>
  </si>
  <si>
    <t xml:space="preserve">Definir guías de estilo </t>
  </si>
  <si>
    <t xml:space="preserve">2.4.2.2. </t>
  </si>
  <si>
    <t xml:space="preserve">Definir patrones de diseño UI/UX </t>
  </si>
  <si>
    <t xml:space="preserve">2.4.3. </t>
  </si>
  <si>
    <t xml:space="preserve">Diseñar flujos de navegación </t>
  </si>
  <si>
    <t xml:space="preserve">2.4.3.1. </t>
  </si>
  <si>
    <t xml:space="preserve">Mapear flujos de usuario </t>
  </si>
  <si>
    <t xml:space="preserve">2.4.3.2. </t>
  </si>
  <si>
    <t xml:space="preserve">Diseñar diagramas de navegación </t>
  </si>
  <si>
    <t>3.</t>
  </si>
  <si>
    <t xml:space="preserve"> Desarrollo </t>
  </si>
  <si>
    <t xml:space="preserve">3.1. </t>
  </si>
  <si>
    <t xml:space="preserve">Frontend </t>
  </si>
  <si>
    <t xml:space="preserve">3.1.1. </t>
  </si>
  <si>
    <t xml:space="preserve">Implementar interfaz de usuario </t>
  </si>
  <si>
    <t xml:space="preserve">3.1.1.1. </t>
  </si>
  <si>
    <t>Implementación caso de uso “Iniciar sesión”</t>
  </si>
  <si>
    <t>Implementación caso de uso “Registrarse”</t>
  </si>
  <si>
    <t xml:space="preserve"> Implementación caso de uso “Administrar publicaciones”</t>
  </si>
  <si>
    <t>Implementación caso de uso “Administrar criptomonedas”</t>
  </si>
  <si>
    <t>Implementación caso de uso “Administrar recompensas”</t>
  </si>
  <si>
    <t xml:space="preserve">3.1.2. </t>
  </si>
  <si>
    <t xml:space="preserve">Integrar con frameworks y librerías </t>
  </si>
  <si>
    <t xml:space="preserve">3.2. </t>
  </si>
  <si>
    <t>Backend</t>
  </si>
  <si>
    <t>3.2.1.</t>
  </si>
  <si>
    <t xml:space="preserve"> Implementar lógica de negocio </t>
  </si>
  <si>
    <t>3.2.1.1.</t>
  </si>
  <si>
    <t xml:space="preserve"> Desarrollar servicios y controladores </t>
  </si>
  <si>
    <t xml:space="preserve">3.2.1.2. </t>
  </si>
  <si>
    <t>Implementar reglas de negocio</t>
  </si>
  <si>
    <t>3.2.2.</t>
  </si>
  <si>
    <t xml:space="preserve"> Integración con Base de Datos </t>
  </si>
  <si>
    <t xml:space="preserve">3.2.2.1. </t>
  </si>
  <si>
    <t>Desarrollar capa de acceso a datos</t>
  </si>
  <si>
    <t>3.2.2.2.</t>
  </si>
  <si>
    <t xml:space="preserve"> Implementar consultas y operaciones </t>
  </si>
  <si>
    <t>3.2.3.</t>
  </si>
  <si>
    <t xml:space="preserve"> Integración con Criptomonedas </t>
  </si>
  <si>
    <t>3.2.3.1.</t>
  </si>
  <si>
    <t xml:space="preserve"> Implementar protocolos de criptomonedas</t>
  </si>
  <si>
    <t xml:space="preserve">3.2.3.2. </t>
  </si>
  <si>
    <t>Desarrollar módulos de transacciones</t>
  </si>
  <si>
    <t xml:space="preserve">3.2.4. </t>
  </si>
  <si>
    <t xml:space="preserve">3.2.5. </t>
  </si>
  <si>
    <t xml:space="preserve">3.2.6. </t>
  </si>
  <si>
    <t>Implementación caso de uso “Administrar publicaciones”</t>
  </si>
  <si>
    <t xml:space="preserve">3.2.7. </t>
  </si>
  <si>
    <t xml:space="preserve">3.2.8. </t>
  </si>
  <si>
    <t>Implementación caso de uso “Administrar recompensas"</t>
  </si>
  <si>
    <t xml:space="preserve">3.3. </t>
  </si>
  <si>
    <t xml:space="preserve">Desarrollo de Billetera Digital </t>
  </si>
  <si>
    <t xml:space="preserve">3.3.1. </t>
  </si>
  <si>
    <t xml:space="preserve">Implementar funcionalidades de billetera </t>
  </si>
  <si>
    <t xml:space="preserve">3.3.2. </t>
  </si>
  <si>
    <t>Integrar con protocolos de criptomonedas</t>
  </si>
  <si>
    <t xml:space="preserve">3.3.3. </t>
  </si>
  <si>
    <t xml:space="preserve">Implementar medidas de seguridad </t>
  </si>
  <si>
    <t xml:space="preserve">4. </t>
  </si>
  <si>
    <t xml:space="preserve">Integración y Pruebas </t>
  </si>
  <si>
    <t xml:space="preserve">4.1. </t>
  </si>
  <si>
    <t xml:space="preserve">Integración de Componentes </t>
  </si>
  <si>
    <t xml:space="preserve">4.1.1. </t>
  </si>
  <si>
    <t xml:space="preserve">Integrar frontend y backend </t>
  </si>
  <si>
    <t xml:space="preserve">4.1.2. </t>
  </si>
  <si>
    <t xml:space="preserve">Integrar con bases de datos </t>
  </si>
  <si>
    <t>4.1.3.</t>
  </si>
  <si>
    <t xml:space="preserve"> Integrar con servicios externos - Configurar conexiones con servicios de criptomonedas</t>
  </si>
  <si>
    <t>4.3.</t>
  </si>
  <si>
    <t>Pruebas unitarias</t>
  </si>
  <si>
    <t xml:space="preserve">4.3.2. </t>
  </si>
  <si>
    <t>Prueba unitaria caso de uso “Iniciar sesión”</t>
  </si>
  <si>
    <t xml:space="preserve">4.3.3. </t>
  </si>
  <si>
    <t>Prueba unitaria caso de uso “Registrarse”</t>
  </si>
  <si>
    <t xml:space="preserve">4.3.4. </t>
  </si>
  <si>
    <t>Prueba unitaria caso de uso “Administrar publicaciones”</t>
  </si>
  <si>
    <t xml:space="preserve">4.3.5. </t>
  </si>
  <si>
    <t>Prueba unitaria caso de uso “Administrar criptomonedas”</t>
  </si>
  <si>
    <t xml:space="preserve">4.3.6. </t>
  </si>
  <si>
    <t>Prueba unitaria caso de uso “Administrar recompensas”</t>
  </si>
  <si>
    <t xml:space="preserve"> 4.2. </t>
  </si>
  <si>
    <t xml:space="preserve">Pruebas de Integración </t>
  </si>
  <si>
    <t xml:space="preserve">4.2.1. </t>
  </si>
  <si>
    <t xml:space="preserve">Desarrollar casos de prueba de integración </t>
  </si>
  <si>
    <t>4.2.2.</t>
  </si>
  <si>
    <t xml:space="preserve"> Ejecutar pruebas de integración </t>
  </si>
  <si>
    <t xml:space="preserve">4.2.3. </t>
  </si>
  <si>
    <t xml:space="preserve">Corregir defectos identificados </t>
  </si>
  <si>
    <t xml:space="preserve">4.3. </t>
  </si>
  <si>
    <t xml:space="preserve">Pruebas de Aceptación </t>
  </si>
  <si>
    <t>4.3.1.</t>
  </si>
  <si>
    <t xml:space="preserve"> Desarrollar casos de prueba de aceptación</t>
  </si>
  <si>
    <t>4.3.2.</t>
  </si>
  <si>
    <t xml:space="preserve"> Ejecutar pruebas de aceptación </t>
  </si>
  <si>
    <t xml:space="preserve">4.4. </t>
  </si>
  <si>
    <t xml:space="preserve">Pruebas de Rendimiento </t>
  </si>
  <si>
    <t>4.4.1.</t>
  </si>
  <si>
    <t xml:space="preserve"> Definir escenarios y métricas de rendimiento </t>
  </si>
  <si>
    <t xml:space="preserve">4.4.2. </t>
  </si>
  <si>
    <t xml:space="preserve">Ejecutar pruebas de rendimiento </t>
  </si>
  <si>
    <t xml:space="preserve">4.4.3. </t>
  </si>
  <si>
    <t xml:space="preserve">Analizar resultados y optimizar </t>
  </si>
  <si>
    <t xml:space="preserve">4.5. </t>
  </si>
  <si>
    <t>Pruebas de Seguridad</t>
  </si>
  <si>
    <t>4.5.1.</t>
  </si>
  <si>
    <t xml:space="preserve"> Definir alcance y plan de pruebas de seguridad </t>
  </si>
  <si>
    <t xml:space="preserve">4.5.2. </t>
  </si>
  <si>
    <t xml:space="preserve">Ejecutar pruebas de seguridad </t>
  </si>
  <si>
    <t xml:space="preserve">4.5.3. </t>
  </si>
  <si>
    <t xml:space="preserve">Analizar resultados y corregir vulnerabilidades </t>
  </si>
  <si>
    <t xml:space="preserve">5. </t>
  </si>
  <si>
    <t>Implementación</t>
  </si>
  <si>
    <t xml:space="preserve">5.1. </t>
  </si>
  <si>
    <t xml:space="preserve">Preparación del Entorno de Producción </t>
  </si>
  <si>
    <t>5.1.1.</t>
  </si>
  <si>
    <t xml:space="preserve"> Aprovisionar infraestructura de producción </t>
  </si>
  <si>
    <t xml:space="preserve">5.1.2. </t>
  </si>
  <si>
    <t xml:space="preserve">Configurar entorno de producción </t>
  </si>
  <si>
    <t>5.1.3.</t>
  </si>
  <si>
    <t xml:space="preserve"> Implementar monitoreo y alertas </t>
  </si>
  <si>
    <t xml:space="preserve">5.2. </t>
  </si>
  <si>
    <t>Migración de Datos</t>
  </si>
  <si>
    <t xml:space="preserve">5.2.1. </t>
  </si>
  <si>
    <t xml:space="preserve">Planificar migración de datos </t>
  </si>
  <si>
    <t xml:space="preserve">5.2.2. </t>
  </si>
  <si>
    <t xml:space="preserve">Ejecutar migración de datos  </t>
  </si>
  <si>
    <t xml:space="preserve">5.2.3. </t>
  </si>
  <si>
    <t xml:space="preserve">Validar datos migrados </t>
  </si>
  <si>
    <t xml:space="preserve">5.3. </t>
  </si>
  <si>
    <t>Despliegue de Aplicación</t>
  </si>
  <si>
    <t xml:space="preserve">5.3.1. </t>
  </si>
  <si>
    <t xml:space="preserve">Preparar artefactos de despliegue </t>
  </si>
  <si>
    <t xml:space="preserve">5.3.2. </t>
  </si>
  <si>
    <t xml:space="preserve">Ejecutar despliegue </t>
  </si>
  <si>
    <t xml:space="preserve">5.3.3. </t>
  </si>
  <si>
    <t xml:space="preserve">Verificar despliegue </t>
  </si>
  <si>
    <t>5.4.</t>
  </si>
  <si>
    <t xml:space="preserve"> Pruebas de Aceptación en Producción </t>
  </si>
  <si>
    <t xml:space="preserve">5.4.1. </t>
  </si>
  <si>
    <t xml:space="preserve">Ejecutar pruebas de aceptación </t>
  </si>
  <si>
    <t xml:space="preserve">5.4.3. </t>
  </si>
  <si>
    <t xml:space="preserve">Obtener aprobación final </t>
  </si>
  <si>
    <t xml:space="preserve">3.1.1.2. </t>
  </si>
  <si>
    <t>3.1.1.3.</t>
  </si>
  <si>
    <t xml:space="preserve">3.1.1.4. </t>
  </si>
  <si>
    <t xml:space="preserve">3.1.1.5. </t>
  </si>
  <si>
    <t xml:space="preserve"> Criponet</t>
  </si>
  <si>
    <t xml:space="preserve"> Definir el alcance, objetivos y requisitos del proyecto CriptoNet </t>
  </si>
  <si>
    <t xml:space="preserve"> Monitorear el progreso del proyecto y compararlo con el cronograma establecido</t>
  </si>
  <si>
    <t xml:space="preserve"> Gestionar y controlar las solicitudes de cambios y los cambios aprobados </t>
  </si>
  <si>
    <t xml:space="preserve"> Gestión de Comunicaciones </t>
  </si>
  <si>
    <t xml:space="preserve"> Definición de Requisitos </t>
  </si>
  <si>
    <t xml:space="preserve">2.1.1.2. </t>
  </si>
  <si>
    <t>2.1.1.3.</t>
  </si>
  <si>
    <t xml:space="preserve">2.1.1.4. </t>
  </si>
  <si>
    <t xml:space="preserve">2.1.1.5. </t>
  </si>
  <si>
    <t xml:space="preserve"> Definir patrones de diseño </t>
  </si>
  <si>
    <t xml:space="preserve"> Diseñar arquitectura de criptomonedas </t>
  </si>
  <si>
    <t xml:space="preserve"> Diseñar módulos de transacciones </t>
  </si>
  <si>
    <t>3.1.1.1.</t>
  </si>
  <si>
    <t>N° integrantes</t>
  </si>
  <si>
    <t xml:space="preserve">Jesus </t>
  </si>
  <si>
    <t xml:space="preserve">Planificar horariosde  reuniones semanales de estado con el equipo de proyecto </t>
  </si>
  <si>
    <t>Total horas equipo</t>
  </si>
  <si>
    <t>Totales</t>
  </si>
  <si>
    <t>Horas acumuladas</t>
  </si>
  <si>
    <t>Responsable</t>
  </si>
  <si>
    <t>Consultado</t>
  </si>
  <si>
    <t>Informado</t>
  </si>
  <si>
    <t xml:space="preserve">Diseñar arquitectura de software </t>
  </si>
  <si>
    <t xml:space="preserve">Requisitos de rendimiento </t>
  </si>
  <si>
    <t xml:space="preserve">Requisitos funcionales </t>
  </si>
  <si>
    <t>Estudio de factibilidad</t>
  </si>
  <si>
    <t xml:space="preserve">Desarrollo </t>
  </si>
  <si>
    <t xml:space="preserve">Implementar lógica de negocio </t>
  </si>
  <si>
    <t>Implementar protocolos de criptomonedas</t>
  </si>
  <si>
    <t xml:space="preserve">Implementar consultas y operaciones </t>
  </si>
  <si>
    <t xml:space="preserve">Integración con Criptomonedas </t>
  </si>
  <si>
    <t xml:space="preserve">Integración con Base de Datos </t>
  </si>
  <si>
    <t xml:space="preserve">Desarrollar servicios y controladores </t>
  </si>
  <si>
    <t>Integrar con servicios externos - Configurar conexiones con servicios de criptomonedas</t>
  </si>
  <si>
    <t xml:space="preserve">Ejecutar pruebas de integración </t>
  </si>
  <si>
    <t>Desarrollar casos de prueba de aceptación</t>
  </si>
  <si>
    <t xml:space="preserve">Definir escenarios y métricas de rendimiento </t>
  </si>
  <si>
    <t xml:space="preserve">Definir alcance y plan de pruebas de seguridad </t>
  </si>
  <si>
    <t xml:space="preserve">Aprovisionar infraestructura de producción </t>
  </si>
  <si>
    <t xml:space="preserve">Implementar monitoreo y alertas </t>
  </si>
  <si>
    <t>Aprobador</t>
  </si>
  <si>
    <t>REPRESENTACIÓN TABULAR WBS</t>
  </si>
  <si>
    <t>Fecha</t>
  </si>
  <si>
    <t>(una persona)</t>
  </si>
  <si>
    <t>Overhead</t>
  </si>
  <si>
    <t>Recursos</t>
  </si>
  <si>
    <t>Tot. Hrs efect.</t>
  </si>
  <si>
    <t>Tot. Hrs Over.</t>
  </si>
  <si>
    <t>Total horas</t>
  </si>
  <si>
    <t>Hrs. Efect. Acum</t>
  </si>
  <si>
    <t>Hrs. Ov. Acum</t>
  </si>
  <si>
    <t>Toltal Hrs Acum</t>
  </si>
  <si>
    <t>c/ los 5 recursos</t>
  </si>
  <si>
    <t>OVERHEAD</t>
  </si>
  <si>
    <t>Semana</t>
  </si>
  <si>
    <t xml:space="preserve"> OVERHEAD</t>
  </si>
  <si>
    <t xml:space="preserve">6. </t>
  </si>
  <si>
    <t>6.</t>
  </si>
  <si>
    <t>VP acumulado</t>
  </si>
  <si>
    <t>Valor Planificado (VP)</t>
  </si>
  <si>
    <t>TOTALES</t>
  </si>
  <si>
    <t>CRIPTONET</t>
  </si>
  <si>
    <t>VP Semanal</t>
  </si>
  <si>
    <t>VP Acumulado</t>
  </si>
  <si>
    <t>Horas por semana</t>
  </si>
  <si>
    <t>Horas Efectivas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</si>
</sst>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KaTeX_Math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9" fillId="15" borderId="19" applyNumberForma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</cellStyleXfs>
  <cellXfs count="95">
    <xf numFmtId="0" fontId="0" fillId="0" borderId="0" xfId="0"/>
    <xf numFmtId="0" fontId="0" fillId="6" borderId="0" xfId="0" applyFill="1"/>
    <xf numFmtId="0" fontId="6" fillId="7" borderId="2" xfId="1" applyFont="1" applyFill="1" applyBorder="1"/>
    <xf numFmtId="0" fontId="6" fillId="7" borderId="2" xfId="3" applyFont="1" applyFill="1" applyBorder="1"/>
    <xf numFmtId="0" fontId="6" fillId="7" borderId="6" xfId="1" applyFont="1" applyFill="1" applyBorder="1"/>
    <xf numFmtId="0" fontId="6" fillId="7" borderId="6" xfId="3" applyFont="1" applyFill="1" applyBorder="1"/>
    <xf numFmtId="0" fontId="0" fillId="6" borderId="1" xfId="0" applyFill="1" applyBorder="1" applyAlignment="1">
      <alignment vertical="center" wrapText="1"/>
    </xf>
    <xf numFmtId="0" fontId="6" fillId="6" borderId="7" xfId="1" applyFont="1" applyFill="1" applyBorder="1" applyAlignment="1">
      <alignment vertical="center" wrapText="1"/>
    </xf>
    <xf numFmtId="0" fontId="6" fillId="6" borderId="5" xfId="1" applyFont="1" applyFill="1" applyBorder="1"/>
    <xf numFmtId="0" fontId="6" fillId="7" borderId="2" xfId="2" applyFont="1" applyFill="1" applyBorder="1" applyAlignment="1">
      <alignment horizontal="center"/>
    </xf>
    <xf numFmtId="0" fontId="6" fillId="7" borderId="6" xfId="2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 vertical="top"/>
    </xf>
    <xf numFmtId="0" fontId="1" fillId="3" borderId="10" xfId="2" applyBorder="1"/>
    <xf numFmtId="0" fontId="6" fillId="7" borderId="9" xfId="2" applyFont="1" applyFill="1" applyBorder="1" applyAlignment="1">
      <alignment horizontal="left"/>
    </xf>
    <xf numFmtId="0" fontId="0" fillId="0" borderId="9" xfId="0" applyBorder="1"/>
    <xf numFmtId="0" fontId="0" fillId="0" borderId="9" xfId="0" applyBorder="1" applyAlignment="1">
      <alignment vertical="top"/>
    </xf>
    <xf numFmtId="0" fontId="4" fillId="0" borderId="9" xfId="0" applyFont="1" applyBorder="1" applyAlignment="1">
      <alignment horizontal="left" vertical="top"/>
    </xf>
    <xf numFmtId="0" fontId="4" fillId="0" borderId="9" xfId="0" applyFont="1" applyBorder="1" applyAlignment="1">
      <alignment vertical="top"/>
    </xf>
    <xf numFmtId="0" fontId="2" fillId="0" borderId="9" xfId="0" applyFont="1" applyBorder="1"/>
    <xf numFmtId="0" fontId="5" fillId="0" borderId="9" xfId="0" applyFont="1" applyBorder="1"/>
    <xf numFmtId="0" fontId="6" fillId="7" borderId="5" xfId="1" applyFont="1" applyFill="1" applyBorder="1"/>
    <xf numFmtId="0" fontId="6" fillId="7" borderId="5" xfId="3" applyFont="1" applyFill="1" applyBorder="1"/>
    <xf numFmtId="0" fontId="6" fillId="7" borderId="5" xfId="2" applyFont="1" applyFill="1" applyBorder="1" applyAlignment="1">
      <alignment horizontal="center"/>
    </xf>
    <xf numFmtId="0" fontId="4" fillId="0" borderId="9" xfId="0" applyFont="1" applyBorder="1" applyAlignment="1" applyProtection="1">
      <alignment vertical="top"/>
      <protection locked="0"/>
    </xf>
    <xf numFmtId="0" fontId="0" fillId="0" borderId="9" xfId="0" applyBorder="1" applyAlignment="1" applyProtection="1">
      <alignment vertical="top"/>
      <protection locked="0"/>
    </xf>
    <xf numFmtId="0" fontId="2" fillId="6" borderId="9" xfId="0" applyFont="1" applyFill="1" applyBorder="1" applyProtection="1">
      <protection locked="0"/>
    </xf>
    <xf numFmtId="0" fontId="2" fillId="5" borderId="9" xfId="0" applyFont="1" applyFill="1" applyBorder="1"/>
    <xf numFmtId="0" fontId="9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0" fillId="0" borderId="15" xfId="0" applyBorder="1"/>
    <xf numFmtId="0" fontId="0" fillId="0" borderId="3" xfId="0" applyBorder="1"/>
    <xf numFmtId="0" fontId="2" fillId="6" borderId="15" xfId="0" applyFont="1" applyFill="1" applyBorder="1" applyProtection="1">
      <protection locked="0"/>
    </xf>
    <xf numFmtId="0" fontId="6" fillId="0" borderId="9" xfId="0" applyFont="1" applyBorder="1"/>
    <xf numFmtId="0" fontId="0" fillId="5" borderId="9" xfId="0" applyFill="1" applyBorder="1"/>
    <xf numFmtId="0" fontId="12" fillId="0" borderId="9" xfId="0" applyFont="1" applyBorder="1" applyAlignment="1">
      <alignment horizontal="left" vertical="top"/>
    </xf>
    <xf numFmtId="0" fontId="11" fillId="0" borderId="9" xfId="0" applyFont="1" applyBorder="1" applyAlignment="1">
      <alignment vertical="top"/>
    </xf>
    <xf numFmtId="0" fontId="11" fillId="0" borderId="9" xfId="0" applyFont="1" applyBorder="1"/>
    <xf numFmtId="0" fontId="13" fillId="0" borderId="9" xfId="0" applyFont="1" applyBorder="1"/>
    <xf numFmtId="0" fontId="14" fillId="0" borderId="9" xfId="0" applyFont="1" applyBorder="1"/>
    <xf numFmtId="0" fontId="4" fillId="9" borderId="9" xfId="0" applyFont="1" applyFill="1" applyBorder="1" applyAlignment="1">
      <alignment horizontal="left" vertical="top"/>
    </xf>
    <xf numFmtId="0" fontId="0" fillId="9" borderId="9" xfId="0" applyFill="1" applyBorder="1" applyAlignment="1">
      <alignment vertical="top"/>
    </xf>
    <xf numFmtId="0" fontId="0" fillId="9" borderId="9" xfId="0" applyFill="1" applyBorder="1"/>
    <xf numFmtId="0" fontId="4" fillId="9" borderId="9" xfId="0" applyFont="1" applyFill="1" applyBorder="1" applyAlignment="1">
      <alignment vertical="top"/>
    </xf>
    <xf numFmtId="0" fontId="2" fillId="9" borderId="9" xfId="0" applyFont="1" applyFill="1" applyBorder="1"/>
    <xf numFmtId="0" fontId="5" fillId="9" borderId="9" xfId="0" applyFont="1" applyFill="1" applyBorder="1"/>
    <xf numFmtId="0" fontId="12" fillId="8" borderId="9" xfId="0" applyFont="1" applyFill="1" applyBorder="1" applyAlignment="1">
      <alignment horizontal="left" vertical="top"/>
    </xf>
    <xf numFmtId="0" fontId="11" fillId="8" borderId="9" xfId="0" applyFont="1" applyFill="1" applyBorder="1" applyAlignment="1">
      <alignment vertical="top"/>
    </xf>
    <xf numFmtId="0" fontId="11" fillId="8" borderId="9" xfId="0" applyFont="1" applyFill="1" applyBorder="1"/>
    <xf numFmtId="0" fontId="2" fillId="10" borderId="9" xfId="0" applyFont="1" applyFill="1" applyBorder="1" applyProtection="1">
      <protection locked="0"/>
    </xf>
    <xf numFmtId="0" fontId="15" fillId="9" borderId="9" xfId="0" applyFont="1" applyFill="1" applyBorder="1"/>
    <xf numFmtId="0" fontId="16" fillId="9" borderId="9" xfId="0" applyFont="1" applyFill="1" applyBorder="1"/>
    <xf numFmtId="0" fontId="0" fillId="11" borderId="9" xfId="0" applyFill="1" applyBorder="1"/>
    <xf numFmtId="0" fontId="0" fillId="12" borderId="9" xfId="0" applyFill="1" applyBorder="1"/>
    <xf numFmtId="0" fontId="2" fillId="12" borderId="9" xfId="0" applyFont="1" applyFill="1" applyBorder="1"/>
    <xf numFmtId="0" fontId="17" fillId="0" borderId="0" xfId="0" applyFont="1"/>
    <xf numFmtId="0" fontId="4" fillId="14" borderId="9" xfId="0" applyFont="1" applyFill="1" applyBorder="1" applyAlignment="1">
      <alignment vertical="top"/>
    </xf>
    <xf numFmtId="0" fontId="0" fillId="14" borderId="9" xfId="0" applyFill="1" applyBorder="1" applyAlignment="1">
      <alignment vertical="top"/>
    </xf>
    <xf numFmtId="0" fontId="0" fillId="14" borderId="9" xfId="0" applyFill="1" applyBorder="1"/>
    <xf numFmtId="0" fontId="4" fillId="14" borderId="9" xfId="0" applyFont="1" applyFill="1" applyBorder="1" applyAlignment="1">
      <alignment horizontal="left" vertical="top"/>
    </xf>
    <xf numFmtId="0" fontId="2" fillId="14" borderId="9" xfId="0" applyFont="1" applyFill="1" applyBorder="1"/>
    <xf numFmtId="0" fontId="5" fillId="14" borderId="9" xfId="0" applyFont="1" applyFill="1" applyBorder="1"/>
    <xf numFmtId="0" fontId="8" fillId="6" borderId="4" xfId="1" applyFont="1" applyFill="1" applyBorder="1" applyAlignment="1">
      <alignment horizontal="center"/>
    </xf>
    <xf numFmtId="0" fontId="8" fillId="6" borderId="5" xfId="1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7" borderId="10" xfId="1" applyFont="1" applyFill="1" applyBorder="1" applyAlignment="1">
      <alignment horizontal="center"/>
    </xf>
    <xf numFmtId="0" fontId="6" fillId="7" borderId="8" xfId="1" applyFont="1" applyFill="1" applyBorder="1" applyAlignment="1">
      <alignment horizontal="center"/>
    </xf>
    <xf numFmtId="0" fontId="6" fillId="7" borderId="14" xfId="1" applyFont="1" applyFill="1" applyBorder="1" applyAlignment="1">
      <alignment horizontal="center"/>
    </xf>
    <xf numFmtId="0" fontId="6" fillId="7" borderId="12" xfId="1" applyFont="1" applyFill="1" applyBorder="1" applyAlignment="1">
      <alignment horizontal="center"/>
    </xf>
    <xf numFmtId="0" fontId="6" fillId="7" borderId="13" xfId="1" applyFont="1" applyFill="1" applyBorder="1" applyAlignment="1">
      <alignment horizontal="center"/>
    </xf>
    <xf numFmtId="0" fontId="6" fillId="7" borderId="11" xfId="1" applyFont="1" applyFill="1" applyBorder="1" applyAlignment="1">
      <alignment horizontal="center"/>
    </xf>
    <xf numFmtId="0" fontId="18" fillId="13" borderId="18" xfId="0" applyFont="1" applyFill="1" applyBorder="1" applyAlignment="1">
      <alignment horizontal="center"/>
    </xf>
    <xf numFmtId="0" fontId="1" fillId="11" borderId="19" xfId="4" applyFont="1" applyFill="1"/>
    <xf numFmtId="0" fontId="11" fillId="18" borderId="19" xfId="7" applyFont="1" applyBorder="1" applyAlignment="1">
      <alignment horizontal="left" vertical="top"/>
    </xf>
    <xf numFmtId="0" fontId="11" fillId="18" borderId="19" xfId="7" applyFont="1" applyBorder="1" applyAlignment="1">
      <alignment vertical="top"/>
    </xf>
    <xf numFmtId="0" fontId="11" fillId="18" borderId="19" xfId="7" applyFont="1" applyBorder="1"/>
    <xf numFmtId="0" fontId="0" fillId="0" borderId="9" xfId="0" applyFont="1" applyBorder="1"/>
    <xf numFmtId="0" fontId="0" fillId="9" borderId="9" xfId="0" applyFont="1" applyFill="1" applyBorder="1"/>
    <xf numFmtId="0" fontId="3" fillId="9" borderId="9" xfId="0" applyFont="1" applyFill="1" applyBorder="1"/>
    <xf numFmtId="0" fontId="0" fillId="14" borderId="9" xfId="0" applyFont="1" applyFill="1" applyBorder="1"/>
    <xf numFmtId="0" fontId="3" fillId="14" borderId="9" xfId="0" applyFont="1" applyFill="1" applyBorder="1"/>
    <xf numFmtId="0" fontId="20" fillId="14" borderId="9" xfId="0" applyFont="1" applyFill="1" applyBorder="1"/>
    <xf numFmtId="0" fontId="1" fillId="17" borderId="9" xfId="6" applyBorder="1" applyAlignment="1">
      <alignment horizontal="center"/>
    </xf>
    <xf numFmtId="0" fontId="1" fillId="17" borderId="3" xfId="6" applyBorder="1"/>
    <xf numFmtId="0" fontId="1" fillId="17" borderId="15" xfId="6" applyBorder="1"/>
    <xf numFmtId="0" fontId="1" fillId="16" borderId="9" xfId="5" applyBorder="1"/>
    <xf numFmtId="16" fontId="1" fillId="16" borderId="9" xfId="5" applyNumberFormat="1" applyBorder="1"/>
    <xf numFmtId="0" fontId="1" fillId="3" borderId="9" xfId="2" applyBorder="1"/>
    <xf numFmtId="0" fontId="1" fillId="3" borderId="9" xfId="2" applyBorder="1" applyAlignment="1"/>
  </cellXfs>
  <cellStyles count="8">
    <cellStyle name="20% - Énfasis4" xfId="5" builtinId="42"/>
    <cellStyle name="20% - Énfasis5" xfId="2" builtinId="46"/>
    <cellStyle name="20% - Énfasis6" xfId="7" builtinId="50"/>
    <cellStyle name="40% - Énfasis4" xfId="6" builtinId="43"/>
    <cellStyle name="60% - Énfasis5" xfId="3" builtinId="48"/>
    <cellStyle name="Énfasis1" xfId="1" builtinId="29"/>
    <cellStyle name="Entrada" xfId="4" builtinId="20"/>
    <cellStyle name="Normal" xfId="0" builtinId="0"/>
  </cellStyles>
  <dxfs count="38"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53EB7-671F-4D2A-9321-47C3E4588C9C}" name="Tabla3" displayName="Tabla3" ref="A2:M156" totalsRowShown="0" headerRowDxfId="37" headerRowBorderDxfId="36" headerRowCellStyle="Normal">
  <autoFilter ref="A2:M156" xr:uid="{78253EB7-671F-4D2A-9321-47C3E4588C9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B9F60D5-8CE1-4D05-9F1E-F27CF8A0D15B}" name="ID" dataDxfId="35"/>
    <tableColumn id="2" xr3:uid="{6CD8F0AA-76C4-40AD-A653-1D27944FEA09}" name="Descripción" dataDxfId="34"/>
    <tableColumn id="3" xr3:uid="{2172528F-4BCC-4D38-A33A-17A220BF0ED6}" name="N° integrantes" dataDxfId="33"/>
    <tableColumn id="4" xr3:uid="{A26952E8-84EA-47E4-B18B-885D18DF9A0F}" name="Edison" dataDxfId="32"/>
    <tableColumn id="5" xr3:uid="{E10DDAA7-5CD3-408F-BEFC-198BFC82CAF3}" name="Nigell" dataDxfId="31"/>
    <tableColumn id="6" xr3:uid="{AF0551C8-DB89-4B00-8B0F-9BB4F4E17869}" name="Jesus " dataDxfId="30"/>
    <tableColumn id="7" xr3:uid="{DFC71F51-CB2B-40EB-9608-28F9D96387EA}" name="Bryan" dataDxfId="29"/>
    <tableColumn id="8" xr3:uid="{1E93C707-552F-4099-AD27-2B92B6B1CF66}" name="Arturo" dataDxfId="28"/>
    <tableColumn id="9" xr3:uid="{BCCF3E9D-F832-412D-8FA6-2BC91D68A057}" name="Total horas equipo" dataDxfId="27"/>
    <tableColumn id="10" xr3:uid="{A52F5A31-990A-4392-933D-7EF8D611FFBF}" name="Horas acumuladas" dataDxfId="26"/>
    <tableColumn id="11" xr3:uid="{8B79D691-4075-4F0E-941F-A8EFD677E8B5}" name="Semana" dataDxfId="25"/>
    <tableColumn id="12" xr3:uid="{A9F1E4C7-885F-4036-9BE3-10FB1FA8DE59}" name="Valor Planificado (VP)" dataDxfId="24"/>
    <tableColumn id="13" xr3:uid="{E7A2135C-5757-4550-AAD8-522B81104400}" name="VP acumulado" dataDxfId="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5ACE4C-0E06-417E-9BC9-B0F8E75BC355}" name="Tabla32" displayName="Tabla32" ref="A2:K161" totalsRowShown="0" headerRowDxfId="22" headerRowBorderDxfId="21" headerRowCellStyle="Normal">
  <autoFilter ref="A2:K161" xr:uid="{3D5ACE4C-0E06-417E-9BC9-B0F8E75BC355}"/>
  <tableColumns count="11">
    <tableColumn id="1" xr3:uid="{27731CDC-D935-417A-BCEC-8D5BDC128DC2}" name="ID" dataDxfId="20"/>
    <tableColumn id="2" xr3:uid="{61B476E3-A1D8-4F16-B567-E17620664299}" name="Descripción" dataDxfId="19"/>
    <tableColumn id="3" xr3:uid="{A484C3BF-29AF-49BF-9FBC-748B236FDF1D}" name="N° integrantes" dataDxfId="18"/>
    <tableColumn id="4" xr3:uid="{E4663317-59A7-40BF-ABAB-2506CB4A0B85}" name="Edison" dataDxfId="17"/>
    <tableColumn id="5" xr3:uid="{E02D81B9-E23C-44F3-800E-1B86697131CA}" name="Nigell" dataDxfId="16"/>
    <tableColumn id="6" xr3:uid="{1ABF06C9-4A40-417F-91F4-D9FB207169BD}" name="Jesus " dataDxfId="15"/>
    <tableColumn id="7" xr3:uid="{A310601A-BEF0-4652-B4E8-4688F47A8706}" name="Bryan" dataDxfId="14"/>
    <tableColumn id="8" xr3:uid="{17B3B1EE-D86B-4C4A-9A0C-60084CAB2420}" name="Arturo" dataDxfId="13"/>
    <tableColumn id="9" xr3:uid="{A1499FBE-78C1-4A7A-B8E8-236661633259}" name="Total horas equipo" dataDxfId="12"/>
    <tableColumn id="10" xr3:uid="{8DB67262-4DE6-45A3-BA60-BC53D69FA734}" name="Horas acumuladas" dataDxfId="11"/>
    <tableColumn id="11" xr3:uid="{592432C9-9B83-4CC7-B704-3E5B848B14C6}" name="Semana" dataDxf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CB8FA-1F15-4095-9BD2-A90E82B57EC3}">
  <dimension ref="A2:D148"/>
  <sheetViews>
    <sheetView zoomScaleNormal="100" workbookViewId="0">
      <selection activeCell="B92" sqref="B92"/>
    </sheetView>
  </sheetViews>
  <sheetFormatPr baseColWidth="10" defaultRowHeight="15"/>
  <cols>
    <col min="1" max="1" width="10.85546875" customWidth="1"/>
    <col min="2" max="2" width="76.140625" customWidth="1"/>
  </cols>
  <sheetData>
    <row r="2" spans="1:2" ht="21">
      <c r="A2" s="30"/>
      <c r="B2" s="33" t="s">
        <v>333</v>
      </c>
    </row>
    <row r="3" spans="1:2">
      <c r="A3" s="30"/>
      <c r="B3" s="30"/>
    </row>
    <row r="4" spans="1:2">
      <c r="A4" s="29" t="s">
        <v>8</v>
      </c>
      <c r="B4" s="29" t="s">
        <v>9</v>
      </c>
    </row>
    <row r="5" spans="1:2">
      <c r="A5" s="30"/>
      <c r="B5" s="30"/>
    </row>
    <row r="6" spans="1:2">
      <c r="A6" s="31" t="s">
        <v>14</v>
      </c>
      <c r="B6" s="30" t="s">
        <v>291</v>
      </c>
    </row>
    <row r="7" spans="1:2">
      <c r="A7" s="32" t="s">
        <v>19</v>
      </c>
      <c r="B7" s="30" t="s">
        <v>20</v>
      </c>
    </row>
    <row r="8" spans="1:2">
      <c r="A8" s="31" t="s">
        <v>22</v>
      </c>
      <c r="B8" s="30" t="s">
        <v>292</v>
      </c>
    </row>
    <row r="9" spans="1:2">
      <c r="A9" s="31" t="s">
        <v>24</v>
      </c>
      <c r="B9" s="30" t="s">
        <v>25</v>
      </c>
    </row>
    <row r="10" spans="1:2">
      <c r="A10" s="31" t="s">
        <v>26</v>
      </c>
      <c r="B10" s="30" t="s">
        <v>27</v>
      </c>
    </row>
    <row r="11" spans="1:2">
      <c r="A11" s="31" t="s">
        <v>28</v>
      </c>
      <c r="B11" s="30" t="s">
        <v>29</v>
      </c>
    </row>
    <row r="12" spans="1:2">
      <c r="A12" s="31" t="s">
        <v>30</v>
      </c>
      <c r="B12" s="30" t="s">
        <v>31</v>
      </c>
    </row>
    <row r="13" spans="1:2">
      <c r="A13" s="31" t="s">
        <v>32</v>
      </c>
      <c r="B13" s="30" t="s">
        <v>33</v>
      </c>
    </row>
    <row r="14" spans="1:2">
      <c r="A14" s="31" t="s">
        <v>34</v>
      </c>
      <c r="B14" s="30" t="s">
        <v>35</v>
      </c>
    </row>
    <row r="15" spans="1:2">
      <c r="A15" s="31" t="s">
        <v>36</v>
      </c>
      <c r="B15" s="30" t="s">
        <v>37</v>
      </c>
    </row>
    <row r="16" spans="1:2">
      <c r="A16" s="31" t="s">
        <v>38</v>
      </c>
      <c r="B16" s="30" t="s">
        <v>293</v>
      </c>
    </row>
    <row r="17" spans="1:2">
      <c r="A17" s="31" t="s">
        <v>40</v>
      </c>
      <c r="B17" s="30" t="s">
        <v>41</v>
      </c>
    </row>
    <row r="18" spans="1:2">
      <c r="A18" s="31" t="s">
        <v>42</v>
      </c>
      <c r="B18" s="30" t="s">
        <v>294</v>
      </c>
    </row>
    <row r="19" spans="1:2">
      <c r="A19" s="31" t="s">
        <v>44</v>
      </c>
      <c r="B19" s="30" t="s">
        <v>295</v>
      </c>
    </row>
    <row r="20" spans="1:2">
      <c r="A20" s="31" t="s">
        <v>46</v>
      </c>
      <c r="B20" s="30" t="s">
        <v>47</v>
      </c>
    </row>
    <row r="21" spans="1:2">
      <c r="A21" s="31" t="s">
        <v>48</v>
      </c>
      <c r="B21" s="30" t="s">
        <v>49</v>
      </c>
    </row>
    <row r="22" spans="1:2">
      <c r="A22" s="31" t="s">
        <v>50</v>
      </c>
      <c r="B22" s="30" t="s">
        <v>51</v>
      </c>
    </row>
    <row r="23" spans="1:2">
      <c r="A23" s="31" t="s">
        <v>52</v>
      </c>
      <c r="B23" s="30" t="s">
        <v>296</v>
      </c>
    </row>
    <row r="24" spans="1:2">
      <c r="A24" s="31" t="s">
        <v>54</v>
      </c>
      <c r="B24" s="30" t="s">
        <v>55</v>
      </c>
    </row>
    <row r="25" spans="1:2">
      <c r="A25" s="31" t="s">
        <v>56</v>
      </c>
      <c r="B25" s="30" t="s">
        <v>57</v>
      </c>
    </row>
    <row r="26" spans="1:2">
      <c r="A26" s="31" t="s">
        <v>297</v>
      </c>
      <c r="B26" s="30" t="s">
        <v>58</v>
      </c>
    </row>
    <row r="27" spans="1:2">
      <c r="A27" s="31" t="s">
        <v>298</v>
      </c>
      <c r="B27" s="30" t="s">
        <v>59</v>
      </c>
    </row>
    <row r="28" spans="1:2">
      <c r="A28" s="31" t="s">
        <v>299</v>
      </c>
      <c r="B28" s="30" t="s">
        <v>60</v>
      </c>
    </row>
    <row r="29" spans="1:2">
      <c r="A29" s="31" t="s">
        <v>300</v>
      </c>
      <c r="B29" s="30" t="s">
        <v>61</v>
      </c>
    </row>
    <row r="30" spans="1:2">
      <c r="A30" s="31" t="s">
        <v>62</v>
      </c>
      <c r="B30" s="30" t="s">
        <v>63</v>
      </c>
    </row>
    <row r="31" spans="1:2">
      <c r="A31" s="31" t="s">
        <v>64</v>
      </c>
      <c r="B31" s="30" t="s">
        <v>65</v>
      </c>
    </row>
    <row r="32" spans="1:2">
      <c r="A32" s="31" t="s">
        <v>66</v>
      </c>
      <c r="B32" s="30" t="s">
        <v>67</v>
      </c>
    </row>
    <row r="33" spans="1:2">
      <c r="A33" s="31" t="s">
        <v>68</v>
      </c>
      <c r="B33" s="30" t="s">
        <v>69</v>
      </c>
    </row>
    <row r="34" spans="1:2">
      <c r="A34" s="31" t="s">
        <v>70</v>
      </c>
      <c r="B34" s="30" t="s">
        <v>71</v>
      </c>
    </row>
    <row r="35" spans="1:2">
      <c r="A35" s="31" t="s">
        <v>72</v>
      </c>
      <c r="B35" s="30" t="s">
        <v>73</v>
      </c>
    </row>
    <row r="36" spans="1:2">
      <c r="A36" s="31" t="s">
        <v>74</v>
      </c>
      <c r="B36" s="30" t="s">
        <v>75</v>
      </c>
    </row>
    <row r="37" spans="1:2">
      <c r="A37" s="31" t="s">
        <v>76</v>
      </c>
      <c r="B37" s="30" t="s">
        <v>77</v>
      </c>
    </row>
    <row r="38" spans="1:2">
      <c r="A38" s="31" t="s">
        <v>78</v>
      </c>
      <c r="B38" s="30" t="s">
        <v>79</v>
      </c>
    </row>
    <row r="39" spans="1:2">
      <c r="A39" s="31" t="s">
        <v>80</v>
      </c>
      <c r="B39" s="30" t="s">
        <v>81</v>
      </c>
    </row>
    <row r="40" spans="1:2">
      <c r="A40" s="31" t="s">
        <v>82</v>
      </c>
      <c r="B40" s="30" t="s">
        <v>83</v>
      </c>
    </row>
    <row r="41" spans="1:2">
      <c r="A41" s="31" t="s">
        <v>84</v>
      </c>
      <c r="B41" s="30" t="s">
        <v>85</v>
      </c>
    </row>
    <row r="42" spans="1:2">
      <c r="A42" s="31" t="s">
        <v>86</v>
      </c>
      <c r="B42" s="30" t="s">
        <v>87</v>
      </c>
    </row>
    <row r="43" spans="1:2">
      <c r="A43" s="31" t="s">
        <v>88</v>
      </c>
      <c r="B43" s="30" t="s">
        <v>89</v>
      </c>
    </row>
    <row r="44" spans="1:2">
      <c r="A44" s="31" t="s">
        <v>90</v>
      </c>
      <c r="B44" s="30" t="s">
        <v>91</v>
      </c>
    </row>
    <row r="45" spans="1:2">
      <c r="A45" s="31" t="s">
        <v>92</v>
      </c>
      <c r="B45" s="30" t="s">
        <v>301</v>
      </c>
    </row>
    <row r="46" spans="1:2">
      <c r="A46" s="31" t="s">
        <v>94</v>
      </c>
      <c r="B46" s="30" t="s">
        <v>95</v>
      </c>
    </row>
    <row r="47" spans="1:2">
      <c r="A47" s="31" t="s">
        <v>96</v>
      </c>
      <c r="B47" s="30" t="s">
        <v>302</v>
      </c>
    </row>
    <row r="48" spans="1:2">
      <c r="A48" s="31" t="s">
        <v>98</v>
      </c>
      <c r="B48" s="30" t="s">
        <v>99</v>
      </c>
    </row>
    <row r="49" spans="1:2">
      <c r="A49" s="31" t="s">
        <v>100</v>
      </c>
      <c r="B49" s="30" t="s">
        <v>101</v>
      </c>
    </row>
    <row r="50" spans="1:2">
      <c r="A50" s="31" t="s">
        <v>102</v>
      </c>
      <c r="B50" s="30" t="s">
        <v>303</v>
      </c>
    </row>
    <row r="51" spans="1:2">
      <c r="A51" s="31" t="s">
        <v>104</v>
      </c>
      <c r="B51" s="30" t="s">
        <v>105</v>
      </c>
    </row>
    <row r="52" spans="1:2">
      <c r="A52" s="31" t="s">
        <v>106</v>
      </c>
      <c r="B52" s="30" t="s">
        <v>107</v>
      </c>
    </row>
    <row r="53" spans="1:2">
      <c r="A53" s="31" t="s">
        <v>108</v>
      </c>
      <c r="B53" s="30" t="s">
        <v>109</v>
      </c>
    </row>
    <row r="54" spans="1:2">
      <c r="A54" s="31" t="s">
        <v>110</v>
      </c>
      <c r="B54" s="30" t="s">
        <v>111</v>
      </c>
    </row>
    <row r="55" spans="1:2">
      <c r="A55" s="31" t="s">
        <v>112</v>
      </c>
      <c r="B55" s="30" t="s">
        <v>113</v>
      </c>
    </row>
    <row r="56" spans="1:2">
      <c r="A56" s="31" t="s">
        <v>114</v>
      </c>
      <c r="B56" s="30" t="s">
        <v>115</v>
      </c>
    </row>
    <row r="57" spans="1:2">
      <c r="A57" s="31" t="s">
        <v>116</v>
      </c>
      <c r="B57" s="30" t="s">
        <v>117</v>
      </c>
    </row>
    <row r="58" spans="1:2">
      <c r="A58" s="31" t="s">
        <v>118</v>
      </c>
      <c r="B58" s="30" t="s">
        <v>119</v>
      </c>
    </row>
    <row r="59" spans="1:2">
      <c r="A59" s="31" t="s">
        <v>120</v>
      </c>
      <c r="B59" s="30" t="s">
        <v>121</v>
      </c>
    </row>
    <row r="60" spans="1:2">
      <c r="A60" s="31" t="s">
        <v>122</v>
      </c>
      <c r="B60" s="30" t="s">
        <v>123</v>
      </c>
    </row>
    <row r="61" spans="1:2">
      <c r="A61" s="31" t="s">
        <v>124</v>
      </c>
      <c r="B61" s="30" t="s">
        <v>125</v>
      </c>
    </row>
    <row r="62" spans="1:2">
      <c r="A62" s="31" t="s">
        <v>126</v>
      </c>
      <c r="B62" s="30" t="s">
        <v>127</v>
      </c>
    </row>
    <row r="63" spans="1:2">
      <c r="A63" s="31" t="s">
        <v>128</v>
      </c>
      <c r="B63" s="30" t="s">
        <v>129</v>
      </c>
    </row>
    <row r="64" spans="1:2">
      <c r="A64" s="31" t="s">
        <v>130</v>
      </c>
      <c r="B64" s="30" t="s">
        <v>131</v>
      </c>
    </row>
    <row r="65" spans="1:2">
      <c r="A65" s="31" t="s">
        <v>132</v>
      </c>
      <c r="B65" s="30" t="s">
        <v>133</v>
      </c>
    </row>
    <row r="66" spans="1:2">
      <c r="A66" s="31" t="s">
        <v>134</v>
      </c>
      <c r="B66" s="30" t="s">
        <v>135</v>
      </c>
    </row>
    <row r="67" spans="1:2">
      <c r="A67" s="31" t="s">
        <v>136</v>
      </c>
      <c r="B67" s="30" t="s">
        <v>137</v>
      </c>
    </row>
    <row r="68" spans="1:2">
      <c r="A68" s="31" t="s">
        <v>138</v>
      </c>
      <c r="B68" s="30" t="s">
        <v>139</v>
      </c>
    </row>
    <row r="69" spans="1:2">
      <c r="A69" s="31" t="s">
        <v>140</v>
      </c>
      <c r="B69" s="30" t="s">
        <v>141</v>
      </c>
    </row>
    <row r="70" spans="1:2">
      <c r="A70" s="31" t="s">
        <v>142</v>
      </c>
      <c r="B70" s="30" t="s">
        <v>143</v>
      </c>
    </row>
    <row r="71" spans="1:2">
      <c r="A71" s="31" t="s">
        <v>144</v>
      </c>
      <c r="B71" s="30" t="s">
        <v>145</v>
      </c>
    </row>
    <row r="72" spans="1:2">
      <c r="A72" s="31" t="s">
        <v>146</v>
      </c>
      <c r="B72" s="30" t="s">
        <v>147</v>
      </c>
    </row>
    <row r="73" spans="1:2">
      <c r="A73" s="31" t="s">
        <v>148</v>
      </c>
      <c r="B73" s="30" t="s">
        <v>149</v>
      </c>
    </row>
    <row r="74" spans="1:2">
      <c r="A74" s="31" t="s">
        <v>150</v>
      </c>
      <c r="B74" s="30" t="s">
        <v>151</v>
      </c>
    </row>
    <row r="75" spans="1:2">
      <c r="A75" s="31" t="s">
        <v>152</v>
      </c>
      <c r="B75" s="30" t="s">
        <v>153</v>
      </c>
    </row>
    <row r="76" spans="1:2">
      <c r="A76" s="32" t="s">
        <v>154</v>
      </c>
      <c r="B76" s="30" t="s">
        <v>155</v>
      </c>
    </row>
    <row r="77" spans="1:2">
      <c r="A77" s="31" t="s">
        <v>156</v>
      </c>
      <c r="B77" s="30" t="s">
        <v>157</v>
      </c>
    </row>
    <row r="78" spans="1:2">
      <c r="A78" s="31" t="s">
        <v>158</v>
      </c>
      <c r="B78" s="30" t="s">
        <v>159</v>
      </c>
    </row>
    <row r="79" spans="1:2">
      <c r="A79" s="31" t="s">
        <v>160</v>
      </c>
      <c r="B79" s="30" t="s">
        <v>161</v>
      </c>
    </row>
    <row r="80" spans="1:2">
      <c r="A80" s="31" t="s">
        <v>160</v>
      </c>
      <c r="B80" s="30" t="s">
        <v>162</v>
      </c>
    </row>
    <row r="81" spans="1:2">
      <c r="A81" s="31" t="s">
        <v>304</v>
      </c>
      <c r="B81" s="30" t="s">
        <v>163</v>
      </c>
    </row>
    <row r="82" spans="1:2">
      <c r="A82" s="31" t="s">
        <v>160</v>
      </c>
      <c r="B82" s="30" t="s">
        <v>164</v>
      </c>
    </row>
    <row r="83" spans="1:2">
      <c r="A83" s="31" t="s">
        <v>160</v>
      </c>
      <c r="B83" s="30" t="s">
        <v>165</v>
      </c>
    </row>
    <row r="84" spans="1:2">
      <c r="A84" s="31" t="s">
        <v>166</v>
      </c>
      <c r="B84" s="30" t="s">
        <v>167</v>
      </c>
    </row>
    <row r="85" spans="1:2">
      <c r="A85" s="31" t="s">
        <v>168</v>
      </c>
      <c r="B85" s="30" t="s">
        <v>169</v>
      </c>
    </row>
    <row r="86" spans="1:2">
      <c r="A86" s="31" t="s">
        <v>170</v>
      </c>
      <c r="B86" s="30" t="s">
        <v>171</v>
      </c>
    </row>
    <row r="87" spans="1:2">
      <c r="A87" s="31" t="s">
        <v>172</v>
      </c>
      <c r="B87" s="30" t="s">
        <v>173</v>
      </c>
    </row>
    <row r="88" spans="1:2">
      <c r="A88" s="31" t="s">
        <v>174</v>
      </c>
      <c r="B88" s="30" t="s">
        <v>175</v>
      </c>
    </row>
    <row r="89" spans="1:2">
      <c r="A89" s="31" t="s">
        <v>176</v>
      </c>
      <c r="B89" s="30" t="s">
        <v>177</v>
      </c>
    </row>
    <row r="90" spans="1:2">
      <c r="A90" s="31" t="s">
        <v>178</v>
      </c>
      <c r="B90" s="30" t="s">
        <v>179</v>
      </c>
    </row>
    <row r="91" spans="1:2">
      <c r="A91" s="31" t="s">
        <v>180</v>
      </c>
      <c r="B91" s="30" t="s">
        <v>181</v>
      </c>
    </row>
    <row r="92" spans="1:2">
      <c r="A92" s="31" t="s">
        <v>182</v>
      </c>
      <c r="B92" s="30" t="s">
        <v>183</v>
      </c>
    </row>
    <row r="93" spans="1:2">
      <c r="A93" s="31" t="s">
        <v>184</v>
      </c>
      <c r="B93" s="30" t="s">
        <v>185</v>
      </c>
    </row>
    <row r="94" spans="1:2">
      <c r="A94" s="31" t="s">
        <v>186</v>
      </c>
      <c r="B94" s="30" t="s">
        <v>187</v>
      </c>
    </row>
    <row r="95" spans="1:2">
      <c r="A95" s="31" t="s">
        <v>188</v>
      </c>
      <c r="B95" s="30" t="s">
        <v>161</v>
      </c>
    </row>
    <row r="96" spans="1:2">
      <c r="A96" s="31" t="s">
        <v>189</v>
      </c>
      <c r="B96" s="30" t="s">
        <v>162</v>
      </c>
    </row>
    <row r="97" spans="1:2">
      <c r="A97" s="31" t="s">
        <v>190</v>
      </c>
      <c r="B97" s="30" t="s">
        <v>191</v>
      </c>
    </row>
    <row r="98" spans="1:2">
      <c r="A98" s="31" t="s">
        <v>192</v>
      </c>
      <c r="B98" s="30" t="s">
        <v>164</v>
      </c>
    </row>
    <row r="99" spans="1:2">
      <c r="A99" s="32" t="s">
        <v>193</v>
      </c>
      <c r="B99" s="30" t="s">
        <v>194</v>
      </c>
    </row>
    <row r="100" spans="1:2">
      <c r="A100" s="32" t="s">
        <v>195</v>
      </c>
      <c r="B100" s="30" t="s">
        <v>196</v>
      </c>
    </row>
    <row r="101" spans="1:2">
      <c r="A101" s="31" t="s">
        <v>197</v>
      </c>
      <c r="B101" s="30" t="s">
        <v>198</v>
      </c>
    </row>
    <row r="102" spans="1:2">
      <c r="A102" s="31" t="s">
        <v>199</v>
      </c>
      <c r="B102" s="30" t="s">
        <v>200</v>
      </c>
    </row>
    <row r="103" spans="1:2">
      <c r="A103" s="31" t="s">
        <v>201</v>
      </c>
      <c r="B103" s="30" t="s">
        <v>202</v>
      </c>
    </row>
    <row r="104" spans="1:2">
      <c r="A104" s="31" t="s">
        <v>203</v>
      </c>
      <c r="B104" s="30" t="s">
        <v>204</v>
      </c>
    </row>
    <row r="105" spans="1:2">
      <c r="A105" s="31" t="s">
        <v>205</v>
      </c>
      <c r="B105" s="30" t="s">
        <v>206</v>
      </c>
    </row>
    <row r="106" spans="1:2">
      <c r="A106" s="31" t="s">
        <v>207</v>
      </c>
      <c r="B106" s="30" t="s">
        <v>208</v>
      </c>
    </row>
    <row r="107" spans="1:2">
      <c r="A107" s="31" t="s">
        <v>209</v>
      </c>
      <c r="B107" s="30" t="s">
        <v>210</v>
      </c>
    </row>
    <row r="108" spans="1:2">
      <c r="A108" s="31" t="s">
        <v>211</v>
      </c>
      <c r="B108" s="30" t="s">
        <v>212</v>
      </c>
    </row>
    <row r="109" spans="1:2">
      <c r="A109" s="32" t="s">
        <v>213</v>
      </c>
      <c r="B109" s="30" t="s">
        <v>214</v>
      </c>
    </row>
    <row r="110" spans="1:2">
      <c r="A110" s="32" t="s">
        <v>215</v>
      </c>
      <c r="B110" s="30" t="s">
        <v>216</v>
      </c>
    </row>
    <row r="111" spans="1:2">
      <c r="A111" s="32" t="s">
        <v>217</v>
      </c>
      <c r="B111" s="30" t="s">
        <v>218</v>
      </c>
    </row>
    <row r="112" spans="1:2">
      <c r="A112" s="32" t="s">
        <v>219</v>
      </c>
      <c r="B112" s="30" t="s">
        <v>220</v>
      </c>
    </row>
    <row r="113" spans="1:2">
      <c r="A113" s="32" t="s">
        <v>221</v>
      </c>
      <c r="B113" s="30" t="s">
        <v>222</v>
      </c>
    </row>
    <row r="114" spans="1:2">
      <c r="A114" s="32" t="s">
        <v>223</v>
      </c>
      <c r="B114" s="30" t="s">
        <v>224</v>
      </c>
    </row>
    <row r="115" spans="1:2">
      <c r="A115" s="31" t="s">
        <v>225</v>
      </c>
      <c r="B115" s="30" t="s">
        <v>226</v>
      </c>
    </row>
    <row r="116" spans="1:2">
      <c r="A116" s="31" t="s">
        <v>227</v>
      </c>
      <c r="B116" s="30" t="s">
        <v>228</v>
      </c>
    </row>
    <row r="117" spans="1:2">
      <c r="A117" s="31" t="s">
        <v>229</v>
      </c>
      <c r="B117" s="30" t="s">
        <v>230</v>
      </c>
    </row>
    <row r="118" spans="1:2">
      <c r="A118" s="31" t="s">
        <v>231</v>
      </c>
      <c r="B118" s="30" t="s">
        <v>232</v>
      </c>
    </row>
    <row r="119" spans="1:2">
      <c r="A119" s="31" t="s">
        <v>233</v>
      </c>
      <c r="B119" s="30" t="s">
        <v>234</v>
      </c>
    </row>
    <row r="120" spans="1:2">
      <c r="A120" s="31" t="s">
        <v>235</v>
      </c>
      <c r="B120" s="30" t="s">
        <v>236</v>
      </c>
    </row>
    <row r="121" spans="1:2">
      <c r="A121" s="31" t="s">
        <v>237</v>
      </c>
      <c r="B121" s="30" t="s">
        <v>238</v>
      </c>
    </row>
    <row r="122" spans="1:2">
      <c r="A122" s="31" t="s">
        <v>217</v>
      </c>
      <c r="B122" s="30" t="s">
        <v>232</v>
      </c>
    </row>
    <row r="123" spans="1:2">
      <c r="A123" s="31" t="s">
        <v>239</v>
      </c>
      <c r="B123" s="30" t="s">
        <v>240</v>
      </c>
    </row>
    <row r="124" spans="1:2">
      <c r="A124" s="31" t="s">
        <v>241</v>
      </c>
      <c r="B124" s="30" t="s">
        <v>242</v>
      </c>
    </row>
    <row r="125" spans="1:2">
      <c r="A125" s="31" t="s">
        <v>243</v>
      </c>
      <c r="B125" s="30" t="s">
        <v>244</v>
      </c>
    </row>
    <row r="126" spans="1:2">
      <c r="A126" s="31" t="s">
        <v>245</v>
      </c>
      <c r="B126" s="30" t="s">
        <v>246</v>
      </c>
    </row>
    <row r="127" spans="1:2">
      <c r="A127" s="31" t="s">
        <v>247</v>
      </c>
      <c r="B127" s="30" t="s">
        <v>248</v>
      </c>
    </row>
    <row r="128" spans="1:2">
      <c r="A128" s="31" t="s">
        <v>249</v>
      </c>
      <c r="B128" s="30" t="s">
        <v>250</v>
      </c>
    </row>
    <row r="129" spans="1:2">
      <c r="A129" s="31" t="s">
        <v>251</v>
      </c>
      <c r="B129" s="30" t="s">
        <v>252</v>
      </c>
    </row>
    <row r="130" spans="1:2">
      <c r="A130" s="31" t="s">
        <v>253</v>
      </c>
      <c r="B130" s="30" t="s">
        <v>254</v>
      </c>
    </row>
    <row r="131" spans="1:2">
      <c r="A131" s="31" t="s">
        <v>255</v>
      </c>
      <c r="B131" s="30" t="s">
        <v>256</v>
      </c>
    </row>
    <row r="132" spans="1:2">
      <c r="A132" s="32" t="s">
        <v>257</v>
      </c>
      <c r="B132" s="30" t="s">
        <v>258</v>
      </c>
    </row>
    <row r="133" spans="1:2">
      <c r="A133" s="31" t="s">
        <v>259</v>
      </c>
      <c r="B133" s="30" t="s">
        <v>260</v>
      </c>
    </row>
    <row r="134" spans="1:2">
      <c r="A134" s="31" t="s">
        <v>261</v>
      </c>
      <c r="B134" s="30" t="s">
        <v>262</v>
      </c>
    </row>
    <row r="135" spans="1:2">
      <c r="A135" s="31" t="s">
        <v>263</v>
      </c>
      <c r="B135" s="30" t="s">
        <v>264</v>
      </c>
    </row>
    <row r="136" spans="1:2">
      <c r="A136" s="32" t="s">
        <v>265</v>
      </c>
      <c r="B136" s="30" t="s">
        <v>266</v>
      </c>
    </row>
    <row r="137" spans="1:2">
      <c r="A137" s="31" t="s">
        <v>267</v>
      </c>
      <c r="B137" s="30" t="s">
        <v>268</v>
      </c>
    </row>
    <row r="138" spans="1:2">
      <c r="A138" s="31" t="s">
        <v>269</v>
      </c>
      <c r="B138" s="30" t="s">
        <v>270</v>
      </c>
    </row>
    <row r="139" spans="1:2">
      <c r="A139" s="31" t="s">
        <v>271</v>
      </c>
      <c r="B139" s="30" t="s">
        <v>272</v>
      </c>
    </row>
    <row r="140" spans="1:2">
      <c r="A140" s="31" t="s">
        <v>273</v>
      </c>
      <c r="B140" s="30" t="s">
        <v>274</v>
      </c>
    </row>
    <row r="141" spans="1:2">
      <c r="A141" s="31" t="s">
        <v>275</v>
      </c>
      <c r="B141" s="30" t="s">
        <v>276</v>
      </c>
    </row>
    <row r="142" spans="1:2">
      <c r="A142" s="31" t="s">
        <v>277</v>
      </c>
      <c r="B142" s="30" t="s">
        <v>278</v>
      </c>
    </row>
    <row r="143" spans="1:2">
      <c r="A143" s="31" t="s">
        <v>279</v>
      </c>
      <c r="B143" s="30" t="s">
        <v>280</v>
      </c>
    </row>
    <row r="144" spans="1:2">
      <c r="A144" s="31" t="s">
        <v>281</v>
      </c>
      <c r="B144" s="30" t="s">
        <v>282</v>
      </c>
    </row>
    <row r="145" spans="1:4">
      <c r="A145" s="31" t="s">
        <v>283</v>
      </c>
      <c r="B145" s="30" t="s">
        <v>284</v>
      </c>
    </row>
    <row r="146" spans="1:4">
      <c r="A146" s="31" t="s">
        <v>285</v>
      </c>
      <c r="B146" s="30" t="s">
        <v>286</v>
      </c>
    </row>
    <row r="147" spans="1:4">
      <c r="D147" s="28"/>
    </row>
    <row r="148" spans="1:4">
      <c r="A148" s="31" t="s">
        <v>348</v>
      </c>
      <c r="B148" s="30" t="s">
        <v>345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9"/>
  <sheetViews>
    <sheetView zoomScale="85" zoomScaleNormal="85" workbookViewId="0">
      <selection activeCell="A28" sqref="A28"/>
    </sheetView>
  </sheetViews>
  <sheetFormatPr baseColWidth="10" defaultColWidth="8.85546875" defaultRowHeight="15"/>
  <cols>
    <col min="1" max="1" width="7.5703125" bestFit="1" customWidth="1"/>
    <col min="2" max="2" width="84.42578125" bestFit="1" customWidth="1"/>
    <col min="3" max="3" width="7.140625" bestFit="1" customWidth="1"/>
    <col min="4" max="4" width="6.42578125" bestFit="1" customWidth="1"/>
    <col min="5" max="5" width="6.140625" bestFit="1" customWidth="1"/>
    <col min="6" max="6" width="6.5703125" bestFit="1" customWidth="1"/>
    <col min="7" max="7" width="6.42578125" bestFit="1" customWidth="1"/>
    <col min="8" max="8" width="9" bestFit="1" customWidth="1"/>
    <col min="9" max="9" width="7.140625" bestFit="1" customWidth="1"/>
    <col min="10" max="10" width="6.140625" bestFit="1" customWidth="1"/>
    <col min="12" max="12" width="4.5703125" customWidth="1"/>
    <col min="13" max="13" width="15.140625" customWidth="1"/>
  </cols>
  <sheetData>
    <row r="1" spans="1:13" ht="14.45" customHeight="1">
      <c r="A1" s="6"/>
      <c r="B1" s="1"/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</row>
    <row r="2" spans="1:13" ht="14.45" customHeight="1">
      <c r="A2" s="7" t="s">
        <v>8</v>
      </c>
      <c r="B2" s="8" t="s">
        <v>9</v>
      </c>
      <c r="C2" s="66" t="s">
        <v>10</v>
      </c>
      <c r="D2" s="67"/>
      <c r="E2" s="67" t="s">
        <v>11</v>
      </c>
      <c r="F2" s="67"/>
      <c r="G2" s="67" t="s">
        <v>12</v>
      </c>
      <c r="H2" s="67"/>
      <c r="I2" s="67" t="s">
        <v>13</v>
      </c>
      <c r="J2" s="67"/>
      <c r="L2" s="12" t="s">
        <v>16</v>
      </c>
      <c r="M2" s="14" t="s">
        <v>311</v>
      </c>
    </row>
    <row r="3" spans="1:13">
      <c r="A3" s="2" t="s">
        <v>14</v>
      </c>
      <c r="B3" s="3" t="s">
        <v>15</v>
      </c>
      <c r="C3" s="9"/>
      <c r="D3" s="9"/>
      <c r="E3" s="9"/>
      <c r="F3" s="9"/>
      <c r="G3" s="9"/>
      <c r="H3" s="9"/>
      <c r="I3" s="9"/>
      <c r="J3" s="9"/>
      <c r="L3" s="12" t="s">
        <v>21</v>
      </c>
      <c r="M3" s="14" t="s">
        <v>332</v>
      </c>
    </row>
    <row r="4" spans="1:13">
      <c r="A4" s="2" t="s">
        <v>19</v>
      </c>
      <c r="B4" s="3" t="s">
        <v>20</v>
      </c>
      <c r="C4" s="9"/>
      <c r="D4" s="9"/>
      <c r="E4" s="9" t="s">
        <v>17</v>
      </c>
      <c r="F4" s="9" t="s">
        <v>17</v>
      </c>
      <c r="G4" s="9" t="s">
        <v>18</v>
      </c>
      <c r="H4" s="9"/>
      <c r="I4" s="9"/>
      <c r="J4" s="9"/>
      <c r="L4" s="12" t="s">
        <v>17</v>
      </c>
      <c r="M4" s="14" t="s">
        <v>312</v>
      </c>
    </row>
    <row r="5" spans="1:13">
      <c r="A5" s="2" t="s">
        <v>22</v>
      </c>
      <c r="B5" s="3" t="s">
        <v>23</v>
      </c>
      <c r="C5" s="9" t="s">
        <v>16</v>
      </c>
      <c r="D5" s="9" t="s">
        <v>16</v>
      </c>
      <c r="E5" s="9"/>
      <c r="F5" s="9"/>
      <c r="G5" s="9"/>
      <c r="H5" s="9"/>
      <c r="I5" s="9" t="s">
        <v>21</v>
      </c>
      <c r="J5" s="9" t="s">
        <v>21</v>
      </c>
      <c r="L5" s="12" t="s">
        <v>18</v>
      </c>
      <c r="M5" s="13" t="s">
        <v>313</v>
      </c>
    </row>
    <row r="6" spans="1:13">
      <c r="A6" s="2" t="s">
        <v>24</v>
      </c>
      <c r="B6" s="3" t="s">
        <v>25</v>
      </c>
      <c r="C6" s="9" t="s">
        <v>16</v>
      </c>
      <c r="D6" s="9" t="s">
        <v>16</v>
      </c>
      <c r="E6" s="9"/>
      <c r="F6" s="9"/>
      <c r="G6" s="9"/>
      <c r="H6" s="9"/>
      <c r="I6" s="9"/>
      <c r="J6" s="9"/>
    </row>
    <row r="7" spans="1:13">
      <c r="A7" s="2" t="s">
        <v>26</v>
      </c>
      <c r="B7" s="3" t="s">
        <v>317</v>
      </c>
      <c r="C7" s="9" t="s">
        <v>16</v>
      </c>
      <c r="D7" s="9" t="s">
        <v>16</v>
      </c>
      <c r="E7" s="9"/>
      <c r="F7" s="9"/>
      <c r="G7" s="9"/>
      <c r="H7" s="9"/>
      <c r="I7" s="9"/>
      <c r="J7" s="9"/>
    </row>
    <row r="8" spans="1:13">
      <c r="A8" s="2" t="s">
        <v>28</v>
      </c>
      <c r="B8" s="3" t="s">
        <v>29</v>
      </c>
      <c r="C8" s="9" t="s">
        <v>16</v>
      </c>
      <c r="D8" s="9" t="s">
        <v>16</v>
      </c>
      <c r="E8" s="9"/>
      <c r="F8" s="9"/>
      <c r="G8" s="9"/>
      <c r="H8" s="9"/>
      <c r="I8" s="9"/>
      <c r="J8" s="9"/>
    </row>
    <row r="9" spans="1:13">
      <c r="A9" s="2" t="s">
        <v>30</v>
      </c>
      <c r="B9" s="3" t="s">
        <v>31</v>
      </c>
      <c r="C9" s="9" t="s">
        <v>16</v>
      </c>
      <c r="D9" s="9" t="s">
        <v>16</v>
      </c>
      <c r="E9" s="9"/>
      <c r="F9" s="9"/>
      <c r="G9" s="9"/>
      <c r="H9" s="9"/>
      <c r="I9" s="9"/>
      <c r="J9" s="9"/>
    </row>
    <row r="10" spans="1:13">
      <c r="A10" s="2" t="s">
        <v>32</v>
      </c>
      <c r="B10" s="3" t="s">
        <v>33</v>
      </c>
      <c r="C10" s="9" t="s">
        <v>16</v>
      </c>
      <c r="D10" s="9" t="s">
        <v>16</v>
      </c>
      <c r="E10" s="9"/>
      <c r="F10" s="9"/>
      <c r="G10" s="9"/>
      <c r="H10" s="9"/>
      <c r="I10" s="9"/>
      <c r="J10" s="9"/>
    </row>
    <row r="11" spans="1:13">
      <c r="A11" s="2" t="s">
        <v>34</v>
      </c>
      <c r="B11" s="3" t="s">
        <v>35</v>
      </c>
      <c r="C11" s="9"/>
      <c r="D11" s="9"/>
      <c r="E11" s="9" t="s">
        <v>17</v>
      </c>
      <c r="F11" s="9" t="s">
        <v>17</v>
      </c>
      <c r="G11" s="9" t="s">
        <v>18</v>
      </c>
      <c r="H11" s="9"/>
      <c r="I11" s="9" t="s">
        <v>21</v>
      </c>
      <c r="J11" s="9" t="s">
        <v>21</v>
      </c>
    </row>
    <row r="12" spans="1:13">
      <c r="A12" s="2" t="s">
        <v>36</v>
      </c>
      <c r="B12" s="3" t="s">
        <v>37</v>
      </c>
      <c r="C12" s="9"/>
      <c r="D12" s="9"/>
      <c r="E12" s="9"/>
      <c r="F12" s="9"/>
      <c r="G12" s="9"/>
      <c r="H12" s="9"/>
      <c r="I12" s="9" t="s">
        <v>16</v>
      </c>
      <c r="J12" s="9" t="s">
        <v>16</v>
      </c>
    </row>
    <row r="13" spans="1:13">
      <c r="A13" s="2" t="s">
        <v>38</v>
      </c>
      <c r="B13" s="3" t="s">
        <v>39</v>
      </c>
      <c r="C13" s="9"/>
      <c r="D13" s="9"/>
      <c r="E13" s="9"/>
      <c r="F13" s="9"/>
      <c r="G13" s="9"/>
      <c r="H13" s="9"/>
      <c r="I13" s="9" t="s">
        <v>16</v>
      </c>
      <c r="J13" s="9" t="s">
        <v>16</v>
      </c>
    </row>
    <row r="14" spans="1:13">
      <c r="A14" s="2" t="s">
        <v>40</v>
      </c>
      <c r="B14" s="3" t="s">
        <v>41</v>
      </c>
      <c r="C14" s="9"/>
      <c r="D14" s="9"/>
      <c r="E14" s="9"/>
      <c r="F14" s="9"/>
      <c r="G14" s="9"/>
      <c r="H14" s="9"/>
      <c r="I14" s="9" t="s">
        <v>16</v>
      </c>
      <c r="J14" s="9"/>
    </row>
    <row r="15" spans="1:13">
      <c r="A15" s="2" t="s">
        <v>42</v>
      </c>
      <c r="B15" s="3" t="s">
        <v>43</v>
      </c>
      <c r="C15" s="9"/>
      <c r="D15" s="9"/>
      <c r="E15" s="9"/>
      <c r="F15" s="9"/>
      <c r="G15" s="9"/>
      <c r="H15" s="9"/>
      <c r="I15" s="9"/>
      <c r="J15" s="9"/>
    </row>
    <row r="16" spans="1:13">
      <c r="A16" s="2" t="s">
        <v>44</v>
      </c>
      <c r="B16" s="3" t="s">
        <v>45</v>
      </c>
      <c r="C16" s="9"/>
      <c r="D16" s="9"/>
      <c r="E16" s="9" t="s">
        <v>18</v>
      </c>
      <c r="F16" s="9"/>
      <c r="G16" s="9" t="s">
        <v>17</v>
      </c>
      <c r="H16" s="9" t="s">
        <v>17</v>
      </c>
      <c r="I16" s="9" t="s">
        <v>21</v>
      </c>
      <c r="J16" s="9" t="s">
        <v>21</v>
      </c>
    </row>
    <row r="17" spans="1:10">
      <c r="A17" s="2" t="s">
        <v>46</v>
      </c>
      <c r="B17" s="3" t="s">
        <v>47</v>
      </c>
      <c r="C17" s="9"/>
      <c r="D17" s="9"/>
      <c r="E17" s="9"/>
      <c r="F17" s="9"/>
      <c r="G17" s="9"/>
      <c r="H17" s="9"/>
      <c r="I17" s="9" t="s">
        <v>16</v>
      </c>
      <c r="J17" s="9"/>
    </row>
    <row r="18" spans="1:10">
      <c r="A18" s="2" t="s">
        <v>48</v>
      </c>
      <c r="B18" s="3" t="s">
        <v>49</v>
      </c>
      <c r="C18" s="9"/>
      <c r="D18" s="9"/>
      <c r="E18" s="9"/>
      <c r="F18" s="9"/>
      <c r="G18" s="9"/>
      <c r="H18" s="9"/>
      <c r="I18" s="9"/>
      <c r="J18" s="9" t="s">
        <v>16</v>
      </c>
    </row>
    <row r="19" spans="1:10">
      <c r="A19" s="71"/>
      <c r="B19" s="72"/>
      <c r="C19" s="72"/>
      <c r="D19" s="72"/>
      <c r="E19" s="72"/>
      <c r="F19" s="72"/>
      <c r="G19" s="72"/>
      <c r="H19" s="72"/>
      <c r="I19" s="72"/>
      <c r="J19" s="73"/>
    </row>
    <row r="20" spans="1:10">
      <c r="A20" s="4" t="s">
        <v>50</v>
      </c>
      <c r="B20" s="5" t="s">
        <v>51</v>
      </c>
      <c r="C20" s="10"/>
      <c r="D20" s="10"/>
      <c r="E20" s="10"/>
      <c r="F20" s="10"/>
      <c r="G20" s="10"/>
      <c r="H20" s="10"/>
      <c r="I20" s="10"/>
      <c r="J20" s="10"/>
    </row>
    <row r="21" spans="1:10">
      <c r="A21" s="2" t="s">
        <v>52</v>
      </c>
      <c r="B21" s="3" t="s">
        <v>53</v>
      </c>
      <c r="C21" s="9"/>
      <c r="D21" s="9"/>
      <c r="E21" s="9" t="s">
        <v>18</v>
      </c>
      <c r="F21" s="9"/>
      <c r="G21" s="9"/>
      <c r="H21" s="9"/>
      <c r="I21" s="9" t="s">
        <v>17</v>
      </c>
      <c r="J21" s="9" t="s">
        <v>17</v>
      </c>
    </row>
    <row r="22" spans="1:10">
      <c r="A22" s="2" t="s">
        <v>54</v>
      </c>
      <c r="B22" s="3" t="s">
        <v>316</v>
      </c>
      <c r="C22" s="9" t="s">
        <v>21</v>
      </c>
      <c r="D22" s="9" t="s">
        <v>21</v>
      </c>
      <c r="E22" s="9"/>
      <c r="F22" s="9"/>
      <c r="G22" s="9"/>
      <c r="H22" s="9"/>
      <c r="I22" s="9"/>
      <c r="J22" s="9"/>
    </row>
    <row r="23" spans="1:10">
      <c r="A23" s="2" t="s">
        <v>56</v>
      </c>
      <c r="B23" s="3" t="s">
        <v>57</v>
      </c>
      <c r="C23" s="9"/>
      <c r="D23" s="9"/>
      <c r="E23" s="9"/>
      <c r="F23" s="9"/>
      <c r="G23" s="9" t="s">
        <v>16</v>
      </c>
      <c r="H23" s="9" t="s">
        <v>16</v>
      </c>
      <c r="I23" s="9"/>
      <c r="J23" s="9"/>
    </row>
    <row r="24" spans="1:10">
      <c r="A24" s="2" t="s">
        <v>297</v>
      </c>
      <c r="B24" s="3" t="s">
        <v>58</v>
      </c>
      <c r="C24" s="9"/>
      <c r="D24" s="9"/>
      <c r="E24" s="9"/>
      <c r="F24" s="9"/>
      <c r="G24" s="9" t="s">
        <v>16</v>
      </c>
      <c r="H24" s="9" t="s">
        <v>16</v>
      </c>
      <c r="I24" s="9"/>
      <c r="J24" s="9"/>
    </row>
    <row r="25" spans="1:10">
      <c r="A25" s="2" t="s">
        <v>298</v>
      </c>
      <c r="B25" s="3" t="s">
        <v>59</v>
      </c>
      <c r="C25" s="9"/>
      <c r="D25" s="9"/>
      <c r="E25" s="9"/>
      <c r="F25" s="9"/>
      <c r="G25" s="9" t="s">
        <v>16</v>
      </c>
      <c r="H25" s="9" t="s">
        <v>16</v>
      </c>
      <c r="I25" s="9"/>
      <c r="J25" s="9"/>
    </row>
    <row r="26" spans="1:10">
      <c r="A26" s="2" t="s">
        <v>299</v>
      </c>
      <c r="B26" s="3" t="s">
        <v>60</v>
      </c>
      <c r="C26" s="9"/>
      <c r="D26" s="9"/>
      <c r="E26" s="9"/>
      <c r="F26" s="9"/>
      <c r="G26" s="9" t="s">
        <v>16</v>
      </c>
      <c r="H26" s="9" t="s">
        <v>16</v>
      </c>
      <c r="I26" s="9"/>
      <c r="J26" s="9"/>
    </row>
    <row r="27" spans="1:10">
      <c r="A27" s="2" t="s">
        <v>300</v>
      </c>
      <c r="B27" s="3" t="s">
        <v>61</v>
      </c>
      <c r="C27" s="9"/>
      <c r="D27" s="9"/>
      <c r="E27" s="9"/>
      <c r="F27" s="9"/>
      <c r="G27" s="9" t="s">
        <v>16</v>
      </c>
      <c r="H27" s="9" t="s">
        <v>16</v>
      </c>
      <c r="I27" s="9"/>
      <c r="J27" s="9"/>
    </row>
    <row r="28" spans="1:10">
      <c r="A28" s="2" t="s">
        <v>62</v>
      </c>
      <c r="B28" s="3" t="s">
        <v>63</v>
      </c>
      <c r="C28" s="9" t="s">
        <v>21</v>
      </c>
      <c r="D28" s="9" t="s">
        <v>21</v>
      </c>
      <c r="E28" s="9"/>
      <c r="F28" s="9"/>
      <c r="G28" s="9"/>
      <c r="H28" s="9"/>
      <c r="I28" s="9"/>
      <c r="J28" s="9"/>
    </row>
    <row r="29" spans="1:10">
      <c r="A29" s="2" t="s">
        <v>64</v>
      </c>
      <c r="B29" s="3" t="s">
        <v>315</v>
      </c>
      <c r="C29" s="9"/>
      <c r="D29" s="9"/>
      <c r="E29" s="9" t="s">
        <v>16</v>
      </c>
      <c r="F29" s="9" t="s">
        <v>16</v>
      </c>
      <c r="G29" s="9"/>
      <c r="H29" s="9"/>
      <c r="I29" s="9"/>
      <c r="J29" s="9"/>
    </row>
    <row r="30" spans="1:10">
      <c r="A30" s="2" t="s">
        <v>66</v>
      </c>
      <c r="B30" s="3" t="s">
        <v>67</v>
      </c>
      <c r="C30" s="9"/>
      <c r="D30" s="9"/>
      <c r="E30" s="9" t="s">
        <v>16</v>
      </c>
      <c r="F30" s="9" t="s">
        <v>16</v>
      </c>
      <c r="G30" s="9"/>
      <c r="H30" s="9"/>
      <c r="I30" s="9"/>
      <c r="J30" s="9"/>
    </row>
    <row r="31" spans="1:10">
      <c r="A31" s="2" t="s">
        <v>68</v>
      </c>
      <c r="B31" s="3" t="s">
        <v>69</v>
      </c>
      <c r="C31" s="9"/>
      <c r="D31" s="9"/>
      <c r="E31" s="9" t="s">
        <v>16</v>
      </c>
      <c r="F31" s="9" t="s">
        <v>16</v>
      </c>
      <c r="G31" s="9"/>
      <c r="H31" s="9"/>
      <c r="I31" s="9"/>
      <c r="J31" s="9"/>
    </row>
    <row r="32" spans="1:10">
      <c r="A32" s="2" t="s">
        <v>70</v>
      </c>
      <c r="B32" s="3" t="s">
        <v>71</v>
      </c>
      <c r="C32" s="9"/>
      <c r="D32" s="9"/>
      <c r="E32" s="9" t="s">
        <v>16</v>
      </c>
      <c r="F32" s="9" t="s">
        <v>16</v>
      </c>
      <c r="G32" s="9"/>
      <c r="H32" s="9"/>
      <c r="I32" s="9"/>
      <c r="J32" s="9"/>
    </row>
    <row r="33" spans="1:10">
      <c r="A33" s="2" t="s">
        <v>72</v>
      </c>
      <c r="B33" s="3" t="s">
        <v>73</v>
      </c>
      <c r="C33" s="9" t="s">
        <v>21</v>
      </c>
      <c r="D33" s="9" t="s">
        <v>21</v>
      </c>
      <c r="E33" s="9"/>
      <c r="F33" s="9"/>
      <c r="G33" s="9"/>
      <c r="H33" s="9"/>
      <c r="I33" s="9"/>
      <c r="J33" s="9"/>
    </row>
    <row r="34" spans="1:10">
      <c r="A34" s="2" t="s">
        <v>74</v>
      </c>
      <c r="B34" s="3" t="s">
        <v>75</v>
      </c>
      <c r="C34" s="9"/>
      <c r="D34" s="9"/>
      <c r="E34" s="9"/>
      <c r="F34" s="9"/>
      <c r="G34" s="9" t="s">
        <v>16</v>
      </c>
      <c r="H34" s="9"/>
      <c r="I34" s="9"/>
      <c r="J34" s="9"/>
    </row>
    <row r="35" spans="1:10">
      <c r="A35" s="2" t="s">
        <v>76</v>
      </c>
      <c r="B35" s="3" t="s">
        <v>77</v>
      </c>
      <c r="C35" s="9"/>
      <c r="D35" s="9"/>
      <c r="E35" s="9"/>
      <c r="F35" s="9"/>
      <c r="G35" s="9"/>
      <c r="H35" s="9"/>
      <c r="I35" s="9" t="s">
        <v>16</v>
      </c>
      <c r="J35" s="9"/>
    </row>
    <row r="36" spans="1:10">
      <c r="A36" s="2" t="s">
        <v>78</v>
      </c>
      <c r="B36" s="3" t="s">
        <v>79</v>
      </c>
      <c r="C36" s="9"/>
      <c r="D36" s="9"/>
      <c r="E36" s="9"/>
      <c r="F36" s="9"/>
      <c r="G36" s="9" t="s">
        <v>17</v>
      </c>
      <c r="H36" s="9" t="s">
        <v>17</v>
      </c>
      <c r="I36" s="9" t="s">
        <v>18</v>
      </c>
      <c r="J36" s="9" t="s">
        <v>18</v>
      </c>
    </row>
    <row r="37" spans="1:10">
      <c r="A37" s="2" t="s">
        <v>80</v>
      </c>
      <c r="B37" s="3" t="s">
        <v>314</v>
      </c>
      <c r="C37" s="9"/>
      <c r="D37" s="9"/>
      <c r="E37" s="9" t="s">
        <v>21</v>
      </c>
      <c r="F37" s="9" t="s">
        <v>21</v>
      </c>
      <c r="G37" s="9"/>
      <c r="H37" s="9"/>
      <c r="I37" s="9"/>
      <c r="J37" s="9"/>
    </row>
    <row r="38" spans="1:10">
      <c r="A38" s="2" t="s">
        <v>82</v>
      </c>
      <c r="B38" s="3" t="s">
        <v>83</v>
      </c>
      <c r="C38" s="9" t="s">
        <v>16</v>
      </c>
      <c r="D38" s="9" t="s">
        <v>16</v>
      </c>
      <c r="E38" s="9"/>
      <c r="F38" s="9"/>
      <c r="G38" s="9"/>
      <c r="H38" s="9"/>
      <c r="I38" s="9"/>
      <c r="J38" s="9"/>
    </row>
    <row r="39" spans="1:10">
      <c r="A39" s="2" t="s">
        <v>84</v>
      </c>
      <c r="B39" s="3" t="s">
        <v>85</v>
      </c>
      <c r="C39" s="9" t="s">
        <v>16</v>
      </c>
      <c r="D39" s="9" t="s">
        <v>16</v>
      </c>
      <c r="E39" s="9"/>
      <c r="F39" s="9"/>
      <c r="G39" s="9"/>
      <c r="H39" s="9"/>
      <c r="I39" s="9"/>
      <c r="J39" s="9"/>
    </row>
    <row r="40" spans="1:10">
      <c r="A40" s="2" t="s">
        <v>86</v>
      </c>
      <c r="B40" s="3" t="s">
        <v>87</v>
      </c>
      <c r="C40" s="9" t="s">
        <v>16</v>
      </c>
      <c r="D40" s="9" t="s">
        <v>16</v>
      </c>
      <c r="E40" s="9"/>
      <c r="F40" s="9"/>
      <c r="G40" s="9"/>
      <c r="H40" s="9"/>
      <c r="I40" s="9"/>
      <c r="J40" s="9"/>
    </row>
    <row r="41" spans="1:10">
      <c r="A41" s="2" t="s">
        <v>88</v>
      </c>
      <c r="B41" s="3" t="s">
        <v>89</v>
      </c>
      <c r="C41" s="9" t="s">
        <v>16</v>
      </c>
      <c r="D41" s="9" t="s">
        <v>16</v>
      </c>
      <c r="E41" s="9"/>
      <c r="F41" s="9"/>
      <c r="G41" s="9"/>
      <c r="H41" s="9"/>
      <c r="I41" s="9"/>
      <c r="J41" s="9"/>
    </row>
    <row r="42" spans="1:10">
      <c r="A42" s="2" t="s">
        <v>90</v>
      </c>
      <c r="B42" s="3" t="s">
        <v>91</v>
      </c>
      <c r="C42" s="9" t="s">
        <v>16</v>
      </c>
      <c r="D42" s="9" t="s">
        <v>16</v>
      </c>
      <c r="E42" s="9"/>
      <c r="F42" s="9"/>
      <c r="G42" s="9"/>
      <c r="H42" s="9"/>
      <c r="I42" s="9"/>
      <c r="J42" s="9"/>
    </row>
    <row r="43" spans="1:10">
      <c r="A43" s="2" t="s">
        <v>92</v>
      </c>
      <c r="B43" s="3" t="s">
        <v>93</v>
      </c>
      <c r="C43" s="9"/>
      <c r="D43" s="9"/>
      <c r="E43" s="9" t="s">
        <v>16</v>
      </c>
      <c r="F43" s="9" t="s">
        <v>16</v>
      </c>
      <c r="G43" s="9"/>
      <c r="H43" s="9"/>
      <c r="I43" s="9"/>
      <c r="J43" s="9"/>
    </row>
    <row r="44" spans="1:10">
      <c r="A44" s="2" t="s">
        <v>94</v>
      </c>
      <c r="B44" s="3" t="s">
        <v>95</v>
      </c>
      <c r="C44" s="9"/>
      <c r="D44" s="9"/>
      <c r="E44" s="9" t="s">
        <v>16</v>
      </c>
      <c r="F44" s="9" t="s">
        <v>16</v>
      </c>
      <c r="G44" s="9"/>
      <c r="H44" s="9"/>
      <c r="I44" s="9"/>
      <c r="J44" s="9"/>
    </row>
    <row r="45" spans="1:10">
      <c r="A45" s="2" t="s">
        <v>96</v>
      </c>
      <c r="B45" s="3" t="s">
        <v>97</v>
      </c>
      <c r="C45" s="9"/>
      <c r="D45" s="9"/>
      <c r="E45" s="9" t="s">
        <v>21</v>
      </c>
      <c r="F45" s="9" t="s">
        <v>21</v>
      </c>
      <c r="G45" s="9"/>
      <c r="H45" s="9"/>
      <c r="I45" s="9"/>
      <c r="J45" s="9"/>
    </row>
    <row r="46" spans="1:10">
      <c r="A46" s="2" t="s">
        <v>98</v>
      </c>
      <c r="B46" s="3" t="s">
        <v>99</v>
      </c>
      <c r="C46" s="9" t="s">
        <v>16</v>
      </c>
      <c r="D46" s="9"/>
      <c r="E46" s="9"/>
      <c r="F46" s="9"/>
      <c r="G46" s="9"/>
      <c r="H46" s="9"/>
      <c r="I46" s="9"/>
      <c r="J46" s="9"/>
    </row>
    <row r="47" spans="1:10">
      <c r="A47" s="2" t="s">
        <v>100</v>
      </c>
      <c r="B47" s="3" t="s">
        <v>101</v>
      </c>
      <c r="C47" s="9"/>
      <c r="D47" s="9"/>
      <c r="E47" s="9"/>
      <c r="F47" s="9"/>
      <c r="G47" s="9" t="s">
        <v>16</v>
      </c>
      <c r="H47" s="9"/>
      <c r="I47" s="9"/>
      <c r="J47" s="9"/>
    </row>
    <row r="48" spans="1:10">
      <c r="A48" s="2" t="s">
        <v>102</v>
      </c>
      <c r="B48" s="3" t="s">
        <v>103</v>
      </c>
      <c r="C48" s="9"/>
      <c r="D48" s="9"/>
      <c r="E48" s="9"/>
      <c r="F48" s="9"/>
      <c r="G48" s="9" t="s">
        <v>16</v>
      </c>
      <c r="H48" s="9"/>
      <c r="I48" s="9"/>
      <c r="J48" s="9"/>
    </row>
    <row r="49" spans="1:10">
      <c r="A49" s="2" t="s">
        <v>104</v>
      </c>
      <c r="B49" s="3" t="s">
        <v>105</v>
      </c>
      <c r="C49" s="9"/>
      <c r="D49" s="9"/>
      <c r="E49" s="9"/>
      <c r="F49" s="9" t="s">
        <v>21</v>
      </c>
      <c r="G49" s="9"/>
      <c r="H49" s="9" t="s">
        <v>21</v>
      </c>
      <c r="I49" s="9"/>
      <c r="J49" s="9"/>
    </row>
    <row r="50" spans="1:10">
      <c r="A50" s="2" t="s">
        <v>106</v>
      </c>
      <c r="B50" s="3" t="s">
        <v>107</v>
      </c>
      <c r="C50" s="9" t="s">
        <v>16</v>
      </c>
      <c r="D50" s="9"/>
      <c r="E50" s="9"/>
      <c r="F50" s="9"/>
      <c r="G50" s="9"/>
      <c r="H50" s="9"/>
      <c r="I50" s="9"/>
      <c r="J50" s="9"/>
    </row>
    <row r="51" spans="1:10">
      <c r="A51" s="2" t="s">
        <v>108</v>
      </c>
      <c r="B51" s="3" t="s">
        <v>109</v>
      </c>
      <c r="C51" s="9" t="s">
        <v>16</v>
      </c>
      <c r="D51" s="9"/>
      <c r="E51" s="9"/>
      <c r="F51" s="9"/>
      <c r="G51" s="9"/>
      <c r="H51" s="9"/>
      <c r="I51" s="9"/>
      <c r="J51" s="9"/>
    </row>
    <row r="52" spans="1:10">
      <c r="A52" s="2" t="s">
        <v>110</v>
      </c>
      <c r="B52" s="3" t="s">
        <v>111</v>
      </c>
      <c r="C52" s="9" t="s">
        <v>16</v>
      </c>
      <c r="D52" s="9"/>
      <c r="E52" s="9"/>
      <c r="F52" s="9"/>
      <c r="G52" s="9"/>
      <c r="H52" s="9"/>
      <c r="I52" s="9"/>
      <c r="J52" s="9"/>
    </row>
    <row r="53" spans="1:10">
      <c r="A53" s="2" t="s">
        <v>112</v>
      </c>
      <c r="B53" s="3" t="s">
        <v>113</v>
      </c>
      <c r="C53" s="9" t="s">
        <v>18</v>
      </c>
      <c r="D53" s="9" t="s">
        <v>18</v>
      </c>
      <c r="E53" s="9"/>
      <c r="F53" s="9"/>
      <c r="G53" s="9"/>
      <c r="H53" s="9"/>
      <c r="I53" s="9" t="s">
        <v>17</v>
      </c>
      <c r="J53" s="9" t="s">
        <v>17</v>
      </c>
    </row>
    <row r="54" spans="1:10">
      <c r="A54" s="2" t="s">
        <v>114</v>
      </c>
      <c r="B54" s="3" t="s">
        <v>115</v>
      </c>
      <c r="C54" s="9"/>
      <c r="D54" s="9"/>
      <c r="E54" s="9"/>
      <c r="F54" s="9" t="s">
        <v>21</v>
      </c>
      <c r="G54" s="9"/>
      <c r="H54" s="9"/>
      <c r="I54" s="9"/>
      <c r="J54" s="9"/>
    </row>
    <row r="55" spans="1:10">
      <c r="A55" s="2" t="s">
        <v>116</v>
      </c>
      <c r="B55" s="3" t="s">
        <v>117</v>
      </c>
      <c r="C55" s="9"/>
      <c r="D55" s="9"/>
      <c r="E55" s="9"/>
      <c r="F55" s="9"/>
      <c r="G55" s="9"/>
      <c r="H55" s="9" t="s">
        <v>16</v>
      </c>
      <c r="I55" s="9"/>
      <c r="J55" s="9"/>
    </row>
    <row r="56" spans="1:10">
      <c r="A56" s="2" t="s">
        <v>118</v>
      </c>
      <c r="B56" s="3" t="s">
        <v>119</v>
      </c>
      <c r="C56" s="9"/>
      <c r="D56" s="9"/>
      <c r="E56" s="9"/>
      <c r="F56" s="9"/>
      <c r="G56" s="9"/>
      <c r="H56" s="9" t="s">
        <v>16</v>
      </c>
      <c r="I56" s="9"/>
      <c r="J56" s="9"/>
    </row>
    <row r="57" spans="1:10">
      <c r="A57" s="2" t="s">
        <v>120</v>
      </c>
      <c r="B57" s="3" t="s">
        <v>121</v>
      </c>
      <c r="C57" s="9"/>
      <c r="D57" s="9"/>
      <c r="E57" s="9"/>
      <c r="F57" s="9" t="s">
        <v>21</v>
      </c>
      <c r="G57" s="9"/>
      <c r="H57" s="9"/>
      <c r="I57" s="9"/>
      <c r="J57" s="9"/>
    </row>
    <row r="58" spans="1:10">
      <c r="A58" s="2" t="s">
        <v>122</v>
      </c>
      <c r="B58" s="3" t="s">
        <v>123</v>
      </c>
      <c r="C58" s="9"/>
      <c r="D58" s="9"/>
      <c r="E58" s="9" t="s">
        <v>16</v>
      </c>
      <c r="F58" s="9" t="s">
        <v>16</v>
      </c>
      <c r="G58" s="9"/>
      <c r="H58" s="9"/>
      <c r="I58" s="9"/>
      <c r="J58" s="9"/>
    </row>
    <row r="59" spans="1:10">
      <c r="A59" s="2" t="s">
        <v>124</v>
      </c>
      <c r="B59" s="3" t="s">
        <v>125</v>
      </c>
      <c r="C59" s="9"/>
      <c r="D59" s="9"/>
      <c r="E59" s="9" t="s">
        <v>16</v>
      </c>
      <c r="F59" s="9" t="s">
        <v>16</v>
      </c>
      <c r="G59" s="9"/>
      <c r="H59" s="9"/>
      <c r="I59" s="9"/>
      <c r="J59" s="9"/>
    </row>
    <row r="60" spans="1:10">
      <c r="A60" s="2" t="s">
        <v>126</v>
      </c>
      <c r="B60" s="3" t="s">
        <v>127</v>
      </c>
      <c r="C60" s="9"/>
      <c r="D60" s="9"/>
      <c r="E60" s="9" t="s">
        <v>21</v>
      </c>
      <c r="F60" s="9"/>
      <c r="G60" s="9"/>
      <c r="H60" s="9"/>
      <c r="I60" s="9"/>
      <c r="J60" s="9"/>
    </row>
    <row r="61" spans="1:10">
      <c r="A61" s="2" t="s">
        <v>128</v>
      </c>
      <c r="B61" s="3" t="s">
        <v>129</v>
      </c>
      <c r="C61" s="9"/>
      <c r="D61" s="9"/>
      <c r="E61" s="9" t="s">
        <v>16</v>
      </c>
      <c r="F61" s="9" t="s">
        <v>16</v>
      </c>
      <c r="G61" s="9"/>
      <c r="H61" s="9"/>
      <c r="I61" s="9"/>
      <c r="J61" s="9"/>
    </row>
    <row r="62" spans="1:10">
      <c r="A62" s="2" t="s">
        <v>130</v>
      </c>
      <c r="B62" s="3" t="s">
        <v>131</v>
      </c>
      <c r="C62" s="9"/>
      <c r="D62" s="9"/>
      <c r="E62" s="9" t="s">
        <v>16</v>
      </c>
      <c r="F62" s="9" t="s">
        <v>16</v>
      </c>
      <c r="G62" s="9"/>
      <c r="H62" s="9"/>
      <c r="I62" s="9"/>
      <c r="J62" s="9"/>
    </row>
    <row r="63" spans="1:10">
      <c r="A63" s="2" t="s">
        <v>132</v>
      </c>
      <c r="B63" s="3" t="s">
        <v>133</v>
      </c>
      <c r="C63" s="9"/>
      <c r="D63" s="9"/>
      <c r="E63" s="9" t="s">
        <v>16</v>
      </c>
      <c r="F63" s="9" t="s">
        <v>16</v>
      </c>
      <c r="G63" s="9"/>
      <c r="H63" s="9"/>
      <c r="I63" s="9"/>
      <c r="J63" s="9"/>
    </row>
    <row r="64" spans="1:10">
      <c r="A64" s="2" t="s">
        <v>134</v>
      </c>
      <c r="B64" s="3" t="s">
        <v>135</v>
      </c>
      <c r="C64" s="9" t="s">
        <v>17</v>
      </c>
      <c r="D64" s="9" t="s">
        <v>18</v>
      </c>
      <c r="E64" s="9"/>
      <c r="F64" s="9"/>
      <c r="G64" s="9"/>
      <c r="H64" s="9"/>
      <c r="I64" s="9"/>
      <c r="J64" s="9"/>
    </row>
    <row r="65" spans="1:10">
      <c r="A65" s="2" t="s">
        <v>136</v>
      </c>
      <c r="B65" s="3" t="s">
        <v>137</v>
      </c>
      <c r="C65" s="9"/>
      <c r="D65" s="9"/>
      <c r="E65" s="9" t="s">
        <v>16</v>
      </c>
      <c r="F65" s="9" t="s">
        <v>21</v>
      </c>
      <c r="G65" s="9"/>
      <c r="H65" s="9" t="s">
        <v>16</v>
      </c>
      <c r="I65" s="9"/>
      <c r="J65" s="9"/>
    </row>
    <row r="66" spans="1:10">
      <c r="A66" s="2" t="s">
        <v>138</v>
      </c>
      <c r="B66" s="3" t="s">
        <v>139</v>
      </c>
      <c r="C66" s="9"/>
      <c r="D66" s="9"/>
      <c r="E66" s="9" t="s">
        <v>16</v>
      </c>
      <c r="F66" s="9"/>
      <c r="G66" s="9"/>
      <c r="H66" s="9" t="s">
        <v>16</v>
      </c>
      <c r="I66" s="9"/>
      <c r="J66" s="9"/>
    </row>
    <row r="67" spans="1:10">
      <c r="A67" s="2" t="s">
        <v>140</v>
      </c>
      <c r="B67" s="3" t="s">
        <v>141</v>
      </c>
      <c r="C67" s="9"/>
      <c r="D67" s="9"/>
      <c r="E67" s="9"/>
      <c r="F67" s="9" t="s">
        <v>16</v>
      </c>
      <c r="G67" s="9" t="s">
        <v>16</v>
      </c>
      <c r="H67" s="9"/>
      <c r="I67" s="9"/>
      <c r="J67" s="9"/>
    </row>
    <row r="68" spans="1:10">
      <c r="A68" s="2" t="s">
        <v>142</v>
      </c>
      <c r="B68" s="3" t="s">
        <v>143</v>
      </c>
      <c r="C68" s="9"/>
      <c r="D68" s="9"/>
      <c r="E68" s="9"/>
      <c r="F68" s="9" t="s">
        <v>21</v>
      </c>
      <c r="G68" s="9"/>
      <c r="H68" s="9"/>
      <c r="I68" s="9"/>
      <c r="J68" s="9"/>
    </row>
    <row r="69" spans="1:10">
      <c r="A69" s="2" t="s">
        <v>144</v>
      </c>
      <c r="B69" s="3" t="s">
        <v>145</v>
      </c>
      <c r="C69" s="9"/>
      <c r="D69" s="9"/>
      <c r="E69" s="9" t="s">
        <v>16</v>
      </c>
      <c r="F69" s="9"/>
      <c r="G69" s="9"/>
      <c r="H69" s="9"/>
      <c r="I69" s="9"/>
      <c r="J69" s="9"/>
    </row>
    <row r="70" spans="1:10">
      <c r="A70" s="2" t="s">
        <v>146</v>
      </c>
      <c r="B70" s="3" t="s">
        <v>147</v>
      </c>
      <c r="C70" s="9"/>
      <c r="D70" s="9"/>
      <c r="E70" s="9" t="s">
        <v>16</v>
      </c>
      <c r="F70" s="9"/>
      <c r="G70" s="9" t="s">
        <v>16</v>
      </c>
      <c r="H70" s="9"/>
      <c r="I70" s="9"/>
      <c r="J70" s="9"/>
    </row>
    <row r="71" spans="1:10">
      <c r="A71" s="2" t="s">
        <v>148</v>
      </c>
      <c r="B71" s="3" t="s">
        <v>149</v>
      </c>
      <c r="C71" s="9"/>
      <c r="D71" s="9"/>
      <c r="E71" s="9" t="s">
        <v>21</v>
      </c>
      <c r="F71" s="9"/>
      <c r="G71" s="9"/>
      <c r="H71" s="9"/>
      <c r="I71" s="9"/>
      <c r="J71" s="9"/>
    </row>
    <row r="72" spans="1:10">
      <c r="A72" s="2" t="s">
        <v>150</v>
      </c>
      <c r="B72" s="3" t="s">
        <v>151</v>
      </c>
      <c r="C72" s="9"/>
      <c r="D72" s="9"/>
      <c r="E72" s="9" t="s">
        <v>16</v>
      </c>
      <c r="F72" s="9"/>
      <c r="G72" s="9" t="s">
        <v>16</v>
      </c>
      <c r="H72" s="9"/>
      <c r="I72" s="9"/>
      <c r="J72" s="9"/>
    </row>
    <row r="73" spans="1:10">
      <c r="A73" s="2" t="s">
        <v>152</v>
      </c>
      <c r="B73" s="3" t="s">
        <v>153</v>
      </c>
      <c r="C73" s="9"/>
      <c r="D73" s="9"/>
      <c r="E73" s="9" t="s">
        <v>16</v>
      </c>
      <c r="F73" s="9"/>
      <c r="G73" s="9" t="s">
        <v>16</v>
      </c>
      <c r="H73" s="9"/>
      <c r="I73" s="9"/>
      <c r="J73" s="9"/>
    </row>
    <row r="74" spans="1:10">
      <c r="A74" s="71"/>
      <c r="B74" s="72"/>
      <c r="C74" s="72"/>
      <c r="D74" s="72"/>
      <c r="E74" s="72"/>
      <c r="F74" s="72"/>
      <c r="G74" s="72"/>
      <c r="H74" s="72"/>
      <c r="I74" s="72"/>
      <c r="J74" s="73"/>
    </row>
    <row r="75" spans="1:10">
      <c r="A75" s="2" t="s">
        <v>154</v>
      </c>
      <c r="B75" s="3" t="s">
        <v>318</v>
      </c>
      <c r="C75" s="9"/>
      <c r="D75" s="9"/>
      <c r="E75" s="9"/>
      <c r="F75" s="9"/>
      <c r="G75" s="9"/>
      <c r="H75" s="9"/>
      <c r="I75" s="9"/>
      <c r="J75" s="9"/>
    </row>
    <row r="76" spans="1:10">
      <c r="A76" s="2" t="s">
        <v>156</v>
      </c>
      <c r="B76" s="3" t="s">
        <v>157</v>
      </c>
      <c r="C76" s="9"/>
      <c r="D76" s="9"/>
      <c r="E76" s="9"/>
      <c r="F76" s="9" t="s">
        <v>17</v>
      </c>
      <c r="G76" s="9"/>
      <c r="H76" s="9"/>
      <c r="I76" s="9" t="s">
        <v>18</v>
      </c>
      <c r="J76" s="9" t="s">
        <v>18</v>
      </c>
    </row>
    <row r="77" spans="1:10">
      <c r="A77" s="2" t="s">
        <v>158</v>
      </c>
      <c r="B77" s="3" t="s">
        <v>159</v>
      </c>
      <c r="C77" s="9" t="s">
        <v>21</v>
      </c>
      <c r="D77" s="9" t="s">
        <v>21</v>
      </c>
      <c r="E77" s="9"/>
      <c r="F77" s="9"/>
      <c r="G77" s="9"/>
      <c r="H77" s="9"/>
      <c r="I77" s="9"/>
      <c r="J77" s="9"/>
    </row>
    <row r="78" spans="1:10">
      <c r="A78" s="2" t="s">
        <v>160</v>
      </c>
      <c r="B78" s="3" t="s">
        <v>161</v>
      </c>
      <c r="C78" s="9" t="s">
        <v>16</v>
      </c>
      <c r="D78" s="9"/>
      <c r="E78" s="9" t="s">
        <v>16</v>
      </c>
      <c r="F78" s="9"/>
      <c r="G78" s="9"/>
      <c r="H78" s="9" t="s">
        <v>16</v>
      </c>
      <c r="I78" s="9"/>
      <c r="J78" s="9"/>
    </row>
    <row r="79" spans="1:10">
      <c r="A79" s="2" t="s">
        <v>287</v>
      </c>
      <c r="B79" s="3" t="s">
        <v>162</v>
      </c>
      <c r="C79" s="9" t="s">
        <v>16</v>
      </c>
      <c r="D79" s="9"/>
      <c r="E79" s="9" t="s">
        <v>16</v>
      </c>
      <c r="F79" s="9"/>
      <c r="G79" s="9"/>
      <c r="H79" s="9" t="s">
        <v>16</v>
      </c>
      <c r="I79" s="9"/>
      <c r="J79" s="9"/>
    </row>
    <row r="80" spans="1:10">
      <c r="A80" s="2" t="s">
        <v>288</v>
      </c>
      <c r="B80" s="3" t="s">
        <v>163</v>
      </c>
      <c r="C80" s="9" t="s">
        <v>16</v>
      </c>
      <c r="D80" s="9"/>
      <c r="E80" s="9" t="s">
        <v>16</v>
      </c>
      <c r="F80" s="9"/>
      <c r="G80" s="9"/>
      <c r="H80" s="9" t="s">
        <v>16</v>
      </c>
      <c r="I80" s="9"/>
      <c r="J80" s="9"/>
    </row>
    <row r="81" spans="1:10">
      <c r="A81" s="2" t="s">
        <v>289</v>
      </c>
      <c r="B81" s="3" t="s">
        <v>164</v>
      </c>
      <c r="C81" s="9" t="s">
        <v>16</v>
      </c>
      <c r="D81" s="9"/>
      <c r="E81" s="9" t="s">
        <v>16</v>
      </c>
      <c r="F81" s="9"/>
      <c r="G81" s="9"/>
      <c r="H81" s="9" t="s">
        <v>16</v>
      </c>
      <c r="I81" s="9"/>
      <c r="J81" s="9"/>
    </row>
    <row r="82" spans="1:10">
      <c r="A82" s="2" t="s">
        <v>290</v>
      </c>
      <c r="B82" s="3" t="s">
        <v>165</v>
      </c>
      <c r="C82" s="9" t="s">
        <v>16</v>
      </c>
      <c r="D82" s="9"/>
      <c r="E82" s="9" t="s">
        <v>16</v>
      </c>
      <c r="F82" s="9"/>
      <c r="G82" s="9"/>
      <c r="H82" s="9" t="s">
        <v>16</v>
      </c>
      <c r="I82" s="9"/>
      <c r="J82" s="9"/>
    </row>
    <row r="83" spans="1:10">
      <c r="A83" s="2" t="s">
        <v>166</v>
      </c>
      <c r="B83" s="3" t="s">
        <v>167</v>
      </c>
      <c r="C83" s="9"/>
      <c r="D83" s="9"/>
      <c r="E83" s="9" t="s">
        <v>21</v>
      </c>
      <c r="F83" s="9"/>
      <c r="G83" s="9" t="s">
        <v>16</v>
      </c>
      <c r="H83" s="9" t="s">
        <v>16</v>
      </c>
      <c r="I83" s="9"/>
      <c r="J83" s="9"/>
    </row>
    <row r="84" spans="1:10">
      <c r="A84" s="2" t="s">
        <v>168</v>
      </c>
      <c r="B84" s="3" t="s">
        <v>169</v>
      </c>
      <c r="C84" s="9" t="s">
        <v>17</v>
      </c>
      <c r="D84" s="9" t="s">
        <v>17</v>
      </c>
      <c r="E84" s="9"/>
      <c r="F84" s="9"/>
      <c r="G84" s="9"/>
      <c r="H84" s="9"/>
      <c r="I84" s="9" t="s">
        <v>18</v>
      </c>
      <c r="J84" s="9" t="s">
        <v>18</v>
      </c>
    </row>
    <row r="85" spans="1:10">
      <c r="A85" s="2" t="s">
        <v>170</v>
      </c>
      <c r="B85" s="3" t="s">
        <v>319</v>
      </c>
      <c r="C85" s="9"/>
      <c r="D85" s="9"/>
      <c r="E85" s="9"/>
      <c r="F85" s="9"/>
      <c r="G85" s="9"/>
      <c r="H85" s="9"/>
      <c r="I85" s="9" t="s">
        <v>21</v>
      </c>
      <c r="J85" s="9" t="s">
        <v>21</v>
      </c>
    </row>
    <row r="86" spans="1:10">
      <c r="A86" s="2" t="s">
        <v>172</v>
      </c>
      <c r="B86" s="3" t="s">
        <v>324</v>
      </c>
      <c r="C86" s="9"/>
      <c r="D86" s="9"/>
      <c r="E86" s="9" t="s">
        <v>16</v>
      </c>
      <c r="F86" s="9"/>
      <c r="G86" s="9" t="s">
        <v>16</v>
      </c>
      <c r="H86" s="9" t="s">
        <v>16</v>
      </c>
      <c r="I86" s="9"/>
      <c r="J86" s="9"/>
    </row>
    <row r="87" spans="1:10">
      <c r="A87" s="2" t="s">
        <v>174</v>
      </c>
      <c r="B87" s="3" t="s">
        <v>175</v>
      </c>
      <c r="C87" s="9"/>
      <c r="D87" s="9"/>
      <c r="E87" s="9" t="s">
        <v>16</v>
      </c>
      <c r="F87" s="9"/>
      <c r="G87" s="9" t="s">
        <v>16</v>
      </c>
      <c r="H87" s="9" t="s">
        <v>16</v>
      </c>
      <c r="I87" s="9"/>
      <c r="J87" s="9"/>
    </row>
    <row r="88" spans="1:10">
      <c r="A88" s="2" t="s">
        <v>176</v>
      </c>
      <c r="B88" s="3" t="s">
        <v>323</v>
      </c>
      <c r="C88" s="9"/>
      <c r="D88" s="9"/>
      <c r="E88" s="9"/>
      <c r="F88" s="9"/>
      <c r="G88" s="9" t="s">
        <v>21</v>
      </c>
      <c r="H88" s="9"/>
      <c r="I88" s="9"/>
      <c r="J88" s="9"/>
    </row>
    <row r="89" spans="1:10">
      <c r="A89" s="2" t="s">
        <v>178</v>
      </c>
      <c r="B89" s="3" t="s">
        <v>179</v>
      </c>
      <c r="C89" s="9" t="s">
        <v>16</v>
      </c>
      <c r="D89" s="9"/>
      <c r="E89" s="9"/>
      <c r="F89" s="9"/>
      <c r="G89" s="9"/>
      <c r="H89" s="9" t="s">
        <v>16</v>
      </c>
      <c r="I89" s="9"/>
      <c r="J89" s="9"/>
    </row>
    <row r="90" spans="1:10">
      <c r="A90" s="2" t="s">
        <v>180</v>
      </c>
      <c r="B90" s="3" t="s">
        <v>321</v>
      </c>
      <c r="C90" s="9" t="s">
        <v>16</v>
      </c>
      <c r="D90" s="9"/>
      <c r="E90" s="9"/>
      <c r="F90" s="9"/>
      <c r="G90" s="9"/>
      <c r="H90" s="9" t="s">
        <v>16</v>
      </c>
      <c r="I90" s="9"/>
      <c r="J90" s="9"/>
    </row>
    <row r="91" spans="1:10">
      <c r="A91" s="2" t="s">
        <v>182</v>
      </c>
      <c r="B91" s="3" t="s">
        <v>322</v>
      </c>
      <c r="C91" s="9"/>
      <c r="D91" s="9"/>
      <c r="E91" s="9" t="s">
        <v>21</v>
      </c>
      <c r="F91" s="9"/>
      <c r="G91" s="9"/>
      <c r="H91" s="9"/>
      <c r="I91" s="9"/>
      <c r="J91" s="9"/>
    </row>
    <row r="92" spans="1:10">
      <c r="A92" s="2" t="s">
        <v>184</v>
      </c>
      <c r="B92" s="3" t="s">
        <v>320</v>
      </c>
      <c r="C92" s="9"/>
      <c r="D92" s="9"/>
      <c r="E92" s="9"/>
      <c r="F92" s="9" t="s">
        <v>16</v>
      </c>
      <c r="G92" s="9" t="s">
        <v>16</v>
      </c>
      <c r="H92" s="9"/>
      <c r="I92" s="9"/>
      <c r="J92" s="9"/>
    </row>
    <row r="93" spans="1:10">
      <c r="A93" s="2" t="s">
        <v>186</v>
      </c>
      <c r="B93" s="3" t="s">
        <v>187</v>
      </c>
      <c r="C93" s="9"/>
      <c r="D93" s="9"/>
      <c r="E93" s="9"/>
      <c r="F93" s="9" t="s">
        <v>16</v>
      </c>
      <c r="G93" s="9" t="s">
        <v>16</v>
      </c>
      <c r="H93" s="9"/>
      <c r="I93" s="9"/>
      <c r="J93" s="9"/>
    </row>
    <row r="94" spans="1:10">
      <c r="A94" s="2" t="s">
        <v>188</v>
      </c>
      <c r="B94" s="3" t="s">
        <v>161</v>
      </c>
      <c r="C94" s="9"/>
      <c r="D94" s="9"/>
      <c r="E94" s="9"/>
      <c r="F94" s="9"/>
      <c r="G94" s="9"/>
      <c r="H94" s="9" t="s">
        <v>16</v>
      </c>
      <c r="I94" s="9" t="s">
        <v>16</v>
      </c>
      <c r="J94" s="9" t="s">
        <v>21</v>
      </c>
    </row>
    <row r="95" spans="1:10">
      <c r="A95" s="2" t="s">
        <v>189</v>
      </c>
      <c r="B95" s="3" t="s">
        <v>162</v>
      </c>
      <c r="C95" s="9"/>
      <c r="D95" s="9"/>
      <c r="E95" s="9"/>
      <c r="F95" s="9"/>
      <c r="G95" s="9"/>
      <c r="H95" s="9" t="s">
        <v>16</v>
      </c>
      <c r="I95" s="9" t="s">
        <v>16</v>
      </c>
      <c r="J95" s="9" t="s">
        <v>21</v>
      </c>
    </row>
    <row r="96" spans="1:10">
      <c r="A96" s="2" t="s">
        <v>190</v>
      </c>
      <c r="B96" s="3" t="s">
        <v>191</v>
      </c>
      <c r="C96" s="9"/>
      <c r="D96" s="9"/>
      <c r="E96" s="9"/>
      <c r="F96" s="9"/>
      <c r="G96" s="9"/>
      <c r="H96" s="9" t="s">
        <v>16</v>
      </c>
      <c r="I96" s="9" t="s">
        <v>16</v>
      </c>
      <c r="J96" s="9" t="s">
        <v>21</v>
      </c>
    </row>
    <row r="97" spans="1:10">
      <c r="A97" s="2" t="s">
        <v>192</v>
      </c>
      <c r="B97" s="3" t="s">
        <v>164</v>
      </c>
      <c r="C97" s="9"/>
      <c r="D97" s="9"/>
      <c r="E97" s="9"/>
      <c r="F97" s="9"/>
      <c r="G97" s="9"/>
      <c r="H97" s="9" t="s">
        <v>16</v>
      </c>
      <c r="I97" s="9" t="s">
        <v>16</v>
      </c>
      <c r="J97" s="9" t="s">
        <v>21</v>
      </c>
    </row>
    <row r="98" spans="1:10">
      <c r="A98" s="2" t="s">
        <v>193</v>
      </c>
      <c r="B98" s="3" t="s">
        <v>194</v>
      </c>
      <c r="C98" s="9"/>
      <c r="D98" s="9"/>
      <c r="E98" s="9"/>
      <c r="F98" s="9"/>
      <c r="G98" s="9"/>
      <c r="H98" s="9" t="s">
        <v>16</v>
      </c>
      <c r="I98" s="9" t="s">
        <v>16</v>
      </c>
      <c r="J98" s="9" t="s">
        <v>21</v>
      </c>
    </row>
    <row r="99" spans="1:10">
      <c r="A99" s="2" t="s">
        <v>195</v>
      </c>
      <c r="B99" s="3" t="s">
        <v>196</v>
      </c>
      <c r="C99" s="9" t="s">
        <v>17</v>
      </c>
      <c r="D99" s="9" t="s">
        <v>17</v>
      </c>
      <c r="E99" s="9"/>
      <c r="F99" s="9"/>
      <c r="G99" s="9"/>
      <c r="H99" s="9"/>
      <c r="I99" s="9" t="s">
        <v>18</v>
      </c>
      <c r="J99" s="9" t="s">
        <v>18</v>
      </c>
    </row>
    <row r="100" spans="1:10">
      <c r="A100" s="2" t="s">
        <v>197</v>
      </c>
      <c r="B100" s="3" t="s">
        <v>198</v>
      </c>
      <c r="C100" s="9"/>
      <c r="D100" s="9"/>
      <c r="E100" s="9"/>
      <c r="F100" s="9"/>
      <c r="G100" s="9" t="s">
        <v>16</v>
      </c>
      <c r="H100" s="9"/>
      <c r="I100" s="9"/>
      <c r="J100" s="9"/>
    </row>
    <row r="101" spans="1:10">
      <c r="A101" s="2" t="s">
        <v>199</v>
      </c>
      <c r="B101" s="3" t="s">
        <v>200</v>
      </c>
      <c r="C101" s="9"/>
      <c r="D101" s="9"/>
      <c r="E101" s="9"/>
      <c r="F101" s="9"/>
      <c r="G101" s="9" t="s">
        <v>16</v>
      </c>
      <c r="H101" s="9"/>
      <c r="I101" s="9"/>
      <c r="J101" s="9"/>
    </row>
    <row r="102" spans="1:10">
      <c r="A102" s="20" t="s">
        <v>201</v>
      </c>
      <c r="B102" s="21" t="s">
        <v>202</v>
      </c>
      <c r="C102" s="22"/>
      <c r="D102" s="22"/>
      <c r="E102" s="22"/>
      <c r="F102" s="22"/>
      <c r="G102" s="22" t="s">
        <v>16</v>
      </c>
      <c r="H102" s="22"/>
      <c r="I102" s="22"/>
      <c r="J102" s="22"/>
    </row>
    <row r="103" spans="1:10">
      <c r="A103" s="74"/>
      <c r="B103" s="75"/>
      <c r="C103" s="75"/>
      <c r="D103" s="75"/>
      <c r="E103" s="75"/>
      <c r="F103" s="75"/>
      <c r="G103" s="75"/>
      <c r="H103" s="75"/>
      <c r="I103" s="75"/>
      <c r="J103" s="76"/>
    </row>
    <row r="104" spans="1:10">
      <c r="A104" s="4" t="s">
        <v>203</v>
      </c>
      <c r="B104" s="5" t="s">
        <v>204</v>
      </c>
      <c r="C104" s="10"/>
      <c r="D104" s="10" t="s">
        <v>17</v>
      </c>
      <c r="E104" s="10"/>
      <c r="F104" s="10"/>
      <c r="G104" s="10"/>
      <c r="H104" s="10"/>
      <c r="I104" s="10" t="s">
        <v>18</v>
      </c>
      <c r="J104" s="10" t="s">
        <v>18</v>
      </c>
    </row>
    <row r="105" spans="1:10">
      <c r="A105" s="2" t="s">
        <v>205</v>
      </c>
      <c r="B105" s="3" t="s">
        <v>206</v>
      </c>
      <c r="C105" s="9" t="s">
        <v>21</v>
      </c>
      <c r="D105" s="9"/>
      <c r="E105" s="9"/>
      <c r="F105" s="9"/>
      <c r="G105" s="9"/>
      <c r="H105" s="9"/>
      <c r="I105" s="9"/>
      <c r="J105" s="9"/>
    </row>
    <row r="106" spans="1:10">
      <c r="A106" s="2" t="s">
        <v>207</v>
      </c>
      <c r="B106" s="3" t="s">
        <v>208</v>
      </c>
      <c r="C106" s="9"/>
      <c r="D106" s="9"/>
      <c r="E106" s="9" t="s">
        <v>16</v>
      </c>
      <c r="F106" s="9" t="s">
        <v>16</v>
      </c>
      <c r="G106" s="9" t="s">
        <v>16</v>
      </c>
      <c r="H106" s="9" t="s">
        <v>16</v>
      </c>
      <c r="I106" s="9"/>
      <c r="J106" s="9"/>
    </row>
    <row r="107" spans="1:10">
      <c r="A107" s="2" t="s">
        <v>209</v>
      </c>
      <c r="B107" s="3" t="s">
        <v>210</v>
      </c>
      <c r="C107" s="9"/>
      <c r="D107" s="9"/>
      <c r="E107" s="9" t="s">
        <v>16</v>
      </c>
      <c r="F107" s="9" t="s">
        <v>16</v>
      </c>
      <c r="G107" s="9" t="s">
        <v>16</v>
      </c>
      <c r="H107" s="9" t="s">
        <v>16</v>
      </c>
      <c r="I107" s="9"/>
      <c r="J107" s="9"/>
    </row>
    <row r="108" spans="1:10">
      <c r="A108" s="2" t="s">
        <v>211</v>
      </c>
      <c r="B108" s="3" t="s">
        <v>325</v>
      </c>
      <c r="C108" s="9"/>
      <c r="D108" s="9"/>
      <c r="E108" s="9"/>
      <c r="F108" s="9"/>
      <c r="G108" s="9" t="s">
        <v>16</v>
      </c>
      <c r="H108" s="9" t="s">
        <v>16</v>
      </c>
      <c r="I108" s="9"/>
      <c r="J108" s="9"/>
    </row>
    <row r="109" spans="1:10">
      <c r="A109" s="2" t="s">
        <v>213</v>
      </c>
      <c r="B109" s="3" t="s">
        <v>214</v>
      </c>
      <c r="C109" s="9"/>
      <c r="D109" s="9"/>
      <c r="E109" s="9"/>
      <c r="F109" s="9" t="s">
        <v>21</v>
      </c>
      <c r="G109" s="9" t="s">
        <v>21</v>
      </c>
      <c r="H109" s="9"/>
      <c r="I109" s="9"/>
      <c r="J109" s="9"/>
    </row>
    <row r="110" spans="1:10">
      <c r="A110" s="2" t="s">
        <v>215</v>
      </c>
      <c r="B110" s="3" t="s">
        <v>216</v>
      </c>
      <c r="C110" s="9"/>
      <c r="D110" s="9"/>
      <c r="E110" s="9"/>
      <c r="F110" s="9"/>
      <c r="G110" s="9"/>
      <c r="H110" s="9"/>
      <c r="I110" s="9" t="s">
        <v>16</v>
      </c>
      <c r="J110" s="9" t="s">
        <v>16</v>
      </c>
    </row>
    <row r="111" spans="1:10">
      <c r="A111" s="2" t="s">
        <v>217</v>
      </c>
      <c r="B111" s="3" t="s">
        <v>218</v>
      </c>
      <c r="C111" s="9"/>
      <c r="D111" s="9"/>
      <c r="E111" s="9"/>
      <c r="F111" s="9"/>
      <c r="G111" s="9"/>
      <c r="H111" s="9"/>
      <c r="I111" s="9" t="s">
        <v>16</v>
      </c>
      <c r="J111" s="9" t="s">
        <v>16</v>
      </c>
    </row>
    <row r="112" spans="1:10">
      <c r="A112" s="2" t="s">
        <v>219</v>
      </c>
      <c r="B112" s="3" t="s">
        <v>220</v>
      </c>
      <c r="C112" s="9"/>
      <c r="D112" s="9"/>
      <c r="E112" s="9"/>
      <c r="F112" s="9"/>
      <c r="G112" s="9"/>
      <c r="H112" s="9"/>
      <c r="I112" s="9" t="s">
        <v>16</v>
      </c>
      <c r="J112" s="9" t="s">
        <v>16</v>
      </c>
    </row>
    <row r="113" spans="1:10">
      <c r="A113" s="2" t="s">
        <v>221</v>
      </c>
      <c r="B113" s="3" t="s">
        <v>222</v>
      </c>
      <c r="C113" s="9"/>
      <c r="D113" s="9"/>
      <c r="E113" s="9"/>
      <c r="F113" s="9"/>
      <c r="G113" s="9"/>
      <c r="H113" s="9"/>
      <c r="I113" s="9" t="s">
        <v>16</v>
      </c>
      <c r="J113" s="9" t="s">
        <v>16</v>
      </c>
    </row>
    <row r="114" spans="1:10">
      <c r="A114" s="2" t="s">
        <v>223</v>
      </c>
      <c r="B114" s="3" t="s">
        <v>224</v>
      </c>
      <c r="C114" s="9"/>
      <c r="D114" s="9"/>
      <c r="E114" s="9"/>
      <c r="F114" s="9"/>
      <c r="G114" s="9"/>
      <c r="H114" s="9"/>
      <c r="I114" s="9" t="s">
        <v>16</v>
      </c>
      <c r="J114" s="9" t="s">
        <v>16</v>
      </c>
    </row>
    <row r="115" spans="1:10">
      <c r="A115" s="2" t="s">
        <v>225</v>
      </c>
      <c r="B115" s="3" t="s">
        <v>226</v>
      </c>
      <c r="C115" s="9"/>
      <c r="D115" s="9"/>
      <c r="E115" s="9"/>
      <c r="F115" s="9" t="s">
        <v>21</v>
      </c>
      <c r="G115" s="9" t="s">
        <v>21</v>
      </c>
      <c r="H115" s="9"/>
      <c r="I115" s="9"/>
      <c r="J115" s="9"/>
    </row>
    <row r="116" spans="1:10">
      <c r="A116" s="2" t="s">
        <v>227</v>
      </c>
      <c r="B116" s="3" t="s">
        <v>228</v>
      </c>
      <c r="C116" s="9"/>
      <c r="D116" s="9"/>
      <c r="E116" s="9"/>
      <c r="F116" s="9"/>
      <c r="G116" s="9"/>
      <c r="H116" s="9"/>
      <c r="I116" s="9" t="s">
        <v>16</v>
      </c>
      <c r="J116" s="9" t="s">
        <v>16</v>
      </c>
    </row>
    <row r="117" spans="1:10">
      <c r="A117" s="2" t="s">
        <v>229</v>
      </c>
      <c r="B117" s="3" t="s">
        <v>326</v>
      </c>
      <c r="C117" s="9"/>
      <c r="D117" s="9"/>
      <c r="E117" s="9"/>
      <c r="F117" s="9"/>
      <c r="G117" s="9"/>
      <c r="H117" s="9"/>
      <c r="I117" s="9" t="s">
        <v>16</v>
      </c>
      <c r="J117" s="9" t="s">
        <v>16</v>
      </c>
    </row>
    <row r="118" spans="1:10">
      <c r="A118" s="2" t="s">
        <v>231</v>
      </c>
      <c r="B118" s="3" t="s">
        <v>232</v>
      </c>
      <c r="C118" s="9"/>
      <c r="D118" s="9"/>
      <c r="E118" s="9"/>
      <c r="F118" s="9"/>
      <c r="G118" s="9"/>
      <c r="H118" s="9"/>
      <c r="I118" s="9" t="s">
        <v>16</v>
      </c>
      <c r="J118" s="9" t="s">
        <v>16</v>
      </c>
    </row>
    <row r="119" spans="1:10">
      <c r="A119" s="2" t="s">
        <v>233</v>
      </c>
      <c r="B119" s="3" t="s">
        <v>234</v>
      </c>
      <c r="C119" s="9"/>
      <c r="D119" s="9"/>
      <c r="E119" s="9"/>
      <c r="F119" s="9" t="s">
        <v>21</v>
      </c>
      <c r="G119" s="9"/>
      <c r="H119" s="9"/>
      <c r="I119" s="9"/>
      <c r="J119" s="9"/>
    </row>
    <row r="120" spans="1:10">
      <c r="A120" s="2" t="s">
        <v>235</v>
      </c>
      <c r="B120" s="3" t="s">
        <v>327</v>
      </c>
      <c r="C120" s="9"/>
      <c r="D120" s="9"/>
      <c r="E120" s="9" t="s">
        <v>16</v>
      </c>
      <c r="F120" s="9"/>
      <c r="G120" s="9"/>
      <c r="H120" s="9"/>
      <c r="I120" s="9"/>
      <c r="J120" s="9"/>
    </row>
    <row r="121" spans="1:10">
      <c r="A121" s="2" t="s">
        <v>237</v>
      </c>
      <c r="B121" s="3" t="s">
        <v>284</v>
      </c>
      <c r="C121" s="9"/>
      <c r="D121" s="9"/>
      <c r="E121" s="9" t="s">
        <v>16</v>
      </c>
      <c r="F121" s="9"/>
      <c r="G121" s="9"/>
      <c r="H121" s="9"/>
      <c r="I121" s="9"/>
      <c r="J121" s="9"/>
    </row>
    <row r="122" spans="1:10">
      <c r="A122" s="2" t="s">
        <v>217</v>
      </c>
      <c r="B122" s="3" t="s">
        <v>232</v>
      </c>
      <c r="C122" s="9"/>
      <c r="D122" s="9"/>
      <c r="E122" s="9" t="s">
        <v>16</v>
      </c>
      <c r="F122" s="9"/>
      <c r="G122" s="9"/>
      <c r="H122" s="9"/>
      <c r="I122" s="9"/>
      <c r="J122" s="9"/>
    </row>
    <row r="123" spans="1:10">
      <c r="A123" s="2" t="s">
        <v>239</v>
      </c>
      <c r="B123" s="3" t="s">
        <v>240</v>
      </c>
      <c r="C123" s="9"/>
      <c r="D123" s="9"/>
      <c r="E123" s="9"/>
      <c r="F123" s="9" t="s">
        <v>21</v>
      </c>
      <c r="G123" s="9"/>
      <c r="H123" s="9"/>
      <c r="I123" s="9"/>
      <c r="J123" s="9"/>
    </row>
    <row r="124" spans="1:10">
      <c r="A124" s="2" t="s">
        <v>241</v>
      </c>
      <c r="B124" s="3" t="s">
        <v>328</v>
      </c>
      <c r="C124" s="9" t="s">
        <v>16</v>
      </c>
      <c r="D124" s="9" t="s">
        <v>16</v>
      </c>
      <c r="E124" s="9"/>
      <c r="F124" s="9"/>
      <c r="G124" s="9"/>
      <c r="H124" s="9"/>
      <c r="I124" s="9"/>
      <c r="J124" s="9"/>
    </row>
    <row r="125" spans="1:10">
      <c r="A125" s="2" t="s">
        <v>243</v>
      </c>
      <c r="B125" s="3" t="s">
        <v>244</v>
      </c>
      <c r="C125" s="9" t="s">
        <v>16</v>
      </c>
      <c r="D125" s="9" t="s">
        <v>16</v>
      </c>
      <c r="E125" s="9"/>
      <c r="F125" s="9"/>
      <c r="G125" s="9"/>
      <c r="H125" s="9"/>
      <c r="I125" s="9"/>
      <c r="J125" s="9"/>
    </row>
    <row r="126" spans="1:10">
      <c r="A126" s="2" t="s">
        <v>245</v>
      </c>
      <c r="B126" s="3" t="s">
        <v>246</v>
      </c>
      <c r="C126" s="9" t="s">
        <v>16</v>
      </c>
      <c r="D126" s="9" t="s">
        <v>16</v>
      </c>
      <c r="E126" s="9"/>
      <c r="F126" s="9"/>
      <c r="G126" s="9"/>
      <c r="H126" s="9"/>
      <c r="I126" s="9"/>
      <c r="J126" s="9"/>
    </row>
    <row r="127" spans="1:10">
      <c r="A127" s="2" t="s">
        <v>247</v>
      </c>
      <c r="B127" s="3" t="s">
        <v>248</v>
      </c>
      <c r="C127" s="9"/>
      <c r="D127" s="9"/>
      <c r="E127" s="9"/>
      <c r="F127" s="9"/>
      <c r="G127" s="9" t="s">
        <v>21</v>
      </c>
      <c r="H127" s="9"/>
      <c r="I127" s="9"/>
      <c r="J127" s="9"/>
    </row>
    <row r="128" spans="1:10">
      <c r="A128" s="2" t="s">
        <v>249</v>
      </c>
      <c r="B128" s="3" t="s">
        <v>329</v>
      </c>
      <c r="C128" s="9" t="s">
        <v>16</v>
      </c>
      <c r="D128" s="9" t="s">
        <v>16</v>
      </c>
      <c r="E128" s="9"/>
      <c r="F128" s="9"/>
      <c r="G128" s="9"/>
      <c r="H128" s="9"/>
      <c r="I128" s="9"/>
      <c r="J128" s="9"/>
    </row>
    <row r="129" spans="1:10">
      <c r="A129" s="2" t="s">
        <v>251</v>
      </c>
      <c r="B129" s="3" t="s">
        <v>252</v>
      </c>
      <c r="C129" s="9" t="s">
        <v>16</v>
      </c>
      <c r="D129" s="9" t="s">
        <v>16</v>
      </c>
      <c r="E129" s="9"/>
      <c r="F129" s="9"/>
      <c r="G129" s="9"/>
      <c r="H129" s="9"/>
      <c r="I129" s="9"/>
      <c r="J129" s="9"/>
    </row>
    <row r="130" spans="1:10">
      <c r="A130" s="20" t="s">
        <v>253</v>
      </c>
      <c r="B130" s="21" t="s">
        <v>254</v>
      </c>
      <c r="C130" s="22" t="s">
        <v>16</v>
      </c>
      <c r="D130" s="22" t="s">
        <v>16</v>
      </c>
      <c r="E130" s="22"/>
      <c r="F130" s="22"/>
      <c r="G130" s="22"/>
      <c r="H130" s="22"/>
      <c r="I130" s="22"/>
      <c r="J130" s="22"/>
    </row>
    <row r="131" spans="1:10">
      <c r="A131" s="74"/>
      <c r="B131" s="75"/>
      <c r="C131" s="75"/>
      <c r="D131" s="75"/>
      <c r="E131" s="75"/>
      <c r="F131" s="75"/>
      <c r="G131" s="75"/>
      <c r="H131" s="75"/>
      <c r="I131" s="75"/>
      <c r="J131" s="76"/>
    </row>
    <row r="132" spans="1:10">
      <c r="A132" s="4" t="s">
        <v>255</v>
      </c>
      <c r="B132" s="5" t="s">
        <v>256</v>
      </c>
      <c r="C132" s="10"/>
      <c r="D132" s="10" t="s">
        <v>17</v>
      </c>
      <c r="E132" s="10" t="s">
        <v>17</v>
      </c>
      <c r="F132" s="10" t="s">
        <v>18</v>
      </c>
      <c r="G132" s="10"/>
      <c r="H132" s="10"/>
      <c r="I132" s="10" t="s">
        <v>18</v>
      </c>
      <c r="J132" s="10"/>
    </row>
    <row r="133" spans="1:10">
      <c r="A133" s="2" t="s">
        <v>257</v>
      </c>
      <c r="B133" s="3" t="s">
        <v>258</v>
      </c>
      <c r="C133" s="9"/>
      <c r="D133" s="9"/>
      <c r="E133" s="9"/>
      <c r="F133" s="9"/>
      <c r="G133" s="9" t="s">
        <v>21</v>
      </c>
      <c r="H133" s="9"/>
      <c r="I133" s="9"/>
      <c r="J133" s="9"/>
    </row>
    <row r="134" spans="1:10">
      <c r="A134" s="2" t="s">
        <v>259</v>
      </c>
      <c r="B134" s="3" t="s">
        <v>330</v>
      </c>
      <c r="C134" s="9"/>
      <c r="D134" s="9"/>
      <c r="E134" s="9"/>
      <c r="F134" s="9"/>
      <c r="G134" s="9"/>
      <c r="H134" s="9" t="s">
        <v>16</v>
      </c>
      <c r="I134" s="9"/>
      <c r="J134" s="9" t="s">
        <v>16</v>
      </c>
    </row>
    <row r="135" spans="1:10">
      <c r="A135" s="2" t="s">
        <v>261</v>
      </c>
      <c r="B135" s="3" t="s">
        <v>262</v>
      </c>
      <c r="C135" s="9"/>
      <c r="D135" s="9"/>
      <c r="E135" s="9"/>
      <c r="F135" s="9"/>
      <c r="G135" s="9"/>
      <c r="H135" s="9" t="s">
        <v>16</v>
      </c>
      <c r="I135" s="9"/>
      <c r="J135" s="9" t="s">
        <v>16</v>
      </c>
    </row>
    <row r="136" spans="1:10">
      <c r="A136" s="2" t="s">
        <v>263</v>
      </c>
      <c r="B136" s="3" t="s">
        <v>331</v>
      </c>
      <c r="C136" s="9"/>
      <c r="D136" s="9"/>
      <c r="E136" s="9"/>
      <c r="F136" s="9"/>
      <c r="G136" s="9"/>
      <c r="H136" s="9" t="s">
        <v>16</v>
      </c>
      <c r="I136" s="9"/>
      <c r="J136" s="9" t="s">
        <v>16</v>
      </c>
    </row>
    <row r="137" spans="1:10">
      <c r="A137" s="2" t="s">
        <v>265</v>
      </c>
      <c r="B137" s="3" t="s">
        <v>266</v>
      </c>
      <c r="C137" s="9"/>
      <c r="D137" s="9"/>
      <c r="E137" s="9"/>
      <c r="F137" s="9"/>
      <c r="G137" s="9" t="s">
        <v>21</v>
      </c>
      <c r="H137" s="9"/>
      <c r="I137" s="9"/>
      <c r="J137" s="9"/>
    </row>
    <row r="138" spans="1:10">
      <c r="A138" s="2" t="s">
        <v>267</v>
      </c>
      <c r="B138" s="3" t="s">
        <v>268</v>
      </c>
      <c r="C138" s="9" t="s">
        <v>16</v>
      </c>
      <c r="D138" s="9"/>
      <c r="E138" s="9"/>
      <c r="F138" s="9"/>
      <c r="G138" s="9"/>
      <c r="H138" s="9"/>
      <c r="I138" s="9"/>
      <c r="J138" s="9" t="s">
        <v>16</v>
      </c>
    </row>
    <row r="139" spans="1:10">
      <c r="A139" s="2" t="s">
        <v>269</v>
      </c>
      <c r="B139" s="3" t="s">
        <v>270</v>
      </c>
      <c r="C139" s="9" t="s">
        <v>16</v>
      </c>
      <c r="D139" s="9"/>
      <c r="E139" s="9"/>
      <c r="F139" s="9"/>
      <c r="G139" s="9"/>
      <c r="H139" s="9" t="s">
        <v>16</v>
      </c>
      <c r="I139" s="9"/>
      <c r="J139" s="9"/>
    </row>
    <row r="140" spans="1:10">
      <c r="A140" s="2" t="s">
        <v>271</v>
      </c>
      <c r="B140" s="3" t="s">
        <v>272</v>
      </c>
      <c r="C140" s="9" t="s">
        <v>16</v>
      </c>
      <c r="D140" s="9"/>
      <c r="E140" s="9"/>
      <c r="F140" s="9"/>
      <c r="G140" s="9"/>
      <c r="H140" s="9"/>
      <c r="I140" s="9"/>
      <c r="J140" s="9"/>
    </row>
    <row r="141" spans="1:10">
      <c r="A141" s="2" t="s">
        <v>273</v>
      </c>
      <c r="B141" s="3" t="s">
        <v>274</v>
      </c>
      <c r="C141" s="9"/>
      <c r="D141" s="9"/>
      <c r="E141" s="9"/>
      <c r="F141" s="9"/>
      <c r="G141" s="9" t="s">
        <v>21</v>
      </c>
      <c r="H141" s="9"/>
      <c r="I141" s="9"/>
      <c r="J141" s="9"/>
    </row>
    <row r="142" spans="1:10">
      <c r="A142" s="2" t="s">
        <v>275</v>
      </c>
      <c r="B142" s="3" t="s">
        <v>276</v>
      </c>
      <c r="C142" s="9" t="s">
        <v>16</v>
      </c>
      <c r="D142" s="9"/>
      <c r="E142" s="9"/>
      <c r="F142" s="9"/>
      <c r="G142" s="9"/>
      <c r="H142" s="9" t="s">
        <v>16</v>
      </c>
      <c r="I142" s="9"/>
      <c r="J142" s="9"/>
    </row>
    <row r="143" spans="1:10">
      <c r="A143" s="2" t="s">
        <v>277</v>
      </c>
      <c r="B143" s="3" t="s">
        <v>278</v>
      </c>
      <c r="C143" s="9"/>
      <c r="D143" s="9"/>
      <c r="E143" s="9"/>
      <c r="F143" s="9"/>
      <c r="G143" s="9"/>
      <c r="H143" s="9" t="s">
        <v>16</v>
      </c>
      <c r="I143" s="9"/>
      <c r="J143" s="9"/>
    </row>
    <row r="144" spans="1:10">
      <c r="A144" s="2" t="s">
        <v>279</v>
      </c>
      <c r="B144" s="3" t="s">
        <v>280</v>
      </c>
      <c r="C144" s="9" t="s">
        <v>16</v>
      </c>
      <c r="D144" s="9"/>
      <c r="E144" s="9"/>
      <c r="F144" s="9"/>
      <c r="G144" s="9"/>
      <c r="H144" s="9" t="s">
        <v>16</v>
      </c>
      <c r="I144" s="9"/>
      <c r="J144" s="9"/>
    </row>
    <row r="145" spans="1:10">
      <c r="A145" s="2" t="s">
        <v>281</v>
      </c>
      <c r="B145" s="3" t="s">
        <v>282</v>
      </c>
      <c r="C145" s="9"/>
      <c r="D145" s="9"/>
      <c r="E145" s="9"/>
      <c r="F145" s="9"/>
      <c r="G145" s="9" t="s">
        <v>21</v>
      </c>
      <c r="H145" s="9"/>
      <c r="I145" s="9"/>
      <c r="J145" s="9"/>
    </row>
    <row r="146" spans="1:10">
      <c r="A146" s="2" t="s">
        <v>283</v>
      </c>
      <c r="B146" s="3" t="s">
        <v>284</v>
      </c>
      <c r="C146" s="9" t="s">
        <v>16</v>
      </c>
      <c r="D146" s="9"/>
      <c r="E146" s="9"/>
      <c r="F146" s="9"/>
      <c r="G146" s="9"/>
      <c r="H146" s="9" t="s">
        <v>16</v>
      </c>
      <c r="I146" s="9"/>
      <c r="J146" s="9" t="s">
        <v>16</v>
      </c>
    </row>
    <row r="147" spans="1:10">
      <c r="A147" s="20" t="s">
        <v>285</v>
      </c>
      <c r="B147" s="21" t="s">
        <v>286</v>
      </c>
      <c r="C147" s="22" t="s">
        <v>16</v>
      </c>
      <c r="D147" s="22"/>
      <c r="E147" s="22"/>
      <c r="F147" s="22"/>
      <c r="G147" s="22"/>
      <c r="H147" s="22" t="s">
        <v>16</v>
      </c>
      <c r="I147" s="22"/>
      <c r="J147" s="22" t="s">
        <v>16</v>
      </c>
    </row>
    <row r="148" spans="1:10">
      <c r="A148" s="68"/>
      <c r="B148" s="69"/>
      <c r="C148" s="69"/>
      <c r="D148" s="69"/>
      <c r="E148" s="69"/>
      <c r="F148" s="69"/>
      <c r="G148" s="69"/>
      <c r="H148" s="69"/>
      <c r="I148" s="69"/>
      <c r="J148" s="70"/>
    </row>
    <row r="149" spans="1:10">
      <c r="A149" s="14" t="s">
        <v>349</v>
      </c>
      <c r="B149" s="14" t="s">
        <v>345</v>
      </c>
      <c r="C149" s="9" t="s">
        <v>16</v>
      </c>
      <c r="D149" s="9" t="s">
        <v>16</v>
      </c>
      <c r="E149" s="9" t="s">
        <v>16</v>
      </c>
      <c r="F149" s="9" t="s">
        <v>16</v>
      </c>
      <c r="G149" s="9" t="s">
        <v>16</v>
      </c>
      <c r="H149" s="9" t="s">
        <v>16</v>
      </c>
      <c r="I149" s="9" t="s">
        <v>16</v>
      </c>
      <c r="J149" s="9" t="s">
        <v>16</v>
      </c>
    </row>
  </sheetData>
  <mergeCells count="9">
    <mergeCell ref="C2:D2"/>
    <mergeCell ref="E2:F2"/>
    <mergeCell ref="G2:H2"/>
    <mergeCell ref="I2:J2"/>
    <mergeCell ref="A148:J148"/>
    <mergeCell ref="A19:J19"/>
    <mergeCell ref="A74:J74"/>
    <mergeCell ref="A103:J103"/>
    <mergeCell ref="A131:J131"/>
  </mergeCells>
  <conditionalFormatting sqref="A1:J147 M5 A148 A149:J149">
    <cfRule type="cellIs" dxfId="9" priority="25" operator="equal">
      <formula>"I"</formula>
    </cfRule>
    <cfRule type="cellIs" dxfId="8" priority="26" operator="equal">
      <formula>"A"</formula>
    </cfRule>
    <cfRule type="cellIs" dxfId="7" priority="27" operator="equal">
      <formula>"C"</formula>
    </cfRule>
  </conditionalFormatting>
  <conditionalFormatting sqref="A2:J147 M5 A148">
    <cfRule type="cellIs" dxfId="6" priority="28" operator="equal">
      <formula>"R"</formula>
    </cfRule>
  </conditionalFormatting>
  <conditionalFormatting sqref="C25">
    <cfRule type="cellIs" dxfId="5" priority="29" operator="equal">
      <formula>"R"</formula>
    </cfRule>
  </conditionalFormatting>
  <conditionalFormatting sqref="C149:J149">
    <cfRule type="cellIs" dxfId="4" priority="1" operator="equal">
      <formula>"R"</formula>
    </cfRule>
  </conditionalFormatting>
  <conditionalFormatting sqref="L2:L5">
    <cfRule type="cellIs" dxfId="3" priority="9" operator="equal">
      <formula>"I"</formula>
    </cfRule>
    <cfRule type="cellIs" dxfId="2" priority="10" operator="equal">
      <formula>"A"</formula>
    </cfRule>
    <cfRule type="cellIs" dxfId="1" priority="11" operator="equal">
      <formula>"C"</formula>
    </cfRule>
    <cfRule type="cellIs" dxfId="0" priority="12" operator="equal">
      <formula>"R"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4A2E-2338-4F6E-8AF9-6C8CAB0AD68E}">
  <dimension ref="A1:M169"/>
  <sheetViews>
    <sheetView zoomScale="70" zoomScaleNormal="70" workbookViewId="0">
      <selection activeCell="S29" sqref="S29"/>
    </sheetView>
  </sheetViews>
  <sheetFormatPr baseColWidth="10" defaultRowHeight="15"/>
  <cols>
    <col min="1" max="1" width="9" customWidth="1"/>
    <col min="2" max="2" width="82" customWidth="1"/>
    <col min="3" max="3" width="13.28515625" customWidth="1"/>
    <col min="4" max="4" width="6.5703125" bestFit="1" customWidth="1"/>
    <col min="5" max="7" width="6" bestFit="1" customWidth="1"/>
    <col min="8" max="8" width="6.85546875" bestFit="1" customWidth="1"/>
    <col min="9" max="9" width="17.140625" bestFit="1" customWidth="1"/>
    <col min="10" max="10" width="18" customWidth="1"/>
    <col min="12" max="12" width="20" customWidth="1"/>
    <col min="13" max="13" width="14.140625" customWidth="1"/>
  </cols>
  <sheetData>
    <row r="1" spans="1:13" ht="21">
      <c r="A1" s="77" t="s">
        <v>353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3">
      <c r="A2" s="53" t="s">
        <v>8</v>
      </c>
      <c r="B2" s="53" t="s">
        <v>9</v>
      </c>
      <c r="C2" s="53" t="s">
        <v>305</v>
      </c>
      <c r="D2" s="53" t="s">
        <v>0</v>
      </c>
      <c r="E2" s="53" t="s">
        <v>4</v>
      </c>
      <c r="F2" s="53" t="s">
        <v>306</v>
      </c>
      <c r="G2" s="53" t="s">
        <v>3</v>
      </c>
      <c r="H2" s="53" t="s">
        <v>6</v>
      </c>
      <c r="I2" s="53" t="s">
        <v>308</v>
      </c>
      <c r="J2" s="53" t="s">
        <v>310</v>
      </c>
      <c r="K2" s="53" t="s">
        <v>346</v>
      </c>
      <c r="L2" s="53" t="s">
        <v>351</v>
      </c>
      <c r="M2" s="53" t="s">
        <v>350</v>
      </c>
    </row>
    <row r="3" spans="1:13">
      <c r="A3" s="60" t="s">
        <v>14</v>
      </c>
      <c r="B3" s="61" t="s">
        <v>20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</row>
    <row r="4" spans="1:13">
      <c r="A4" s="16" t="s">
        <v>22</v>
      </c>
      <c r="B4" s="15" t="s">
        <v>292</v>
      </c>
      <c r="C4" s="14">
        <v>2</v>
      </c>
      <c r="D4" s="14">
        <v>8</v>
      </c>
      <c r="E4" s="14">
        <v>8</v>
      </c>
      <c r="F4" s="14"/>
      <c r="G4" s="14"/>
      <c r="H4" s="14"/>
      <c r="I4" s="82">
        <f t="shared" ref="I4:I9" si="0" xml:space="preserve"> SUM(D4:H4)</f>
        <v>16</v>
      </c>
      <c r="J4" s="82">
        <f>SUM(Tabla3[[#This Row],[Total horas equipo]]+J3)</f>
        <v>16</v>
      </c>
      <c r="K4" s="14">
        <v>1</v>
      </c>
      <c r="L4" s="14">
        <f>Tabla3[[#This Row],[Total horas equipo]]*100/2350</f>
        <v>0.68085106382978722</v>
      </c>
      <c r="M4" s="14">
        <f>L4</f>
        <v>0.68085106382978722</v>
      </c>
    </row>
    <row r="5" spans="1:13">
      <c r="A5" s="16" t="s">
        <v>24</v>
      </c>
      <c r="B5" s="15" t="s">
        <v>25</v>
      </c>
      <c r="C5" s="14">
        <v>2</v>
      </c>
      <c r="D5" s="14"/>
      <c r="E5" s="14"/>
      <c r="F5" s="14">
        <v>8</v>
      </c>
      <c r="G5" s="14">
        <v>8</v>
      </c>
      <c r="H5" s="14"/>
      <c r="I5" s="82">
        <f t="shared" si="0"/>
        <v>16</v>
      </c>
      <c r="J5" s="82">
        <f>SUM(Tabla3[[#This Row],[Total horas equipo]]+J4)</f>
        <v>32</v>
      </c>
      <c r="K5" s="14">
        <v>1</v>
      </c>
      <c r="L5" s="14">
        <f>Tabla3[[#This Row],[Total horas equipo]]*100/2350</f>
        <v>0.68085106382978722</v>
      </c>
      <c r="M5" s="14">
        <f>Tabla3[[#This Row],[Valor Planificado (VP)]]+M4</f>
        <v>1.3617021276595744</v>
      </c>
    </row>
    <row r="6" spans="1:13">
      <c r="A6" s="16" t="s">
        <v>26</v>
      </c>
      <c r="B6" s="15" t="s">
        <v>27</v>
      </c>
      <c r="C6" s="14">
        <v>2</v>
      </c>
      <c r="D6" s="14"/>
      <c r="E6" s="14"/>
      <c r="F6" s="14"/>
      <c r="G6" s="14">
        <v>8</v>
      </c>
      <c r="H6" s="14">
        <v>8</v>
      </c>
      <c r="I6" s="82">
        <f t="shared" si="0"/>
        <v>16</v>
      </c>
      <c r="J6" s="82">
        <f>SUM(Tabla3[[#This Row],[Total horas equipo]]+J5)</f>
        <v>48</v>
      </c>
      <c r="K6" s="14">
        <v>1</v>
      </c>
      <c r="L6" s="14">
        <f>Tabla3[[#This Row],[Total horas equipo]]*100/2350</f>
        <v>0.68085106382978722</v>
      </c>
      <c r="M6" s="14">
        <f>Tabla3[[#This Row],[Valor Planificado (VP)]]+M5</f>
        <v>2.0425531914893615</v>
      </c>
    </row>
    <row r="7" spans="1:13">
      <c r="A7" s="16" t="s">
        <v>28</v>
      </c>
      <c r="B7" s="15" t="s">
        <v>29</v>
      </c>
      <c r="C7" s="14">
        <v>2</v>
      </c>
      <c r="D7" s="14">
        <v>8</v>
      </c>
      <c r="E7" s="14">
        <v>8</v>
      </c>
      <c r="F7" s="14"/>
      <c r="G7" s="14"/>
      <c r="H7" s="14"/>
      <c r="I7" s="82">
        <f t="shared" si="0"/>
        <v>16</v>
      </c>
      <c r="J7" s="82">
        <f>SUM(Tabla3[[#This Row],[Total horas equipo]]+J6)</f>
        <v>64</v>
      </c>
      <c r="K7" s="14">
        <v>1</v>
      </c>
      <c r="L7" s="14">
        <f>Tabla3[[#This Row],[Total horas equipo]]*100/2350</f>
        <v>0.68085106382978722</v>
      </c>
      <c r="M7" s="14">
        <f>Tabla3[[#This Row],[Valor Planificado (VP)]]+M6</f>
        <v>2.7234042553191489</v>
      </c>
    </row>
    <row r="8" spans="1:13">
      <c r="A8" s="16" t="s">
        <v>30</v>
      </c>
      <c r="B8" s="15" t="s">
        <v>31</v>
      </c>
      <c r="C8" s="14">
        <v>2</v>
      </c>
      <c r="D8" s="14"/>
      <c r="E8" s="14"/>
      <c r="F8" s="14">
        <v>8</v>
      </c>
      <c r="G8" s="14"/>
      <c r="H8" s="14">
        <v>8</v>
      </c>
      <c r="I8" s="82">
        <f t="shared" si="0"/>
        <v>16</v>
      </c>
      <c r="J8" s="82">
        <f>SUM(Tabla3[[#This Row],[Total horas equipo]]+J7)</f>
        <v>80</v>
      </c>
      <c r="K8" s="43">
        <v>1</v>
      </c>
      <c r="L8" s="14">
        <f>Tabla3[[#This Row],[Total horas equipo]]*100/2350</f>
        <v>0.68085106382978722</v>
      </c>
      <c r="M8" s="14">
        <f>Tabla3[[#This Row],[Valor Planificado (VP)]]+M7</f>
        <v>3.4042553191489362</v>
      </c>
    </row>
    <row r="9" spans="1:13">
      <c r="A9" s="16" t="s">
        <v>32</v>
      </c>
      <c r="B9" s="15" t="s">
        <v>33</v>
      </c>
      <c r="C9" s="14">
        <v>2</v>
      </c>
      <c r="D9" s="14">
        <v>8</v>
      </c>
      <c r="E9" s="14">
        <v>8</v>
      </c>
      <c r="F9" s="14"/>
      <c r="G9" s="14"/>
      <c r="H9" s="14"/>
      <c r="I9" s="82">
        <f t="shared" si="0"/>
        <v>16</v>
      </c>
      <c r="J9" s="82">
        <f>SUM(Tabla3[[#This Row],[Total horas equipo]]+J8)</f>
        <v>96</v>
      </c>
      <c r="K9" s="14">
        <v>1</v>
      </c>
      <c r="L9" s="14">
        <f>Tabla3[[#This Row],[Total horas equipo]]*100/2350</f>
        <v>0.68085106382978722</v>
      </c>
      <c r="M9" s="14">
        <f>Tabla3[[#This Row],[Valor Planificado (VP)]]+M8</f>
        <v>4.0851063829787231</v>
      </c>
    </row>
    <row r="10" spans="1:13">
      <c r="A10" s="44" t="s">
        <v>34</v>
      </c>
      <c r="B10" s="45" t="s">
        <v>35</v>
      </c>
      <c r="C10" s="46"/>
      <c r="D10" s="46"/>
      <c r="E10" s="46"/>
      <c r="F10" s="46"/>
      <c r="G10" s="46"/>
      <c r="H10" s="46"/>
      <c r="I10" s="83"/>
      <c r="J10" s="55">
        <f>SUM(Tabla3[[#This Row],[Total horas equipo]]+J9)</f>
        <v>96</v>
      </c>
      <c r="K10" s="46"/>
      <c r="L10" s="46"/>
      <c r="M10" s="46"/>
    </row>
    <row r="11" spans="1:13">
      <c r="A11" s="16" t="s">
        <v>36</v>
      </c>
      <c r="B11" s="15" t="s">
        <v>307</v>
      </c>
      <c r="C11" s="14">
        <v>1</v>
      </c>
      <c r="D11" s="14"/>
      <c r="E11" s="14"/>
      <c r="F11" s="14">
        <v>8</v>
      </c>
      <c r="G11" s="14"/>
      <c r="H11" s="14"/>
      <c r="I11" s="82">
        <f xml:space="preserve"> SUM(D11:H11)</f>
        <v>8</v>
      </c>
      <c r="J11" s="82">
        <f>SUM(Tabla3[[#This Row],[Total horas equipo]]+J10)</f>
        <v>104</v>
      </c>
      <c r="K11" s="14">
        <v>1</v>
      </c>
      <c r="L11" s="14">
        <f>Tabla3[[#This Row],[Total horas equipo]]*100/2350</f>
        <v>0.34042553191489361</v>
      </c>
      <c r="M11" s="14">
        <f>Tabla3[[#This Row],[Valor Planificado (VP)]]+M9</f>
        <v>4.4255319148936163</v>
      </c>
    </row>
    <row r="12" spans="1:13">
      <c r="A12" s="16" t="s">
        <v>38</v>
      </c>
      <c r="B12" s="15" t="s">
        <v>293</v>
      </c>
      <c r="C12" s="14">
        <v>1</v>
      </c>
      <c r="D12" s="14">
        <v>9</v>
      </c>
      <c r="E12" s="14"/>
      <c r="F12" s="14"/>
      <c r="G12" s="14"/>
      <c r="H12" s="14"/>
      <c r="I12" s="82">
        <f xml:space="preserve"> SUM(D12:H12)</f>
        <v>9</v>
      </c>
      <c r="J12" s="82">
        <f>SUM(Tabla3[[#This Row],[Total horas equipo]]+J11)</f>
        <v>113</v>
      </c>
      <c r="K12" s="14">
        <v>1</v>
      </c>
      <c r="L12" s="14">
        <f>Tabla3[[#This Row],[Total horas equipo]]*100/2350</f>
        <v>0.38297872340425532</v>
      </c>
      <c r="M12" s="14">
        <f>Tabla3[[#This Row],[Valor Planificado (VP)]]+M11</f>
        <v>4.8085106382978715</v>
      </c>
    </row>
    <row r="13" spans="1:13">
      <c r="A13" s="16" t="s">
        <v>40</v>
      </c>
      <c r="B13" s="15" t="s">
        <v>41</v>
      </c>
      <c r="C13" s="14">
        <v>1</v>
      </c>
      <c r="D13" s="14"/>
      <c r="E13" s="14"/>
      <c r="F13" s="14"/>
      <c r="G13" s="14">
        <v>8</v>
      </c>
      <c r="H13" s="14"/>
      <c r="I13" s="82">
        <f xml:space="preserve"> SUM(D13:H13)</f>
        <v>8</v>
      </c>
      <c r="J13" s="82">
        <f>SUM(Tabla3[[#This Row],[Total horas equipo]]+J12)</f>
        <v>121</v>
      </c>
      <c r="K13" s="14">
        <v>1</v>
      </c>
      <c r="L13" s="14">
        <f>Tabla3[[#This Row],[Total horas equipo]]*100/2350</f>
        <v>0.34042553191489361</v>
      </c>
      <c r="M13" s="14">
        <f>Tabla3[[#This Row],[Valor Planificado (VP)]]+M12</f>
        <v>5.1489361702127647</v>
      </c>
    </row>
    <row r="14" spans="1:13">
      <c r="A14" s="16" t="s">
        <v>42</v>
      </c>
      <c r="B14" s="15" t="s">
        <v>294</v>
      </c>
      <c r="C14" s="14">
        <v>1</v>
      </c>
      <c r="D14" s="14"/>
      <c r="E14" s="14"/>
      <c r="F14" s="14"/>
      <c r="G14" s="14"/>
      <c r="H14" s="14">
        <v>8</v>
      </c>
      <c r="I14" s="82">
        <f xml:space="preserve"> SUM(D14:H14)</f>
        <v>8</v>
      </c>
      <c r="J14" s="82">
        <f>SUM(Tabla3[[#This Row],[Total horas equipo]]+J13)</f>
        <v>129</v>
      </c>
      <c r="K14" s="14">
        <v>1</v>
      </c>
      <c r="L14" s="14">
        <f>Tabla3[[#This Row],[Total horas equipo]]*100/2350</f>
        <v>0.34042553191489361</v>
      </c>
      <c r="M14" s="14">
        <f>Tabla3[[#This Row],[Valor Planificado (VP)]]+M13</f>
        <v>5.4893617021276579</v>
      </c>
    </row>
    <row r="15" spans="1:13">
      <c r="A15" s="44" t="s">
        <v>44</v>
      </c>
      <c r="B15" s="45" t="s">
        <v>295</v>
      </c>
      <c r="C15" s="46"/>
      <c r="D15" s="46"/>
      <c r="E15" s="46"/>
      <c r="F15" s="46"/>
      <c r="G15" s="46"/>
      <c r="H15" s="46"/>
      <c r="I15" s="83"/>
      <c r="J15" s="55">
        <f>SUM(Tabla3[[#This Row],[Total horas equipo]]+J14)</f>
        <v>129</v>
      </c>
      <c r="K15" s="46"/>
      <c r="L15" s="46"/>
      <c r="M15" s="46"/>
    </row>
    <row r="16" spans="1:13">
      <c r="A16" s="16" t="s">
        <v>46</v>
      </c>
      <c r="B16" s="15" t="s">
        <v>47</v>
      </c>
      <c r="C16" s="14">
        <v>1</v>
      </c>
      <c r="D16" s="14"/>
      <c r="E16" s="14">
        <v>11</v>
      </c>
      <c r="F16" s="14"/>
      <c r="G16" s="14"/>
      <c r="H16" s="14"/>
      <c r="I16" s="82">
        <f xml:space="preserve"> SUM(D16:H16)</f>
        <v>11</v>
      </c>
      <c r="J16" s="82">
        <f>SUM(Tabla3[[#This Row],[Total horas equipo]]+J15)</f>
        <v>140</v>
      </c>
      <c r="K16" s="14">
        <v>1</v>
      </c>
      <c r="L16" s="14">
        <f>Tabla3[[#This Row],[Total horas equipo]]*100/2350</f>
        <v>0.46808510638297873</v>
      </c>
      <c r="M16" s="14">
        <f>Tabla3[[#This Row],[Valor Planificado (VP)]]+M14</f>
        <v>5.9574468085106371</v>
      </c>
    </row>
    <row r="17" spans="1:13">
      <c r="A17" s="16" t="s">
        <v>48</v>
      </c>
      <c r="B17" s="15" t="s">
        <v>49</v>
      </c>
      <c r="C17" s="14">
        <v>2</v>
      </c>
      <c r="D17" s="14"/>
      <c r="E17" s="14"/>
      <c r="F17" s="14"/>
      <c r="G17" s="14">
        <v>11</v>
      </c>
      <c r="H17" s="14">
        <v>9</v>
      </c>
      <c r="I17" s="82">
        <f xml:space="preserve"> SUM(D17:H17)</f>
        <v>20</v>
      </c>
      <c r="J17" s="82">
        <f>SUM(Tabla3[[#This Row],[Total horas equipo]]+J16)</f>
        <v>160</v>
      </c>
      <c r="K17" s="14">
        <v>1</v>
      </c>
      <c r="L17" s="14">
        <f>Tabla3[[#This Row],[Total horas equipo]]*100/2350</f>
        <v>0.85106382978723405</v>
      </c>
      <c r="M17" s="14">
        <f>Tabla3[[#This Row],[Valor Planificado (VP)]]+M16</f>
        <v>6.8085106382978715</v>
      </c>
    </row>
    <row r="18" spans="1:13">
      <c r="A18" s="50">
        <v>6</v>
      </c>
      <c r="B18" s="51" t="s">
        <v>345</v>
      </c>
      <c r="C18" s="52">
        <v>5</v>
      </c>
      <c r="D18" s="52">
        <v>8</v>
      </c>
      <c r="E18" s="52">
        <v>8</v>
      </c>
      <c r="F18" s="52">
        <v>8</v>
      </c>
      <c r="G18" s="52">
        <v>8</v>
      </c>
      <c r="H18" s="52">
        <v>8</v>
      </c>
      <c r="I18" s="52">
        <f xml:space="preserve"> SUM(D18:H18)</f>
        <v>40</v>
      </c>
      <c r="J18" s="52">
        <f>SUM(Tabla3[[#This Row],[Total horas equipo]]+J17)</f>
        <v>200</v>
      </c>
      <c r="K18" s="52">
        <v>1</v>
      </c>
      <c r="L18" s="56">
        <f>Tabla3[[#This Row],[Total horas equipo]]*100/2350</f>
        <v>1.7021276595744681</v>
      </c>
      <c r="M18" s="56">
        <f>Tabla3[[#This Row],[Valor Planificado (VP)]]+M17</f>
        <v>8.5106382978723403</v>
      </c>
    </row>
    <row r="19" spans="1:13">
      <c r="A19" s="63" t="s">
        <v>50</v>
      </c>
      <c r="B19" s="61" t="s">
        <v>51</v>
      </c>
      <c r="C19" s="62"/>
      <c r="D19" s="62"/>
      <c r="E19" s="62"/>
      <c r="F19" s="62"/>
      <c r="G19" s="62"/>
      <c r="H19" s="62"/>
      <c r="I19" s="64"/>
      <c r="J19" s="65"/>
      <c r="K19" s="62"/>
      <c r="L19" s="62"/>
      <c r="M19" s="62"/>
    </row>
    <row r="20" spans="1:13">
      <c r="A20" s="44" t="s">
        <v>52</v>
      </c>
      <c r="B20" s="45" t="s">
        <v>296</v>
      </c>
      <c r="C20" s="46"/>
      <c r="D20" s="46"/>
      <c r="E20" s="46"/>
      <c r="F20" s="46"/>
      <c r="G20" s="46"/>
      <c r="H20" s="46"/>
      <c r="I20" s="48"/>
      <c r="J20" s="49"/>
      <c r="K20" s="46"/>
      <c r="L20" s="46"/>
      <c r="M20" s="46"/>
    </row>
    <row r="21" spans="1:13">
      <c r="A21" s="44" t="s">
        <v>54</v>
      </c>
      <c r="B21" s="45" t="s">
        <v>55</v>
      </c>
      <c r="C21" s="46"/>
      <c r="D21" s="46"/>
      <c r="E21" s="46"/>
      <c r="F21" s="46"/>
      <c r="G21" s="46"/>
      <c r="H21" s="46"/>
      <c r="I21" s="48"/>
      <c r="J21" s="49"/>
      <c r="K21" s="46"/>
      <c r="L21" s="46"/>
      <c r="M21" s="46"/>
    </row>
    <row r="22" spans="1:13">
      <c r="A22" s="16" t="s">
        <v>56</v>
      </c>
      <c r="B22" s="15" t="s">
        <v>57</v>
      </c>
      <c r="C22" s="14">
        <v>3</v>
      </c>
      <c r="D22" s="14">
        <v>12</v>
      </c>
      <c r="E22" s="14">
        <v>12</v>
      </c>
      <c r="F22" s="14">
        <v>12</v>
      </c>
      <c r="G22" s="14"/>
      <c r="H22" s="14"/>
      <c r="I22" s="82">
        <f xml:space="preserve"> SUM(D22:H22)</f>
        <v>36</v>
      </c>
      <c r="J22" s="82">
        <f>SUM(Tabla3[[#This Row],[Total horas equipo]]+J18)</f>
        <v>236</v>
      </c>
      <c r="K22" s="14">
        <v>2</v>
      </c>
      <c r="L22" s="14">
        <f>Tabla3[[#This Row],[Total horas equipo]]*100/2350</f>
        <v>1.5319148936170213</v>
      </c>
      <c r="M22" s="14">
        <f>Tabla3[[#This Row],[Valor Planificado (VP)]]+M18</f>
        <v>10.042553191489361</v>
      </c>
    </row>
    <row r="23" spans="1:13">
      <c r="A23" s="16" t="s">
        <v>297</v>
      </c>
      <c r="B23" s="15" t="s">
        <v>58</v>
      </c>
      <c r="C23" s="14">
        <v>3</v>
      </c>
      <c r="D23" s="14">
        <v>12</v>
      </c>
      <c r="E23" s="14"/>
      <c r="F23" s="14"/>
      <c r="G23" s="14">
        <v>12</v>
      </c>
      <c r="H23" s="14">
        <v>12</v>
      </c>
      <c r="I23" s="82">
        <f>SUM(Tabla3[[#This Row],[Edison]:[Arturo]])</f>
        <v>36</v>
      </c>
      <c r="J23" s="82">
        <f>SUM(Tabla3[[#This Row],[Total horas equipo]]+J22)</f>
        <v>272</v>
      </c>
      <c r="K23" s="14">
        <v>2</v>
      </c>
      <c r="L23" s="14">
        <f>Tabla3[[#This Row],[Total horas equipo]]*100/2350</f>
        <v>1.5319148936170213</v>
      </c>
      <c r="M23" s="14">
        <f>Tabla3[[#This Row],[Valor Planificado (VP)]]+M22</f>
        <v>11.574468085106382</v>
      </c>
    </row>
    <row r="24" spans="1:13">
      <c r="A24" s="16" t="s">
        <v>298</v>
      </c>
      <c r="B24" s="15" t="s">
        <v>59</v>
      </c>
      <c r="C24" s="14">
        <v>3</v>
      </c>
      <c r="D24" s="14"/>
      <c r="E24" s="14">
        <v>12</v>
      </c>
      <c r="F24" s="14">
        <v>12</v>
      </c>
      <c r="G24" s="14">
        <v>12</v>
      </c>
      <c r="H24" s="14"/>
      <c r="I24" s="82">
        <f t="shared" ref="I24:I33" si="1" xml:space="preserve"> SUM(D24:H24)</f>
        <v>36</v>
      </c>
      <c r="J24" s="82">
        <f>SUM(Tabla3[[#This Row],[Total horas equipo]]+J23)</f>
        <v>308</v>
      </c>
      <c r="K24" s="14">
        <v>2</v>
      </c>
      <c r="L24" s="14">
        <f>Tabla3[[#This Row],[Total horas equipo]]*100/2350</f>
        <v>1.5319148936170213</v>
      </c>
      <c r="M24" s="14">
        <f>Tabla3[[#This Row],[Valor Planificado (VP)]]+M23</f>
        <v>13.106382978723403</v>
      </c>
    </row>
    <row r="25" spans="1:13">
      <c r="A25" s="16" t="s">
        <v>299</v>
      </c>
      <c r="B25" s="15" t="s">
        <v>60</v>
      </c>
      <c r="C25" s="14">
        <v>2</v>
      </c>
      <c r="D25" s="14">
        <v>10</v>
      </c>
      <c r="E25" s="14"/>
      <c r="F25" s="14"/>
      <c r="G25" s="14"/>
      <c r="H25" s="14">
        <v>12</v>
      </c>
      <c r="I25" s="82">
        <f t="shared" si="1"/>
        <v>22</v>
      </c>
      <c r="J25" s="82">
        <f>SUM(Tabla3[[#This Row],[Total horas equipo]]+J24)</f>
        <v>330</v>
      </c>
      <c r="K25" s="14">
        <v>2</v>
      </c>
      <c r="L25" s="14">
        <f>Tabla3[[#This Row],[Total horas equipo]]*100/2350</f>
        <v>0.93617021276595747</v>
      </c>
      <c r="M25" s="14">
        <f>Tabla3[[#This Row],[Valor Planificado (VP)]]+M24</f>
        <v>14.042553191489361</v>
      </c>
    </row>
    <row r="26" spans="1:13">
      <c r="A26" s="16" t="s">
        <v>300</v>
      </c>
      <c r="B26" s="15" t="s">
        <v>61</v>
      </c>
      <c r="C26" s="14">
        <v>3</v>
      </c>
      <c r="D26" s="14"/>
      <c r="E26" s="14">
        <v>10</v>
      </c>
      <c r="F26" s="14">
        <v>10</v>
      </c>
      <c r="G26" s="14">
        <v>10</v>
      </c>
      <c r="H26" s="14"/>
      <c r="I26" s="82">
        <f t="shared" si="1"/>
        <v>30</v>
      </c>
      <c r="J26" s="82">
        <f>SUM(Tabla3[[#This Row],[Total horas equipo]]+J25)</f>
        <v>360</v>
      </c>
      <c r="K26" s="14">
        <v>2</v>
      </c>
      <c r="L26" s="14">
        <f>Tabla3[[#This Row],[Total horas equipo]]*100/2350</f>
        <v>1.2765957446808511</v>
      </c>
      <c r="M26" s="14">
        <f>Tabla3[[#This Row],[Valor Planificado (VP)]]+M25</f>
        <v>15.319148936170212</v>
      </c>
    </row>
    <row r="27" spans="1:13">
      <c r="A27" s="50" t="s">
        <v>349</v>
      </c>
      <c r="B27" s="51" t="s">
        <v>345</v>
      </c>
      <c r="C27" s="52">
        <v>5</v>
      </c>
      <c r="D27" s="52">
        <v>8</v>
      </c>
      <c r="E27" s="52">
        <v>8</v>
      </c>
      <c r="F27" s="52">
        <v>8</v>
      </c>
      <c r="G27" s="52">
        <v>8</v>
      </c>
      <c r="H27" s="52">
        <v>8</v>
      </c>
      <c r="I27" s="52">
        <f t="shared" si="1"/>
        <v>40</v>
      </c>
      <c r="J27" s="52">
        <f>SUM(Tabla3[[#This Row],[Total horas equipo]]+J26)</f>
        <v>400</v>
      </c>
      <c r="K27" s="52">
        <v>2</v>
      </c>
      <c r="L27" s="56">
        <f>Tabla3[[#This Row],[Total horas equipo]]*100/2350</f>
        <v>1.7021276595744681</v>
      </c>
      <c r="M27" s="56">
        <f>Tabla3[[#This Row],[Valor Planificado (VP)]]+M26</f>
        <v>17.021276595744681</v>
      </c>
    </row>
    <row r="28" spans="1:13">
      <c r="A28" s="44" t="s">
        <v>62</v>
      </c>
      <c r="B28" s="45" t="s">
        <v>63</v>
      </c>
      <c r="C28" s="46"/>
      <c r="D28" s="46"/>
      <c r="E28" s="46"/>
      <c r="F28" s="46"/>
      <c r="G28" s="46"/>
      <c r="H28" s="46"/>
      <c r="I28" s="54">
        <f t="shared" si="1"/>
        <v>0</v>
      </c>
      <c r="J28" s="54">
        <f>SUM(Tabla3[[#This Row],[Total horas equipo]]+J27)</f>
        <v>400</v>
      </c>
      <c r="K28" s="46"/>
      <c r="L28" s="46"/>
      <c r="M28" s="46"/>
    </row>
    <row r="29" spans="1:13">
      <c r="A29" s="16" t="s">
        <v>64</v>
      </c>
      <c r="B29" s="15" t="s">
        <v>65</v>
      </c>
      <c r="C29" s="14">
        <v>3</v>
      </c>
      <c r="D29" s="14">
        <v>12</v>
      </c>
      <c r="E29" s="14">
        <v>12</v>
      </c>
      <c r="F29" s="14">
        <v>14</v>
      </c>
      <c r="G29" s="14"/>
      <c r="H29" s="14"/>
      <c r="I29" s="82">
        <f t="shared" si="1"/>
        <v>38</v>
      </c>
      <c r="J29" s="82">
        <f>SUM(Tabla3[[#This Row],[Total horas equipo]]+J28)</f>
        <v>438</v>
      </c>
      <c r="K29" s="14">
        <v>3</v>
      </c>
      <c r="L29" s="14">
        <f>Tabla3[[#This Row],[Total horas equipo]]*100/2350</f>
        <v>1.6170212765957446</v>
      </c>
      <c r="M29" s="14">
        <f>Tabla3[[#This Row],[Valor Planificado (VP)]]+M27</f>
        <v>18.638297872340424</v>
      </c>
    </row>
    <row r="30" spans="1:13">
      <c r="A30" s="16" t="s">
        <v>66</v>
      </c>
      <c r="B30" s="15" t="s">
        <v>67</v>
      </c>
      <c r="C30" s="14">
        <v>3</v>
      </c>
      <c r="D30" s="14"/>
      <c r="E30" s="14"/>
      <c r="F30" s="14">
        <v>14</v>
      </c>
      <c r="G30" s="14">
        <v>14</v>
      </c>
      <c r="H30" s="14">
        <v>12</v>
      </c>
      <c r="I30" s="82">
        <f t="shared" si="1"/>
        <v>40</v>
      </c>
      <c r="J30" s="82">
        <f>SUM(Tabla3[[#This Row],[Total horas equipo]]+J29)</f>
        <v>478</v>
      </c>
      <c r="K30" s="14">
        <v>3</v>
      </c>
      <c r="L30" s="14">
        <f>Tabla3[[#This Row],[Total horas equipo]]*100/2350</f>
        <v>1.7021276595744681</v>
      </c>
      <c r="M30" s="14">
        <f>Tabla3[[#This Row],[Valor Planificado (VP)]]+M29</f>
        <v>20.340425531914892</v>
      </c>
    </row>
    <row r="31" spans="1:13">
      <c r="A31" s="16" t="s">
        <v>68</v>
      </c>
      <c r="B31" s="15" t="s">
        <v>69</v>
      </c>
      <c r="C31" s="14">
        <v>3</v>
      </c>
      <c r="D31" s="14"/>
      <c r="E31" s="14">
        <v>12</v>
      </c>
      <c r="F31" s="14">
        <v>14</v>
      </c>
      <c r="G31" s="14">
        <v>14</v>
      </c>
      <c r="H31" s="14"/>
      <c r="I31" s="82">
        <f t="shared" si="1"/>
        <v>40</v>
      </c>
      <c r="J31" s="82">
        <f>SUM(Tabla3[[#This Row],[Total horas equipo]]+J30)</f>
        <v>518</v>
      </c>
      <c r="K31" s="14">
        <v>3</v>
      </c>
      <c r="L31" s="14">
        <f>Tabla3[[#This Row],[Total horas equipo]]*100/2350</f>
        <v>1.7021276595744681</v>
      </c>
      <c r="M31" s="14">
        <f>Tabla3[[#This Row],[Valor Planificado (VP)]]+M30</f>
        <v>22.042553191489361</v>
      </c>
    </row>
    <row r="32" spans="1:13">
      <c r="A32" s="16" t="s">
        <v>70</v>
      </c>
      <c r="B32" s="15" t="s">
        <v>71</v>
      </c>
      <c r="C32" s="14">
        <v>3</v>
      </c>
      <c r="D32" s="14">
        <v>14</v>
      </c>
      <c r="E32" s="14">
        <v>14</v>
      </c>
      <c r="F32" s="14"/>
      <c r="G32" s="14"/>
      <c r="H32" s="14">
        <v>14</v>
      </c>
      <c r="I32" s="82">
        <f t="shared" si="1"/>
        <v>42</v>
      </c>
      <c r="J32" s="82">
        <f>SUM(Tabla3[[#This Row],[Total horas equipo]]+J31)</f>
        <v>560</v>
      </c>
      <c r="K32" s="14">
        <v>3</v>
      </c>
      <c r="L32" s="14">
        <f>Tabla3[[#This Row],[Total horas equipo]]*100/2350</f>
        <v>1.7872340425531914</v>
      </c>
      <c r="M32" s="14">
        <f>Tabla3[[#This Row],[Valor Planificado (VP)]]+M31</f>
        <v>23.829787234042552</v>
      </c>
    </row>
    <row r="33" spans="1:13">
      <c r="A33" s="79" t="s">
        <v>349</v>
      </c>
      <c r="B33" s="80" t="s">
        <v>345</v>
      </c>
      <c r="C33" s="81">
        <v>5</v>
      </c>
      <c r="D33" s="81">
        <v>8</v>
      </c>
      <c r="E33" s="81">
        <v>8</v>
      </c>
      <c r="F33" s="81">
        <v>8</v>
      </c>
      <c r="G33" s="81">
        <v>8</v>
      </c>
      <c r="H33" s="81">
        <v>8</v>
      </c>
      <c r="I33" s="81">
        <f t="shared" si="1"/>
        <v>40</v>
      </c>
      <c r="J33" s="81">
        <f>SUM(Tabla3[[#This Row],[Total horas equipo]]+J32)</f>
        <v>600</v>
      </c>
      <c r="K33" s="81">
        <v>3</v>
      </c>
      <c r="L33" s="78">
        <f>Tabla3[[#This Row],[Total horas equipo]]*100/2350</f>
        <v>1.7021276595744681</v>
      </c>
      <c r="M33" s="78">
        <f>Tabla3[[#This Row],[Valor Planificado (VP)]]+M32</f>
        <v>25.531914893617021</v>
      </c>
    </row>
    <row r="34" spans="1:13">
      <c r="A34" s="44" t="s">
        <v>72</v>
      </c>
      <c r="B34" s="45" t="s">
        <v>73</v>
      </c>
      <c r="C34" s="46"/>
      <c r="D34" s="46"/>
      <c r="E34" s="46"/>
      <c r="F34" s="46"/>
      <c r="G34" s="46"/>
      <c r="H34" s="46"/>
      <c r="I34" s="83"/>
      <c r="J34" s="84"/>
      <c r="K34" s="46"/>
      <c r="L34" s="46"/>
      <c r="M34" s="46"/>
    </row>
    <row r="35" spans="1:13">
      <c r="A35" s="16" t="s">
        <v>74</v>
      </c>
      <c r="B35" s="15" t="s">
        <v>75</v>
      </c>
      <c r="C35" s="14">
        <v>2</v>
      </c>
      <c r="D35" s="14"/>
      <c r="E35" s="14"/>
      <c r="F35" s="14"/>
      <c r="G35" s="14">
        <v>12</v>
      </c>
      <c r="H35" s="14">
        <v>12</v>
      </c>
      <c r="I35" s="82">
        <f xml:space="preserve"> SUM(D35:H35)</f>
        <v>24</v>
      </c>
      <c r="J35" s="82">
        <f>SUM(Tabla3[[#This Row],[Total horas equipo]]+J33)</f>
        <v>624</v>
      </c>
      <c r="K35" s="14">
        <v>4</v>
      </c>
      <c r="L35" s="14">
        <f>Tabla3[[#This Row],[Total horas equipo]]*100/2350</f>
        <v>1.0212765957446808</v>
      </c>
      <c r="M35" s="14">
        <f>Tabla3[[#This Row],[Valor Planificado (VP)]]+M33</f>
        <v>26.553191489361701</v>
      </c>
    </row>
    <row r="36" spans="1:13">
      <c r="A36" s="16" t="s">
        <v>76</v>
      </c>
      <c r="B36" s="15" t="s">
        <v>77</v>
      </c>
      <c r="C36" s="14">
        <v>1</v>
      </c>
      <c r="D36" s="14">
        <v>16</v>
      </c>
      <c r="E36" s="14"/>
      <c r="F36" s="14"/>
      <c r="G36" s="14"/>
      <c r="H36" s="14"/>
      <c r="I36" s="82">
        <f xml:space="preserve"> SUM(D36:H36)</f>
        <v>16</v>
      </c>
      <c r="J36" s="82">
        <f>SUM(Tabla3[[#This Row],[Total horas equipo]]+J35)</f>
        <v>640</v>
      </c>
      <c r="K36" s="14">
        <v>4</v>
      </c>
      <c r="L36" s="14">
        <f>Tabla3[[#This Row],[Total horas equipo]]*100/2350</f>
        <v>0.68085106382978722</v>
      </c>
      <c r="M36" s="14">
        <f>Tabla3[[#This Row],[Valor Planificado (VP)]]+M35</f>
        <v>27.23404255319149</v>
      </c>
    </row>
    <row r="37" spans="1:13">
      <c r="A37" s="44" t="s">
        <v>78</v>
      </c>
      <c r="B37" s="45" t="s">
        <v>79</v>
      </c>
      <c r="C37" s="46"/>
      <c r="D37" s="46"/>
      <c r="E37" s="46"/>
      <c r="F37" s="46"/>
      <c r="G37" s="46"/>
      <c r="H37" s="46"/>
      <c r="I37" s="83"/>
      <c r="J37" s="55">
        <f>SUM(Tabla3[[#This Row],[Total horas equipo]]+J36)</f>
        <v>640</v>
      </c>
      <c r="K37" s="46"/>
      <c r="L37" s="46"/>
      <c r="M37" s="46"/>
    </row>
    <row r="38" spans="1:13">
      <c r="A38" s="44" t="s">
        <v>80</v>
      </c>
      <c r="B38" s="45" t="s">
        <v>81</v>
      </c>
      <c r="C38" s="46"/>
      <c r="D38" s="46"/>
      <c r="E38" s="46"/>
      <c r="F38" s="46"/>
      <c r="G38" s="46"/>
      <c r="H38" s="46"/>
      <c r="I38" s="83"/>
      <c r="J38" s="55">
        <f>SUM(Tabla3[[#This Row],[Total horas equipo]]+J37)</f>
        <v>640</v>
      </c>
      <c r="K38" s="46"/>
      <c r="L38" s="46"/>
      <c r="M38" s="46"/>
    </row>
    <row r="39" spans="1:13">
      <c r="A39" s="16" t="s">
        <v>82</v>
      </c>
      <c r="B39" s="15" t="s">
        <v>83</v>
      </c>
      <c r="C39" s="14">
        <v>2</v>
      </c>
      <c r="D39" s="14">
        <v>12</v>
      </c>
      <c r="E39" s="14">
        <v>12</v>
      </c>
      <c r="F39" s="14"/>
      <c r="G39" s="14"/>
      <c r="H39" s="14"/>
      <c r="I39" s="82">
        <f t="shared" ref="I39:I46" si="2" xml:space="preserve"> SUM(D39:H39)</f>
        <v>24</v>
      </c>
      <c r="J39" s="82">
        <f>SUM(Tabla3[[#This Row],[Total horas equipo]]+J38)</f>
        <v>664</v>
      </c>
      <c r="K39" s="14">
        <v>4</v>
      </c>
      <c r="L39" s="14">
        <f>Tabla3[[#This Row],[Total horas equipo]]*100/2350</f>
        <v>1.0212765957446808</v>
      </c>
      <c r="M39" s="14">
        <f>Tabla3[[#This Row],[Valor Planificado (VP)]]+M36</f>
        <v>28.25531914893617</v>
      </c>
    </row>
    <row r="40" spans="1:13">
      <c r="A40" s="16" t="s">
        <v>84</v>
      </c>
      <c r="B40" s="15" t="s">
        <v>85</v>
      </c>
      <c r="C40" s="14">
        <v>2</v>
      </c>
      <c r="D40" s="14"/>
      <c r="E40" s="14"/>
      <c r="F40" s="14">
        <v>12</v>
      </c>
      <c r="G40" s="14">
        <v>12</v>
      </c>
      <c r="H40" s="14"/>
      <c r="I40" s="82">
        <f xml:space="preserve"> SUM(D40:G40)</f>
        <v>24</v>
      </c>
      <c r="J40" s="82">
        <f>SUM(Tabla3[[#This Row],[Total horas equipo]]+J39)</f>
        <v>688</v>
      </c>
      <c r="K40" s="14">
        <v>4</v>
      </c>
      <c r="L40" s="14">
        <f>Tabla3[[#This Row],[Total horas equipo]]*100/2350</f>
        <v>1.0212765957446808</v>
      </c>
      <c r="M40" s="14">
        <f>Tabla3[[#This Row],[Valor Planificado (VP)]]+M39</f>
        <v>29.276595744680851</v>
      </c>
    </row>
    <row r="41" spans="1:13">
      <c r="A41" s="16" t="s">
        <v>86</v>
      </c>
      <c r="B41" s="15" t="s">
        <v>87</v>
      </c>
      <c r="C41" s="14">
        <v>2</v>
      </c>
      <c r="D41" s="14"/>
      <c r="E41" s="14"/>
      <c r="F41" s="14"/>
      <c r="G41" s="14">
        <v>12</v>
      </c>
      <c r="H41" s="14">
        <v>12</v>
      </c>
      <c r="I41" s="82">
        <f t="shared" si="2"/>
        <v>24</v>
      </c>
      <c r="J41" s="82">
        <f>SUM(Tabla3[[#This Row],[Total horas equipo]]+J40)</f>
        <v>712</v>
      </c>
      <c r="K41" s="14">
        <v>4</v>
      </c>
      <c r="L41" s="14">
        <f>Tabla3[[#This Row],[Total horas equipo]]*100/2350</f>
        <v>1.0212765957446808</v>
      </c>
      <c r="M41" s="14">
        <f>Tabla3[[#This Row],[Valor Planificado (VP)]]+M40</f>
        <v>30.297872340425531</v>
      </c>
    </row>
    <row r="42" spans="1:13">
      <c r="A42" s="16" t="s">
        <v>88</v>
      </c>
      <c r="B42" s="15" t="s">
        <v>89</v>
      </c>
      <c r="C42" s="14">
        <v>2</v>
      </c>
      <c r="D42" s="14"/>
      <c r="E42" s="14">
        <v>10</v>
      </c>
      <c r="F42" s="14">
        <v>14</v>
      </c>
      <c r="G42" s="14"/>
      <c r="H42" s="14"/>
      <c r="I42" s="82">
        <f t="shared" si="2"/>
        <v>24</v>
      </c>
      <c r="J42" s="82">
        <f>SUM(Tabla3[[#This Row],[Total horas equipo]]+J41)</f>
        <v>736</v>
      </c>
      <c r="K42" s="14">
        <v>4</v>
      </c>
      <c r="L42" s="14">
        <f>Tabla3[[#This Row],[Total horas equipo]]*100/2350</f>
        <v>1.0212765957446808</v>
      </c>
      <c r="M42" s="14">
        <f>Tabla3[[#This Row],[Valor Planificado (VP)]]+M41</f>
        <v>31.319148936170212</v>
      </c>
    </row>
    <row r="43" spans="1:13">
      <c r="A43" s="16" t="s">
        <v>90</v>
      </c>
      <c r="B43" s="15" t="s">
        <v>91</v>
      </c>
      <c r="C43" s="14">
        <v>2</v>
      </c>
      <c r="D43" s="14">
        <v>10</v>
      </c>
      <c r="E43" s="14"/>
      <c r="F43" s="14"/>
      <c r="G43" s="14"/>
      <c r="H43" s="14">
        <v>14</v>
      </c>
      <c r="I43" s="82">
        <f t="shared" si="2"/>
        <v>24</v>
      </c>
      <c r="J43" s="82">
        <f>SUM(Tabla3[[#This Row],[Total horas equipo]]+J42)</f>
        <v>760</v>
      </c>
      <c r="K43" s="14">
        <v>4</v>
      </c>
      <c r="L43" s="14">
        <f>Tabla3[[#This Row],[Total horas equipo]]*100/2350</f>
        <v>1.0212765957446808</v>
      </c>
      <c r="M43" s="14">
        <f>Tabla3[[#This Row],[Valor Planificado (VP)]]+M42</f>
        <v>32.340425531914896</v>
      </c>
    </row>
    <row r="44" spans="1:13">
      <c r="A44" s="50" t="s">
        <v>349</v>
      </c>
      <c r="B44" s="51" t="s">
        <v>347</v>
      </c>
      <c r="C44" s="52">
        <v>5</v>
      </c>
      <c r="D44" s="52">
        <v>8</v>
      </c>
      <c r="E44" s="52">
        <v>8</v>
      </c>
      <c r="F44" s="52">
        <v>8</v>
      </c>
      <c r="G44" s="52">
        <v>8</v>
      </c>
      <c r="H44" s="52">
        <v>8</v>
      </c>
      <c r="I44" s="52">
        <f t="shared" si="2"/>
        <v>40</v>
      </c>
      <c r="J44" s="52">
        <f>SUM(Tabla3[[#This Row],[Total horas equipo]]+J43)</f>
        <v>800</v>
      </c>
      <c r="K44" s="52">
        <v>4</v>
      </c>
      <c r="L44" s="56">
        <f>Tabla3[[#This Row],[Total horas equipo]]*100/2350</f>
        <v>1.7021276595744681</v>
      </c>
      <c r="M44" s="56">
        <f>Tabla3[[#This Row],[Valor Planificado (VP)]]+M43</f>
        <v>34.042553191489361</v>
      </c>
    </row>
    <row r="45" spans="1:13">
      <c r="A45" s="16" t="s">
        <v>92</v>
      </c>
      <c r="B45" s="15" t="s">
        <v>301</v>
      </c>
      <c r="C45" s="14">
        <v>1</v>
      </c>
      <c r="D45" s="14"/>
      <c r="E45" s="14"/>
      <c r="F45" s="14">
        <v>10</v>
      </c>
      <c r="G45" s="14">
        <v>10</v>
      </c>
      <c r="H45" s="14"/>
      <c r="I45" s="82">
        <f xml:space="preserve"> SUM(D45:H45)</f>
        <v>20</v>
      </c>
      <c r="J45" s="82">
        <f>SUM(Tabla3[[#This Row],[Total horas equipo]]+J44)</f>
        <v>820</v>
      </c>
      <c r="K45" s="14">
        <v>5</v>
      </c>
      <c r="L45" s="14">
        <f>Tabla3[[#This Row],[Total horas equipo]]*100/2350</f>
        <v>0.85106382978723405</v>
      </c>
      <c r="M45" s="14">
        <f>Tabla3[[#This Row],[Valor Planificado (VP)]]+M44</f>
        <v>34.893617021276597</v>
      </c>
    </row>
    <row r="46" spans="1:13">
      <c r="A46" s="16" t="s">
        <v>94</v>
      </c>
      <c r="B46" s="15" t="s">
        <v>95</v>
      </c>
      <c r="C46" s="14">
        <v>1</v>
      </c>
      <c r="D46" s="14">
        <v>10</v>
      </c>
      <c r="E46" s="14"/>
      <c r="F46" s="14"/>
      <c r="G46" s="14"/>
      <c r="H46" s="14"/>
      <c r="I46" s="82">
        <f t="shared" si="2"/>
        <v>10</v>
      </c>
      <c r="J46" s="82">
        <f>SUM(Tabla3[[#This Row],[Total horas equipo]]+J45)</f>
        <v>830</v>
      </c>
      <c r="K46" s="14">
        <v>5</v>
      </c>
      <c r="L46" s="14">
        <f>Tabla3[[#This Row],[Total horas equipo]]*100/2350</f>
        <v>0.42553191489361702</v>
      </c>
      <c r="M46" s="14">
        <f>Tabla3[[#This Row],[Valor Planificado (VP)]]+M45</f>
        <v>35.319148936170215</v>
      </c>
    </row>
    <row r="47" spans="1:13">
      <c r="A47" s="44" t="s">
        <v>96</v>
      </c>
      <c r="B47" s="45" t="s">
        <v>302</v>
      </c>
      <c r="C47" s="46"/>
      <c r="D47" s="46"/>
      <c r="E47" s="46"/>
      <c r="F47" s="46"/>
      <c r="G47" s="46"/>
      <c r="H47" s="46"/>
      <c r="I47" s="83"/>
      <c r="J47" s="55">
        <f>SUM(Tabla3[[#This Row],[Total horas equipo]]+J46)</f>
        <v>830</v>
      </c>
      <c r="K47" s="46"/>
      <c r="L47" s="46"/>
      <c r="M47" s="46"/>
    </row>
    <row r="48" spans="1:13">
      <c r="A48" s="16" t="s">
        <v>98</v>
      </c>
      <c r="B48" s="15" t="s">
        <v>99</v>
      </c>
      <c r="C48" s="14">
        <v>1</v>
      </c>
      <c r="D48" s="14"/>
      <c r="E48" s="14"/>
      <c r="F48" s="14"/>
      <c r="G48" s="14"/>
      <c r="H48" s="14">
        <v>10</v>
      </c>
      <c r="I48" s="82">
        <f xml:space="preserve"> SUM(D48:H48)</f>
        <v>10</v>
      </c>
      <c r="J48" s="82">
        <f>SUM(Tabla3[[#This Row],[Total horas equipo]]+J47)</f>
        <v>840</v>
      </c>
      <c r="K48" s="14">
        <v>5</v>
      </c>
      <c r="L48" s="14">
        <f>Tabla3[[#This Row],[Total horas equipo]]*100/2350</f>
        <v>0.42553191489361702</v>
      </c>
      <c r="M48" s="14">
        <f>Tabla3[[#This Row],[Valor Planificado (VP)]]+M46</f>
        <v>35.744680851063833</v>
      </c>
    </row>
    <row r="49" spans="1:13">
      <c r="A49" s="16" t="s">
        <v>100</v>
      </c>
      <c r="B49" s="15" t="s">
        <v>101</v>
      </c>
      <c r="C49" s="14">
        <v>1</v>
      </c>
      <c r="D49" s="14"/>
      <c r="E49" s="14"/>
      <c r="F49" s="14"/>
      <c r="G49" s="14">
        <v>10</v>
      </c>
      <c r="H49" s="14"/>
      <c r="I49" s="82">
        <f xml:space="preserve"> SUM(D49:H49)</f>
        <v>10</v>
      </c>
      <c r="J49" s="82">
        <f>SUM(Tabla3[[#This Row],[Total horas equipo]]+J48)</f>
        <v>850</v>
      </c>
      <c r="K49" s="14">
        <v>5</v>
      </c>
      <c r="L49" s="14">
        <f>Tabla3[[#This Row],[Total horas equipo]]*100/2350</f>
        <v>0.42553191489361702</v>
      </c>
      <c r="M49" s="14">
        <f>Tabla3[[#This Row],[Valor Planificado (VP)]]+M48</f>
        <v>36.170212765957451</v>
      </c>
    </row>
    <row r="50" spans="1:13">
      <c r="A50" s="16" t="s">
        <v>102</v>
      </c>
      <c r="B50" s="15" t="s">
        <v>303</v>
      </c>
      <c r="C50" s="14">
        <v>1</v>
      </c>
      <c r="D50" s="14"/>
      <c r="E50" s="14"/>
      <c r="F50" s="14">
        <v>10</v>
      </c>
      <c r="G50" s="14"/>
      <c r="H50" s="14"/>
      <c r="I50" s="82">
        <f xml:space="preserve"> SUM(D50:H50)</f>
        <v>10</v>
      </c>
      <c r="J50" s="82">
        <f>SUM(Tabla3[[#This Row],[Total horas equipo]]+J49)</f>
        <v>860</v>
      </c>
      <c r="K50" s="14">
        <v>5</v>
      </c>
      <c r="L50" s="14">
        <f>Tabla3[[#This Row],[Total horas equipo]]*100/2350</f>
        <v>0.42553191489361702</v>
      </c>
      <c r="M50" s="14">
        <f>Tabla3[[#This Row],[Valor Planificado (VP)]]+M49</f>
        <v>36.59574468085107</v>
      </c>
    </row>
    <row r="51" spans="1:13">
      <c r="A51" s="44" t="s">
        <v>104</v>
      </c>
      <c r="B51" s="45" t="s">
        <v>105</v>
      </c>
      <c r="C51" s="46"/>
      <c r="D51" s="46"/>
      <c r="E51" s="46"/>
      <c r="F51" s="46"/>
      <c r="G51" s="46"/>
      <c r="H51" s="46"/>
      <c r="I51" s="83"/>
      <c r="J51" s="55">
        <f>SUM(Tabla3[[#This Row],[Total horas equipo]]+J50)</f>
        <v>860</v>
      </c>
      <c r="K51" s="46"/>
      <c r="L51" s="46"/>
      <c r="M51" s="46"/>
    </row>
    <row r="52" spans="1:13">
      <c r="A52" s="16" t="s">
        <v>106</v>
      </c>
      <c r="B52" s="15" t="s">
        <v>107</v>
      </c>
      <c r="C52" s="14">
        <v>1</v>
      </c>
      <c r="D52" s="14">
        <v>10</v>
      </c>
      <c r="E52" s="14"/>
      <c r="F52" s="14"/>
      <c r="G52" s="14"/>
      <c r="H52" s="14"/>
      <c r="I52" s="82">
        <f xml:space="preserve"> SUM(D52:H52)</f>
        <v>10</v>
      </c>
      <c r="J52" s="82">
        <f>SUM(Tabla3[[#This Row],[Total horas equipo]]+J51)</f>
        <v>870</v>
      </c>
      <c r="K52" s="14">
        <v>5</v>
      </c>
      <c r="L52" s="14">
        <f>Tabla3[[#This Row],[Total horas equipo]]*100/2350</f>
        <v>0.42553191489361702</v>
      </c>
      <c r="M52" s="14">
        <f>Tabla3[[#This Row],[Valor Planificado (VP)]]+M50</f>
        <v>37.021276595744688</v>
      </c>
    </row>
    <row r="53" spans="1:13">
      <c r="A53" s="16" t="s">
        <v>108</v>
      </c>
      <c r="B53" s="15" t="s">
        <v>109</v>
      </c>
      <c r="C53" s="14">
        <v>1</v>
      </c>
      <c r="D53" s="14"/>
      <c r="E53" s="14">
        <v>10</v>
      </c>
      <c r="F53" s="14"/>
      <c r="G53" s="14"/>
      <c r="H53" s="14"/>
      <c r="I53" s="82">
        <f xml:space="preserve"> SUM(D53:H53)</f>
        <v>10</v>
      </c>
      <c r="J53" s="82">
        <f>SUM(Tabla3[[#This Row],[Total horas equipo]]+J52)</f>
        <v>880</v>
      </c>
      <c r="K53" s="14">
        <v>5</v>
      </c>
      <c r="L53" s="14">
        <f>Tabla3[[#This Row],[Total horas equipo]]*100/2350</f>
        <v>0.42553191489361702</v>
      </c>
      <c r="M53" s="14">
        <f>Tabla3[[#This Row],[Valor Planificado (VP)]]+M52</f>
        <v>37.446808510638306</v>
      </c>
    </row>
    <row r="54" spans="1:13">
      <c r="A54" s="16" t="s">
        <v>110</v>
      </c>
      <c r="B54" s="15" t="s">
        <v>111</v>
      </c>
      <c r="C54" s="14">
        <v>1</v>
      </c>
      <c r="D54" s="14"/>
      <c r="E54" s="14"/>
      <c r="F54" s="14">
        <v>10</v>
      </c>
      <c r="G54" s="14"/>
      <c r="H54" s="14"/>
      <c r="I54" s="82">
        <f xml:space="preserve"> SUM(D54:H54)</f>
        <v>10</v>
      </c>
      <c r="J54" s="82">
        <f>SUM(Tabla3[[#This Row],[Total horas equipo]]+J53)</f>
        <v>890</v>
      </c>
      <c r="K54" s="14">
        <v>5</v>
      </c>
      <c r="L54" s="14">
        <f>Tabla3[[#This Row],[Total horas equipo]]*100/2350</f>
        <v>0.42553191489361702</v>
      </c>
      <c r="M54" s="14">
        <f>Tabla3[[#This Row],[Valor Planificado (VP)]]+M53</f>
        <v>37.872340425531924</v>
      </c>
    </row>
    <row r="55" spans="1:13">
      <c r="A55" s="44" t="s">
        <v>112</v>
      </c>
      <c r="B55" s="45" t="s">
        <v>113</v>
      </c>
      <c r="C55" s="46"/>
      <c r="D55" s="46"/>
      <c r="E55" s="46"/>
      <c r="F55" s="46"/>
      <c r="G55" s="46"/>
      <c r="H55" s="46"/>
      <c r="I55" s="83"/>
      <c r="J55" s="55">
        <f>SUM(Tabla3[[#This Row],[Total horas equipo]]+J54)</f>
        <v>890</v>
      </c>
      <c r="K55" s="46"/>
      <c r="L55" s="46"/>
      <c r="M55" s="46"/>
    </row>
    <row r="56" spans="1:13">
      <c r="A56" s="44" t="s">
        <v>114</v>
      </c>
      <c r="B56" s="45" t="s">
        <v>115</v>
      </c>
      <c r="C56" s="46"/>
      <c r="D56" s="46"/>
      <c r="E56" s="46"/>
      <c r="F56" s="46"/>
      <c r="G56" s="46"/>
      <c r="H56" s="46"/>
      <c r="I56" s="83"/>
      <c r="J56" s="55">
        <f>SUM(Tabla3[[#This Row],[Total horas equipo]]+J55)</f>
        <v>890</v>
      </c>
      <c r="K56" s="46"/>
      <c r="L56" s="46"/>
      <c r="M56" s="46"/>
    </row>
    <row r="57" spans="1:13">
      <c r="A57" s="16" t="s">
        <v>116</v>
      </c>
      <c r="B57" s="15" t="s">
        <v>117</v>
      </c>
      <c r="C57" s="14">
        <v>1</v>
      </c>
      <c r="D57" s="14">
        <v>10</v>
      </c>
      <c r="E57" s="14"/>
      <c r="F57" s="14"/>
      <c r="G57" s="14"/>
      <c r="H57" s="14"/>
      <c r="I57" s="82">
        <f xml:space="preserve"> SUM(D57:H57)</f>
        <v>10</v>
      </c>
      <c r="J57" s="82">
        <f>SUM(Tabla3[[#This Row],[Total horas equipo]]+J56)</f>
        <v>900</v>
      </c>
      <c r="K57" s="14">
        <v>5</v>
      </c>
      <c r="L57" s="14">
        <f>Tabla3[[#This Row],[Total horas equipo]]*100/2350</f>
        <v>0.42553191489361702</v>
      </c>
      <c r="M57" s="14">
        <f>Tabla3[[#This Row],[Valor Planificado (VP)]]+M54</f>
        <v>38.297872340425542</v>
      </c>
    </row>
    <row r="58" spans="1:13">
      <c r="A58" s="16" t="s">
        <v>118</v>
      </c>
      <c r="B58" s="15" t="s">
        <v>119</v>
      </c>
      <c r="C58" s="14">
        <v>1</v>
      </c>
      <c r="D58" s="14"/>
      <c r="E58" s="14">
        <v>10</v>
      </c>
      <c r="F58" s="14"/>
      <c r="G58" s="14"/>
      <c r="H58" s="14"/>
      <c r="I58" s="82">
        <f xml:space="preserve"> SUM(D58:H58)</f>
        <v>10</v>
      </c>
      <c r="J58" s="82">
        <f>SUM(Tabla3[[#This Row],[Total horas equipo]]+J57)</f>
        <v>910</v>
      </c>
      <c r="K58" s="14">
        <v>5</v>
      </c>
      <c r="L58" s="14">
        <f>Tabla3[[#This Row],[Total horas equipo]]*100/2350</f>
        <v>0.42553191489361702</v>
      </c>
      <c r="M58" s="14">
        <f>Tabla3[[#This Row],[Valor Planificado (VP)]]+M57</f>
        <v>38.72340425531916</v>
      </c>
    </row>
    <row r="59" spans="1:13">
      <c r="A59" s="44" t="s">
        <v>120</v>
      </c>
      <c r="B59" s="45" t="s">
        <v>121</v>
      </c>
      <c r="C59" s="46"/>
      <c r="D59" s="46"/>
      <c r="E59" s="46"/>
      <c r="F59" s="46"/>
      <c r="G59" s="46"/>
      <c r="H59" s="46"/>
      <c r="I59" s="83"/>
      <c r="J59" s="83">
        <f>SUM(Tabla3[[#This Row],[Total horas equipo]]+J58)</f>
        <v>910</v>
      </c>
      <c r="K59" s="46"/>
      <c r="L59" s="46"/>
      <c r="M59" s="46"/>
    </row>
    <row r="60" spans="1:13">
      <c r="A60" s="16" t="s">
        <v>122</v>
      </c>
      <c r="B60" s="15" t="s">
        <v>123</v>
      </c>
      <c r="C60" s="14">
        <v>1</v>
      </c>
      <c r="D60" s="14"/>
      <c r="E60" s="14"/>
      <c r="F60" s="14"/>
      <c r="G60" s="14">
        <v>10</v>
      </c>
      <c r="H60" s="14"/>
      <c r="I60" s="82">
        <f xml:space="preserve"> SUM(D60:H60)</f>
        <v>10</v>
      </c>
      <c r="J60" s="82">
        <f>SUM(Tabla3[[#This Row],[Total horas equipo]]+J59)</f>
        <v>920</v>
      </c>
      <c r="K60" s="14">
        <v>5</v>
      </c>
      <c r="L60" s="14">
        <f>Tabla3[[#This Row],[Total horas equipo]]*100/2350</f>
        <v>0.42553191489361702</v>
      </c>
      <c r="M60" s="14">
        <f>Tabla3[[#This Row],[Valor Planificado (VP)]]+M58</f>
        <v>39.148936170212778</v>
      </c>
    </row>
    <row r="61" spans="1:13">
      <c r="A61" s="16" t="s">
        <v>124</v>
      </c>
      <c r="B61" s="15" t="s">
        <v>125</v>
      </c>
      <c r="C61" s="14">
        <v>1</v>
      </c>
      <c r="D61" s="14"/>
      <c r="E61" s="14"/>
      <c r="F61" s="14"/>
      <c r="G61" s="14"/>
      <c r="H61" s="14">
        <v>10</v>
      </c>
      <c r="I61" s="82">
        <f xml:space="preserve"> SUM(D61:H61)</f>
        <v>10</v>
      </c>
      <c r="J61" s="82">
        <f>SUM(Tabla3[[#This Row],[Total horas equipo]]+J60)</f>
        <v>930</v>
      </c>
      <c r="K61" s="14">
        <v>5</v>
      </c>
      <c r="L61" s="14">
        <f>Tabla3[[#This Row],[Total horas equipo]]*100/2350</f>
        <v>0.42553191489361702</v>
      </c>
      <c r="M61" s="14">
        <f>Tabla3[[#This Row],[Valor Planificado (VP)]]+M60</f>
        <v>39.574468085106396</v>
      </c>
    </row>
    <row r="62" spans="1:13">
      <c r="A62" s="44" t="s">
        <v>126</v>
      </c>
      <c r="B62" s="45" t="s">
        <v>127</v>
      </c>
      <c r="C62" s="46"/>
      <c r="D62" s="46"/>
      <c r="E62" s="46"/>
      <c r="F62" s="46"/>
      <c r="G62" s="46"/>
      <c r="H62" s="46"/>
      <c r="I62" s="83"/>
      <c r="J62" s="83">
        <f>SUM(Tabla3[[#This Row],[Total horas equipo]]+J61)</f>
        <v>930</v>
      </c>
      <c r="K62" s="46"/>
      <c r="L62" s="46"/>
      <c r="M62" s="46"/>
    </row>
    <row r="63" spans="1:13">
      <c r="A63" s="16" t="s">
        <v>128</v>
      </c>
      <c r="B63" s="15" t="s">
        <v>129</v>
      </c>
      <c r="C63" s="14">
        <v>1</v>
      </c>
      <c r="D63" s="14"/>
      <c r="E63" s="14"/>
      <c r="F63" s="14">
        <v>10</v>
      </c>
      <c r="G63" s="14"/>
      <c r="H63" s="14"/>
      <c r="I63" s="82">
        <f xml:space="preserve"> SUM(D63:H63)</f>
        <v>10</v>
      </c>
      <c r="J63" s="82">
        <f>SUM(Tabla3[[#This Row],[Total horas equipo]]+J62)</f>
        <v>940</v>
      </c>
      <c r="K63" s="14">
        <v>5</v>
      </c>
      <c r="L63" s="14">
        <f>Tabla3[[#This Row],[Total horas equipo]]*100/2350</f>
        <v>0.42553191489361702</v>
      </c>
      <c r="M63" s="14">
        <f>Tabla3[[#This Row],[Valor Planificado (VP)]]+M61</f>
        <v>40.000000000000014</v>
      </c>
    </row>
    <row r="64" spans="1:13">
      <c r="A64" s="16" t="s">
        <v>130</v>
      </c>
      <c r="B64" s="15" t="s">
        <v>131</v>
      </c>
      <c r="C64" s="14">
        <v>1</v>
      </c>
      <c r="D64" s="14"/>
      <c r="E64" s="14"/>
      <c r="F64" s="14">
        <v>10</v>
      </c>
      <c r="G64" s="14"/>
      <c r="H64" s="14"/>
      <c r="I64" s="82">
        <f xml:space="preserve"> SUM(D64:H64)</f>
        <v>10</v>
      </c>
      <c r="J64" s="82">
        <f>SUM(Tabla3[[#This Row],[Total horas equipo]]+J63)</f>
        <v>950</v>
      </c>
      <c r="K64" s="14">
        <v>5</v>
      </c>
      <c r="L64" s="14">
        <f>Tabla3[[#This Row],[Total horas equipo]]*100/2350</f>
        <v>0.42553191489361702</v>
      </c>
      <c r="M64" s="14">
        <f>Tabla3[[#This Row],[Valor Planificado (VP)]]+M63</f>
        <v>40.425531914893632</v>
      </c>
    </row>
    <row r="65" spans="1:13">
      <c r="A65" s="16" t="s">
        <v>132</v>
      </c>
      <c r="B65" s="15" t="s">
        <v>133</v>
      </c>
      <c r="C65" s="14">
        <v>1</v>
      </c>
      <c r="D65" s="14"/>
      <c r="E65" s="14"/>
      <c r="F65" s="14">
        <v>10</v>
      </c>
      <c r="G65" s="14"/>
      <c r="H65" s="14"/>
      <c r="I65" s="82">
        <f xml:space="preserve"> SUM(D65:H65)</f>
        <v>10</v>
      </c>
      <c r="J65" s="82">
        <f>SUM(Tabla3[[#This Row],[Total horas equipo]]+J64)</f>
        <v>960</v>
      </c>
      <c r="K65" s="14">
        <v>5</v>
      </c>
      <c r="L65" s="14">
        <f>Tabla3[[#This Row],[Total horas equipo]]*100/2350</f>
        <v>0.42553191489361702</v>
      </c>
      <c r="M65" s="14">
        <f>Tabla3[[#This Row],[Valor Planificado (VP)]]+M64</f>
        <v>40.85106382978725</v>
      </c>
    </row>
    <row r="66" spans="1:13">
      <c r="A66" s="50" t="s">
        <v>349</v>
      </c>
      <c r="B66" s="51" t="s">
        <v>345</v>
      </c>
      <c r="C66" s="52">
        <v>5</v>
      </c>
      <c r="D66" s="52">
        <v>8</v>
      </c>
      <c r="E66" s="52">
        <v>8</v>
      </c>
      <c r="F66" s="52">
        <v>8</v>
      </c>
      <c r="G66" s="52">
        <v>8</v>
      </c>
      <c r="H66" s="52">
        <v>8</v>
      </c>
      <c r="I66" s="52">
        <f xml:space="preserve"> SUM(D66:H66)</f>
        <v>40</v>
      </c>
      <c r="J66" s="52">
        <f>SUM(Tabla3[[#This Row],[Total horas equipo]]+J65)</f>
        <v>1000</v>
      </c>
      <c r="K66" s="52">
        <v>5</v>
      </c>
      <c r="L66" s="56">
        <f>Tabla3[[#This Row],[Total horas equipo]]*100/2350</f>
        <v>1.7021276595744681</v>
      </c>
      <c r="M66" s="56">
        <f>Tabla3[[#This Row],[Valor Planificado (VP)]]+M65</f>
        <v>42.553191489361716</v>
      </c>
    </row>
    <row r="67" spans="1:13">
      <c r="A67" s="44" t="s">
        <v>134</v>
      </c>
      <c r="B67" s="45" t="s">
        <v>135</v>
      </c>
      <c r="C67" s="46"/>
      <c r="D67" s="46"/>
      <c r="E67" s="46"/>
      <c r="F67" s="46"/>
      <c r="G67" s="46"/>
      <c r="H67" s="46"/>
      <c r="I67" s="83"/>
      <c r="J67" s="55">
        <f>SUM(Tabla3[[#This Row],[Total horas equipo]]+J66)</f>
        <v>1000</v>
      </c>
      <c r="K67" s="46"/>
      <c r="L67" s="46"/>
      <c r="M67" s="46"/>
    </row>
    <row r="68" spans="1:13">
      <c r="A68" s="44" t="s">
        <v>136</v>
      </c>
      <c r="B68" s="45" t="s">
        <v>137</v>
      </c>
      <c r="C68" s="46"/>
      <c r="D68" s="46"/>
      <c r="E68" s="46"/>
      <c r="F68" s="46"/>
      <c r="G68" s="46"/>
      <c r="H68" s="46"/>
      <c r="I68" s="83"/>
      <c r="J68" s="55">
        <f>SUM(Tabla3[[#This Row],[Total horas equipo]]+J67)</f>
        <v>1000</v>
      </c>
      <c r="K68" s="46"/>
      <c r="L68" s="46"/>
      <c r="M68" s="46"/>
    </row>
    <row r="69" spans="1:13">
      <c r="A69" s="16" t="s">
        <v>138</v>
      </c>
      <c r="B69" s="15" t="s">
        <v>139</v>
      </c>
      <c r="C69" s="14">
        <v>3</v>
      </c>
      <c r="D69" s="14">
        <v>15</v>
      </c>
      <c r="E69" s="14">
        <v>15</v>
      </c>
      <c r="F69" s="14">
        <v>15</v>
      </c>
      <c r="G69" s="14"/>
      <c r="H69" s="14"/>
      <c r="I69" s="82">
        <f xml:space="preserve"> SUM(D69:H69)</f>
        <v>45</v>
      </c>
      <c r="J69" s="82">
        <f>SUM(Tabla3[[#This Row],[Total horas equipo]]+J68)</f>
        <v>1045</v>
      </c>
      <c r="K69" s="14">
        <v>6</v>
      </c>
      <c r="L69" s="14">
        <f>Tabla3[[#This Row],[Total horas equipo]]*100/2350</f>
        <v>1.9148936170212767</v>
      </c>
      <c r="M69" s="14">
        <f>Tabla3[[#This Row],[Valor Planificado (VP)]]+M66</f>
        <v>44.468085106382993</v>
      </c>
    </row>
    <row r="70" spans="1:13">
      <c r="A70" s="16" t="s">
        <v>140</v>
      </c>
      <c r="B70" s="15" t="s">
        <v>141</v>
      </c>
      <c r="C70" s="14">
        <v>3</v>
      </c>
      <c r="D70" s="14"/>
      <c r="E70" s="14"/>
      <c r="F70" s="14">
        <v>10</v>
      </c>
      <c r="G70" s="14">
        <v>10</v>
      </c>
      <c r="H70" s="14">
        <v>10</v>
      </c>
      <c r="I70" s="82">
        <f xml:space="preserve"> SUM(D70:H70)</f>
        <v>30</v>
      </c>
      <c r="J70" s="82">
        <f>SUM(Tabla3[[#This Row],[Total horas equipo]]+J69)</f>
        <v>1075</v>
      </c>
      <c r="K70" s="14">
        <v>6</v>
      </c>
      <c r="L70" s="14">
        <f>Tabla3[[#This Row],[Total horas equipo]]*100/2350</f>
        <v>1.2765957446808511</v>
      </c>
      <c r="M70" s="14">
        <f>Tabla3[[#This Row],[Valor Planificado (VP)]]+M69</f>
        <v>45.744680851063848</v>
      </c>
    </row>
    <row r="71" spans="1:13">
      <c r="A71" s="44" t="s">
        <v>142</v>
      </c>
      <c r="B71" s="45" t="s">
        <v>143</v>
      </c>
      <c r="C71" s="46"/>
      <c r="D71" s="46"/>
      <c r="E71" s="46"/>
      <c r="F71" s="46"/>
      <c r="G71" s="46"/>
      <c r="H71" s="46"/>
      <c r="I71" s="83"/>
      <c r="J71" s="83">
        <f>SUM(Tabla3[[#This Row],[Total horas equipo]]+J70)</f>
        <v>1075</v>
      </c>
      <c r="K71" s="46"/>
      <c r="L71" s="46"/>
      <c r="M71" s="46"/>
    </row>
    <row r="72" spans="1:13">
      <c r="A72" s="16" t="s">
        <v>144</v>
      </c>
      <c r="B72" s="15" t="s">
        <v>145</v>
      </c>
      <c r="C72" s="14">
        <v>2</v>
      </c>
      <c r="D72" s="14">
        <v>10</v>
      </c>
      <c r="E72" s="14">
        <v>10</v>
      </c>
      <c r="F72" s="14"/>
      <c r="G72" s="14"/>
      <c r="H72" s="14"/>
      <c r="I72" s="82">
        <f xml:space="preserve"> SUM(D72:H72)</f>
        <v>20</v>
      </c>
      <c r="J72" s="82">
        <f>SUM(Tabla3[[#This Row],[Total horas equipo]]+J71)</f>
        <v>1095</v>
      </c>
      <c r="K72" s="14">
        <v>6</v>
      </c>
      <c r="L72" s="14">
        <f>Tabla3[[#This Row],[Total horas equipo]]*100/2350</f>
        <v>0.85106382978723405</v>
      </c>
      <c r="M72" s="14">
        <f>Tabla3[[#This Row],[Valor Planificado (VP)]]+M70</f>
        <v>46.595744680851084</v>
      </c>
    </row>
    <row r="73" spans="1:13">
      <c r="A73" s="16" t="s">
        <v>146</v>
      </c>
      <c r="B73" s="15" t="s">
        <v>147</v>
      </c>
      <c r="C73" s="14">
        <v>2</v>
      </c>
      <c r="D73" s="14"/>
      <c r="E73" s="14"/>
      <c r="F73" s="14"/>
      <c r="G73" s="14">
        <v>15</v>
      </c>
      <c r="H73" s="14">
        <v>10</v>
      </c>
      <c r="I73" s="82">
        <f xml:space="preserve"> SUM(D73:H73)</f>
        <v>25</v>
      </c>
      <c r="J73" s="82">
        <f>SUM(Tabla3[[#This Row],[Total horas equipo]]+J72)</f>
        <v>1120</v>
      </c>
      <c r="K73" s="14">
        <v>6</v>
      </c>
      <c r="L73" s="14">
        <f>Tabla3[[#This Row],[Total horas equipo]]*100/2350</f>
        <v>1.0638297872340425</v>
      </c>
      <c r="M73" s="14">
        <f>Tabla3[[#This Row],[Valor Planificado (VP)]]+M72</f>
        <v>47.659574468085125</v>
      </c>
    </row>
    <row r="74" spans="1:13">
      <c r="A74" s="44" t="s">
        <v>148</v>
      </c>
      <c r="B74" s="45" t="s">
        <v>149</v>
      </c>
      <c r="C74" s="46"/>
      <c r="D74" s="46"/>
      <c r="E74" s="46"/>
      <c r="F74" s="46"/>
      <c r="G74" s="46"/>
      <c r="H74" s="46"/>
      <c r="I74" s="83"/>
      <c r="J74" s="83">
        <f>SUM(Tabla3[[#This Row],[Total horas equipo]]+J73)</f>
        <v>1120</v>
      </c>
      <c r="K74" s="46"/>
      <c r="L74" s="46"/>
      <c r="M74" s="46"/>
    </row>
    <row r="75" spans="1:13">
      <c r="A75" s="16" t="s">
        <v>150</v>
      </c>
      <c r="B75" s="15" t="s">
        <v>151</v>
      </c>
      <c r="C75" s="14">
        <v>2</v>
      </c>
      <c r="D75" s="14"/>
      <c r="E75" s="14">
        <v>10</v>
      </c>
      <c r="F75" s="14">
        <v>10</v>
      </c>
      <c r="G75" s="14"/>
      <c r="H75" s="14"/>
      <c r="I75" s="82">
        <f xml:space="preserve"> SUM(D75:H75)</f>
        <v>20</v>
      </c>
      <c r="J75" s="82">
        <f>SUM(Tabla3[[#This Row],[Total horas equipo]]+J74)</f>
        <v>1140</v>
      </c>
      <c r="K75" s="14">
        <v>6</v>
      </c>
      <c r="L75" s="14">
        <f>Tabla3[[#This Row],[Total horas equipo]]*100/2350</f>
        <v>0.85106382978723405</v>
      </c>
      <c r="M75" s="14">
        <f>Tabla3[[#This Row],[Valor Planificado (VP)]]+M73</f>
        <v>48.510638297872362</v>
      </c>
    </row>
    <row r="76" spans="1:13">
      <c r="A76" s="16" t="s">
        <v>152</v>
      </c>
      <c r="B76" s="15" t="s">
        <v>153</v>
      </c>
      <c r="C76" s="14">
        <v>2</v>
      </c>
      <c r="D76" s="14"/>
      <c r="E76" s="14"/>
      <c r="F76" s="14"/>
      <c r="G76" s="14">
        <v>10</v>
      </c>
      <c r="H76" s="14">
        <v>10</v>
      </c>
      <c r="I76" s="82">
        <f xml:space="preserve"> SUM(D76:H76)</f>
        <v>20</v>
      </c>
      <c r="J76" s="82">
        <f>SUM(Tabla3[[#This Row],[Total horas equipo]]+J75)</f>
        <v>1160</v>
      </c>
      <c r="K76" s="14">
        <v>6</v>
      </c>
      <c r="L76" s="14">
        <f>Tabla3[[#This Row],[Total horas equipo]]*100/2350</f>
        <v>0.85106382978723405</v>
      </c>
      <c r="M76" s="14">
        <f>Tabla3[[#This Row],[Valor Planificado (VP)]]+M75</f>
        <v>49.361702127659598</v>
      </c>
    </row>
    <row r="77" spans="1:13">
      <c r="A77" s="50" t="s">
        <v>349</v>
      </c>
      <c r="B77" s="51" t="s">
        <v>345</v>
      </c>
      <c r="C77" s="52">
        <v>5</v>
      </c>
      <c r="D77" s="52">
        <v>8</v>
      </c>
      <c r="E77" s="52">
        <v>8</v>
      </c>
      <c r="F77" s="52">
        <v>8</v>
      </c>
      <c r="G77" s="52">
        <v>8</v>
      </c>
      <c r="H77" s="52">
        <v>8</v>
      </c>
      <c r="I77" s="52">
        <f xml:space="preserve"> SUM(D77:H77)</f>
        <v>40</v>
      </c>
      <c r="J77" s="52">
        <f>SUM(Tabla3[[#This Row],[Total horas equipo]]+J76)</f>
        <v>1200</v>
      </c>
      <c r="K77" s="52">
        <v>6</v>
      </c>
      <c r="L77" s="56">
        <f>Tabla3[[#This Row],[Total horas equipo]]*100/2350</f>
        <v>1.7021276595744681</v>
      </c>
      <c r="M77" s="56">
        <f>Tabla3[[#This Row],[Valor Planificado (VP)]]+M76</f>
        <v>51.063829787234063</v>
      </c>
    </row>
    <row r="78" spans="1:13">
      <c r="A78" s="60" t="s">
        <v>154</v>
      </c>
      <c r="B78" s="61" t="s">
        <v>318</v>
      </c>
      <c r="C78" s="62"/>
      <c r="D78" s="62"/>
      <c r="E78" s="62"/>
      <c r="F78" s="62"/>
      <c r="G78" s="62"/>
      <c r="H78" s="62"/>
      <c r="I78" s="85"/>
      <c r="J78" s="86"/>
      <c r="K78" s="62"/>
      <c r="L78" s="62"/>
      <c r="M78" s="62"/>
    </row>
    <row r="79" spans="1:13">
      <c r="A79" s="44" t="s">
        <v>156</v>
      </c>
      <c r="B79" s="45" t="s">
        <v>157</v>
      </c>
      <c r="C79" s="46"/>
      <c r="D79" s="46"/>
      <c r="E79" s="46"/>
      <c r="F79" s="46"/>
      <c r="G79" s="46"/>
      <c r="H79" s="46"/>
      <c r="I79" s="83"/>
      <c r="J79" s="84"/>
      <c r="K79" s="46"/>
      <c r="L79" s="46"/>
      <c r="M79" s="46"/>
    </row>
    <row r="80" spans="1:13">
      <c r="A80" s="44" t="s">
        <v>158</v>
      </c>
      <c r="B80" s="45" t="s">
        <v>159</v>
      </c>
      <c r="C80" s="46"/>
      <c r="D80" s="46"/>
      <c r="E80" s="46"/>
      <c r="F80" s="46"/>
      <c r="G80" s="46"/>
      <c r="H80" s="46"/>
      <c r="I80" s="83"/>
      <c r="J80" s="84"/>
      <c r="K80" s="46"/>
      <c r="L80" s="46"/>
      <c r="M80" s="46"/>
    </row>
    <row r="81" spans="1:13">
      <c r="A81" s="16" t="s">
        <v>160</v>
      </c>
      <c r="B81" s="15" t="s">
        <v>161</v>
      </c>
      <c r="C81" s="14">
        <v>3</v>
      </c>
      <c r="D81" s="14">
        <v>12</v>
      </c>
      <c r="E81" s="14">
        <v>12</v>
      </c>
      <c r="F81" s="14"/>
      <c r="G81" s="14"/>
      <c r="H81" s="14">
        <v>12</v>
      </c>
      <c r="I81" s="82">
        <f xml:space="preserve"> SUM(D81:H81)</f>
        <v>36</v>
      </c>
      <c r="J81" s="82">
        <f>SUM(Tabla3[[#This Row],[Total horas equipo]]+J77)</f>
        <v>1236</v>
      </c>
      <c r="K81" s="14">
        <v>7</v>
      </c>
      <c r="L81" s="14">
        <f>Tabla3[[#This Row],[Total horas equipo]]*100/2350</f>
        <v>1.5319148936170213</v>
      </c>
      <c r="M81" s="14">
        <f>Tabla3[[#This Row],[Valor Planificado (VP)]]+M77</f>
        <v>52.595744680851084</v>
      </c>
    </row>
    <row r="82" spans="1:13">
      <c r="A82" s="16" t="s">
        <v>160</v>
      </c>
      <c r="B82" s="15" t="s">
        <v>162</v>
      </c>
      <c r="C82" s="14">
        <v>2</v>
      </c>
      <c r="D82" s="14"/>
      <c r="E82" s="14"/>
      <c r="F82" s="14">
        <v>12</v>
      </c>
      <c r="G82" s="14">
        <v>12</v>
      </c>
      <c r="H82" s="14"/>
      <c r="I82" s="82">
        <f t="shared" ref="I82:I87" si="3" xml:space="preserve"> SUM(D82:H82)</f>
        <v>24</v>
      </c>
      <c r="J82" s="82">
        <f>SUM(Tabla3[[#This Row],[Total horas equipo]]+J81)</f>
        <v>1260</v>
      </c>
      <c r="K82" s="14">
        <v>7</v>
      </c>
      <c r="L82" s="14">
        <f>Tabla3[[#This Row],[Total horas equipo]]*100/2350</f>
        <v>1.0212765957446808</v>
      </c>
      <c r="M82" s="14">
        <f>Tabla3[[#This Row],[Valor Planificado (VP)]]+M81</f>
        <v>53.617021276595764</v>
      </c>
    </row>
    <row r="83" spans="1:13">
      <c r="A83" s="16" t="s">
        <v>304</v>
      </c>
      <c r="B83" s="15" t="s">
        <v>163</v>
      </c>
      <c r="C83" s="14">
        <v>2</v>
      </c>
      <c r="D83" s="14"/>
      <c r="E83" s="14"/>
      <c r="F83" s="14"/>
      <c r="G83" s="14">
        <v>12</v>
      </c>
      <c r="H83" s="14">
        <v>12</v>
      </c>
      <c r="I83" s="82">
        <f t="shared" si="3"/>
        <v>24</v>
      </c>
      <c r="J83" s="82">
        <f>SUM(Tabla3[[#This Row],[Total horas equipo]]+J82)</f>
        <v>1284</v>
      </c>
      <c r="K83" s="14">
        <v>7</v>
      </c>
      <c r="L83" s="14">
        <f>Tabla3[[#This Row],[Total horas equipo]]*100/2350</f>
        <v>1.0212765957446808</v>
      </c>
      <c r="M83" s="14">
        <f>Tabla3[[#This Row],[Valor Planificado (VP)]]+M82</f>
        <v>54.638297872340445</v>
      </c>
    </row>
    <row r="84" spans="1:13">
      <c r="A84" s="16" t="s">
        <v>160</v>
      </c>
      <c r="B84" s="15" t="s">
        <v>164</v>
      </c>
      <c r="C84" s="14">
        <v>2</v>
      </c>
      <c r="D84" s="14"/>
      <c r="E84" s="14">
        <v>10</v>
      </c>
      <c r="F84" s="14">
        <v>10</v>
      </c>
      <c r="G84" s="14"/>
      <c r="H84" s="14"/>
      <c r="I84" s="82">
        <f t="shared" si="3"/>
        <v>20</v>
      </c>
      <c r="J84" s="82">
        <f>SUM(Tabla3[[#This Row],[Total horas equipo]]+J83)</f>
        <v>1304</v>
      </c>
      <c r="K84" s="14">
        <v>7</v>
      </c>
      <c r="L84" s="14">
        <f>Tabla3[[#This Row],[Total horas equipo]]*100/2350</f>
        <v>0.85106382978723405</v>
      </c>
      <c r="M84" s="14">
        <f>Tabla3[[#This Row],[Valor Planificado (VP)]]+M83</f>
        <v>55.489361702127681</v>
      </c>
    </row>
    <row r="85" spans="1:13">
      <c r="A85" s="16" t="s">
        <v>160</v>
      </c>
      <c r="B85" s="15" t="s">
        <v>165</v>
      </c>
      <c r="C85" s="14">
        <v>2</v>
      </c>
      <c r="D85" s="14">
        <v>10</v>
      </c>
      <c r="E85" s="14"/>
      <c r="F85" s="14"/>
      <c r="G85" s="14"/>
      <c r="H85" s="14">
        <v>12</v>
      </c>
      <c r="I85" s="82">
        <f t="shared" si="3"/>
        <v>22</v>
      </c>
      <c r="J85" s="82">
        <f>SUM(Tabla3[[#This Row],[Total horas equipo]]+J84)</f>
        <v>1326</v>
      </c>
      <c r="K85" s="14">
        <v>7</v>
      </c>
      <c r="L85" s="14">
        <f>Tabla3[[#This Row],[Total horas equipo]]*100/2350</f>
        <v>0.93617021276595747</v>
      </c>
      <c r="M85" s="14">
        <f>Tabla3[[#This Row],[Valor Planificado (VP)]]+M84</f>
        <v>56.425531914893639</v>
      </c>
    </row>
    <row r="86" spans="1:13">
      <c r="A86" s="16" t="s">
        <v>166</v>
      </c>
      <c r="B86" s="15" t="s">
        <v>167</v>
      </c>
      <c r="C86" s="14">
        <v>3</v>
      </c>
      <c r="D86" s="14"/>
      <c r="E86" s="14">
        <v>10</v>
      </c>
      <c r="F86" s="14">
        <v>12</v>
      </c>
      <c r="G86" s="14"/>
      <c r="H86" s="14">
        <v>12</v>
      </c>
      <c r="I86" s="82">
        <f t="shared" si="3"/>
        <v>34</v>
      </c>
      <c r="J86" s="82">
        <f>SUM(Tabla3[[#This Row],[Total horas equipo]]+J85)</f>
        <v>1360</v>
      </c>
      <c r="K86" s="14">
        <v>7</v>
      </c>
      <c r="L86" s="14">
        <f>Tabla3[[#This Row],[Total horas equipo]]*100/2350</f>
        <v>1.446808510638298</v>
      </c>
      <c r="M86" s="14">
        <f>Tabla3[[#This Row],[Valor Planificado (VP)]]+M85</f>
        <v>57.872340425531938</v>
      </c>
    </row>
    <row r="87" spans="1:13">
      <c r="A87" s="50" t="s">
        <v>349</v>
      </c>
      <c r="B87" s="51" t="s">
        <v>345</v>
      </c>
      <c r="C87" s="52">
        <v>5</v>
      </c>
      <c r="D87" s="52">
        <v>8</v>
      </c>
      <c r="E87" s="52">
        <v>8</v>
      </c>
      <c r="F87" s="52">
        <v>8</v>
      </c>
      <c r="G87" s="52">
        <v>8</v>
      </c>
      <c r="H87" s="52">
        <v>8</v>
      </c>
      <c r="I87" s="52">
        <f t="shared" si="3"/>
        <v>40</v>
      </c>
      <c r="J87" s="52">
        <f>SUM(Tabla3[[#This Row],[Total horas equipo]]+J86)</f>
        <v>1400</v>
      </c>
      <c r="K87" s="52">
        <v>7</v>
      </c>
      <c r="L87" s="56">
        <f>Tabla3[[#This Row],[Total horas equipo]]*100/2350</f>
        <v>1.7021276595744681</v>
      </c>
      <c r="M87" s="56">
        <f>Tabla3[[#This Row],[Valor Planificado (VP)]]+M86</f>
        <v>59.574468085106403</v>
      </c>
    </row>
    <row r="88" spans="1:13">
      <c r="A88" s="44" t="s">
        <v>168</v>
      </c>
      <c r="B88" s="45" t="s">
        <v>169</v>
      </c>
      <c r="C88" s="46"/>
      <c r="D88" s="46"/>
      <c r="E88" s="46"/>
      <c r="F88" s="46"/>
      <c r="G88" s="46"/>
      <c r="H88" s="46"/>
      <c r="I88" s="83"/>
      <c r="J88" s="55">
        <f>SUM(Tabla3[[#This Row],[Total horas equipo]]+J87)</f>
        <v>1400</v>
      </c>
      <c r="K88" s="46"/>
      <c r="L88" s="46"/>
      <c r="M88" s="46"/>
    </row>
    <row r="89" spans="1:13">
      <c r="A89" s="44" t="s">
        <v>170</v>
      </c>
      <c r="B89" s="45" t="s">
        <v>171</v>
      </c>
      <c r="C89" s="46"/>
      <c r="D89" s="46"/>
      <c r="E89" s="46"/>
      <c r="F89" s="46"/>
      <c r="G89" s="46"/>
      <c r="H89" s="46"/>
      <c r="I89" s="83"/>
      <c r="J89" s="55">
        <f>SUM(Tabla3[[#This Row],[Total horas equipo]]+J88)</f>
        <v>1400</v>
      </c>
      <c r="K89" s="46"/>
      <c r="L89" s="46"/>
      <c r="M89" s="46"/>
    </row>
    <row r="90" spans="1:13">
      <c r="A90" s="16" t="s">
        <v>172</v>
      </c>
      <c r="B90" s="15" t="s">
        <v>173</v>
      </c>
      <c r="C90" s="14">
        <v>3</v>
      </c>
      <c r="D90" s="14">
        <v>12</v>
      </c>
      <c r="E90" s="14">
        <v>12</v>
      </c>
      <c r="F90" s="14">
        <v>12</v>
      </c>
      <c r="G90" s="14"/>
      <c r="H90" s="14"/>
      <c r="I90" s="82">
        <v>29</v>
      </c>
      <c r="J90" s="82">
        <f>SUM(Tabla3[[#This Row],[Total horas equipo]]+J89)</f>
        <v>1429</v>
      </c>
      <c r="K90" s="14">
        <v>8</v>
      </c>
      <c r="L90" s="14">
        <f>Tabla3[[#This Row],[Total horas equipo]]*100/2350</f>
        <v>1.2340425531914894</v>
      </c>
      <c r="M90" s="14">
        <f>Tabla3[[#This Row],[Valor Planificado (VP)]]+M87</f>
        <v>60.808510638297889</v>
      </c>
    </row>
    <row r="91" spans="1:13">
      <c r="A91" s="16" t="s">
        <v>174</v>
      </c>
      <c r="B91" s="15" t="s">
        <v>175</v>
      </c>
      <c r="C91" s="14">
        <v>3</v>
      </c>
      <c r="D91" s="14"/>
      <c r="E91" s="14"/>
      <c r="F91" s="14">
        <v>12</v>
      </c>
      <c r="G91" s="14">
        <v>12</v>
      </c>
      <c r="H91" s="14">
        <v>12</v>
      </c>
      <c r="I91" s="82">
        <v>28</v>
      </c>
      <c r="J91" s="82">
        <f>SUM(Tabla3[[#This Row],[Total horas equipo]]+J90)</f>
        <v>1457</v>
      </c>
      <c r="K91" s="14">
        <v>8</v>
      </c>
      <c r="L91" s="14">
        <f>Tabla3[[#This Row],[Total horas equipo]]*100/2350</f>
        <v>1.1914893617021276</v>
      </c>
      <c r="M91" s="14">
        <f>Tabla3[[#This Row],[Valor Planificado (VP)]]+M90</f>
        <v>62.000000000000014</v>
      </c>
    </row>
    <row r="92" spans="1:13">
      <c r="A92" s="44" t="s">
        <v>176</v>
      </c>
      <c r="B92" s="45" t="s">
        <v>177</v>
      </c>
      <c r="C92" s="46"/>
      <c r="D92" s="46"/>
      <c r="E92" s="46"/>
      <c r="F92" s="46"/>
      <c r="G92" s="46"/>
      <c r="H92" s="46"/>
      <c r="I92" s="83"/>
      <c r="J92" s="55">
        <f>SUM(Tabla3[[#This Row],[Total horas equipo]]+J91)</f>
        <v>1457</v>
      </c>
      <c r="K92" s="46"/>
      <c r="L92" s="46"/>
      <c r="M92" s="46"/>
    </row>
    <row r="93" spans="1:13">
      <c r="A93" s="16" t="s">
        <v>178</v>
      </c>
      <c r="B93" s="15" t="s">
        <v>179</v>
      </c>
      <c r="C93" s="14">
        <v>2</v>
      </c>
      <c r="D93" s="14">
        <v>12</v>
      </c>
      <c r="E93" s="14">
        <v>12</v>
      </c>
      <c r="F93" s="14"/>
      <c r="G93" s="14"/>
      <c r="H93" s="14"/>
      <c r="I93" s="82">
        <f xml:space="preserve"> SUM(D93:H93)</f>
        <v>24</v>
      </c>
      <c r="J93" s="82">
        <f>SUM(Tabla3[[#This Row],[Total horas equipo]]+J92)</f>
        <v>1481</v>
      </c>
      <c r="K93" s="14">
        <v>8</v>
      </c>
      <c r="L93" s="14">
        <f>Tabla3[[#This Row],[Total horas equipo]]*100/2350</f>
        <v>1.0212765957446808</v>
      </c>
      <c r="M93" s="14">
        <f>Tabla3[[#This Row],[Valor Planificado (VP)]]+M91</f>
        <v>63.021276595744695</v>
      </c>
    </row>
    <row r="94" spans="1:13">
      <c r="A94" s="16" t="s">
        <v>180</v>
      </c>
      <c r="B94" s="15" t="s">
        <v>181</v>
      </c>
      <c r="C94" s="14">
        <v>2</v>
      </c>
      <c r="D94" s="14"/>
      <c r="E94" s="14"/>
      <c r="F94" s="14"/>
      <c r="G94" s="14">
        <v>12</v>
      </c>
      <c r="H94" s="14">
        <v>12</v>
      </c>
      <c r="I94" s="82">
        <f xml:space="preserve"> SUM(D94:H94)</f>
        <v>24</v>
      </c>
      <c r="J94" s="82">
        <f>SUM(Tabla3[[#This Row],[Total horas equipo]]+J93)</f>
        <v>1505</v>
      </c>
      <c r="K94" s="14">
        <v>8</v>
      </c>
      <c r="L94" s="14">
        <f>Tabla3[[#This Row],[Total horas equipo]]*100/2350</f>
        <v>1.0212765957446808</v>
      </c>
      <c r="M94" s="14">
        <f>Tabla3[[#This Row],[Valor Planificado (VP)]]+M93</f>
        <v>64.042553191489375</v>
      </c>
    </row>
    <row r="95" spans="1:13">
      <c r="A95" s="44" t="s">
        <v>182</v>
      </c>
      <c r="B95" s="45" t="s">
        <v>183</v>
      </c>
      <c r="C95" s="46"/>
      <c r="D95" s="46"/>
      <c r="E95" s="46"/>
      <c r="F95" s="46"/>
      <c r="G95" s="46"/>
      <c r="H95" s="46"/>
      <c r="I95" s="83"/>
      <c r="J95" s="55">
        <f>SUM(Tabla3[[#This Row],[Total horas equipo]]+J94)</f>
        <v>1505</v>
      </c>
      <c r="K95" s="46"/>
      <c r="L95" s="46"/>
      <c r="M95" s="46"/>
    </row>
    <row r="96" spans="1:13">
      <c r="A96" s="16" t="s">
        <v>184</v>
      </c>
      <c r="B96" s="15" t="s">
        <v>185</v>
      </c>
      <c r="C96" s="14">
        <v>2</v>
      </c>
      <c r="D96" s="14"/>
      <c r="E96" s="14">
        <v>12</v>
      </c>
      <c r="F96" s="14">
        <v>12</v>
      </c>
      <c r="G96" s="14"/>
      <c r="H96" s="14"/>
      <c r="I96" s="82">
        <f t="shared" ref="I96:I103" si="4" xml:space="preserve"> SUM(D96:H96)</f>
        <v>24</v>
      </c>
      <c r="J96" s="82">
        <f>SUM(Tabla3[[#This Row],[Total horas equipo]]+J95)</f>
        <v>1529</v>
      </c>
      <c r="K96" s="14">
        <v>8</v>
      </c>
      <c r="L96" s="14">
        <f>Tabla3[[#This Row],[Total horas equipo]]*100/2350</f>
        <v>1.0212765957446808</v>
      </c>
      <c r="M96" s="14">
        <f>Tabla3[[#This Row],[Valor Planificado (VP)]]+M94</f>
        <v>65.063829787234056</v>
      </c>
    </row>
    <row r="97" spans="1:13">
      <c r="A97" s="16" t="s">
        <v>186</v>
      </c>
      <c r="B97" s="15" t="s">
        <v>187</v>
      </c>
      <c r="C97" s="14">
        <v>2</v>
      </c>
      <c r="D97" s="14">
        <v>9</v>
      </c>
      <c r="E97" s="14"/>
      <c r="F97" s="14"/>
      <c r="G97" s="14">
        <v>6</v>
      </c>
      <c r="H97" s="14"/>
      <c r="I97" s="82">
        <f t="shared" si="4"/>
        <v>15</v>
      </c>
      <c r="J97" s="82">
        <f>SUM(Tabla3[[#This Row],[Total horas equipo]]+J96)</f>
        <v>1544</v>
      </c>
      <c r="K97" s="14">
        <v>8</v>
      </c>
      <c r="L97" s="14">
        <f>Tabla3[[#This Row],[Total horas equipo]]*100/2350</f>
        <v>0.63829787234042556</v>
      </c>
      <c r="M97" s="14">
        <f>Tabla3[[#This Row],[Valor Planificado (VP)]]+M96</f>
        <v>65.702127659574487</v>
      </c>
    </row>
    <row r="98" spans="1:13">
      <c r="A98" s="16" t="s">
        <v>188</v>
      </c>
      <c r="B98" s="15" t="s">
        <v>161</v>
      </c>
      <c r="C98" s="14">
        <v>2</v>
      </c>
      <c r="D98" s="14">
        <v>8</v>
      </c>
      <c r="E98" s="14">
        <v>8</v>
      </c>
      <c r="F98" s="14"/>
      <c r="G98" s="14"/>
      <c r="H98" s="14"/>
      <c r="I98" s="82">
        <f t="shared" si="4"/>
        <v>16</v>
      </c>
      <c r="J98" s="82">
        <f>SUM(Tabla3[[#This Row],[Total horas equipo]]+J97)</f>
        <v>1560</v>
      </c>
      <c r="K98" s="14">
        <v>8</v>
      </c>
      <c r="L98" s="14">
        <f>Tabla3[[#This Row],[Total horas equipo]]*100/2350</f>
        <v>0.68085106382978722</v>
      </c>
      <c r="M98" s="14">
        <f>Tabla3[[#This Row],[Valor Planificado (VP)]]+M97</f>
        <v>66.382978723404278</v>
      </c>
    </row>
    <row r="99" spans="1:13">
      <c r="A99" s="50" t="s">
        <v>349</v>
      </c>
      <c r="B99" s="51" t="s">
        <v>345</v>
      </c>
      <c r="C99" s="52">
        <v>5</v>
      </c>
      <c r="D99" s="52">
        <v>8</v>
      </c>
      <c r="E99" s="52">
        <v>8</v>
      </c>
      <c r="F99" s="52">
        <v>8</v>
      </c>
      <c r="G99" s="52">
        <v>8</v>
      </c>
      <c r="H99" s="52">
        <v>8</v>
      </c>
      <c r="I99" s="52">
        <f t="shared" si="4"/>
        <v>40</v>
      </c>
      <c r="J99" s="52">
        <f>SUM(Tabla3[[#This Row],[Total horas equipo]]+J98)</f>
        <v>1600</v>
      </c>
      <c r="K99" s="52">
        <v>8</v>
      </c>
      <c r="L99" s="56">
        <f>Tabla3[[#This Row],[Total horas equipo]]*100/2350</f>
        <v>1.7021276595744681</v>
      </c>
      <c r="M99" s="56">
        <f>Tabla3[[#This Row],[Valor Planificado (VP)]]+M98</f>
        <v>68.085106382978751</v>
      </c>
    </row>
    <row r="100" spans="1:13">
      <c r="A100" s="16" t="s">
        <v>189</v>
      </c>
      <c r="B100" s="15" t="s">
        <v>162</v>
      </c>
      <c r="C100" s="14">
        <v>2</v>
      </c>
      <c r="D100" s="14"/>
      <c r="E100" s="14"/>
      <c r="F100" s="14">
        <v>8</v>
      </c>
      <c r="G100" s="14">
        <v>8</v>
      </c>
      <c r="H100" s="14"/>
      <c r="I100" s="82">
        <f t="shared" si="4"/>
        <v>16</v>
      </c>
      <c r="J100" s="82">
        <f>SUM(Tabla3[[#This Row],[Total horas equipo]]+J99)</f>
        <v>1616</v>
      </c>
      <c r="K100" s="14">
        <v>9</v>
      </c>
      <c r="L100" s="14">
        <f>Tabla3[[#This Row],[Total horas equipo]]*100/2350</f>
        <v>0.68085106382978722</v>
      </c>
      <c r="M100" s="14">
        <f>Tabla3[[#This Row],[Valor Planificado (VP)]]+M99</f>
        <v>68.765957446808542</v>
      </c>
    </row>
    <row r="101" spans="1:13">
      <c r="A101" s="16" t="s">
        <v>190</v>
      </c>
      <c r="B101" s="15" t="s">
        <v>191</v>
      </c>
      <c r="C101" s="14">
        <v>2</v>
      </c>
      <c r="D101" s="14"/>
      <c r="E101" s="14"/>
      <c r="F101" s="14"/>
      <c r="G101" s="14">
        <v>8</v>
      </c>
      <c r="H101" s="14">
        <v>8</v>
      </c>
      <c r="I101" s="82">
        <f t="shared" si="4"/>
        <v>16</v>
      </c>
      <c r="J101" s="82">
        <f>SUM(Tabla3[[#This Row],[Total horas equipo]]+J100)</f>
        <v>1632</v>
      </c>
      <c r="K101" s="14">
        <v>9</v>
      </c>
      <c r="L101" s="14">
        <f>Tabla3[[#This Row],[Total horas equipo]]*100/2350</f>
        <v>0.68085106382978722</v>
      </c>
      <c r="M101" s="14">
        <f>Tabla3[[#This Row],[Valor Planificado (VP)]]+M100</f>
        <v>69.446808510638334</v>
      </c>
    </row>
    <row r="102" spans="1:13">
      <c r="A102" s="16" t="s">
        <v>192</v>
      </c>
      <c r="B102" s="15" t="s">
        <v>164</v>
      </c>
      <c r="C102" s="14">
        <v>2</v>
      </c>
      <c r="D102" s="14">
        <v>12</v>
      </c>
      <c r="E102" s="14"/>
      <c r="F102" s="14">
        <v>10</v>
      </c>
      <c r="G102" s="14"/>
      <c r="H102" s="14"/>
      <c r="I102" s="82">
        <f t="shared" si="4"/>
        <v>22</v>
      </c>
      <c r="J102" s="82">
        <f>SUM(Tabla3[[#This Row],[Total horas equipo]]+J101)</f>
        <v>1654</v>
      </c>
      <c r="K102" s="14">
        <v>9</v>
      </c>
      <c r="L102" s="14">
        <f>Tabla3[[#This Row],[Total horas equipo]]*100/2350</f>
        <v>0.93617021276595747</v>
      </c>
      <c r="M102" s="14">
        <f>Tabla3[[#This Row],[Valor Planificado (VP)]]+M101</f>
        <v>70.382978723404293</v>
      </c>
    </row>
    <row r="103" spans="1:13">
      <c r="A103" s="17" t="s">
        <v>193</v>
      </c>
      <c r="B103" s="15" t="s">
        <v>194</v>
      </c>
      <c r="C103" s="14">
        <v>2</v>
      </c>
      <c r="D103" s="14"/>
      <c r="E103" s="14">
        <v>12</v>
      </c>
      <c r="F103" s="14"/>
      <c r="G103" s="14"/>
      <c r="H103" s="14">
        <v>10</v>
      </c>
      <c r="I103" s="82">
        <f t="shared" si="4"/>
        <v>22</v>
      </c>
      <c r="J103" s="82">
        <f>SUM(Tabla3[[#This Row],[Total horas equipo]]+J102)</f>
        <v>1676</v>
      </c>
      <c r="K103" s="14">
        <v>9</v>
      </c>
      <c r="L103" s="14">
        <f>Tabla3[[#This Row],[Total horas equipo]]*100/2350</f>
        <v>0.93617021276595747</v>
      </c>
      <c r="M103" s="14">
        <f>Tabla3[[#This Row],[Valor Planificado (VP)]]+M102</f>
        <v>71.319148936170251</v>
      </c>
    </row>
    <row r="104" spans="1:13">
      <c r="A104" s="47" t="s">
        <v>195</v>
      </c>
      <c r="B104" s="45" t="s">
        <v>196</v>
      </c>
      <c r="C104" s="46"/>
      <c r="D104" s="46"/>
      <c r="E104" s="46"/>
      <c r="F104" s="46"/>
      <c r="G104" s="46"/>
      <c r="H104" s="46"/>
      <c r="I104" s="83"/>
      <c r="J104" s="55">
        <f>SUM(Tabla3[[#This Row],[Total horas equipo]]+J103)</f>
        <v>1676</v>
      </c>
      <c r="K104" s="46">
        <v>9</v>
      </c>
      <c r="L104" s="46"/>
      <c r="M104" s="46"/>
    </row>
    <row r="105" spans="1:13">
      <c r="A105" s="16" t="s">
        <v>197</v>
      </c>
      <c r="B105" s="15" t="s">
        <v>198</v>
      </c>
      <c r="C105" s="14">
        <v>1</v>
      </c>
      <c r="D105" s="14">
        <v>10</v>
      </c>
      <c r="E105" s="14"/>
      <c r="F105" s="14"/>
      <c r="G105" s="14"/>
      <c r="H105" s="14"/>
      <c r="I105" s="82">
        <f xml:space="preserve"> SUM(D105:H105)</f>
        <v>10</v>
      </c>
      <c r="J105" s="82">
        <f>SUM(Tabla3[[#This Row],[Total horas equipo]]+J104)</f>
        <v>1686</v>
      </c>
      <c r="K105" s="14">
        <v>9</v>
      </c>
      <c r="L105" s="14">
        <f>Tabla3[[#This Row],[Total horas equipo]]*100/2350</f>
        <v>0.42553191489361702</v>
      </c>
      <c r="M105" s="14">
        <f>Tabla3[[#This Row],[Valor Planificado (VP)]]+M103</f>
        <v>71.744680851063862</v>
      </c>
    </row>
    <row r="106" spans="1:13">
      <c r="A106" s="16" t="s">
        <v>199</v>
      </c>
      <c r="B106" s="15" t="s">
        <v>200</v>
      </c>
      <c r="C106" s="14">
        <v>1</v>
      </c>
      <c r="D106" s="14"/>
      <c r="E106" s="14"/>
      <c r="F106" s="14">
        <v>10</v>
      </c>
      <c r="G106" s="14"/>
      <c r="H106" s="14"/>
      <c r="I106" s="82">
        <f xml:space="preserve"> SUM(D106:H106)</f>
        <v>10</v>
      </c>
      <c r="J106" s="82">
        <f>SUM(Tabla3[[#This Row],[Total horas equipo]]+J105)</f>
        <v>1696</v>
      </c>
      <c r="K106" s="14">
        <v>9</v>
      </c>
      <c r="L106" s="14">
        <f>Tabla3[[#This Row],[Total horas equipo]]*100/2350</f>
        <v>0.42553191489361702</v>
      </c>
      <c r="M106" s="14">
        <f>Tabla3[[#This Row],[Valor Planificado (VP)]]+M105</f>
        <v>72.170212765957473</v>
      </c>
    </row>
    <row r="107" spans="1:13">
      <c r="A107" s="16" t="s">
        <v>201</v>
      </c>
      <c r="B107" s="15" t="s">
        <v>202</v>
      </c>
      <c r="C107" s="14">
        <v>1</v>
      </c>
      <c r="D107" s="14"/>
      <c r="E107" s="14"/>
      <c r="F107" s="14"/>
      <c r="G107" s="14"/>
      <c r="H107" s="14">
        <v>10</v>
      </c>
      <c r="I107" s="82">
        <f xml:space="preserve"> SUM(D107:H107)</f>
        <v>10</v>
      </c>
      <c r="J107" s="82">
        <f>SUM(Tabla3[[#This Row],[Total horas equipo]]+J106)</f>
        <v>1706</v>
      </c>
      <c r="K107" s="14">
        <v>9</v>
      </c>
      <c r="L107" s="14">
        <f>Tabla3[[#This Row],[Total horas equipo]]*100/2350</f>
        <v>0.42553191489361702</v>
      </c>
      <c r="M107" s="14">
        <f>Tabla3[[#This Row],[Valor Planificado (VP)]]+M106</f>
        <v>72.595744680851084</v>
      </c>
    </row>
    <row r="108" spans="1:13">
      <c r="A108" s="63" t="s">
        <v>203</v>
      </c>
      <c r="B108" s="61" t="s">
        <v>204</v>
      </c>
      <c r="C108" s="62"/>
      <c r="D108" s="62"/>
      <c r="E108" s="62"/>
      <c r="F108" s="62"/>
      <c r="G108" s="62"/>
      <c r="H108" s="62"/>
      <c r="I108" s="85"/>
      <c r="J108" s="87">
        <f>SUM(Tabla3[[#This Row],[Total horas equipo]]+J160)</f>
        <v>0</v>
      </c>
      <c r="K108" s="62"/>
      <c r="L108" s="62"/>
      <c r="M108" s="62"/>
    </row>
    <row r="109" spans="1:13">
      <c r="A109" s="44" t="s">
        <v>205</v>
      </c>
      <c r="B109" s="45" t="s">
        <v>206</v>
      </c>
      <c r="C109" s="46"/>
      <c r="D109" s="46"/>
      <c r="E109" s="46"/>
      <c r="F109" s="46"/>
      <c r="G109" s="46"/>
      <c r="H109" s="46"/>
      <c r="I109" s="83"/>
      <c r="J109" s="55">
        <f>SUM(Tabla3[[#This Row],[Total horas equipo]]+J108)</f>
        <v>0</v>
      </c>
      <c r="K109" s="46"/>
      <c r="L109" s="46"/>
      <c r="M109" s="46"/>
    </row>
    <row r="110" spans="1:13">
      <c r="A110" s="16" t="s">
        <v>207</v>
      </c>
      <c r="B110" s="15" t="s">
        <v>208</v>
      </c>
      <c r="C110" s="14">
        <v>2</v>
      </c>
      <c r="D110" s="14"/>
      <c r="E110" s="14">
        <v>10</v>
      </c>
      <c r="F110" s="14">
        <v>10</v>
      </c>
      <c r="G110" s="14"/>
      <c r="H110" s="14"/>
      <c r="I110" s="82">
        <f xml:space="preserve"> SUM(D110:H110)</f>
        <v>20</v>
      </c>
      <c r="J110" s="82">
        <f>SUM(Tabla3[[#This Row],[Total horas equipo]]+J107)</f>
        <v>1726</v>
      </c>
      <c r="K110" s="14">
        <v>9</v>
      </c>
      <c r="L110" s="14">
        <f>Tabla3[[#This Row],[Total horas equipo]]*100/2350</f>
        <v>0.85106382978723405</v>
      </c>
      <c r="M110" s="14">
        <f>Tabla3[[#This Row],[Valor Planificado (VP)]]+M107</f>
        <v>73.44680851063832</v>
      </c>
    </row>
    <row r="111" spans="1:13">
      <c r="A111" s="16" t="s">
        <v>209</v>
      </c>
      <c r="B111" s="15" t="s">
        <v>210</v>
      </c>
      <c r="C111" s="14">
        <v>2</v>
      </c>
      <c r="D111" s="14">
        <v>12</v>
      </c>
      <c r="E111" s="14"/>
      <c r="F111" s="14"/>
      <c r="G111" s="14">
        <v>12</v>
      </c>
      <c r="H111" s="14"/>
      <c r="I111" s="82">
        <f xml:space="preserve"> SUM(D111:H111)</f>
        <v>24</v>
      </c>
      <c r="J111" s="82">
        <f>SUM(Tabla3[[#This Row],[Total horas equipo]]+J110)</f>
        <v>1750</v>
      </c>
      <c r="K111" s="14">
        <v>9</v>
      </c>
      <c r="L111" s="14">
        <f>Tabla3[[#This Row],[Total horas equipo]]*100/2350</f>
        <v>1.0212765957446808</v>
      </c>
      <c r="M111" s="14">
        <f>Tabla3[[#This Row],[Valor Planificado (VP)]]+M110</f>
        <v>74.468085106383</v>
      </c>
    </row>
    <row r="112" spans="1:13">
      <c r="A112" s="16" t="s">
        <v>211</v>
      </c>
      <c r="B112" s="15" t="s">
        <v>212</v>
      </c>
      <c r="C112" s="14">
        <v>1</v>
      </c>
      <c r="D112" s="14"/>
      <c r="E112" s="14"/>
      <c r="F112" s="14"/>
      <c r="G112" s="14"/>
      <c r="H112" s="14">
        <v>10</v>
      </c>
      <c r="I112" s="82">
        <f xml:space="preserve"> SUM(D112:H112)</f>
        <v>10</v>
      </c>
      <c r="J112" s="82">
        <f>SUM(Tabla3[[#This Row],[Total horas equipo]]+J111)</f>
        <v>1760</v>
      </c>
      <c r="K112" s="14">
        <v>9</v>
      </c>
      <c r="L112" s="14">
        <f>Tabla3[[#This Row],[Total horas equipo]]*100/2350</f>
        <v>0.42553191489361702</v>
      </c>
      <c r="M112" s="14">
        <f>Tabla3[[#This Row],[Valor Planificado (VP)]]+M111</f>
        <v>74.893617021276611</v>
      </c>
    </row>
    <row r="113" spans="1:13">
      <c r="A113" s="50" t="s">
        <v>349</v>
      </c>
      <c r="B113" s="51" t="s">
        <v>345</v>
      </c>
      <c r="C113" s="52">
        <v>5</v>
      </c>
      <c r="D113" s="52">
        <v>8</v>
      </c>
      <c r="E113" s="52">
        <v>8</v>
      </c>
      <c r="F113" s="52">
        <v>8</v>
      </c>
      <c r="G113" s="52">
        <v>8</v>
      </c>
      <c r="H113" s="52">
        <v>8</v>
      </c>
      <c r="I113" s="52">
        <f xml:space="preserve"> SUM(D113:H113)</f>
        <v>40</v>
      </c>
      <c r="J113" s="52">
        <f>SUM(Tabla3[[#This Row],[Total horas equipo]]+J112)</f>
        <v>1800</v>
      </c>
      <c r="K113" s="52">
        <v>9</v>
      </c>
      <c r="L113" s="56">
        <f>Tabla3[[#This Row],[Total horas equipo]]*100/2350</f>
        <v>1.7021276595744681</v>
      </c>
      <c r="M113" s="56">
        <f>Tabla3[[#This Row],[Valor Planificado (VP)]]+M112</f>
        <v>76.595744680851084</v>
      </c>
    </row>
    <row r="114" spans="1:13">
      <c r="A114" s="47" t="s">
        <v>213</v>
      </c>
      <c r="B114" s="45" t="s">
        <v>214</v>
      </c>
      <c r="C114" s="46"/>
      <c r="D114" s="46"/>
      <c r="E114" s="46"/>
      <c r="F114" s="46"/>
      <c r="G114" s="46"/>
      <c r="H114" s="46"/>
      <c r="I114" s="83"/>
      <c r="J114" s="55">
        <f>SUM(Tabla3[[#This Row],[Total horas equipo]]+J113)</f>
        <v>1800</v>
      </c>
      <c r="K114" s="46"/>
      <c r="L114" s="46"/>
      <c r="M114" s="46"/>
    </row>
    <row r="115" spans="1:13">
      <c r="A115" s="17" t="s">
        <v>215</v>
      </c>
      <c r="B115" s="15" t="s">
        <v>216</v>
      </c>
      <c r="C115" s="14">
        <v>2</v>
      </c>
      <c r="D115" s="14">
        <v>9</v>
      </c>
      <c r="E115" s="14">
        <v>9</v>
      </c>
      <c r="F115" s="14"/>
      <c r="G115" s="14"/>
      <c r="H115" s="14"/>
      <c r="I115" s="82">
        <f xml:space="preserve"> SUM(D115:H115)</f>
        <v>18</v>
      </c>
      <c r="J115" s="82">
        <f>SUM(Tabla3[[#This Row],[Total horas equipo]]+J114)</f>
        <v>1818</v>
      </c>
      <c r="K115" s="14">
        <v>10</v>
      </c>
      <c r="L115" s="14">
        <f>Tabla3[[#This Row],[Total horas equipo]]*100/2350</f>
        <v>0.76595744680851063</v>
      </c>
      <c r="M115" s="14">
        <f>Tabla3[[#This Row],[Valor Planificado (VP)]]+M113</f>
        <v>77.361702127659598</v>
      </c>
    </row>
    <row r="116" spans="1:13">
      <c r="A116" s="17" t="s">
        <v>217</v>
      </c>
      <c r="B116" s="15" t="s">
        <v>218</v>
      </c>
      <c r="C116" s="14">
        <v>2</v>
      </c>
      <c r="D116" s="14"/>
      <c r="E116" s="14"/>
      <c r="F116" s="14">
        <v>8</v>
      </c>
      <c r="G116" s="14">
        <v>8</v>
      </c>
      <c r="H116" s="14"/>
      <c r="I116" s="82">
        <f xml:space="preserve"> SUM(D116:H116)</f>
        <v>16</v>
      </c>
      <c r="J116" s="82">
        <f>SUM(Tabla3[[#This Row],[Total horas equipo]]+J115)</f>
        <v>1834</v>
      </c>
      <c r="K116" s="14">
        <v>10</v>
      </c>
      <c r="L116" s="14">
        <f>Tabla3[[#This Row],[Total horas equipo]]*100/2350</f>
        <v>0.68085106382978722</v>
      </c>
      <c r="M116" s="14">
        <f>Tabla3[[#This Row],[Valor Planificado (VP)]]+M115</f>
        <v>78.04255319148939</v>
      </c>
    </row>
    <row r="117" spans="1:13">
      <c r="A117" s="17" t="s">
        <v>219</v>
      </c>
      <c r="B117" s="15" t="s">
        <v>220</v>
      </c>
      <c r="C117" s="14">
        <v>2</v>
      </c>
      <c r="D117" s="14"/>
      <c r="E117" s="14"/>
      <c r="F117" s="14"/>
      <c r="G117" s="14">
        <v>8</v>
      </c>
      <c r="H117" s="14">
        <v>8</v>
      </c>
      <c r="I117" s="82">
        <f xml:space="preserve"> SUM(D117:H117)</f>
        <v>16</v>
      </c>
      <c r="J117" s="82">
        <f>SUM(Tabla3[[#This Row],[Total horas equipo]]+J116)</f>
        <v>1850</v>
      </c>
      <c r="K117" s="14">
        <v>10</v>
      </c>
      <c r="L117" s="14">
        <f>Tabla3[[#This Row],[Total horas equipo]]*100/2350</f>
        <v>0.68085106382978722</v>
      </c>
      <c r="M117" s="14">
        <f>Tabla3[[#This Row],[Valor Planificado (VP)]]+M116</f>
        <v>78.723404255319181</v>
      </c>
    </row>
    <row r="118" spans="1:13">
      <c r="A118" s="17" t="s">
        <v>221</v>
      </c>
      <c r="B118" s="15" t="s">
        <v>222</v>
      </c>
      <c r="C118" s="14">
        <v>2</v>
      </c>
      <c r="D118" s="14"/>
      <c r="E118" s="14">
        <v>8</v>
      </c>
      <c r="F118" s="14">
        <v>8</v>
      </c>
      <c r="G118" s="14"/>
      <c r="H118" s="14"/>
      <c r="I118" s="82">
        <f xml:space="preserve"> SUM(D118:H118)</f>
        <v>16</v>
      </c>
      <c r="J118" s="82">
        <f>SUM(Tabla3[[#This Row],[Total horas equipo]]+J117)</f>
        <v>1866</v>
      </c>
      <c r="K118" s="14">
        <v>10</v>
      </c>
      <c r="L118" s="14">
        <f>Tabla3[[#This Row],[Total horas equipo]]*100/2350</f>
        <v>0.68085106382978722</v>
      </c>
      <c r="M118" s="14">
        <f>Tabla3[[#This Row],[Valor Planificado (VP)]]+M117</f>
        <v>79.404255319148973</v>
      </c>
    </row>
    <row r="119" spans="1:13">
      <c r="A119" s="17" t="s">
        <v>223</v>
      </c>
      <c r="B119" s="15" t="s">
        <v>224</v>
      </c>
      <c r="C119" s="14">
        <v>2</v>
      </c>
      <c r="D119" s="14">
        <v>11</v>
      </c>
      <c r="E119" s="14"/>
      <c r="F119" s="14"/>
      <c r="G119" s="14"/>
      <c r="H119" s="14">
        <v>8</v>
      </c>
      <c r="I119" s="82">
        <f xml:space="preserve"> SUM(D119:H119)</f>
        <v>19</v>
      </c>
      <c r="J119" s="82">
        <f>SUM(Tabla3[[#This Row],[Total horas equipo]]+J118)</f>
        <v>1885</v>
      </c>
      <c r="K119" s="14">
        <v>10</v>
      </c>
      <c r="L119" s="14">
        <f>Tabla3[[#This Row],[Total horas equipo]]*100/2350</f>
        <v>0.80851063829787229</v>
      </c>
      <c r="M119" s="14">
        <f>Tabla3[[#This Row],[Valor Planificado (VP)]]+M118</f>
        <v>80.212765957446848</v>
      </c>
    </row>
    <row r="120" spans="1:13">
      <c r="A120" s="44" t="s">
        <v>225</v>
      </c>
      <c r="B120" s="45" t="s">
        <v>226</v>
      </c>
      <c r="C120" s="46"/>
      <c r="D120" s="46"/>
      <c r="E120" s="46"/>
      <c r="F120" s="46"/>
      <c r="G120" s="46"/>
      <c r="H120" s="46"/>
      <c r="I120" s="83"/>
      <c r="J120" s="55">
        <f>SUM(Tabla3[[#This Row],[Total horas equipo]]+J119)</f>
        <v>1885</v>
      </c>
      <c r="K120" s="46">
        <v>10</v>
      </c>
      <c r="L120" s="46"/>
      <c r="M120" s="46"/>
    </row>
    <row r="121" spans="1:13">
      <c r="A121" s="16" t="s">
        <v>227</v>
      </c>
      <c r="B121" s="15" t="s">
        <v>228</v>
      </c>
      <c r="C121" s="14">
        <v>1</v>
      </c>
      <c r="D121" s="14">
        <v>11</v>
      </c>
      <c r="E121" s="14"/>
      <c r="F121" s="14"/>
      <c r="G121" s="14"/>
      <c r="H121" s="14"/>
      <c r="I121" s="82">
        <f xml:space="preserve"> SUM(D121:H121)</f>
        <v>11</v>
      </c>
      <c r="J121" s="82">
        <f>SUM(Tabla3[[#This Row],[Total horas equipo]]+J120)</f>
        <v>1896</v>
      </c>
      <c r="K121" s="14">
        <v>10</v>
      </c>
      <c r="L121" s="14">
        <f>Tabla3[[#This Row],[Total horas equipo]]*100/2350</f>
        <v>0.46808510638297873</v>
      </c>
      <c r="M121" s="14">
        <f>Tabla3[[#This Row],[Valor Planificado (VP)]]+M119</f>
        <v>80.68085106382982</v>
      </c>
    </row>
    <row r="122" spans="1:13">
      <c r="A122" s="16" t="s">
        <v>229</v>
      </c>
      <c r="B122" s="15" t="s">
        <v>230</v>
      </c>
      <c r="C122" s="14">
        <v>1</v>
      </c>
      <c r="D122" s="14"/>
      <c r="E122" s="14">
        <v>8</v>
      </c>
      <c r="F122" s="14"/>
      <c r="G122" s="14"/>
      <c r="H122" s="14"/>
      <c r="I122" s="82">
        <f xml:space="preserve"> SUM(D122:H122)</f>
        <v>8</v>
      </c>
      <c r="J122" s="82">
        <f>SUM(Tabla3[[#This Row],[Total horas equipo]]+J121)</f>
        <v>1904</v>
      </c>
      <c r="K122" s="14">
        <v>10</v>
      </c>
      <c r="L122" s="14">
        <f>Tabla3[[#This Row],[Total horas equipo]]*100/2350</f>
        <v>0.34042553191489361</v>
      </c>
      <c r="M122" s="14">
        <f>Tabla3[[#This Row],[Valor Planificado (VP)]]+M121</f>
        <v>81.021276595744709</v>
      </c>
    </row>
    <row r="123" spans="1:13">
      <c r="A123" s="16" t="s">
        <v>231</v>
      </c>
      <c r="B123" s="15" t="s">
        <v>232</v>
      </c>
      <c r="C123" s="14">
        <v>1</v>
      </c>
      <c r="D123" s="14"/>
      <c r="E123" s="14"/>
      <c r="F123" s="14">
        <v>8</v>
      </c>
      <c r="G123" s="14"/>
      <c r="H123" s="14"/>
      <c r="I123" s="82">
        <f xml:space="preserve"> SUM(D123:H123)</f>
        <v>8</v>
      </c>
      <c r="J123" s="82">
        <f>SUM(Tabla3[[#This Row],[Total horas equipo]]+J122)</f>
        <v>1912</v>
      </c>
      <c r="K123" s="14">
        <v>10</v>
      </c>
      <c r="L123" s="14">
        <f>Tabla3[[#This Row],[Total horas equipo]]*100/2350</f>
        <v>0.34042553191489361</v>
      </c>
      <c r="M123" s="14">
        <f>Tabla3[[#This Row],[Valor Planificado (VP)]]+M122</f>
        <v>81.361702127659598</v>
      </c>
    </row>
    <row r="124" spans="1:13">
      <c r="A124" s="44" t="s">
        <v>233</v>
      </c>
      <c r="B124" s="45" t="s">
        <v>234</v>
      </c>
      <c r="C124" s="46"/>
      <c r="D124" s="46"/>
      <c r="E124" s="46"/>
      <c r="F124" s="46"/>
      <c r="G124" s="46"/>
      <c r="H124" s="46"/>
      <c r="I124" s="83"/>
      <c r="J124" s="55">
        <f>SUM(Tabla3[[#This Row],[Total horas equipo]]+J123)</f>
        <v>1912</v>
      </c>
      <c r="K124" s="46">
        <v>10</v>
      </c>
      <c r="L124" s="46"/>
      <c r="M124" s="46"/>
    </row>
    <row r="125" spans="1:13">
      <c r="A125" s="16" t="s">
        <v>235</v>
      </c>
      <c r="B125" s="15" t="s">
        <v>236</v>
      </c>
      <c r="C125" s="14">
        <v>2</v>
      </c>
      <c r="D125" s="14"/>
      <c r="E125" s="14"/>
      <c r="F125" s="14"/>
      <c r="G125" s="14">
        <v>8</v>
      </c>
      <c r="H125" s="14">
        <v>8</v>
      </c>
      <c r="I125" s="82">
        <f xml:space="preserve"> SUM(D125:H125)</f>
        <v>16</v>
      </c>
      <c r="J125" s="82">
        <f>SUM(Tabla3[[#This Row],[Total horas equipo]]+J124)</f>
        <v>1928</v>
      </c>
      <c r="K125" s="14">
        <v>10</v>
      </c>
      <c r="L125" s="14">
        <f>Tabla3[[#This Row],[Total horas equipo]]*100/2350</f>
        <v>0.68085106382978722</v>
      </c>
      <c r="M125" s="14">
        <f>Tabla3[[#This Row],[Valor Planificado (VP)]]+M123</f>
        <v>82.04255319148939</v>
      </c>
    </row>
    <row r="126" spans="1:13">
      <c r="A126" s="16" t="s">
        <v>237</v>
      </c>
      <c r="B126" s="15" t="s">
        <v>238</v>
      </c>
      <c r="C126" s="14">
        <v>2</v>
      </c>
      <c r="D126" s="14"/>
      <c r="E126" s="14"/>
      <c r="F126" s="14">
        <v>8</v>
      </c>
      <c r="G126" s="14">
        <v>8</v>
      </c>
      <c r="H126" s="14"/>
      <c r="I126" s="82">
        <f xml:space="preserve"> SUM(D126:H126)</f>
        <v>16</v>
      </c>
      <c r="J126" s="82">
        <f>SUM(Tabla3[[#This Row],[Total horas equipo]]+J125)</f>
        <v>1944</v>
      </c>
      <c r="K126" s="14">
        <v>10</v>
      </c>
      <c r="L126" s="14">
        <f>Tabla3[[#This Row],[Total horas equipo]]*100/2350</f>
        <v>0.68085106382978722</v>
      </c>
      <c r="M126" s="14">
        <f>Tabla3[[#This Row],[Valor Planificado (VP)]]+M125</f>
        <v>82.723404255319181</v>
      </c>
    </row>
    <row r="127" spans="1:13">
      <c r="A127" s="16" t="s">
        <v>217</v>
      </c>
      <c r="B127" s="15" t="s">
        <v>232</v>
      </c>
      <c r="C127" s="14">
        <v>2</v>
      </c>
      <c r="D127" s="14">
        <v>8</v>
      </c>
      <c r="E127" s="14">
        <v>8</v>
      </c>
      <c r="F127" s="14"/>
      <c r="G127" s="14"/>
      <c r="H127" s="14"/>
      <c r="I127" s="82">
        <f xml:space="preserve"> SUM(D127:H127)</f>
        <v>16</v>
      </c>
      <c r="J127" s="82">
        <f>SUM(Tabla3[[#This Row],[Total horas equipo]]+J126)</f>
        <v>1960</v>
      </c>
      <c r="K127" s="14">
        <v>10</v>
      </c>
      <c r="L127" s="14">
        <f>Tabla3[[#This Row],[Total horas equipo]]*100/2350</f>
        <v>0.68085106382978722</v>
      </c>
      <c r="M127" s="14">
        <f>Tabla3[[#This Row],[Valor Planificado (VP)]]+M126</f>
        <v>83.404255319148973</v>
      </c>
    </row>
    <row r="128" spans="1:13">
      <c r="A128" s="50" t="s">
        <v>349</v>
      </c>
      <c r="B128" s="51" t="s">
        <v>345</v>
      </c>
      <c r="C128" s="52">
        <v>5</v>
      </c>
      <c r="D128" s="52">
        <v>8</v>
      </c>
      <c r="E128" s="52">
        <v>8</v>
      </c>
      <c r="F128" s="52">
        <v>8</v>
      </c>
      <c r="G128" s="52">
        <v>8</v>
      </c>
      <c r="H128" s="52">
        <v>8</v>
      </c>
      <c r="I128" s="52">
        <f xml:space="preserve"> SUM(D128:H128)</f>
        <v>40</v>
      </c>
      <c r="J128" s="52">
        <f>SUM(Tabla3[[#This Row],[Total horas equipo]]+J127)</f>
        <v>2000</v>
      </c>
      <c r="K128" s="52">
        <v>10</v>
      </c>
      <c r="L128" s="56">
        <f>Tabla3[[#This Row],[Total horas equipo]]*100/2350</f>
        <v>1.7021276595744681</v>
      </c>
      <c r="M128" s="56">
        <f>Tabla3[[#This Row],[Valor Planificado (VP)]]+M127</f>
        <v>85.106382978723445</v>
      </c>
    </row>
    <row r="129" spans="1:13">
      <c r="A129" s="44" t="s">
        <v>239</v>
      </c>
      <c r="B129" s="45" t="s">
        <v>240</v>
      </c>
      <c r="C129" s="46"/>
      <c r="D129" s="46"/>
      <c r="E129" s="46"/>
      <c r="F129" s="46"/>
      <c r="G129" s="46"/>
      <c r="H129" s="46"/>
      <c r="I129" s="83"/>
      <c r="J129" s="55">
        <f>SUM(Tabla3[[#This Row],[Total horas equipo]]+J128)</f>
        <v>2000</v>
      </c>
      <c r="K129" s="46"/>
      <c r="L129" s="46"/>
      <c r="M129" s="46"/>
    </row>
    <row r="130" spans="1:13">
      <c r="A130" s="16" t="s">
        <v>241</v>
      </c>
      <c r="B130" s="15" t="s">
        <v>242</v>
      </c>
      <c r="C130" s="14">
        <v>2</v>
      </c>
      <c r="D130" s="14"/>
      <c r="E130" s="14"/>
      <c r="F130" s="14">
        <v>8</v>
      </c>
      <c r="G130" s="14"/>
      <c r="H130" s="14">
        <v>8</v>
      </c>
      <c r="I130" s="82">
        <f xml:space="preserve"> SUM(D130:H130)</f>
        <v>16</v>
      </c>
      <c r="J130" s="82">
        <f>SUM(Tabla3[[#This Row],[Total horas equipo]]+J129)</f>
        <v>2016</v>
      </c>
      <c r="K130" s="14">
        <v>11</v>
      </c>
      <c r="L130" s="14">
        <f>Tabla3[[#This Row],[Total horas equipo]]*100/2350</f>
        <v>0.68085106382978722</v>
      </c>
      <c r="M130" s="14">
        <f>Tabla3[[#This Row],[Valor Planificado (VP)]]+M128</f>
        <v>85.787234042553237</v>
      </c>
    </row>
    <row r="131" spans="1:13">
      <c r="A131" s="16" t="s">
        <v>243</v>
      </c>
      <c r="B131" s="15" t="s">
        <v>244</v>
      </c>
      <c r="C131" s="14">
        <v>2</v>
      </c>
      <c r="D131" s="14">
        <v>8</v>
      </c>
      <c r="E131" s="14">
        <v>8</v>
      </c>
      <c r="F131" s="14"/>
      <c r="G131" s="14"/>
      <c r="H131" s="14"/>
      <c r="I131" s="82">
        <f xml:space="preserve"> SUM(D131:H131)</f>
        <v>16</v>
      </c>
      <c r="J131" s="82">
        <f>SUM(Tabla3[[#This Row],[Total horas equipo]]+J130)</f>
        <v>2032</v>
      </c>
      <c r="K131" s="14">
        <v>11</v>
      </c>
      <c r="L131" s="14">
        <f>Tabla3[[#This Row],[Total horas equipo]]*100/2350</f>
        <v>0.68085106382978722</v>
      </c>
      <c r="M131" s="14">
        <f>Tabla3[[#This Row],[Valor Planificado (VP)]]+M130</f>
        <v>86.468085106383029</v>
      </c>
    </row>
    <row r="132" spans="1:13">
      <c r="A132" s="16" t="s">
        <v>245</v>
      </c>
      <c r="B132" s="15" t="s">
        <v>246</v>
      </c>
      <c r="C132" s="14">
        <v>2</v>
      </c>
      <c r="D132" s="14"/>
      <c r="E132" s="14"/>
      <c r="F132" s="14"/>
      <c r="G132" s="14">
        <v>10</v>
      </c>
      <c r="H132" s="14">
        <v>8</v>
      </c>
      <c r="I132" s="82">
        <f xml:space="preserve"> SUM(D132:H132)</f>
        <v>18</v>
      </c>
      <c r="J132" s="82">
        <f>SUM(Tabla3[[#This Row],[Total horas equipo]]+J131)</f>
        <v>2050</v>
      </c>
      <c r="K132" s="14">
        <v>11</v>
      </c>
      <c r="L132" s="14">
        <f>Tabla3[[#This Row],[Total horas equipo]]*100/2350</f>
        <v>0.76595744680851063</v>
      </c>
      <c r="M132" s="14">
        <f>Tabla3[[#This Row],[Valor Planificado (VP)]]+M131</f>
        <v>87.234042553191543</v>
      </c>
    </row>
    <row r="133" spans="1:13">
      <c r="A133" s="44" t="s">
        <v>247</v>
      </c>
      <c r="B133" s="45" t="s">
        <v>248</v>
      </c>
      <c r="C133" s="46"/>
      <c r="D133" s="46"/>
      <c r="E133" s="46"/>
      <c r="F133" s="46"/>
      <c r="G133" s="46"/>
      <c r="H133" s="46"/>
      <c r="I133" s="83"/>
      <c r="J133" s="55">
        <f>SUM(Tabla3[[#This Row],[Total horas equipo]]+J132)</f>
        <v>2050</v>
      </c>
      <c r="K133" s="46">
        <v>11</v>
      </c>
      <c r="L133" s="46"/>
      <c r="M133" s="46"/>
    </row>
    <row r="134" spans="1:13">
      <c r="A134" s="16" t="s">
        <v>249</v>
      </c>
      <c r="B134" s="15" t="s">
        <v>250</v>
      </c>
      <c r="C134" s="14">
        <v>1</v>
      </c>
      <c r="D134" s="14">
        <v>10</v>
      </c>
      <c r="E134" s="14"/>
      <c r="F134" s="14"/>
      <c r="G134" s="14"/>
      <c r="H134" s="14"/>
      <c r="I134" s="82">
        <f xml:space="preserve"> SUM(D134:H134)</f>
        <v>10</v>
      </c>
      <c r="J134" s="82">
        <f>SUM(Tabla3[[#This Row],[Total horas equipo]]+J133)</f>
        <v>2060</v>
      </c>
      <c r="K134" s="14">
        <v>11</v>
      </c>
      <c r="L134" s="14">
        <f>Tabla3[[#This Row],[Total horas equipo]]*100/2350</f>
        <v>0.42553191489361702</v>
      </c>
      <c r="M134" s="14">
        <f>Tabla3[[#This Row],[Valor Planificado (VP)]]+M132</f>
        <v>87.659574468085154</v>
      </c>
    </row>
    <row r="135" spans="1:13">
      <c r="A135" s="16" t="s">
        <v>251</v>
      </c>
      <c r="B135" s="15" t="s">
        <v>252</v>
      </c>
      <c r="C135" s="14">
        <v>2</v>
      </c>
      <c r="D135" s="14"/>
      <c r="E135" s="14">
        <v>10</v>
      </c>
      <c r="F135" s="14">
        <v>10</v>
      </c>
      <c r="G135" s="14"/>
      <c r="H135" s="14"/>
      <c r="I135" s="82">
        <f xml:space="preserve"> SUM(D135:H135)</f>
        <v>20</v>
      </c>
      <c r="J135" s="82">
        <f>SUM(Tabla3[[#This Row],[Total horas equipo]]+J134)</f>
        <v>2080</v>
      </c>
      <c r="K135" s="14">
        <v>11</v>
      </c>
      <c r="L135" s="14">
        <f>Tabla3[[#This Row],[Total horas equipo]]*100/2350</f>
        <v>0.85106382978723405</v>
      </c>
      <c r="M135" s="14">
        <f>Tabla3[[#This Row],[Valor Planificado (VP)]]+M134</f>
        <v>88.51063829787239</v>
      </c>
    </row>
    <row r="136" spans="1:13">
      <c r="A136" s="16" t="s">
        <v>253</v>
      </c>
      <c r="B136" s="15" t="s">
        <v>254</v>
      </c>
      <c r="C136" s="14">
        <v>2</v>
      </c>
      <c r="D136" s="14">
        <v>10</v>
      </c>
      <c r="E136" s="14"/>
      <c r="F136" s="14"/>
      <c r="G136" s="14">
        <v>10</v>
      </c>
      <c r="H136" s="14"/>
      <c r="I136" s="82">
        <f xml:space="preserve"> SUM(D136:H136)</f>
        <v>20</v>
      </c>
      <c r="J136" s="82">
        <f>SUM(Tabla3[[#This Row],[Total horas equipo]]+J135)</f>
        <v>2100</v>
      </c>
      <c r="K136" s="14">
        <v>11</v>
      </c>
      <c r="L136" s="14">
        <f>Tabla3[[#This Row],[Total horas equipo]]*100/2350</f>
        <v>0.85106382978723405</v>
      </c>
      <c r="M136" s="14">
        <f>Tabla3[[#This Row],[Valor Planificado (VP)]]+M135</f>
        <v>89.361702127659626</v>
      </c>
    </row>
    <row r="137" spans="1:13">
      <c r="A137" s="63" t="s">
        <v>255</v>
      </c>
      <c r="B137" s="61" t="s">
        <v>256</v>
      </c>
      <c r="C137" s="62"/>
      <c r="D137" s="62"/>
      <c r="E137" s="62"/>
      <c r="F137" s="62"/>
      <c r="G137" s="62"/>
      <c r="H137" s="62"/>
      <c r="I137" s="85"/>
      <c r="J137" s="87">
        <f>SUM(Tabla3[[#This Row],[Total horas equipo]]+J158)</f>
        <v>0</v>
      </c>
      <c r="K137" s="62"/>
      <c r="L137" s="62"/>
      <c r="M137" s="62"/>
    </row>
    <row r="138" spans="1:13">
      <c r="A138" s="47" t="s">
        <v>257</v>
      </c>
      <c r="B138" s="45" t="s">
        <v>258</v>
      </c>
      <c r="C138" s="46"/>
      <c r="D138" s="46"/>
      <c r="E138" s="46"/>
      <c r="F138" s="46"/>
      <c r="G138" s="46"/>
      <c r="H138" s="46"/>
      <c r="I138" s="83"/>
      <c r="J138" s="55">
        <f>SUM(Tabla3[[#This Row],[Total horas equipo]]+J137)</f>
        <v>0</v>
      </c>
      <c r="K138" s="46"/>
      <c r="L138" s="46"/>
      <c r="M138" s="46"/>
    </row>
    <row r="139" spans="1:13">
      <c r="A139" s="16" t="s">
        <v>259</v>
      </c>
      <c r="B139" s="15" t="s">
        <v>260</v>
      </c>
      <c r="C139" s="14">
        <v>2</v>
      </c>
      <c r="D139" s="14">
        <v>10</v>
      </c>
      <c r="E139" s="14">
        <v>10</v>
      </c>
      <c r="F139" s="14"/>
      <c r="G139" s="14"/>
      <c r="H139" s="14"/>
      <c r="I139" s="82">
        <f xml:space="preserve"> SUM(D139:H139)</f>
        <v>20</v>
      </c>
      <c r="J139" s="82">
        <f>SUM(Tabla3[[#This Row],[Total horas equipo]]+J136)</f>
        <v>2120</v>
      </c>
      <c r="K139" s="14">
        <v>11</v>
      </c>
      <c r="L139" s="14">
        <f>Tabla3[[#This Row],[Total horas equipo]]*100/2350</f>
        <v>0.85106382978723405</v>
      </c>
      <c r="M139" s="14">
        <f>Tabla3[[#This Row],[Valor Planificado (VP)]]+M136</f>
        <v>90.212765957446862</v>
      </c>
    </row>
    <row r="140" spans="1:13">
      <c r="A140" s="16" t="s">
        <v>261</v>
      </c>
      <c r="B140" s="15" t="s">
        <v>262</v>
      </c>
      <c r="C140" s="14">
        <v>2</v>
      </c>
      <c r="D140" s="14"/>
      <c r="E140" s="14"/>
      <c r="F140" s="14">
        <v>10</v>
      </c>
      <c r="G140" s="14">
        <v>10</v>
      </c>
      <c r="H140" s="14"/>
      <c r="I140" s="82">
        <f xml:space="preserve"> SUM(D140:H140)</f>
        <v>20</v>
      </c>
      <c r="J140" s="82">
        <f>SUM(Tabla3[[#This Row],[Total horas equipo]]+J139)</f>
        <v>2140</v>
      </c>
      <c r="K140" s="14">
        <v>11</v>
      </c>
      <c r="L140" s="14">
        <f>Tabla3[[#This Row],[Total horas equipo]]*100/2350</f>
        <v>0.85106382978723405</v>
      </c>
      <c r="M140" s="14">
        <f>Tabla3[[#This Row],[Valor Planificado (VP)]]+M139</f>
        <v>91.063829787234098</v>
      </c>
    </row>
    <row r="141" spans="1:13">
      <c r="A141" s="16" t="s">
        <v>263</v>
      </c>
      <c r="B141" s="15" t="s">
        <v>264</v>
      </c>
      <c r="C141" s="14">
        <v>2</v>
      </c>
      <c r="D141" s="14"/>
      <c r="E141" s="14"/>
      <c r="F141" s="14"/>
      <c r="G141" s="14">
        <v>10</v>
      </c>
      <c r="H141" s="14">
        <v>10</v>
      </c>
      <c r="I141" s="82">
        <f t="shared" ref="I141:I153" si="5" xml:space="preserve"> SUM(D141:H141)</f>
        <v>20</v>
      </c>
      <c r="J141" s="82">
        <f>SUM(Tabla3[[#This Row],[Total horas equipo]]+J140)</f>
        <v>2160</v>
      </c>
      <c r="K141" s="14">
        <v>11</v>
      </c>
      <c r="L141" s="14">
        <f>Tabla3[[#This Row],[Total horas equipo]]*100/2350</f>
        <v>0.85106382978723405</v>
      </c>
      <c r="M141" s="14">
        <f>Tabla3[[#This Row],[Valor Planificado (VP)]]+M140</f>
        <v>91.914893617021335</v>
      </c>
    </row>
    <row r="142" spans="1:13">
      <c r="A142" s="47" t="s">
        <v>265</v>
      </c>
      <c r="B142" s="45" t="s">
        <v>266</v>
      </c>
      <c r="C142" s="46"/>
      <c r="D142" s="46"/>
      <c r="E142" s="46"/>
      <c r="F142" s="46"/>
      <c r="G142" s="46"/>
      <c r="H142" s="46"/>
      <c r="I142" s="55">
        <f t="shared" si="5"/>
        <v>0</v>
      </c>
      <c r="J142" s="55">
        <f>SUM(Tabla3[[#This Row],[Total horas equipo]]+J141)</f>
        <v>2160</v>
      </c>
      <c r="K142" s="46"/>
      <c r="L142" s="46"/>
      <c r="M142" s="46"/>
    </row>
    <row r="143" spans="1:13">
      <c r="A143" s="50" t="s">
        <v>349</v>
      </c>
      <c r="B143" s="51" t="s">
        <v>345</v>
      </c>
      <c r="C143" s="52">
        <v>5</v>
      </c>
      <c r="D143" s="52">
        <v>8</v>
      </c>
      <c r="E143" s="52">
        <v>8</v>
      </c>
      <c r="F143" s="52">
        <v>8</v>
      </c>
      <c r="G143" s="52">
        <v>8</v>
      </c>
      <c r="H143" s="52">
        <v>8</v>
      </c>
      <c r="I143" s="52">
        <f t="shared" si="5"/>
        <v>40</v>
      </c>
      <c r="J143" s="52">
        <f>SUM(Tabla3[[#This Row],[Total horas equipo]]+J142)</f>
        <v>2200</v>
      </c>
      <c r="K143" s="52">
        <v>11</v>
      </c>
      <c r="L143" s="56">
        <f>Tabla3[[#This Row],[Total horas equipo]]*100/2350</f>
        <v>1.7021276595744681</v>
      </c>
      <c r="M143" s="56">
        <f>Tabla3[[#This Row],[Valor Planificado (VP)]]+M141</f>
        <v>93.617021276595807</v>
      </c>
    </row>
    <row r="144" spans="1:13">
      <c r="A144" s="16" t="s">
        <v>267</v>
      </c>
      <c r="B144" s="15" t="s">
        <v>268</v>
      </c>
      <c r="C144" s="14">
        <v>1</v>
      </c>
      <c r="D144" s="14">
        <v>10</v>
      </c>
      <c r="E144" s="14"/>
      <c r="F144" s="14"/>
      <c r="G144" s="14"/>
      <c r="H144" s="14"/>
      <c r="I144" s="82">
        <f t="shared" si="5"/>
        <v>10</v>
      </c>
      <c r="J144" s="82">
        <f>SUM(Tabla3[[#This Row],[Total horas equipo]]+J143)</f>
        <v>2210</v>
      </c>
      <c r="K144" s="14">
        <v>12</v>
      </c>
      <c r="L144" s="14">
        <f>Tabla3[[#This Row],[Total horas equipo]]*100/2350</f>
        <v>0.42553191489361702</v>
      </c>
      <c r="M144" s="14">
        <f>Tabla3[[#This Row],[Valor Planificado (VP)]]+M143</f>
        <v>94.042553191489418</v>
      </c>
    </row>
    <row r="145" spans="1:13">
      <c r="A145" s="16" t="s">
        <v>269</v>
      </c>
      <c r="B145" s="15" t="s">
        <v>270</v>
      </c>
      <c r="C145" s="14">
        <v>2</v>
      </c>
      <c r="D145" s="14"/>
      <c r="E145" s="14">
        <v>10</v>
      </c>
      <c r="F145" s="14">
        <v>10</v>
      </c>
      <c r="G145" s="14"/>
      <c r="H145" s="14"/>
      <c r="I145" s="82">
        <f t="shared" si="5"/>
        <v>20</v>
      </c>
      <c r="J145" s="82">
        <f>SUM(Tabla3[[#This Row],[Total horas equipo]]+J144)</f>
        <v>2230</v>
      </c>
      <c r="K145" s="14">
        <v>12</v>
      </c>
      <c r="L145" s="14">
        <f>Tabla3[[#This Row],[Total horas equipo]]*100/2350</f>
        <v>0.85106382978723405</v>
      </c>
      <c r="M145" s="14">
        <f>Tabla3[[#This Row],[Valor Planificado (VP)]]+M144</f>
        <v>94.893617021276654</v>
      </c>
    </row>
    <row r="146" spans="1:13">
      <c r="A146" s="16" t="s">
        <v>271</v>
      </c>
      <c r="B146" s="15" t="s">
        <v>272</v>
      </c>
      <c r="C146" s="14">
        <v>1</v>
      </c>
      <c r="D146" s="14"/>
      <c r="E146" s="14"/>
      <c r="F146" s="14"/>
      <c r="G146" s="14">
        <v>10</v>
      </c>
      <c r="H146" s="14"/>
      <c r="I146" s="82">
        <f t="shared" si="5"/>
        <v>10</v>
      </c>
      <c r="J146" s="82">
        <f>SUM(Tabla3[[#This Row],[Total horas equipo]]+J145)</f>
        <v>2240</v>
      </c>
      <c r="K146" s="14">
        <v>12</v>
      </c>
      <c r="L146" s="14">
        <f>Tabla3[[#This Row],[Total horas equipo]]*100/2350</f>
        <v>0.42553191489361702</v>
      </c>
      <c r="M146" s="14">
        <f>Tabla3[[#This Row],[Valor Planificado (VP)]]+M145</f>
        <v>95.319148936170265</v>
      </c>
    </row>
    <row r="147" spans="1:13">
      <c r="A147" s="44" t="s">
        <v>273</v>
      </c>
      <c r="B147" s="45" t="s">
        <v>274</v>
      </c>
      <c r="C147" s="46"/>
      <c r="D147" s="46"/>
      <c r="E147" s="46"/>
      <c r="F147" s="46"/>
      <c r="G147" s="46"/>
      <c r="H147" s="46"/>
      <c r="I147" s="55">
        <f t="shared" si="5"/>
        <v>0</v>
      </c>
      <c r="J147" s="55">
        <f>SUM(Tabla3[[#This Row],[Total horas equipo]]+J146)</f>
        <v>2240</v>
      </c>
      <c r="K147" s="55">
        <v>12</v>
      </c>
      <c r="L147" s="46"/>
      <c r="M147" s="46"/>
    </row>
    <row r="148" spans="1:13">
      <c r="A148" s="16" t="s">
        <v>275</v>
      </c>
      <c r="B148" s="15" t="s">
        <v>276</v>
      </c>
      <c r="C148" s="14">
        <v>1</v>
      </c>
      <c r="D148" s="14"/>
      <c r="E148" s="14"/>
      <c r="F148" s="14"/>
      <c r="G148" s="14"/>
      <c r="H148" s="14">
        <v>10</v>
      </c>
      <c r="I148" s="82">
        <f t="shared" si="5"/>
        <v>10</v>
      </c>
      <c r="J148" s="82">
        <f>SUM(Tabla3[[#This Row],[Total horas equipo]]+J147)</f>
        <v>2250</v>
      </c>
      <c r="K148" s="14">
        <v>2</v>
      </c>
      <c r="L148" s="14">
        <f>Tabla3[[#This Row],[Total horas equipo]]*100/2350</f>
        <v>0.42553191489361702</v>
      </c>
      <c r="M148" s="14">
        <f>Tabla3[[#This Row],[Valor Planificado (VP)]]+M146</f>
        <v>95.744680851063876</v>
      </c>
    </row>
    <row r="149" spans="1:13">
      <c r="A149" s="16" t="s">
        <v>277</v>
      </c>
      <c r="B149" s="15" t="s">
        <v>278</v>
      </c>
      <c r="C149" s="14">
        <v>2</v>
      </c>
      <c r="D149" s="14"/>
      <c r="E149" s="14">
        <v>10</v>
      </c>
      <c r="F149" s="14">
        <v>10</v>
      </c>
      <c r="G149" s="14"/>
      <c r="H149" s="14"/>
      <c r="I149" s="82">
        <f t="shared" si="5"/>
        <v>20</v>
      </c>
      <c r="J149" s="82">
        <f>SUM(Tabla3[[#This Row],[Total horas equipo]]+J148)</f>
        <v>2270</v>
      </c>
      <c r="K149" s="37">
        <v>12</v>
      </c>
      <c r="L149" s="14">
        <f>Tabla3[[#This Row],[Total horas equipo]]*100/2350</f>
        <v>0.85106382978723405</v>
      </c>
      <c r="M149" s="14">
        <f>Tabla3[[#This Row],[Valor Planificado (VP)]]+M148</f>
        <v>96.595744680851112</v>
      </c>
    </row>
    <row r="150" spans="1:13">
      <c r="A150" s="16" t="s">
        <v>279</v>
      </c>
      <c r="B150" s="15" t="s">
        <v>280</v>
      </c>
      <c r="C150" s="14">
        <v>1</v>
      </c>
      <c r="D150" s="14">
        <v>12</v>
      </c>
      <c r="E150" s="14"/>
      <c r="F150" s="14"/>
      <c r="G150" s="14"/>
      <c r="H150" s="14"/>
      <c r="I150" s="82">
        <f t="shared" si="5"/>
        <v>12</v>
      </c>
      <c r="J150" s="82">
        <f>SUM(Tabla3[[#This Row],[Total horas equipo]]+J149)</f>
        <v>2282</v>
      </c>
      <c r="K150" s="14">
        <v>12</v>
      </c>
      <c r="L150" s="14">
        <f>Tabla3[[#This Row],[Total horas equipo]]*100/2350</f>
        <v>0.51063829787234039</v>
      </c>
      <c r="M150" s="14">
        <f>Tabla3[[#This Row],[Valor Planificado (VP)]]+M149</f>
        <v>97.10638297872346</v>
      </c>
    </row>
    <row r="151" spans="1:13">
      <c r="A151" s="44" t="s">
        <v>281</v>
      </c>
      <c r="B151" s="45" t="s">
        <v>282</v>
      </c>
      <c r="C151" s="46"/>
      <c r="D151" s="46"/>
      <c r="E151" s="46"/>
      <c r="F151" s="46"/>
      <c r="G151" s="46"/>
      <c r="H151" s="46"/>
      <c r="I151" s="55">
        <f t="shared" si="5"/>
        <v>0</v>
      </c>
      <c r="J151" s="55">
        <f>SUM(Tabla3[[#This Row],[Total horas equipo]]+J150)</f>
        <v>2282</v>
      </c>
      <c r="K151" s="55">
        <v>12</v>
      </c>
      <c r="L151" s="46"/>
      <c r="M151" s="46"/>
    </row>
    <row r="152" spans="1:13">
      <c r="A152" s="16" t="s">
        <v>283</v>
      </c>
      <c r="B152" s="15" t="s">
        <v>284</v>
      </c>
      <c r="C152" s="14">
        <v>2</v>
      </c>
      <c r="D152" s="14"/>
      <c r="E152" s="14"/>
      <c r="F152" s="14"/>
      <c r="G152" s="14">
        <v>9</v>
      </c>
      <c r="H152" s="14">
        <v>9</v>
      </c>
      <c r="I152" s="82">
        <f t="shared" si="5"/>
        <v>18</v>
      </c>
      <c r="J152" s="82">
        <f>SUM(Tabla3[[#This Row],[Total horas equipo]]+J151)</f>
        <v>2300</v>
      </c>
      <c r="K152" s="14">
        <v>12</v>
      </c>
      <c r="L152" s="14">
        <f>Tabla3[[#This Row],[Total horas equipo]]*100/2350</f>
        <v>0.76595744680851063</v>
      </c>
      <c r="M152" s="14">
        <f>Tabla3[[#This Row],[Valor Planificado (VP)]]+M150</f>
        <v>97.872340425531974</v>
      </c>
    </row>
    <row r="153" spans="1:13">
      <c r="A153" s="16" t="s">
        <v>285</v>
      </c>
      <c r="B153" s="15" t="s">
        <v>286</v>
      </c>
      <c r="C153" s="14">
        <v>2</v>
      </c>
      <c r="D153" s="14">
        <v>10</v>
      </c>
      <c r="E153" s="14">
        <v>10</v>
      </c>
      <c r="F153" s="14"/>
      <c r="G153" s="14"/>
      <c r="H153" s="14"/>
      <c r="I153" s="82">
        <f t="shared" si="5"/>
        <v>20</v>
      </c>
      <c r="J153" s="82">
        <f>SUM(Tabla3[[#This Row],[Total horas equipo]]+J152)</f>
        <v>2320</v>
      </c>
      <c r="K153" s="14">
        <v>12</v>
      </c>
      <c r="L153" s="14">
        <f>Tabla3[[#This Row],[Total horas equipo]]*100/2350</f>
        <v>0.85106382978723405</v>
      </c>
      <c r="M153" s="14">
        <f>Tabla3[[#This Row],[Valor Planificado (VP)]]+M152</f>
        <v>98.72340425531921</v>
      </c>
    </row>
    <row r="154" spans="1:13">
      <c r="A154" s="50" t="s">
        <v>349</v>
      </c>
      <c r="B154" s="51" t="s">
        <v>345</v>
      </c>
      <c r="C154" s="52">
        <v>5</v>
      </c>
      <c r="D154" s="52">
        <v>6</v>
      </c>
      <c r="E154" s="52">
        <v>6</v>
      </c>
      <c r="F154" s="52">
        <v>6</v>
      </c>
      <c r="G154" s="52">
        <v>6</v>
      </c>
      <c r="H154" s="52">
        <v>6</v>
      </c>
      <c r="I154" s="52">
        <f xml:space="preserve"> SUM(D154:H154)</f>
        <v>30</v>
      </c>
      <c r="J154" s="52">
        <f>SUM(Tabla3[[#This Row],[Total horas equipo]]+J153)</f>
        <v>2350</v>
      </c>
      <c r="K154" s="52">
        <v>12</v>
      </c>
      <c r="L154" s="56">
        <f>Tabla3[[#This Row],[Total horas equipo]]*100/2350</f>
        <v>1.2765957446808511</v>
      </c>
      <c r="M154" s="56">
        <f>Tabla3[[#This Row],[Valor Planificado (VP)]]+M153</f>
        <v>100.00000000000006</v>
      </c>
    </row>
    <row r="155" spans="1:13">
      <c r="C155" s="58" t="s">
        <v>352</v>
      </c>
      <c r="D155" s="58">
        <f>SUM(D4:D153)</f>
        <v>480</v>
      </c>
      <c r="E155" s="58">
        <f>SUM(E4:E153)</f>
        <v>461</v>
      </c>
      <c r="F155" s="58">
        <f>SUM(F4:F153)</f>
        <v>497</v>
      </c>
      <c r="G155" s="58">
        <f>SUM(G4:G153)</f>
        <v>459</v>
      </c>
      <c r="H155" s="58">
        <f>SUM(H4:H153)</f>
        <v>438</v>
      </c>
      <c r="I155" s="58">
        <f>SUM(I4:I154)</f>
        <v>2350</v>
      </c>
      <c r="J155" s="58">
        <f>SUM(J159+Tabla3[[#This Row],[Total horas equipo]])</f>
        <v>2350</v>
      </c>
      <c r="M155" s="57">
        <v>100</v>
      </c>
    </row>
    <row r="161" spans="1:10">
      <c r="A161" s="31"/>
      <c r="B161" s="30"/>
      <c r="I161" s="28"/>
      <c r="J161" s="59"/>
    </row>
    <row r="165" spans="1:10">
      <c r="B165" s="28"/>
    </row>
    <row r="167" spans="1:10" ht="25.35" customHeight="1">
      <c r="B167" s="27"/>
    </row>
    <row r="169" spans="1:10">
      <c r="B169" s="28"/>
    </row>
  </sheetData>
  <mergeCells count="1">
    <mergeCell ref="A1:M1"/>
  </mergeCells>
  <pageMargins left="1" right="1" top="1" bottom="1" header="0.5" footer="0.5"/>
  <pageSetup scale="10" fitToWidth="0" fitToHeight="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D1A84-9933-408B-B595-E22349697318}">
  <dimension ref="A2:K161"/>
  <sheetViews>
    <sheetView topLeftCell="B46" zoomScaleNormal="100" workbookViewId="0">
      <selection activeCell="N16" sqref="N16"/>
    </sheetView>
  </sheetViews>
  <sheetFormatPr baseColWidth="10" defaultRowHeight="15"/>
  <cols>
    <col min="2" max="2" width="93" customWidth="1"/>
  </cols>
  <sheetData>
    <row r="2" spans="1:11">
      <c r="A2" s="25" t="s">
        <v>8</v>
      </c>
      <c r="B2" s="25" t="s">
        <v>9</v>
      </c>
      <c r="C2" s="25" t="s">
        <v>305</v>
      </c>
      <c r="D2" s="25" t="s">
        <v>0</v>
      </c>
      <c r="E2" s="25" t="s">
        <v>4</v>
      </c>
      <c r="F2" s="25" t="s">
        <v>306</v>
      </c>
      <c r="G2" s="25" t="s">
        <v>3</v>
      </c>
      <c r="H2" s="25" t="s">
        <v>6</v>
      </c>
      <c r="I2" s="25" t="s">
        <v>308</v>
      </c>
      <c r="J2" s="25" t="s">
        <v>310</v>
      </c>
      <c r="K2" s="36" t="s">
        <v>346</v>
      </c>
    </row>
    <row r="3" spans="1:11">
      <c r="A3" s="16" t="s">
        <v>14</v>
      </c>
      <c r="B3" s="15" t="s">
        <v>291</v>
      </c>
      <c r="C3" s="14"/>
      <c r="D3" s="14"/>
      <c r="E3" s="14"/>
      <c r="F3" s="14"/>
      <c r="G3" s="14"/>
      <c r="H3" s="14"/>
      <c r="I3" s="14"/>
      <c r="J3" s="14"/>
      <c r="K3" s="34"/>
    </row>
    <row r="4" spans="1:11">
      <c r="A4" s="17" t="s">
        <v>19</v>
      </c>
      <c r="B4" s="15" t="s">
        <v>20</v>
      </c>
      <c r="C4" s="14"/>
      <c r="D4" s="14"/>
      <c r="E4" s="14"/>
      <c r="F4" s="14"/>
      <c r="G4" s="14"/>
      <c r="H4" s="14"/>
      <c r="I4" s="14"/>
      <c r="J4" s="14"/>
      <c r="K4" s="14"/>
    </row>
    <row r="5" spans="1:11">
      <c r="A5" s="16" t="s">
        <v>22</v>
      </c>
      <c r="B5" s="15" t="s">
        <v>292</v>
      </c>
      <c r="C5" s="14">
        <v>2</v>
      </c>
      <c r="D5" s="14">
        <v>8</v>
      </c>
      <c r="E5" s="14">
        <v>8</v>
      </c>
      <c r="F5" s="14"/>
      <c r="G5" s="14"/>
      <c r="H5" s="14"/>
      <c r="I5" s="18">
        <f t="shared" ref="I5:I10" si="0" xml:space="preserve"> SUM(D5:H5)</f>
        <v>16</v>
      </c>
      <c r="J5" s="18">
        <f>SUM(Tabla32[[#This Row],[Total horas equipo]]+J4)</f>
        <v>16</v>
      </c>
      <c r="K5" s="14">
        <v>1</v>
      </c>
    </row>
    <row r="6" spans="1:11">
      <c r="A6" s="16" t="s">
        <v>24</v>
      </c>
      <c r="B6" s="15" t="s">
        <v>25</v>
      </c>
      <c r="C6" s="14">
        <v>2</v>
      </c>
      <c r="D6" s="14"/>
      <c r="E6" s="14"/>
      <c r="F6" s="14">
        <v>8</v>
      </c>
      <c r="G6" s="14">
        <v>8</v>
      </c>
      <c r="H6" s="14"/>
      <c r="I6" s="18">
        <f t="shared" si="0"/>
        <v>16</v>
      </c>
      <c r="J6" s="18">
        <f>SUM(Tabla32[[#This Row],[Total horas equipo]]+J5)</f>
        <v>32</v>
      </c>
      <c r="K6" s="14">
        <v>1</v>
      </c>
    </row>
    <row r="7" spans="1:11">
      <c r="A7" s="16" t="s">
        <v>26</v>
      </c>
      <c r="B7" s="15" t="s">
        <v>27</v>
      </c>
      <c r="C7" s="14">
        <v>2</v>
      </c>
      <c r="D7" s="14"/>
      <c r="E7" s="14"/>
      <c r="F7" s="14"/>
      <c r="G7" s="14">
        <v>8</v>
      </c>
      <c r="H7" s="14">
        <v>8</v>
      </c>
      <c r="I7" s="18">
        <f t="shared" si="0"/>
        <v>16</v>
      </c>
      <c r="J7" s="18">
        <f>SUM(Tabla32[[#This Row],[Total horas equipo]]+J6)</f>
        <v>48</v>
      </c>
      <c r="K7" s="14">
        <v>1</v>
      </c>
    </row>
    <row r="8" spans="1:11">
      <c r="A8" s="16" t="s">
        <v>28</v>
      </c>
      <c r="B8" s="15" t="s">
        <v>29</v>
      </c>
      <c r="C8" s="14">
        <v>2</v>
      </c>
      <c r="D8" s="14">
        <v>8</v>
      </c>
      <c r="E8" s="14">
        <v>8</v>
      </c>
      <c r="F8" s="14"/>
      <c r="G8" s="14"/>
      <c r="H8" s="14"/>
      <c r="I8" s="18">
        <f t="shared" si="0"/>
        <v>16</v>
      </c>
      <c r="J8" s="18">
        <f>SUM(Tabla32[[#This Row],[Total horas equipo]]+J7)</f>
        <v>64</v>
      </c>
      <c r="K8" s="14">
        <v>1</v>
      </c>
    </row>
    <row r="9" spans="1:11">
      <c r="A9" s="16" t="s">
        <v>30</v>
      </c>
      <c r="B9" s="15" t="s">
        <v>31</v>
      </c>
      <c r="C9" s="14">
        <v>2</v>
      </c>
      <c r="D9" s="14"/>
      <c r="E9" s="14"/>
      <c r="F9" s="14">
        <v>8</v>
      </c>
      <c r="G9" s="14"/>
      <c r="H9" s="14">
        <v>8</v>
      </c>
      <c r="I9" s="18">
        <f t="shared" si="0"/>
        <v>16</v>
      </c>
      <c r="J9" s="18">
        <f>SUM(Tabla32[[#This Row],[Total horas equipo]]+J8)</f>
        <v>80</v>
      </c>
      <c r="K9" s="14">
        <v>1</v>
      </c>
    </row>
    <row r="10" spans="1:11">
      <c r="A10" s="16" t="s">
        <v>32</v>
      </c>
      <c r="B10" s="15" t="s">
        <v>33</v>
      </c>
      <c r="C10" s="14">
        <v>2</v>
      </c>
      <c r="D10" s="14">
        <v>8</v>
      </c>
      <c r="E10" s="14">
        <v>8</v>
      </c>
      <c r="F10" s="14"/>
      <c r="G10" s="14"/>
      <c r="H10" s="14"/>
      <c r="I10" s="18">
        <f t="shared" si="0"/>
        <v>16</v>
      </c>
      <c r="J10" s="18">
        <f>SUM(Tabla32[[#This Row],[Total horas equipo]]+J9)</f>
        <v>96</v>
      </c>
      <c r="K10" s="14">
        <v>1</v>
      </c>
    </row>
    <row r="11" spans="1:11">
      <c r="A11" s="16" t="s">
        <v>34</v>
      </c>
      <c r="B11" s="15" t="s">
        <v>35</v>
      </c>
      <c r="C11" s="14"/>
      <c r="D11" s="14"/>
      <c r="E11" s="14"/>
      <c r="F11" s="14"/>
      <c r="G11" s="14"/>
      <c r="H11" s="14"/>
      <c r="I11" s="18"/>
      <c r="J11" s="19">
        <f>SUM(Tabla32[[#This Row],[Total horas equipo]]+J10)</f>
        <v>96</v>
      </c>
      <c r="K11" s="14"/>
    </row>
    <row r="12" spans="1:11">
      <c r="A12" s="16" t="s">
        <v>36</v>
      </c>
      <c r="B12" s="15" t="s">
        <v>307</v>
      </c>
      <c r="C12" s="14">
        <v>1</v>
      </c>
      <c r="D12" s="14"/>
      <c r="E12" s="14"/>
      <c r="F12" s="14">
        <v>8</v>
      </c>
      <c r="G12" s="14"/>
      <c r="H12" s="14"/>
      <c r="I12" s="18">
        <f xml:space="preserve"> SUM(D12:H12)</f>
        <v>8</v>
      </c>
      <c r="J12" s="18">
        <f>SUM(Tabla32[[#This Row],[Total horas equipo]]+J11)</f>
        <v>104</v>
      </c>
      <c r="K12" s="14">
        <v>1</v>
      </c>
    </row>
    <row r="13" spans="1:11">
      <c r="A13" s="16" t="s">
        <v>38</v>
      </c>
      <c r="B13" s="15" t="s">
        <v>293</v>
      </c>
      <c r="C13" s="14">
        <v>1</v>
      </c>
      <c r="D13" s="14">
        <v>9</v>
      </c>
      <c r="E13" s="14"/>
      <c r="F13" s="14"/>
      <c r="G13" s="14"/>
      <c r="H13" s="14"/>
      <c r="I13" s="18">
        <f xml:space="preserve"> SUM(D13:H13)</f>
        <v>9</v>
      </c>
      <c r="J13" s="18">
        <f>SUM(Tabla32[[#This Row],[Total horas equipo]]+J12)</f>
        <v>113</v>
      </c>
      <c r="K13" s="14">
        <v>1</v>
      </c>
    </row>
    <row r="14" spans="1:11">
      <c r="A14" s="16" t="s">
        <v>40</v>
      </c>
      <c r="B14" s="15" t="s">
        <v>41</v>
      </c>
      <c r="C14" s="14">
        <v>1</v>
      </c>
      <c r="D14" s="14"/>
      <c r="E14" s="14"/>
      <c r="F14" s="14"/>
      <c r="G14" s="14">
        <v>8</v>
      </c>
      <c r="H14" s="14"/>
      <c r="I14" s="18">
        <f xml:space="preserve"> SUM(D14:H14)</f>
        <v>8</v>
      </c>
      <c r="J14" s="18">
        <f>SUM(Tabla32[[#This Row],[Total horas equipo]]+J13)</f>
        <v>121</v>
      </c>
      <c r="K14" s="14">
        <v>1</v>
      </c>
    </row>
    <row r="15" spans="1:11">
      <c r="A15" s="16" t="s">
        <v>42</v>
      </c>
      <c r="B15" s="15" t="s">
        <v>294</v>
      </c>
      <c r="C15" s="14">
        <v>1</v>
      </c>
      <c r="D15" s="14"/>
      <c r="E15" s="14"/>
      <c r="F15" s="14"/>
      <c r="G15" s="14"/>
      <c r="H15" s="14">
        <v>8</v>
      </c>
      <c r="I15" s="18">
        <f xml:space="preserve"> SUM(D15:H15)</f>
        <v>8</v>
      </c>
      <c r="J15" s="18">
        <f>SUM(Tabla32[[#This Row],[Total horas equipo]]+J14)</f>
        <v>129</v>
      </c>
      <c r="K15" s="14">
        <v>1</v>
      </c>
    </row>
    <row r="16" spans="1:11">
      <c r="A16" s="16" t="s">
        <v>44</v>
      </c>
      <c r="B16" s="15" t="s">
        <v>295</v>
      </c>
      <c r="C16" s="14"/>
      <c r="D16" s="14"/>
      <c r="E16" s="14"/>
      <c r="F16" s="14"/>
      <c r="G16" s="14"/>
      <c r="H16" s="14"/>
      <c r="I16" s="18"/>
      <c r="J16" s="19">
        <f>SUM(Tabla32[[#This Row],[Total horas equipo]]+J15)</f>
        <v>129</v>
      </c>
      <c r="K16" s="14"/>
    </row>
    <row r="17" spans="1:11">
      <c r="A17" s="16" t="s">
        <v>46</v>
      </c>
      <c r="B17" s="15" t="s">
        <v>47</v>
      </c>
      <c r="C17" s="14">
        <v>1</v>
      </c>
      <c r="D17" s="14"/>
      <c r="E17" s="14">
        <v>11</v>
      </c>
      <c r="F17" s="14"/>
      <c r="G17" s="14"/>
      <c r="H17" s="14"/>
      <c r="I17" s="18">
        <f xml:space="preserve"> SUM(D17:H17)</f>
        <v>11</v>
      </c>
      <c r="J17" s="18">
        <f>SUM(Tabla32[[#This Row],[Total horas equipo]]+J16)</f>
        <v>140</v>
      </c>
      <c r="K17" s="14">
        <v>1</v>
      </c>
    </row>
    <row r="18" spans="1:11">
      <c r="A18" s="16" t="s">
        <v>48</v>
      </c>
      <c r="B18" s="15" t="s">
        <v>49</v>
      </c>
      <c r="C18" s="14">
        <v>2</v>
      </c>
      <c r="D18" s="14"/>
      <c r="E18" s="14"/>
      <c r="F18" s="14"/>
      <c r="G18" s="14">
        <v>11</v>
      </c>
      <c r="H18" s="14">
        <v>9</v>
      </c>
      <c r="I18" s="18">
        <f xml:space="preserve"> SUM(D18:H18)</f>
        <v>20</v>
      </c>
      <c r="J18" s="18">
        <f>SUM(Tabla32[[#This Row],[Total horas equipo]]+J17)</f>
        <v>160</v>
      </c>
      <c r="K18" s="14">
        <v>1</v>
      </c>
    </row>
    <row r="19" spans="1:11">
      <c r="A19" s="39">
        <v>6</v>
      </c>
      <c r="B19" s="40" t="s">
        <v>345</v>
      </c>
      <c r="C19" s="41">
        <v>5</v>
      </c>
      <c r="D19" s="41">
        <v>8</v>
      </c>
      <c r="E19" s="41">
        <v>8</v>
      </c>
      <c r="F19" s="41">
        <v>8</v>
      </c>
      <c r="G19" s="41">
        <v>8</v>
      </c>
      <c r="H19" s="41">
        <v>8</v>
      </c>
      <c r="I19" s="42">
        <f xml:space="preserve"> SUM(D19:H19)</f>
        <v>40</v>
      </c>
      <c r="J19" s="42">
        <f>SUM(Tabla32[[#This Row],[Total horas equipo]]+J18)</f>
        <v>200</v>
      </c>
      <c r="K19" s="41">
        <v>1</v>
      </c>
    </row>
    <row r="20" spans="1:11">
      <c r="A20" s="23"/>
      <c r="B20" s="24"/>
      <c r="C20" s="14"/>
      <c r="D20" s="14"/>
      <c r="E20" s="14"/>
      <c r="F20" s="14"/>
      <c r="G20" s="14"/>
      <c r="H20" s="14"/>
      <c r="I20" s="18"/>
      <c r="J20" s="19">
        <f>SUM(Tabla32[[#This Row],[Total horas equipo]]+J19)</f>
        <v>200</v>
      </c>
      <c r="K20" s="14"/>
    </row>
    <row r="21" spans="1:11">
      <c r="A21" s="16" t="s">
        <v>50</v>
      </c>
      <c r="B21" s="15" t="s">
        <v>51</v>
      </c>
      <c r="C21" s="14"/>
      <c r="D21" s="14"/>
      <c r="E21" s="14"/>
      <c r="F21" s="14"/>
      <c r="G21" s="14"/>
      <c r="H21" s="14"/>
      <c r="I21" s="18"/>
      <c r="J21" s="19">
        <f>SUM(Tabla32[[#This Row],[Total horas equipo]]+J20)</f>
        <v>200</v>
      </c>
      <c r="K21" s="14"/>
    </row>
    <row r="22" spans="1:11">
      <c r="A22" s="16" t="s">
        <v>52</v>
      </c>
      <c r="B22" s="15" t="s">
        <v>296</v>
      </c>
      <c r="C22" s="14"/>
      <c r="D22" s="14"/>
      <c r="E22" s="14"/>
      <c r="F22" s="14"/>
      <c r="G22" s="14"/>
      <c r="H22" s="14"/>
      <c r="I22" s="18"/>
      <c r="J22" s="19">
        <f>SUM(Tabla32[[#This Row],[Total horas equipo]]+J21)</f>
        <v>200</v>
      </c>
      <c r="K22" s="14"/>
    </row>
    <row r="23" spans="1:11">
      <c r="A23" s="16" t="s">
        <v>54</v>
      </c>
      <c r="B23" s="15" t="s">
        <v>55</v>
      </c>
      <c r="C23" s="14"/>
      <c r="D23" s="14"/>
      <c r="E23" s="14"/>
      <c r="F23" s="14"/>
      <c r="G23" s="14"/>
      <c r="H23" s="14"/>
      <c r="I23" s="18"/>
      <c r="J23" s="19">
        <f>SUM(Tabla32[[#This Row],[Total horas equipo]]+J22)</f>
        <v>200</v>
      </c>
      <c r="K23" s="14"/>
    </row>
    <row r="24" spans="1:11">
      <c r="A24" s="16" t="s">
        <v>56</v>
      </c>
      <c r="B24" s="15" t="s">
        <v>57</v>
      </c>
      <c r="C24" s="14">
        <v>3</v>
      </c>
      <c r="D24" s="14">
        <v>12</v>
      </c>
      <c r="E24" s="14">
        <v>12</v>
      </c>
      <c r="F24" s="14">
        <v>12</v>
      </c>
      <c r="G24" s="14"/>
      <c r="H24" s="14"/>
      <c r="I24" s="18">
        <f xml:space="preserve"> SUM(D24:H24)</f>
        <v>36</v>
      </c>
      <c r="J24" s="18">
        <f>SUM(Tabla32[[#This Row],[Total horas equipo]]+J23)</f>
        <v>236</v>
      </c>
      <c r="K24" s="14">
        <v>2</v>
      </c>
    </row>
    <row r="25" spans="1:11">
      <c r="A25" s="16" t="s">
        <v>297</v>
      </c>
      <c r="B25" s="15" t="s">
        <v>58</v>
      </c>
      <c r="C25" s="14">
        <v>3</v>
      </c>
      <c r="D25" s="14">
        <v>12</v>
      </c>
      <c r="E25" s="14"/>
      <c r="F25" s="14"/>
      <c r="G25" s="14">
        <v>12</v>
      </c>
      <c r="H25" s="14">
        <v>12</v>
      </c>
      <c r="I25" s="18">
        <f>SUM(Tabla32[[#This Row],[Edison]:[Arturo]])</f>
        <v>36</v>
      </c>
      <c r="J25" s="18">
        <f>SUM(Tabla32[[#This Row],[Total horas equipo]]+J24)</f>
        <v>272</v>
      </c>
      <c r="K25" s="14">
        <v>2</v>
      </c>
    </row>
    <row r="26" spans="1:11">
      <c r="A26" s="16" t="s">
        <v>298</v>
      </c>
      <c r="B26" s="15" t="s">
        <v>59</v>
      </c>
      <c r="C26" s="14">
        <v>3</v>
      </c>
      <c r="D26" s="14"/>
      <c r="E26" s="14">
        <v>12</v>
      </c>
      <c r="F26" s="14">
        <v>12</v>
      </c>
      <c r="G26" s="14">
        <v>12</v>
      </c>
      <c r="H26" s="14"/>
      <c r="I26" s="18">
        <f t="shared" ref="I26:I35" si="1" xml:space="preserve"> SUM(D26:H26)</f>
        <v>36</v>
      </c>
      <c r="J26" s="18">
        <f>SUM(Tabla32[[#This Row],[Total horas equipo]]+J25)</f>
        <v>308</v>
      </c>
      <c r="K26" s="14">
        <v>2</v>
      </c>
    </row>
    <row r="27" spans="1:11">
      <c r="A27" s="16" t="s">
        <v>299</v>
      </c>
      <c r="B27" s="15" t="s">
        <v>60</v>
      </c>
      <c r="C27" s="14">
        <v>2</v>
      </c>
      <c r="D27" s="14">
        <v>10</v>
      </c>
      <c r="E27" s="14"/>
      <c r="F27" s="14"/>
      <c r="G27" s="14"/>
      <c r="H27" s="14">
        <v>12</v>
      </c>
      <c r="I27" s="18">
        <f t="shared" si="1"/>
        <v>22</v>
      </c>
      <c r="J27" s="18">
        <f>SUM(Tabla32[[#This Row],[Total horas equipo]]+J26)</f>
        <v>330</v>
      </c>
      <c r="K27" s="14">
        <v>2</v>
      </c>
    </row>
    <row r="28" spans="1:11">
      <c r="A28" s="16" t="s">
        <v>300</v>
      </c>
      <c r="B28" s="15" t="s">
        <v>61</v>
      </c>
      <c r="C28" s="14">
        <v>3</v>
      </c>
      <c r="D28" s="14"/>
      <c r="E28" s="14">
        <v>10</v>
      </c>
      <c r="F28" s="14">
        <v>10</v>
      </c>
      <c r="G28" s="14">
        <v>10</v>
      </c>
      <c r="H28" s="14"/>
      <c r="I28" s="18">
        <f t="shared" si="1"/>
        <v>30</v>
      </c>
      <c r="J28" s="18">
        <f>SUM(Tabla32[[#This Row],[Total horas equipo]]+J27)</f>
        <v>360</v>
      </c>
      <c r="K28" s="14">
        <v>2</v>
      </c>
    </row>
    <row r="29" spans="1:11">
      <c r="A29" s="39" t="s">
        <v>349</v>
      </c>
      <c r="B29" s="40" t="s">
        <v>345</v>
      </c>
      <c r="C29" s="41">
        <v>5</v>
      </c>
      <c r="D29" s="41">
        <v>8</v>
      </c>
      <c r="E29" s="41">
        <v>8</v>
      </c>
      <c r="F29" s="41">
        <v>8</v>
      </c>
      <c r="G29" s="41">
        <v>8</v>
      </c>
      <c r="H29" s="41">
        <v>8</v>
      </c>
      <c r="I29" s="42">
        <f t="shared" si="1"/>
        <v>40</v>
      </c>
      <c r="J29" s="42">
        <f>SUM(Tabla32[[#This Row],[Total horas equipo]]+J28)</f>
        <v>400</v>
      </c>
      <c r="K29" s="41">
        <v>2</v>
      </c>
    </row>
    <row r="30" spans="1:11">
      <c r="A30" s="16" t="s">
        <v>62</v>
      </c>
      <c r="B30" s="15" t="s">
        <v>63</v>
      </c>
      <c r="C30" s="14"/>
      <c r="D30" s="14"/>
      <c r="E30" s="14"/>
      <c r="F30" s="14"/>
      <c r="G30" s="14"/>
      <c r="H30" s="14"/>
      <c r="I30" s="19">
        <f t="shared" si="1"/>
        <v>0</v>
      </c>
      <c r="J30" s="19">
        <f>SUM(Tabla32[[#This Row],[Total horas equipo]]+J29)</f>
        <v>400</v>
      </c>
      <c r="K30" s="14"/>
    </row>
    <row r="31" spans="1:11">
      <c r="A31" s="16" t="s">
        <v>64</v>
      </c>
      <c r="B31" s="15" t="s">
        <v>65</v>
      </c>
      <c r="C31" s="14">
        <v>3</v>
      </c>
      <c r="D31" s="14">
        <v>12</v>
      </c>
      <c r="E31" s="14">
        <v>12</v>
      </c>
      <c r="F31" s="14">
        <v>14</v>
      </c>
      <c r="G31" s="14"/>
      <c r="H31" s="14"/>
      <c r="I31" s="18">
        <f t="shared" si="1"/>
        <v>38</v>
      </c>
      <c r="J31" s="18">
        <f>SUM(Tabla32[[#This Row],[Total horas equipo]]+J30)</f>
        <v>438</v>
      </c>
      <c r="K31" s="14">
        <v>3</v>
      </c>
    </row>
    <row r="32" spans="1:11">
      <c r="A32" s="16" t="s">
        <v>66</v>
      </c>
      <c r="B32" s="15" t="s">
        <v>67</v>
      </c>
      <c r="C32" s="14">
        <v>3</v>
      </c>
      <c r="D32" s="14"/>
      <c r="E32" s="14"/>
      <c r="F32" s="14">
        <v>14</v>
      </c>
      <c r="G32" s="14">
        <v>14</v>
      </c>
      <c r="H32" s="14">
        <v>12</v>
      </c>
      <c r="I32" s="18">
        <f t="shared" si="1"/>
        <v>40</v>
      </c>
      <c r="J32" s="18">
        <f>SUM(Tabla32[[#This Row],[Total horas equipo]]+J31)</f>
        <v>478</v>
      </c>
      <c r="K32" s="14">
        <v>3</v>
      </c>
    </row>
    <row r="33" spans="1:11">
      <c r="A33" s="16" t="s">
        <v>68</v>
      </c>
      <c r="B33" s="15" t="s">
        <v>69</v>
      </c>
      <c r="C33" s="14">
        <v>3</v>
      </c>
      <c r="D33" s="14"/>
      <c r="E33" s="14">
        <v>12</v>
      </c>
      <c r="F33" s="14">
        <v>14</v>
      </c>
      <c r="G33" s="14">
        <v>14</v>
      </c>
      <c r="H33" s="14"/>
      <c r="I33" s="18">
        <f t="shared" si="1"/>
        <v>40</v>
      </c>
      <c r="J33" s="18">
        <f>SUM(Tabla32[[#This Row],[Total horas equipo]]+J32)</f>
        <v>518</v>
      </c>
      <c r="K33" s="14">
        <v>3</v>
      </c>
    </row>
    <row r="34" spans="1:11">
      <c r="A34" s="16" t="s">
        <v>70</v>
      </c>
      <c r="B34" s="15" t="s">
        <v>71</v>
      </c>
      <c r="C34" s="14">
        <v>3</v>
      </c>
      <c r="D34" s="14">
        <v>14</v>
      </c>
      <c r="E34" s="14">
        <v>14</v>
      </c>
      <c r="F34" s="14"/>
      <c r="G34" s="14"/>
      <c r="H34" s="14">
        <v>14</v>
      </c>
      <c r="I34" s="18">
        <f t="shared" si="1"/>
        <v>42</v>
      </c>
      <c r="J34" s="18">
        <f>SUM(Tabla32[[#This Row],[Total horas equipo]]+J33)</f>
        <v>560</v>
      </c>
      <c r="K34" s="14">
        <v>3</v>
      </c>
    </row>
    <row r="35" spans="1:11">
      <c r="A35" s="39" t="s">
        <v>349</v>
      </c>
      <c r="B35" s="40" t="s">
        <v>345</v>
      </c>
      <c r="C35" s="41">
        <v>5</v>
      </c>
      <c r="D35" s="41">
        <v>8</v>
      </c>
      <c r="E35" s="41">
        <v>8</v>
      </c>
      <c r="F35" s="41">
        <v>8</v>
      </c>
      <c r="G35" s="41">
        <v>8</v>
      </c>
      <c r="H35" s="41">
        <v>8</v>
      </c>
      <c r="I35" s="42">
        <f t="shared" si="1"/>
        <v>40</v>
      </c>
      <c r="J35" s="42">
        <f>SUM(Tabla32[[#This Row],[Total horas equipo]]+J34)</f>
        <v>600</v>
      </c>
      <c r="K35" s="41">
        <v>3</v>
      </c>
    </row>
    <row r="36" spans="1:11">
      <c r="A36" s="16" t="s">
        <v>72</v>
      </c>
      <c r="B36" s="15" t="s">
        <v>73</v>
      </c>
      <c r="C36" s="14"/>
      <c r="D36" s="14"/>
      <c r="E36" s="14"/>
      <c r="F36" s="14"/>
      <c r="G36" s="14"/>
      <c r="H36" s="14"/>
      <c r="I36" s="18"/>
      <c r="J36" s="19">
        <f>SUM(Tabla32[[#This Row],[Total horas equipo]]+J35)</f>
        <v>600</v>
      </c>
      <c r="K36" s="14"/>
    </row>
    <row r="37" spans="1:11">
      <c r="A37" s="16" t="s">
        <v>74</v>
      </c>
      <c r="B37" s="15" t="s">
        <v>75</v>
      </c>
      <c r="C37" s="14">
        <v>2</v>
      </c>
      <c r="D37" s="14"/>
      <c r="E37" s="14"/>
      <c r="F37" s="14"/>
      <c r="G37" s="14">
        <v>12</v>
      </c>
      <c r="H37" s="14">
        <v>12</v>
      </c>
      <c r="I37" s="18">
        <f xml:space="preserve"> SUM(D37:H37)</f>
        <v>24</v>
      </c>
      <c r="J37" s="18">
        <f>SUM(Tabla32[[#This Row],[Total horas equipo]]+J36)</f>
        <v>624</v>
      </c>
      <c r="K37" s="14">
        <v>4</v>
      </c>
    </row>
    <row r="38" spans="1:11">
      <c r="A38" s="16" t="s">
        <v>76</v>
      </c>
      <c r="B38" s="15" t="s">
        <v>77</v>
      </c>
      <c r="C38" s="14">
        <v>1</v>
      </c>
      <c r="D38" s="14">
        <v>16</v>
      </c>
      <c r="E38" s="14"/>
      <c r="F38" s="14"/>
      <c r="G38" s="14"/>
      <c r="H38" s="14"/>
      <c r="I38" s="18">
        <f xml:space="preserve"> SUM(D38:H38)</f>
        <v>16</v>
      </c>
      <c r="J38" s="18">
        <f>SUM(Tabla32[[#This Row],[Total horas equipo]]+J37)</f>
        <v>640</v>
      </c>
      <c r="K38" s="14">
        <v>4</v>
      </c>
    </row>
    <row r="39" spans="1:11">
      <c r="A39" s="16" t="s">
        <v>78</v>
      </c>
      <c r="B39" s="15" t="s">
        <v>79</v>
      </c>
      <c r="C39" s="14"/>
      <c r="D39" s="14"/>
      <c r="E39" s="14"/>
      <c r="F39" s="14"/>
      <c r="G39" s="14"/>
      <c r="H39" s="14"/>
      <c r="I39" s="18"/>
      <c r="J39" s="19">
        <f>SUM(Tabla32[[#This Row],[Total horas equipo]]+J38)</f>
        <v>640</v>
      </c>
      <c r="K39" s="14"/>
    </row>
    <row r="40" spans="1:11">
      <c r="A40" s="16" t="s">
        <v>80</v>
      </c>
      <c r="B40" s="15" t="s">
        <v>81</v>
      </c>
      <c r="C40" s="14"/>
      <c r="D40" s="14"/>
      <c r="E40" s="14"/>
      <c r="F40" s="14"/>
      <c r="G40" s="14"/>
      <c r="H40" s="14"/>
      <c r="I40" s="18"/>
      <c r="J40" s="19">
        <f>SUM(Tabla32[[#This Row],[Total horas equipo]]+J39)</f>
        <v>640</v>
      </c>
      <c r="K40" s="14"/>
    </row>
    <row r="41" spans="1:11">
      <c r="A41" s="16" t="s">
        <v>82</v>
      </c>
      <c r="B41" s="15" t="s">
        <v>83</v>
      </c>
      <c r="C41" s="14">
        <v>2</v>
      </c>
      <c r="D41" s="14">
        <v>12</v>
      </c>
      <c r="E41" s="14">
        <v>12</v>
      </c>
      <c r="F41" s="14"/>
      <c r="G41" s="14"/>
      <c r="H41" s="14"/>
      <c r="I41" s="18">
        <f t="shared" ref="I41:I48" si="2" xml:space="preserve"> SUM(D41:H41)</f>
        <v>24</v>
      </c>
      <c r="J41" s="18">
        <f>SUM(Tabla32[[#This Row],[Total horas equipo]]+J40)</f>
        <v>664</v>
      </c>
      <c r="K41" s="14">
        <v>4</v>
      </c>
    </row>
    <row r="42" spans="1:11">
      <c r="A42" s="16" t="s">
        <v>84</v>
      </c>
      <c r="B42" s="15" t="s">
        <v>85</v>
      </c>
      <c r="C42" s="14">
        <v>2</v>
      </c>
      <c r="D42" s="14"/>
      <c r="E42" s="14"/>
      <c r="F42" s="14">
        <v>12</v>
      </c>
      <c r="G42" s="14">
        <v>12</v>
      </c>
      <c r="H42" s="14"/>
      <c r="I42" s="18">
        <f xml:space="preserve"> SUM(D42:G42)</f>
        <v>24</v>
      </c>
      <c r="J42" s="18">
        <f>SUM(Tabla32[[#This Row],[Total horas equipo]]+J41)</f>
        <v>688</v>
      </c>
      <c r="K42" s="14">
        <v>4</v>
      </c>
    </row>
    <row r="43" spans="1:11">
      <c r="A43" s="16" t="s">
        <v>86</v>
      </c>
      <c r="B43" s="15" t="s">
        <v>87</v>
      </c>
      <c r="C43" s="14">
        <v>2</v>
      </c>
      <c r="D43" s="14"/>
      <c r="E43" s="14"/>
      <c r="F43" s="14"/>
      <c r="G43" s="14">
        <v>12</v>
      </c>
      <c r="H43" s="14">
        <v>12</v>
      </c>
      <c r="I43" s="18">
        <f t="shared" si="2"/>
        <v>24</v>
      </c>
      <c r="J43" s="18">
        <f>SUM(Tabla32[[#This Row],[Total horas equipo]]+J42)</f>
        <v>712</v>
      </c>
      <c r="K43" s="14">
        <v>4</v>
      </c>
    </row>
    <row r="44" spans="1:11">
      <c r="A44" s="16" t="s">
        <v>88</v>
      </c>
      <c r="B44" s="15" t="s">
        <v>89</v>
      </c>
      <c r="C44" s="14">
        <v>2</v>
      </c>
      <c r="D44" s="14"/>
      <c r="E44" s="14">
        <v>10</v>
      </c>
      <c r="F44" s="14">
        <v>14</v>
      </c>
      <c r="G44" s="14"/>
      <c r="H44" s="14"/>
      <c r="I44" s="18">
        <f t="shared" si="2"/>
        <v>24</v>
      </c>
      <c r="J44" s="18">
        <f>SUM(Tabla32[[#This Row],[Total horas equipo]]+J43)</f>
        <v>736</v>
      </c>
      <c r="K44" s="14">
        <v>4</v>
      </c>
    </row>
    <row r="45" spans="1:11">
      <c r="A45" s="16" t="s">
        <v>90</v>
      </c>
      <c r="B45" s="15" t="s">
        <v>91</v>
      </c>
      <c r="C45" s="14">
        <v>2</v>
      </c>
      <c r="D45" s="14">
        <v>10</v>
      </c>
      <c r="E45" s="14"/>
      <c r="F45" s="14"/>
      <c r="G45" s="14"/>
      <c r="H45" s="14">
        <v>14</v>
      </c>
      <c r="I45" s="18">
        <f t="shared" si="2"/>
        <v>24</v>
      </c>
      <c r="J45" s="18">
        <f>SUM(Tabla32[[#This Row],[Total horas equipo]]+J44)</f>
        <v>760</v>
      </c>
      <c r="K45" s="14">
        <v>4</v>
      </c>
    </row>
    <row r="46" spans="1:11">
      <c r="A46" s="39" t="s">
        <v>349</v>
      </c>
      <c r="B46" s="40" t="s">
        <v>347</v>
      </c>
      <c r="C46" s="41">
        <v>5</v>
      </c>
      <c r="D46" s="41">
        <v>8</v>
      </c>
      <c r="E46" s="41">
        <v>8</v>
      </c>
      <c r="F46" s="41">
        <v>8</v>
      </c>
      <c r="G46" s="41">
        <v>8</v>
      </c>
      <c r="H46" s="41">
        <v>8</v>
      </c>
      <c r="I46" s="42">
        <f t="shared" si="2"/>
        <v>40</v>
      </c>
      <c r="J46" s="42">
        <f>SUM(Tabla32[[#This Row],[Total horas equipo]]+J45)</f>
        <v>800</v>
      </c>
      <c r="K46" s="41">
        <v>4</v>
      </c>
    </row>
    <row r="47" spans="1:11">
      <c r="A47" s="16" t="s">
        <v>92</v>
      </c>
      <c r="B47" s="15" t="s">
        <v>301</v>
      </c>
      <c r="C47" s="14">
        <v>1</v>
      </c>
      <c r="D47" s="14"/>
      <c r="E47" s="14"/>
      <c r="F47" s="14">
        <v>10</v>
      </c>
      <c r="G47" s="14">
        <v>10</v>
      </c>
      <c r="H47" s="14"/>
      <c r="I47" s="18">
        <f xml:space="preserve"> SUM(D47:H47)</f>
        <v>20</v>
      </c>
      <c r="J47" s="18">
        <f>SUM(Tabla32[[#This Row],[Total horas equipo]]+J46)</f>
        <v>820</v>
      </c>
      <c r="K47" s="14">
        <v>5</v>
      </c>
    </row>
    <row r="48" spans="1:11">
      <c r="A48" s="16" t="s">
        <v>94</v>
      </c>
      <c r="B48" s="15" t="s">
        <v>95</v>
      </c>
      <c r="C48" s="14">
        <v>1</v>
      </c>
      <c r="D48" s="14">
        <v>10</v>
      </c>
      <c r="E48" s="14"/>
      <c r="F48" s="14"/>
      <c r="G48" s="14"/>
      <c r="H48" s="14"/>
      <c r="I48" s="18">
        <f t="shared" si="2"/>
        <v>10</v>
      </c>
      <c r="J48" s="18">
        <f>SUM(Tabla32[[#This Row],[Total horas equipo]]+J47)</f>
        <v>830</v>
      </c>
      <c r="K48" s="14">
        <v>5</v>
      </c>
    </row>
    <row r="49" spans="1:11">
      <c r="A49" s="16" t="s">
        <v>96</v>
      </c>
      <c r="B49" s="15" t="s">
        <v>302</v>
      </c>
      <c r="C49" s="14"/>
      <c r="D49" s="14"/>
      <c r="E49" s="14"/>
      <c r="F49" s="14"/>
      <c r="G49" s="14"/>
      <c r="H49" s="14"/>
      <c r="I49" s="18"/>
      <c r="J49" s="19">
        <f>SUM(Tabla32[[#This Row],[Total horas equipo]]+J48)</f>
        <v>830</v>
      </c>
      <c r="K49" s="14"/>
    </row>
    <row r="50" spans="1:11">
      <c r="A50" s="16" t="s">
        <v>98</v>
      </c>
      <c r="B50" s="15" t="s">
        <v>99</v>
      </c>
      <c r="C50" s="14">
        <v>1</v>
      </c>
      <c r="D50" s="14"/>
      <c r="E50" s="14"/>
      <c r="F50" s="14"/>
      <c r="G50" s="14"/>
      <c r="H50" s="14">
        <v>10</v>
      </c>
      <c r="I50" s="18">
        <f xml:space="preserve"> SUM(D50:H50)</f>
        <v>10</v>
      </c>
      <c r="J50" s="18">
        <f>SUM(Tabla32[[#This Row],[Total horas equipo]]+J49)</f>
        <v>840</v>
      </c>
      <c r="K50" s="14">
        <v>5</v>
      </c>
    </row>
    <row r="51" spans="1:11">
      <c r="A51" s="16" t="s">
        <v>100</v>
      </c>
      <c r="B51" s="15" t="s">
        <v>101</v>
      </c>
      <c r="C51" s="14">
        <v>1</v>
      </c>
      <c r="D51" s="14"/>
      <c r="E51" s="14"/>
      <c r="F51" s="14"/>
      <c r="G51" s="14">
        <v>10</v>
      </c>
      <c r="H51" s="14"/>
      <c r="I51" s="18">
        <f xml:space="preserve"> SUM(D51:H51)</f>
        <v>10</v>
      </c>
      <c r="J51" s="18">
        <f>SUM(Tabla32[[#This Row],[Total horas equipo]]+J50)</f>
        <v>850</v>
      </c>
      <c r="K51" s="14">
        <v>5</v>
      </c>
    </row>
    <row r="52" spans="1:11">
      <c r="A52" s="16" t="s">
        <v>102</v>
      </c>
      <c r="B52" s="15" t="s">
        <v>303</v>
      </c>
      <c r="C52" s="14">
        <v>1</v>
      </c>
      <c r="D52" s="14"/>
      <c r="E52" s="14"/>
      <c r="F52" s="14">
        <v>10</v>
      </c>
      <c r="G52" s="14"/>
      <c r="H52" s="14"/>
      <c r="I52" s="18">
        <f xml:space="preserve"> SUM(D52:H52)</f>
        <v>10</v>
      </c>
      <c r="J52" s="18">
        <f>SUM(Tabla32[[#This Row],[Total horas equipo]]+J51)</f>
        <v>860</v>
      </c>
      <c r="K52" s="14">
        <v>5</v>
      </c>
    </row>
    <row r="53" spans="1:11">
      <c r="A53" s="16" t="s">
        <v>104</v>
      </c>
      <c r="B53" s="15" t="s">
        <v>105</v>
      </c>
      <c r="C53" s="14"/>
      <c r="D53" s="14"/>
      <c r="E53" s="14"/>
      <c r="F53" s="14"/>
      <c r="G53" s="14"/>
      <c r="H53" s="14"/>
      <c r="I53" s="18"/>
      <c r="J53" s="19">
        <f>SUM(Tabla32[[#This Row],[Total horas equipo]]+J52)</f>
        <v>860</v>
      </c>
      <c r="K53" s="14"/>
    </row>
    <row r="54" spans="1:11">
      <c r="A54" s="16" t="s">
        <v>106</v>
      </c>
      <c r="B54" s="15" t="s">
        <v>107</v>
      </c>
      <c r="C54" s="14">
        <v>1</v>
      </c>
      <c r="D54" s="14">
        <v>10</v>
      </c>
      <c r="E54" s="14"/>
      <c r="F54" s="14"/>
      <c r="G54" s="14"/>
      <c r="H54" s="14"/>
      <c r="I54" s="18">
        <f xml:space="preserve"> SUM(D54:H54)</f>
        <v>10</v>
      </c>
      <c r="J54" s="18">
        <f>SUM(Tabla32[[#This Row],[Total horas equipo]]+J53)</f>
        <v>870</v>
      </c>
      <c r="K54" s="14">
        <v>5</v>
      </c>
    </row>
    <row r="55" spans="1:11">
      <c r="A55" s="16" t="s">
        <v>108</v>
      </c>
      <c r="B55" s="15" t="s">
        <v>109</v>
      </c>
      <c r="C55" s="14">
        <v>1</v>
      </c>
      <c r="D55" s="14"/>
      <c r="E55" s="14">
        <v>10</v>
      </c>
      <c r="F55" s="14"/>
      <c r="G55" s="14"/>
      <c r="H55" s="14"/>
      <c r="I55" s="18">
        <f xml:space="preserve"> SUM(D55:H55)</f>
        <v>10</v>
      </c>
      <c r="J55" s="18">
        <f>SUM(Tabla32[[#This Row],[Total horas equipo]]+J54)</f>
        <v>880</v>
      </c>
      <c r="K55" s="14">
        <v>5</v>
      </c>
    </row>
    <row r="56" spans="1:11">
      <c r="A56" s="16" t="s">
        <v>110</v>
      </c>
      <c r="B56" s="15" t="s">
        <v>111</v>
      </c>
      <c r="C56" s="14">
        <v>1</v>
      </c>
      <c r="D56" s="14"/>
      <c r="E56" s="14"/>
      <c r="F56" s="14">
        <v>10</v>
      </c>
      <c r="G56" s="14"/>
      <c r="H56" s="14"/>
      <c r="I56" s="18">
        <f xml:space="preserve"> SUM(D56:H56)</f>
        <v>10</v>
      </c>
      <c r="J56" s="18">
        <f>SUM(Tabla32[[#This Row],[Total horas equipo]]+J55)</f>
        <v>890</v>
      </c>
      <c r="K56" s="14">
        <v>5</v>
      </c>
    </row>
    <row r="57" spans="1:11">
      <c r="A57" s="16" t="s">
        <v>112</v>
      </c>
      <c r="B57" s="15" t="s">
        <v>113</v>
      </c>
      <c r="C57" s="14"/>
      <c r="D57" s="14"/>
      <c r="E57" s="14"/>
      <c r="F57" s="14"/>
      <c r="G57" s="14"/>
      <c r="H57" s="14"/>
      <c r="I57" s="18"/>
      <c r="J57" s="19">
        <f>SUM(Tabla32[[#This Row],[Total horas equipo]]+J56)</f>
        <v>890</v>
      </c>
      <c r="K57" s="14"/>
    </row>
    <row r="58" spans="1:11">
      <c r="A58" s="16" t="s">
        <v>114</v>
      </c>
      <c r="B58" s="15" t="s">
        <v>115</v>
      </c>
      <c r="C58" s="14"/>
      <c r="D58" s="14"/>
      <c r="E58" s="14"/>
      <c r="F58" s="14"/>
      <c r="G58" s="14"/>
      <c r="H58" s="14"/>
      <c r="I58" s="18"/>
      <c r="J58" s="19">
        <f>SUM(Tabla32[[#This Row],[Total horas equipo]]+J57)</f>
        <v>890</v>
      </c>
      <c r="K58" s="14"/>
    </row>
    <row r="59" spans="1:11">
      <c r="A59" s="16" t="s">
        <v>116</v>
      </c>
      <c r="B59" s="15" t="s">
        <v>117</v>
      </c>
      <c r="C59" s="14">
        <v>1</v>
      </c>
      <c r="D59" s="14">
        <v>10</v>
      </c>
      <c r="E59" s="14"/>
      <c r="F59" s="14"/>
      <c r="G59" s="14"/>
      <c r="H59" s="14"/>
      <c r="I59" s="18">
        <f xml:space="preserve"> SUM(D59:H59)</f>
        <v>10</v>
      </c>
      <c r="J59" s="18">
        <f>SUM(Tabla32[[#This Row],[Total horas equipo]]+J58)</f>
        <v>900</v>
      </c>
      <c r="K59" s="14">
        <v>5</v>
      </c>
    </row>
    <row r="60" spans="1:11">
      <c r="A60" s="16" t="s">
        <v>118</v>
      </c>
      <c r="B60" s="15" t="s">
        <v>119</v>
      </c>
      <c r="C60" s="14">
        <v>1</v>
      </c>
      <c r="D60" s="14"/>
      <c r="E60" s="14">
        <v>10</v>
      </c>
      <c r="F60" s="14"/>
      <c r="G60" s="14"/>
      <c r="H60" s="14"/>
      <c r="I60" s="18">
        <f xml:space="preserve"> SUM(D60:H60)</f>
        <v>10</v>
      </c>
      <c r="J60" s="18">
        <f>SUM(Tabla32[[#This Row],[Total horas equipo]]+J59)</f>
        <v>910</v>
      </c>
      <c r="K60" s="14">
        <v>5</v>
      </c>
    </row>
    <row r="61" spans="1:11">
      <c r="A61" s="16" t="s">
        <v>120</v>
      </c>
      <c r="B61" s="15" t="s">
        <v>121</v>
      </c>
      <c r="C61" s="14"/>
      <c r="D61" s="14"/>
      <c r="E61" s="14"/>
      <c r="F61" s="14"/>
      <c r="G61" s="14"/>
      <c r="H61" s="14"/>
      <c r="I61" s="18"/>
      <c r="J61" s="18">
        <f>SUM(Tabla32[[#This Row],[Total horas equipo]]+J60)</f>
        <v>910</v>
      </c>
      <c r="K61" s="14"/>
    </row>
    <row r="62" spans="1:11">
      <c r="A62" s="16" t="s">
        <v>122</v>
      </c>
      <c r="B62" s="15" t="s">
        <v>123</v>
      </c>
      <c r="C62" s="14">
        <v>1</v>
      </c>
      <c r="D62" s="14"/>
      <c r="E62" s="14"/>
      <c r="F62" s="14"/>
      <c r="G62" s="14">
        <v>10</v>
      </c>
      <c r="H62" s="14"/>
      <c r="I62" s="18">
        <f xml:space="preserve"> SUM(D62:H62)</f>
        <v>10</v>
      </c>
      <c r="J62" s="18">
        <f>SUM(Tabla32[[#This Row],[Total horas equipo]]+J61)</f>
        <v>920</v>
      </c>
      <c r="K62" s="14">
        <v>5</v>
      </c>
    </row>
    <row r="63" spans="1:11">
      <c r="A63" s="16" t="s">
        <v>124</v>
      </c>
      <c r="B63" s="15" t="s">
        <v>125</v>
      </c>
      <c r="C63" s="14">
        <v>1</v>
      </c>
      <c r="D63" s="14"/>
      <c r="E63" s="14"/>
      <c r="F63" s="14"/>
      <c r="G63" s="14"/>
      <c r="H63" s="14">
        <v>10</v>
      </c>
      <c r="I63" s="18">
        <f xml:space="preserve"> SUM(D63:H63)</f>
        <v>10</v>
      </c>
      <c r="J63" s="18">
        <f>SUM(Tabla32[[#This Row],[Total horas equipo]]+J62)</f>
        <v>930</v>
      </c>
      <c r="K63" s="14">
        <v>5</v>
      </c>
    </row>
    <row r="64" spans="1:11">
      <c r="A64" s="16" t="s">
        <v>126</v>
      </c>
      <c r="B64" s="15" t="s">
        <v>127</v>
      </c>
      <c r="C64" s="14"/>
      <c r="D64" s="14"/>
      <c r="E64" s="14"/>
      <c r="F64" s="14"/>
      <c r="G64" s="14"/>
      <c r="H64" s="14"/>
      <c r="I64" s="18"/>
      <c r="J64" s="18">
        <f>SUM(Tabla32[[#This Row],[Total horas equipo]]+J63)</f>
        <v>930</v>
      </c>
      <c r="K64" s="14"/>
    </row>
    <row r="65" spans="1:11">
      <c r="A65" s="16" t="s">
        <v>128</v>
      </c>
      <c r="B65" s="15" t="s">
        <v>129</v>
      </c>
      <c r="C65" s="14">
        <v>1</v>
      </c>
      <c r="D65" s="14"/>
      <c r="E65" s="14"/>
      <c r="F65" s="14">
        <v>10</v>
      </c>
      <c r="G65" s="14"/>
      <c r="H65" s="14"/>
      <c r="I65" s="18">
        <f xml:space="preserve"> SUM(D65:H65)</f>
        <v>10</v>
      </c>
      <c r="J65" s="18">
        <f>SUM(Tabla32[[#This Row],[Total horas equipo]]+J64)</f>
        <v>940</v>
      </c>
      <c r="K65" s="14">
        <v>5</v>
      </c>
    </row>
    <row r="66" spans="1:11">
      <c r="A66" s="16" t="s">
        <v>130</v>
      </c>
      <c r="B66" s="15" t="s">
        <v>131</v>
      </c>
      <c r="C66" s="14">
        <v>1</v>
      </c>
      <c r="D66" s="14"/>
      <c r="E66" s="14"/>
      <c r="F66" s="14">
        <v>10</v>
      </c>
      <c r="G66" s="14"/>
      <c r="H66" s="14"/>
      <c r="I66" s="18">
        <f xml:space="preserve"> SUM(D66:H66)</f>
        <v>10</v>
      </c>
      <c r="J66" s="18">
        <f>SUM(Tabla32[[#This Row],[Total horas equipo]]+J65)</f>
        <v>950</v>
      </c>
      <c r="K66" s="14">
        <v>5</v>
      </c>
    </row>
    <row r="67" spans="1:11">
      <c r="A67" s="16" t="s">
        <v>132</v>
      </c>
      <c r="B67" s="15" t="s">
        <v>133</v>
      </c>
      <c r="C67" s="14">
        <v>1</v>
      </c>
      <c r="D67" s="14"/>
      <c r="E67" s="14"/>
      <c r="F67" s="14">
        <v>10</v>
      </c>
      <c r="G67" s="14"/>
      <c r="H67" s="14"/>
      <c r="I67" s="18">
        <f xml:space="preserve"> SUM(D67:H67)</f>
        <v>10</v>
      </c>
      <c r="J67" s="18">
        <f>SUM(Tabla32[[#This Row],[Total horas equipo]]+J66)</f>
        <v>960</v>
      </c>
      <c r="K67" s="14">
        <v>5</v>
      </c>
    </row>
    <row r="68" spans="1:11">
      <c r="A68" s="39" t="s">
        <v>349</v>
      </c>
      <c r="B68" s="40" t="s">
        <v>345</v>
      </c>
      <c r="C68" s="41">
        <v>5</v>
      </c>
      <c r="D68" s="41">
        <v>8</v>
      </c>
      <c r="E68" s="41">
        <v>8</v>
      </c>
      <c r="F68" s="41">
        <v>8</v>
      </c>
      <c r="G68" s="41">
        <v>8</v>
      </c>
      <c r="H68" s="41">
        <v>8</v>
      </c>
      <c r="I68" s="42">
        <f xml:space="preserve"> SUM(D68:H68)</f>
        <v>40</v>
      </c>
      <c r="J68" s="42">
        <f>SUM(Tabla32[[#This Row],[Total horas equipo]]+J67)</f>
        <v>1000</v>
      </c>
      <c r="K68" s="41">
        <v>5</v>
      </c>
    </row>
    <row r="69" spans="1:11">
      <c r="A69" s="16" t="s">
        <v>134</v>
      </c>
      <c r="B69" s="15" t="s">
        <v>135</v>
      </c>
      <c r="C69" s="14"/>
      <c r="D69" s="14"/>
      <c r="E69" s="14"/>
      <c r="F69" s="14"/>
      <c r="G69" s="14"/>
      <c r="H69" s="14"/>
      <c r="I69" s="18"/>
      <c r="J69" s="19">
        <f>SUM(Tabla32[[#This Row],[Total horas equipo]]+J68)</f>
        <v>1000</v>
      </c>
      <c r="K69" s="14"/>
    </row>
    <row r="70" spans="1:11">
      <c r="A70" s="16" t="s">
        <v>136</v>
      </c>
      <c r="B70" s="15" t="s">
        <v>137</v>
      </c>
      <c r="C70" s="14"/>
      <c r="D70" s="14"/>
      <c r="E70" s="14"/>
      <c r="F70" s="14"/>
      <c r="G70" s="14"/>
      <c r="H70" s="14"/>
      <c r="I70" s="18"/>
      <c r="J70" s="19">
        <f>SUM(Tabla32[[#This Row],[Total horas equipo]]+J69)</f>
        <v>1000</v>
      </c>
      <c r="K70" s="14"/>
    </row>
    <row r="71" spans="1:11">
      <c r="A71" s="16" t="s">
        <v>138</v>
      </c>
      <c r="B71" s="15" t="s">
        <v>139</v>
      </c>
      <c r="C71" s="14">
        <v>3</v>
      </c>
      <c r="D71" s="14">
        <v>15</v>
      </c>
      <c r="E71" s="14">
        <v>15</v>
      </c>
      <c r="F71" s="14">
        <v>15</v>
      </c>
      <c r="G71" s="14"/>
      <c r="H71" s="14"/>
      <c r="I71" s="18">
        <f xml:space="preserve"> SUM(D71:H71)</f>
        <v>45</v>
      </c>
      <c r="J71" s="18">
        <f>SUM(Tabla32[[#This Row],[Total horas equipo]]+J70)</f>
        <v>1045</v>
      </c>
      <c r="K71" s="14">
        <v>6</v>
      </c>
    </row>
    <row r="72" spans="1:11">
      <c r="A72" s="16" t="s">
        <v>140</v>
      </c>
      <c r="B72" s="15" t="s">
        <v>141</v>
      </c>
      <c r="C72" s="14">
        <v>3</v>
      </c>
      <c r="D72" s="14"/>
      <c r="E72" s="14"/>
      <c r="F72" s="14">
        <v>10</v>
      </c>
      <c r="G72" s="14">
        <v>10</v>
      </c>
      <c r="H72" s="14">
        <v>10</v>
      </c>
      <c r="I72" s="18">
        <f xml:space="preserve"> SUM(D72:H72)</f>
        <v>30</v>
      </c>
      <c r="J72" s="18">
        <f>SUM(Tabla32[[#This Row],[Total horas equipo]]+J71)</f>
        <v>1075</v>
      </c>
      <c r="K72" s="14">
        <v>6</v>
      </c>
    </row>
    <row r="73" spans="1:11">
      <c r="A73" s="16" t="s">
        <v>142</v>
      </c>
      <c r="B73" s="15" t="s">
        <v>143</v>
      </c>
      <c r="C73" s="14"/>
      <c r="D73" s="14"/>
      <c r="E73" s="14"/>
      <c r="F73" s="14"/>
      <c r="G73" s="14"/>
      <c r="H73" s="14"/>
      <c r="I73" s="18"/>
      <c r="J73" s="18">
        <f>SUM(Tabla32[[#This Row],[Total horas equipo]]+J72)</f>
        <v>1075</v>
      </c>
      <c r="K73" s="14"/>
    </row>
    <row r="74" spans="1:11">
      <c r="A74" s="16" t="s">
        <v>144</v>
      </c>
      <c r="B74" s="15" t="s">
        <v>145</v>
      </c>
      <c r="C74" s="14">
        <v>2</v>
      </c>
      <c r="D74" s="14">
        <v>10</v>
      </c>
      <c r="E74" s="14">
        <v>10</v>
      </c>
      <c r="F74" s="14"/>
      <c r="G74" s="14"/>
      <c r="H74" s="14"/>
      <c r="I74" s="18">
        <f xml:space="preserve"> SUM(D74:H74)</f>
        <v>20</v>
      </c>
      <c r="J74" s="18">
        <f>SUM(Tabla32[[#This Row],[Total horas equipo]]+J73)</f>
        <v>1095</v>
      </c>
      <c r="K74" s="14">
        <v>6</v>
      </c>
    </row>
    <row r="75" spans="1:11">
      <c r="A75" s="16" t="s">
        <v>146</v>
      </c>
      <c r="B75" s="15" t="s">
        <v>147</v>
      </c>
      <c r="C75" s="14">
        <v>2</v>
      </c>
      <c r="D75" s="14"/>
      <c r="E75" s="14"/>
      <c r="F75" s="14"/>
      <c r="G75" s="14">
        <v>15</v>
      </c>
      <c r="H75" s="14">
        <v>10</v>
      </c>
      <c r="I75" s="18">
        <f xml:space="preserve"> SUM(D75:H75)</f>
        <v>25</v>
      </c>
      <c r="J75" s="18">
        <f>SUM(Tabla32[[#This Row],[Total horas equipo]]+J74)</f>
        <v>1120</v>
      </c>
      <c r="K75" s="14">
        <v>6</v>
      </c>
    </row>
    <row r="76" spans="1:11">
      <c r="A76" s="16" t="s">
        <v>148</v>
      </c>
      <c r="B76" s="15" t="s">
        <v>149</v>
      </c>
      <c r="C76" s="14"/>
      <c r="D76" s="14"/>
      <c r="E76" s="14"/>
      <c r="F76" s="14"/>
      <c r="G76" s="14"/>
      <c r="H76" s="14"/>
      <c r="I76" s="18"/>
      <c r="J76" s="18">
        <f>SUM(Tabla32[[#This Row],[Total horas equipo]]+J75)</f>
        <v>1120</v>
      </c>
      <c r="K76" s="14"/>
    </row>
    <row r="77" spans="1:11">
      <c r="A77" s="16" t="s">
        <v>150</v>
      </c>
      <c r="B77" s="15" t="s">
        <v>151</v>
      </c>
      <c r="C77" s="14">
        <v>2</v>
      </c>
      <c r="D77" s="14"/>
      <c r="E77" s="14">
        <v>10</v>
      </c>
      <c r="F77" s="14">
        <v>10</v>
      </c>
      <c r="G77" s="14"/>
      <c r="H77" s="14"/>
      <c r="I77" s="18">
        <f xml:space="preserve"> SUM(D77:H77)</f>
        <v>20</v>
      </c>
      <c r="J77" s="18">
        <f>SUM(Tabla32[[#This Row],[Total horas equipo]]+J76)</f>
        <v>1140</v>
      </c>
      <c r="K77" s="14">
        <v>6</v>
      </c>
    </row>
    <row r="78" spans="1:11">
      <c r="A78" s="16" t="s">
        <v>152</v>
      </c>
      <c r="B78" s="15" t="s">
        <v>153</v>
      </c>
      <c r="C78" s="14">
        <v>2</v>
      </c>
      <c r="D78" s="14"/>
      <c r="E78" s="14"/>
      <c r="F78" s="14"/>
      <c r="G78" s="14">
        <v>10</v>
      </c>
      <c r="H78" s="14">
        <v>10</v>
      </c>
      <c r="I78" s="18">
        <f xml:space="preserve"> SUM(D78:H78)</f>
        <v>20</v>
      </c>
      <c r="J78" s="18">
        <f>SUM(Tabla32[[#This Row],[Total horas equipo]]+J77)</f>
        <v>1160</v>
      </c>
      <c r="K78" s="14">
        <v>6</v>
      </c>
    </row>
    <row r="79" spans="1:11">
      <c r="A79" s="39" t="s">
        <v>349</v>
      </c>
      <c r="B79" s="40" t="s">
        <v>345</v>
      </c>
      <c r="C79" s="41">
        <v>5</v>
      </c>
      <c r="D79" s="41">
        <v>8</v>
      </c>
      <c r="E79" s="41">
        <v>8</v>
      </c>
      <c r="F79" s="41">
        <v>8</v>
      </c>
      <c r="G79" s="41">
        <v>8</v>
      </c>
      <c r="H79" s="41">
        <v>8</v>
      </c>
      <c r="I79" s="42">
        <f xml:space="preserve"> SUM(D79:H79)</f>
        <v>40</v>
      </c>
      <c r="J79" s="42">
        <f>SUM(Tabla32[[#This Row],[Total horas equipo]]+J78)</f>
        <v>1200</v>
      </c>
      <c r="K79" s="41">
        <v>6</v>
      </c>
    </row>
    <row r="80" spans="1:11">
      <c r="A80" s="16"/>
      <c r="B80" s="15"/>
      <c r="C80" s="14"/>
      <c r="D80" s="14"/>
      <c r="E80" s="14"/>
      <c r="F80" s="14"/>
      <c r="G80" s="14"/>
      <c r="H80" s="14"/>
      <c r="I80" s="18"/>
      <c r="J80" s="19">
        <f>SUM(Tabla32[[#This Row],[Total horas equipo]]+J79)</f>
        <v>1200</v>
      </c>
      <c r="K80" s="14"/>
    </row>
    <row r="81" spans="1:11">
      <c r="A81" s="17" t="s">
        <v>154</v>
      </c>
      <c r="B81" s="15" t="s">
        <v>318</v>
      </c>
      <c r="C81" s="14"/>
      <c r="D81" s="14"/>
      <c r="E81" s="14"/>
      <c r="F81" s="14"/>
      <c r="G81" s="14"/>
      <c r="H81" s="14"/>
      <c r="I81" s="18"/>
      <c r="J81" s="19">
        <f>SUM(Tabla32[[#This Row],[Total horas equipo]]+J80)</f>
        <v>1200</v>
      </c>
      <c r="K81" s="14"/>
    </row>
    <row r="82" spans="1:11">
      <c r="A82" s="16" t="s">
        <v>156</v>
      </c>
      <c r="B82" s="15" t="s">
        <v>157</v>
      </c>
      <c r="C82" s="14"/>
      <c r="D82" s="14"/>
      <c r="E82" s="14"/>
      <c r="F82" s="14"/>
      <c r="G82" s="14"/>
      <c r="H82" s="14"/>
      <c r="I82" s="18"/>
      <c r="J82" s="19">
        <f>SUM(Tabla32[[#This Row],[Total horas equipo]]+J81)</f>
        <v>1200</v>
      </c>
      <c r="K82" s="14"/>
    </row>
    <row r="83" spans="1:11">
      <c r="A83" s="16" t="s">
        <v>158</v>
      </c>
      <c r="B83" s="15" t="s">
        <v>159</v>
      </c>
      <c r="C83" s="14"/>
      <c r="D83" s="14"/>
      <c r="E83" s="14"/>
      <c r="F83" s="14"/>
      <c r="G83" s="14"/>
      <c r="H83" s="14"/>
      <c r="I83" s="18"/>
      <c r="J83" s="19">
        <f>SUM(Tabla32[[#This Row],[Total horas equipo]]+J82)</f>
        <v>1200</v>
      </c>
      <c r="K83" s="14"/>
    </row>
    <row r="84" spans="1:11">
      <c r="A84" s="16" t="s">
        <v>160</v>
      </c>
      <c r="B84" s="15" t="s">
        <v>161</v>
      </c>
      <c r="C84" s="14">
        <v>3</v>
      </c>
      <c r="D84" s="14">
        <v>12</v>
      </c>
      <c r="E84" s="14">
        <v>12</v>
      </c>
      <c r="F84" s="14"/>
      <c r="G84" s="14"/>
      <c r="H84" s="14">
        <v>12</v>
      </c>
      <c r="I84" s="18">
        <f xml:space="preserve"> SUM(D84:H84)</f>
        <v>36</v>
      </c>
      <c r="J84" s="18">
        <f>SUM(Tabla32[[#This Row],[Total horas equipo]]+J83)</f>
        <v>1236</v>
      </c>
      <c r="K84" s="14">
        <v>7</v>
      </c>
    </row>
    <row r="85" spans="1:11">
      <c r="A85" s="16" t="s">
        <v>160</v>
      </c>
      <c r="B85" s="15" t="s">
        <v>162</v>
      </c>
      <c r="C85" s="14">
        <v>2</v>
      </c>
      <c r="D85" s="14"/>
      <c r="E85" s="14"/>
      <c r="F85" s="14">
        <v>12</v>
      </c>
      <c r="G85" s="14">
        <v>12</v>
      </c>
      <c r="H85" s="14"/>
      <c r="I85" s="18">
        <f t="shared" ref="I85:I90" si="3" xml:space="preserve"> SUM(D85:H85)</f>
        <v>24</v>
      </c>
      <c r="J85" s="18">
        <f>SUM(Tabla32[[#This Row],[Total horas equipo]]+J84)</f>
        <v>1260</v>
      </c>
      <c r="K85" s="14">
        <v>7</v>
      </c>
    </row>
    <row r="86" spans="1:11">
      <c r="A86" s="16" t="s">
        <v>304</v>
      </c>
      <c r="B86" s="15" t="s">
        <v>163</v>
      </c>
      <c r="C86" s="14">
        <v>2</v>
      </c>
      <c r="D86" s="14"/>
      <c r="E86" s="14"/>
      <c r="F86" s="14"/>
      <c r="G86" s="14">
        <v>12</v>
      </c>
      <c r="H86" s="14">
        <v>12</v>
      </c>
      <c r="I86" s="18">
        <f t="shared" si="3"/>
        <v>24</v>
      </c>
      <c r="J86" s="18">
        <f>SUM(Tabla32[[#This Row],[Total horas equipo]]+J85)</f>
        <v>1284</v>
      </c>
      <c r="K86" s="14">
        <v>7</v>
      </c>
    </row>
    <row r="87" spans="1:11">
      <c r="A87" s="16" t="s">
        <v>160</v>
      </c>
      <c r="B87" s="15" t="s">
        <v>164</v>
      </c>
      <c r="C87" s="14">
        <v>2</v>
      </c>
      <c r="D87" s="14"/>
      <c r="E87" s="14">
        <v>10</v>
      </c>
      <c r="F87" s="14">
        <v>10</v>
      </c>
      <c r="G87" s="14"/>
      <c r="H87" s="14"/>
      <c r="I87" s="18">
        <f t="shared" si="3"/>
        <v>20</v>
      </c>
      <c r="J87" s="18">
        <f>SUM(Tabla32[[#This Row],[Total horas equipo]]+J86)</f>
        <v>1304</v>
      </c>
      <c r="K87" s="14">
        <v>7</v>
      </c>
    </row>
    <row r="88" spans="1:11">
      <c r="A88" s="16" t="s">
        <v>160</v>
      </c>
      <c r="B88" s="15" t="s">
        <v>165</v>
      </c>
      <c r="C88" s="14">
        <v>2</v>
      </c>
      <c r="D88" s="14">
        <v>10</v>
      </c>
      <c r="E88" s="14"/>
      <c r="F88" s="14"/>
      <c r="G88" s="14"/>
      <c r="H88" s="14">
        <v>12</v>
      </c>
      <c r="I88" s="18">
        <f t="shared" si="3"/>
        <v>22</v>
      </c>
      <c r="J88" s="18">
        <f>SUM(Tabla32[[#This Row],[Total horas equipo]]+J87)</f>
        <v>1326</v>
      </c>
      <c r="K88" s="14">
        <v>7</v>
      </c>
    </row>
    <row r="89" spans="1:11">
      <c r="A89" s="16" t="s">
        <v>166</v>
      </c>
      <c r="B89" s="15" t="s">
        <v>167</v>
      </c>
      <c r="C89" s="14">
        <v>3</v>
      </c>
      <c r="D89" s="14"/>
      <c r="E89" s="14">
        <v>10</v>
      </c>
      <c r="F89" s="14">
        <v>12</v>
      </c>
      <c r="G89" s="14"/>
      <c r="H89" s="14">
        <v>12</v>
      </c>
      <c r="I89" s="18">
        <f t="shared" si="3"/>
        <v>34</v>
      </c>
      <c r="J89" s="18">
        <f>SUM(Tabla32[[#This Row],[Total horas equipo]]+J88)</f>
        <v>1360</v>
      </c>
      <c r="K89" s="14">
        <v>7</v>
      </c>
    </row>
    <row r="90" spans="1:11">
      <c r="A90" s="39" t="s">
        <v>349</v>
      </c>
      <c r="B90" s="40" t="s">
        <v>345</v>
      </c>
      <c r="C90" s="41">
        <v>5</v>
      </c>
      <c r="D90" s="41">
        <v>8</v>
      </c>
      <c r="E90" s="41">
        <v>8</v>
      </c>
      <c r="F90" s="41">
        <v>8</v>
      </c>
      <c r="G90" s="41">
        <v>8</v>
      </c>
      <c r="H90" s="41">
        <v>8</v>
      </c>
      <c r="I90" s="42">
        <f t="shared" si="3"/>
        <v>40</v>
      </c>
      <c r="J90" s="42">
        <f>SUM(Tabla32[[#This Row],[Total horas equipo]]+J89)</f>
        <v>1400</v>
      </c>
      <c r="K90" s="41">
        <v>7</v>
      </c>
    </row>
    <row r="91" spans="1:11">
      <c r="A91" s="16" t="s">
        <v>168</v>
      </c>
      <c r="B91" s="15" t="s">
        <v>169</v>
      </c>
      <c r="C91" s="14"/>
      <c r="D91" s="14"/>
      <c r="E91" s="14"/>
      <c r="F91" s="14"/>
      <c r="G91" s="14"/>
      <c r="H91" s="14"/>
      <c r="I91" s="18"/>
      <c r="J91" s="19">
        <f>SUM(Tabla32[[#This Row],[Total horas equipo]]+J90)</f>
        <v>1400</v>
      </c>
      <c r="K91" s="14"/>
    </row>
    <row r="92" spans="1:11">
      <c r="A92" s="16" t="s">
        <v>170</v>
      </c>
      <c r="B92" s="15" t="s">
        <v>171</v>
      </c>
      <c r="C92" s="14"/>
      <c r="D92" s="14"/>
      <c r="E92" s="14"/>
      <c r="F92" s="14"/>
      <c r="G92" s="14"/>
      <c r="H92" s="14"/>
      <c r="I92" s="18"/>
      <c r="J92" s="19">
        <f>SUM(Tabla32[[#This Row],[Total horas equipo]]+J91)</f>
        <v>1400</v>
      </c>
      <c r="K92" s="14"/>
    </row>
    <row r="93" spans="1:11">
      <c r="A93" s="16" t="s">
        <v>172</v>
      </c>
      <c r="B93" s="15" t="s">
        <v>173</v>
      </c>
      <c r="C93" s="14">
        <v>3</v>
      </c>
      <c r="D93" s="14">
        <v>12</v>
      </c>
      <c r="E93" s="14">
        <v>12</v>
      </c>
      <c r="F93" s="14">
        <v>12</v>
      </c>
      <c r="G93" s="14"/>
      <c r="H93" s="14"/>
      <c r="I93" s="18">
        <v>29</v>
      </c>
      <c r="J93" s="18">
        <f>SUM(Tabla32[[#This Row],[Total horas equipo]]+J92)</f>
        <v>1429</v>
      </c>
      <c r="K93" s="14">
        <v>8</v>
      </c>
    </row>
    <row r="94" spans="1:11">
      <c r="A94" s="16" t="s">
        <v>174</v>
      </c>
      <c r="B94" s="15" t="s">
        <v>175</v>
      </c>
      <c r="C94" s="14">
        <v>3</v>
      </c>
      <c r="D94" s="14"/>
      <c r="E94" s="14"/>
      <c r="F94" s="14">
        <v>12</v>
      </c>
      <c r="G94" s="14">
        <v>12</v>
      </c>
      <c r="H94" s="14">
        <v>12</v>
      </c>
      <c r="I94" s="18">
        <v>28</v>
      </c>
      <c r="J94" s="18">
        <f>SUM(Tabla32[[#This Row],[Total horas equipo]]+J93)</f>
        <v>1457</v>
      </c>
      <c r="K94" s="14">
        <v>8</v>
      </c>
    </row>
    <row r="95" spans="1:11">
      <c r="A95" s="16" t="s">
        <v>176</v>
      </c>
      <c r="B95" s="15" t="s">
        <v>177</v>
      </c>
      <c r="C95" s="14"/>
      <c r="D95" s="14"/>
      <c r="E95" s="14"/>
      <c r="F95" s="14"/>
      <c r="G95" s="14"/>
      <c r="H95" s="14"/>
      <c r="I95" s="18"/>
      <c r="J95" s="19">
        <f>SUM(Tabla32[[#This Row],[Total horas equipo]]+J94)</f>
        <v>1457</v>
      </c>
      <c r="K95" s="14"/>
    </row>
    <row r="96" spans="1:11">
      <c r="A96" s="16" t="s">
        <v>178</v>
      </c>
      <c r="B96" s="15" t="s">
        <v>179</v>
      </c>
      <c r="C96" s="14">
        <v>2</v>
      </c>
      <c r="D96" s="14">
        <v>12</v>
      </c>
      <c r="E96" s="14">
        <v>12</v>
      </c>
      <c r="F96" s="14"/>
      <c r="G96" s="14"/>
      <c r="H96" s="14"/>
      <c r="I96" s="18">
        <f xml:space="preserve"> SUM(D96:H96)</f>
        <v>24</v>
      </c>
      <c r="J96" s="18">
        <f>SUM(Tabla32[[#This Row],[Total horas equipo]]+J95)</f>
        <v>1481</v>
      </c>
      <c r="K96" s="14">
        <v>8</v>
      </c>
    </row>
    <row r="97" spans="1:11">
      <c r="A97" s="16" t="s">
        <v>180</v>
      </c>
      <c r="B97" s="15" t="s">
        <v>181</v>
      </c>
      <c r="C97" s="14">
        <v>2</v>
      </c>
      <c r="D97" s="14"/>
      <c r="E97" s="14"/>
      <c r="F97" s="14"/>
      <c r="G97" s="14">
        <v>12</v>
      </c>
      <c r="H97" s="14">
        <v>12</v>
      </c>
      <c r="I97" s="18">
        <f xml:space="preserve"> SUM(D97:H97)</f>
        <v>24</v>
      </c>
      <c r="J97" s="18">
        <f>SUM(Tabla32[[#This Row],[Total horas equipo]]+J96)</f>
        <v>1505</v>
      </c>
      <c r="K97" s="14">
        <v>8</v>
      </c>
    </row>
    <row r="98" spans="1:11">
      <c r="A98" s="16" t="s">
        <v>182</v>
      </c>
      <c r="B98" s="15" t="s">
        <v>183</v>
      </c>
      <c r="C98" s="14"/>
      <c r="D98" s="14"/>
      <c r="E98" s="14"/>
      <c r="F98" s="14"/>
      <c r="G98" s="14"/>
      <c r="H98" s="14"/>
      <c r="I98" s="18"/>
      <c r="J98" s="18">
        <f>SUM(Tabla32[[#This Row],[Total horas equipo]]+J97)</f>
        <v>1505</v>
      </c>
      <c r="K98" s="14"/>
    </row>
    <row r="99" spans="1:11">
      <c r="A99" s="16" t="s">
        <v>184</v>
      </c>
      <c r="B99" s="15" t="s">
        <v>185</v>
      </c>
      <c r="C99" s="14">
        <v>2</v>
      </c>
      <c r="D99" s="14"/>
      <c r="E99" s="14">
        <v>12</v>
      </c>
      <c r="F99" s="14">
        <v>12</v>
      </c>
      <c r="G99" s="14"/>
      <c r="H99" s="14"/>
      <c r="I99" s="18">
        <f t="shared" ref="I99:I106" si="4" xml:space="preserve"> SUM(D99:H99)</f>
        <v>24</v>
      </c>
      <c r="J99" s="18">
        <f>SUM(Tabla32[[#This Row],[Total horas equipo]]+J98)</f>
        <v>1529</v>
      </c>
      <c r="K99" s="14">
        <v>8</v>
      </c>
    </row>
    <row r="100" spans="1:11">
      <c r="A100" s="16" t="s">
        <v>186</v>
      </c>
      <c r="B100" s="15" t="s">
        <v>187</v>
      </c>
      <c r="C100" s="14">
        <v>2</v>
      </c>
      <c r="D100" s="14">
        <v>9</v>
      </c>
      <c r="E100" s="14"/>
      <c r="F100" s="14"/>
      <c r="G100" s="14">
        <v>6</v>
      </c>
      <c r="H100" s="14"/>
      <c r="I100" s="18">
        <f t="shared" si="4"/>
        <v>15</v>
      </c>
      <c r="J100" s="18">
        <f>SUM(Tabla32[[#This Row],[Total horas equipo]]+J99)</f>
        <v>1544</v>
      </c>
      <c r="K100" s="14">
        <v>8</v>
      </c>
    </row>
    <row r="101" spans="1:11">
      <c r="A101" s="16" t="s">
        <v>188</v>
      </c>
      <c r="B101" s="15" t="s">
        <v>161</v>
      </c>
      <c r="C101" s="14">
        <v>2</v>
      </c>
      <c r="D101" s="14">
        <v>8</v>
      </c>
      <c r="E101" s="14">
        <v>8</v>
      </c>
      <c r="F101" s="14"/>
      <c r="G101" s="14"/>
      <c r="H101" s="14"/>
      <c r="I101" s="18">
        <f t="shared" si="4"/>
        <v>16</v>
      </c>
      <c r="J101" s="18">
        <f>SUM(Tabla32[[#This Row],[Total horas equipo]]+J100)</f>
        <v>1560</v>
      </c>
      <c r="K101" s="14">
        <v>8</v>
      </c>
    </row>
    <row r="102" spans="1:11">
      <c r="A102" s="39" t="s">
        <v>349</v>
      </c>
      <c r="B102" s="40" t="s">
        <v>345</v>
      </c>
      <c r="C102" s="41">
        <v>5</v>
      </c>
      <c r="D102" s="41">
        <v>8</v>
      </c>
      <c r="E102" s="41">
        <v>8</v>
      </c>
      <c r="F102" s="41">
        <v>8</v>
      </c>
      <c r="G102" s="41">
        <v>8</v>
      </c>
      <c r="H102" s="41">
        <v>8</v>
      </c>
      <c r="I102" s="42">
        <f t="shared" si="4"/>
        <v>40</v>
      </c>
      <c r="J102" s="42">
        <f>SUM(Tabla32[[#This Row],[Total horas equipo]]+J101)</f>
        <v>1600</v>
      </c>
      <c r="K102" s="41">
        <v>8</v>
      </c>
    </row>
    <row r="103" spans="1:11">
      <c r="A103" s="16" t="s">
        <v>189</v>
      </c>
      <c r="B103" s="15" t="s">
        <v>162</v>
      </c>
      <c r="C103" s="14">
        <v>2</v>
      </c>
      <c r="D103" s="14"/>
      <c r="E103" s="14"/>
      <c r="F103" s="14">
        <v>8</v>
      </c>
      <c r="G103" s="14">
        <v>8</v>
      </c>
      <c r="H103" s="14"/>
      <c r="I103" s="18">
        <f t="shared" si="4"/>
        <v>16</v>
      </c>
      <c r="J103" s="18">
        <f>SUM(Tabla32[[#This Row],[Total horas equipo]]+J102)</f>
        <v>1616</v>
      </c>
      <c r="K103" s="14">
        <v>9</v>
      </c>
    </row>
    <row r="104" spans="1:11">
      <c r="A104" s="16" t="s">
        <v>190</v>
      </c>
      <c r="B104" s="15" t="s">
        <v>191</v>
      </c>
      <c r="C104" s="14">
        <v>2</v>
      </c>
      <c r="D104" s="14"/>
      <c r="E104" s="14"/>
      <c r="F104" s="14"/>
      <c r="G104" s="14">
        <v>8</v>
      </c>
      <c r="H104" s="14">
        <v>8</v>
      </c>
      <c r="I104" s="18">
        <f t="shared" si="4"/>
        <v>16</v>
      </c>
      <c r="J104" s="18">
        <f>SUM(Tabla32[[#This Row],[Total horas equipo]]+J103)</f>
        <v>1632</v>
      </c>
      <c r="K104" s="14">
        <v>9</v>
      </c>
    </row>
    <row r="105" spans="1:11">
      <c r="A105" s="16" t="s">
        <v>192</v>
      </c>
      <c r="B105" s="15" t="s">
        <v>164</v>
      </c>
      <c r="C105" s="14">
        <v>2</v>
      </c>
      <c r="D105" s="14">
        <v>12</v>
      </c>
      <c r="E105" s="14"/>
      <c r="F105" s="14">
        <v>10</v>
      </c>
      <c r="G105" s="14"/>
      <c r="H105" s="14"/>
      <c r="I105" s="18">
        <f t="shared" si="4"/>
        <v>22</v>
      </c>
      <c r="J105" s="18">
        <f>SUM(Tabla32[[#This Row],[Total horas equipo]]+J104)</f>
        <v>1654</v>
      </c>
      <c r="K105" s="14">
        <v>9</v>
      </c>
    </row>
    <row r="106" spans="1:11">
      <c r="A106" s="17" t="s">
        <v>193</v>
      </c>
      <c r="B106" s="15" t="s">
        <v>194</v>
      </c>
      <c r="C106" s="14">
        <v>2</v>
      </c>
      <c r="D106" s="14"/>
      <c r="E106" s="14">
        <v>12</v>
      </c>
      <c r="F106" s="14"/>
      <c r="G106" s="14"/>
      <c r="H106" s="14">
        <v>10</v>
      </c>
      <c r="I106" s="18">
        <f t="shared" si="4"/>
        <v>22</v>
      </c>
      <c r="J106" s="18">
        <f>SUM(Tabla32[[#This Row],[Total horas equipo]]+J105)</f>
        <v>1676</v>
      </c>
      <c r="K106" s="14">
        <v>9</v>
      </c>
    </row>
    <row r="107" spans="1:11">
      <c r="A107" s="17" t="s">
        <v>195</v>
      </c>
      <c r="B107" s="15" t="s">
        <v>196</v>
      </c>
      <c r="C107" s="14"/>
      <c r="D107" s="14"/>
      <c r="E107" s="14"/>
      <c r="F107" s="14"/>
      <c r="G107" s="14"/>
      <c r="H107" s="14"/>
      <c r="I107" s="18"/>
      <c r="J107" s="18">
        <f>SUM(Tabla32[[#This Row],[Total horas equipo]]+J106)</f>
        <v>1676</v>
      </c>
      <c r="K107" s="14">
        <v>9</v>
      </c>
    </row>
    <row r="108" spans="1:11">
      <c r="A108" s="16" t="s">
        <v>197</v>
      </c>
      <c r="B108" s="15" t="s">
        <v>198</v>
      </c>
      <c r="C108" s="14">
        <v>1</v>
      </c>
      <c r="D108" s="14">
        <v>10</v>
      </c>
      <c r="E108" s="14"/>
      <c r="F108" s="14"/>
      <c r="G108" s="14"/>
      <c r="H108" s="14"/>
      <c r="I108" s="18">
        <f xml:space="preserve"> SUM(D108:H108)</f>
        <v>10</v>
      </c>
      <c r="J108" s="18">
        <f>SUM(Tabla32[[#This Row],[Total horas equipo]]+J107)</f>
        <v>1686</v>
      </c>
      <c r="K108" s="14">
        <v>9</v>
      </c>
    </row>
    <row r="109" spans="1:11">
      <c r="A109" s="16" t="s">
        <v>199</v>
      </c>
      <c r="B109" s="15" t="s">
        <v>200</v>
      </c>
      <c r="C109" s="14">
        <v>1</v>
      </c>
      <c r="D109" s="14"/>
      <c r="E109" s="14"/>
      <c r="F109" s="14">
        <v>10</v>
      </c>
      <c r="G109" s="14"/>
      <c r="H109" s="14"/>
      <c r="I109" s="18">
        <f xml:space="preserve"> SUM(D109:H109)</f>
        <v>10</v>
      </c>
      <c r="J109" s="18">
        <f>SUM(Tabla32[[#This Row],[Total horas equipo]]+J108)</f>
        <v>1696</v>
      </c>
      <c r="K109" s="14">
        <v>9</v>
      </c>
    </row>
    <row r="110" spans="1:11">
      <c r="A110" s="16" t="s">
        <v>201</v>
      </c>
      <c r="B110" s="15" t="s">
        <v>202</v>
      </c>
      <c r="C110" s="14">
        <v>1</v>
      </c>
      <c r="D110" s="14"/>
      <c r="E110" s="14"/>
      <c r="F110" s="14"/>
      <c r="G110" s="14"/>
      <c r="H110" s="14">
        <v>10</v>
      </c>
      <c r="I110" s="18">
        <f xml:space="preserve"> SUM(D110:H110)</f>
        <v>10</v>
      </c>
      <c r="J110" s="18">
        <f>SUM(Tabla32[[#This Row],[Total horas equipo]]+J109)</f>
        <v>1706</v>
      </c>
      <c r="K110" s="14">
        <v>9</v>
      </c>
    </row>
    <row r="111" spans="1:11">
      <c r="A111" s="17"/>
      <c r="B111" s="15"/>
      <c r="C111" s="14"/>
      <c r="D111" s="14"/>
      <c r="E111" s="14"/>
      <c r="F111" s="14"/>
      <c r="G111" s="14"/>
      <c r="H111" s="14"/>
      <c r="I111" s="18"/>
      <c r="J111" s="18">
        <f>SUM(Tabla32[[#This Row],[Total horas equipo]]+J110)</f>
        <v>1706</v>
      </c>
      <c r="K111" s="14">
        <v>9</v>
      </c>
    </row>
    <row r="112" spans="1:11">
      <c r="A112" s="16" t="s">
        <v>203</v>
      </c>
      <c r="B112" s="15" t="s">
        <v>204</v>
      </c>
      <c r="C112" s="14"/>
      <c r="D112" s="14"/>
      <c r="E112" s="14"/>
      <c r="F112" s="14"/>
      <c r="G112" s="14"/>
      <c r="H112" s="14"/>
      <c r="I112" s="18"/>
      <c r="J112" s="19">
        <f>SUM(Tabla32[[#This Row],[Total horas equipo]]+J111)</f>
        <v>1706</v>
      </c>
      <c r="K112" s="14"/>
    </row>
    <row r="113" spans="1:11">
      <c r="A113" s="16" t="s">
        <v>205</v>
      </c>
      <c r="B113" s="15" t="s">
        <v>206</v>
      </c>
      <c r="C113" s="14"/>
      <c r="D113" s="14"/>
      <c r="E113" s="14"/>
      <c r="F113" s="14"/>
      <c r="G113" s="14"/>
      <c r="H113" s="14"/>
      <c r="I113" s="18"/>
      <c r="J113" s="19">
        <f>SUM(Tabla32[[#This Row],[Total horas equipo]]+J112)</f>
        <v>1706</v>
      </c>
      <c r="K113" s="14"/>
    </row>
    <row r="114" spans="1:11">
      <c r="A114" s="16" t="s">
        <v>207</v>
      </c>
      <c r="B114" s="15" t="s">
        <v>208</v>
      </c>
      <c r="C114" s="14">
        <v>2</v>
      </c>
      <c r="D114" s="14"/>
      <c r="E114" s="14">
        <v>10</v>
      </c>
      <c r="F114" s="14">
        <v>10</v>
      </c>
      <c r="G114" s="14"/>
      <c r="H114" s="14"/>
      <c r="I114" s="18">
        <f xml:space="preserve"> SUM(D114:H114)</f>
        <v>20</v>
      </c>
      <c r="J114" s="18">
        <f>SUM(Tabla32[[#This Row],[Total horas equipo]]+J113)</f>
        <v>1726</v>
      </c>
      <c r="K114" s="14">
        <v>9</v>
      </c>
    </row>
    <row r="115" spans="1:11">
      <c r="A115" s="16" t="s">
        <v>209</v>
      </c>
      <c r="B115" s="15" t="s">
        <v>210</v>
      </c>
      <c r="C115" s="14">
        <v>2</v>
      </c>
      <c r="D115" s="14">
        <v>12</v>
      </c>
      <c r="E115" s="14"/>
      <c r="F115" s="14"/>
      <c r="G115" s="14">
        <v>12</v>
      </c>
      <c r="H115" s="14"/>
      <c r="I115" s="18">
        <f xml:space="preserve"> SUM(D115:H115)</f>
        <v>24</v>
      </c>
      <c r="J115" s="18">
        <f>SUM(Tabla32[[#This Row],[Total horas equipo]]+J114)</f>
        <v>1750</v>
      </c>
      <c r="K115" s="14">
        <v>9</v>
      </c>
    </row>
    <row r="116" spans="1:11">
      <c r="A116" s="16" t="s">
        <v>211</v>
      </c>
      <c r="B116" s="15" t="s">
        <v>212</v>
      </c>
      <c r="C116" s="14">
        <v>1</v>
      </c>
      <c r="D116" s="14"/>
      <c r="E116" s="14"/>
      <c r="F116" s="14"/>
      <c r="G116" s="14"/>
      <c r="H116" s="14">
        <v>10</v>
      </c>
      <c r="I116" s="18">
        <f xml:space="preserve"> SUM(D116:H116)</f>
        <v>10</v>
      </c>
      <c r="J116" s="18">
        <f>SUM(Tabla32[[#This Row],[Total horas equipo]]+J115)</f>
        <v>1760</v>
      </c>
      <c r="K116" s="14">
        <v>9</v>
      </c>
    </row>
    <row r="117" spans="1:11">
      <c r="A117" s="39" t="s">
        <v>349</v>
      </c>
      <c r="B117" s="40" t="s">
        <v>345</v>
      </c>
      <c r="C117" s="41">
        <v>5</v>
      </c>
      <c r="D117" s="41">
        <v>8</v>
      </c>
      <c r="E117" s="41">
        <v>8</v>
      </c>
      <c r="F117" s="41">
        <v>8</v>
      </c>
      <c r="G117" s="41">
        <v>8</v>
      </c>
      <c r="H117" s="41">
        <v>8</v>
      </c>
      <c r="I117" s="42">
        <f xml:space="preserve"> SUM(D117:H117)</f>
        <v>40</v>
      </c>
      <c r="J117" s="42">
        <f>SUM(Tabla32[[#This Row],[Total horas equipo]]+J116)</f>
        <v>1800</v>
      </c>
      <c r="K117" s="41">
        <v>9</v>
      </c>
    </row>
    <row r="118" spans="1:11">
      <c r="A118" s="17" t="s">
        <v>213</v>
      </c>
      <c r="B118" s="15" t="s">
        <v>214</v>
      </c>
      <c r="C118" s="14"/>
      <c r="D118" s="14"/>
      <c r="E118" s="14"/>
      <c r="F118" s="14"/>
      <c r="G118" s="14"/>
      <c r="H118" s="14"/>
      <c r="I118" s="18"/>
      <c r="J118" s="19">
        <f>SUM(Tabla32[[#This Row],[Total horas equipo]]+J117)</f>
        <v>1800</v>
      </c>
      <c r="K118" s="14"/>
    </row>
    <row r="119" spans="1:11">
      <c r="A119" s="17" t="s">
        <v>215</v>
      </c>
      <c r="B119" s="15" t="s">
        <v>216</v>
      </c>
      <c r="C119" s="14">
        <v>2</v>
      </c>
      <c r="D119" s="14">
        <v>9</v>
      </c>
      <c r="E119" s="14">
        <v>9</v>
      </c>
      <c r="F119" s="14"/>
      <c r="G119" s="14"/>
      <c r="H119" s="14"/>
      <c r="I119" s="18">
        <f xml:space="preserve"> SUM(D119:H119)</f>
        <v>18</v>
      </c>
      <c r="J119" s="18">
        <f>SUM(Tabla32[[#This Row],[Total horas equipo]]+J118)</f>
        <v>1818</v>
      </c>
      <c r="K119" s="14">
        <v>10</v>
      </c>
    </row>
    <row r="120" spans="1:11">
      <c r="A120" s="17" t="s">
        <v>217</v>
      </c>
      <c r="B120" s="15" t="s">
        <v>218</v>
      </c>
      <c r="C120" s="14">
        <v>2</v>
      </c>
      <c r="D120" s="14"/>
      <c r="E120" s="14"/>
      <c r="F120" s="14">
        <v>8</v>
      </c>
      <c r="G120" s="14">
        <v>8</v>
      </c>
      <c r="H120" s="14"/>
      <c r="I120" s="18">
        <f xml:space="preserve"> SUM(D120:H120)</f>
        <v>16</v>
      </c>
      <c r="J120" s="18">
        <f>SUM(Tabla32[[#This Row],[Total horas equipo]]+J119)</f>
        <v>1834</v>
      </c>
      <c r="K120" s="14">
        <v>10</v>
      </c>
    </row>
    <row r="121" spans="1:11">
      <c r="A121" s="17" t="s">
        <v>219</v>
      </c>
      <c r="B121" s="15" t="s">
        <v>220</v>
      </c>
      <c r="C121" s="14">
        <v>2</v>
      </c>
      <c r="D121" s="14"/>
      <c r="E121" s="14"/>
      <c r="F121" s="14"/>
      <c r="G121" s="14">
        <v>8</v>
      </c>
      <c r="H121" s="14">
        <v>8</v>
      </c>
      <c r="I121" s="18">
        <f xml:space="preserve"> SUM(D121:H121)</f>
        <v>16</v>
      </c>
      <c r="J121" s="18">
        <f>SUM(Tabla32[[#This Row],[Total horas equipo]]+J120)</f>
        <v>1850</v>
      </c>
      <c r="K121" s="14">
        <v>10</v>
      </c>
    </row>
    <row r="122" spans="1:11">
      <c r="A122" s="17" t="s">
        <v>221</v>
      </c>
      <c r="B122" s="15" t="s">
        <v>222</v>
      </c>
      <c r="C122" s="14">
        <v>2</v>
      </c>
      <c r="D122" s="14"/>
      <c r="E122" s="14">
        <v>8</v>
      </c>
      <c r="F122" s="14">
        <v>8</v>
      </c>
      <c r="G122" s="14"/>
      <c r="H122" s="14"/>
      <c r="I122" s="18">
        <f xml:space="preserve"> SUM(D122:H122)</f>
        <v>16</v>
      </c>
      <c r="J122" s="18">
        <f>SUM(Tabla32[[#This Row],[Total horas equipo]]+J121)</f>
        <v>1866</v>
      </c>
      <c r="K122" s="14">
        <v>10</v>
      </c>
    </row>
    <row r="123" spans="1:11">
      <c r="A123" s="17" t="s">
        <v>223</v>
      </c>
      <c r="B123" s="15" t="s">
        <v>224</v>
      </c>
      <c r="C123" s="14">
        <v>2</v>
      </c>
      <c r="D123" s="14">
        <v>11</v>
      </c>
      <c r="E123" s="14"/>
      <c r="F123" s="14"/>
      <c r="G123" s="14"/>
      <c r="H123" s="14">
        <v>8</v>
      </c>
      <c r="I123" s="18">
        <f xml:space="preserve"> SUM(D123:H123)</f>
        <v>19</v>
      </c>
      <c r="J123" s="18">
        <f>SUM(Tabla32[[#This Row],[Total horas equipo]]+J122)</f>
        <v>1885</v>
      </c>
      <c r="K123" s="14">
        <v>10</v>
      </c>
    </row>
    <row r="124" spans="1:11">
      <c r="A124" s="16" t="s">
        <v>225</v>
      </c>
      <c r="B124" s="15" t="s">
        <v>226</v>
      </c>
      <c r="C124" s="14"/>
      <c r="D124" s="14"/>
      <c r="E124" s="14"/>
      <c r="F124" s="14"/>
      <c r="G124" s="14"/>
      <c r="H124" s="14"/>
      <c r="I124" s="18"/>
      <c r="J124" s="18">
        <f>SUM(Tabla32[[#This Row],[Total horas equipo]]+J123)</f>
        <v>1885</v>
      </c>
      <c r="K124" s="14">
        <v>10</v>
      </c>
    </row>
    <row r="125" spans="1:11">
      <c r="A125" s="16" t="s">
        <v>227</v>
      </c>
      <c r="B125" s="15" t="s">
        <v>228</v>
      </c>
      <c r="C125" s="14">
        <v>1</v>
      </c>
      <c r="D125" s="14">
        <v>11</v>
      </c>
      <c r="E125" s="14"/>
      <c r="F125" s="14"/>
      <c r="G125" s="14"/>
      <c r="H125" s="14"/>
      <c r="I125" s="18">
        <f xml:space="preserve"> SUM(D125:H125)</f>
        <v>11</v>
      </c>
      <c r="J125" s="18">
        <f>SUM(Tabla32[[#This Row],[Total horas equipo]]+J124)</f>
        <v>1896</v>
      </c>
      <c r="K125" s="14">
        <v>10</v>
      </c>
    </row>
    <row r="126" spans="1:11">
      <c r="A126" s="16" t="s">
        <v>229</v>
      </c>
      <c r="B126" s="15" t="s">
        <v>230</v>
      </c>
      <c r="C126" s="14">
        <v>1</v>
      </c>
      <c r="D126" s="14"/>
      <c r="E126" s="14">
        <v>8</v>
      </c>
      <c r="F126" s="14"/>
      <c r="G126" s="14"/>
      <c r="H126" s="14"/>
      <c r="I126" s="18">
        <f xml:space="preserve"> SUM(D126:H126)</f>
        <v>8</v>
      </c>
      <c r="J126" s="18">
        <f>SUM(Tabla32[[#This Row],[Total horas equipo]]+J125)</f>
        <v>1904</v>
      </c>
      <c r="K126" s="14">
        <v>10</v>
      </c>
    </row>
    <row r="127" spans="1:11">
      <c r="A127" s="16" t="s">
        <v>231</v>
      </c>
      <c r="B127" s="15" t="s">
        <v>232</v>
      </c>
      <c r="C127" s="14">
        <v>1</v>
      </c>
      <c r="D127" s="14"/>
      <c r="E127" s="14"/>
      <c r="F127" s="14">
        <v>8</v>
      </c>
      <c r="G127" s="14"/>
      <c r="H127" s="14"/>
      <c r="I127" s="18">
        <f xml:space="preserve"> SUM(D127:H127)</f>
        <v>8</v>
      </c>
      <c r="J127" s="18">
        <f>SUM(Tabla32[[#This Row],[Total horas equipo]]+J126)</f>
        <v>1912</v>
      </c>
      <c r="K127" s="14">
        <v>10</v>
      </c>
    </row>
    <row r="128" spans="1:11">
      <c r="A128" s="16" t="s">
        <v>233</v>
      </c>
      <c r="B128" s="15" t="s">
        <v>234</v>
      </c>
      <c r="C128" s="14"/>
      <c r="D128" s="14"/>
      <c r="E128" s="14"/>
      <c r="F128" s="14"/>
      <c r="G128" s="14"/>
      <c r="H128" s="14"/>
      <c r="I128" s="18"/>
      <c r="J128" s="18">
        <f>SUM(Tabla32[[#This Row],[Total horas equipo]]+J127)</f>
        <v>1912</v>
      </c>
      <c r="K128" s="14">
        <v>10</v>
      </c>
    </row>
    <row r="129" spans="1:11">
      <c r="A129" s="16" t="s">
        <v>235</v>
      </c>
      <c r="B129" s="15" t="s">
        <v>236</v>
      </c>
      <c r="C129" s="14">
        <v>2</v>
      </c>
      <c r="D129" s="14"/>
      <c r="E129" s="14"/>
      <c r="F129" s="14"/>
      <c r="G129" s="14">
        <v>8</v>
      </c>
      <c r="H129" s="14">
        <v>8</v>
      </c>
      <c r="I129" s="18">
        <f xml:space="preserve"> SUM(D129:H129)</f>
        <v>16</v>
      </c>
      <c r="J129" s="18">
        <f>SUM(Tabla32[[#This Row],[Total horas equipo]]+J128)</f>
        <v>1928</v>
      </c>
      <c r="K129" s="14">
        <v>10</v>
      </c>
    </row>
    <row r="130" spans="1:11">
      <c r="A130" s="16" t="s">
        <v>237</v>
      </c>
      <c r="B130" s="15" t="s">
        <v>238</v>
      </c>
      <c r="C130" s="14">
        <v>2</v>
      </c>
      <c r="D130" s="14"/>
      <c r="E130" s="14"/>
      <c r="F130" s="14">
        <v>8</v>
      </c>
      <c r="G130" s="14">
        <v>8</v>
      </c>
      <c r="H130" s="14"/>
      <c r="I130" s="18">
        <f xml:space="preserve"> SUM(D130:H130)</f>
        <v>16</v>
      </c>
      <c r="J130" s="18">
        <f>SUM(Tabla32[[#This Row],[Total horas equipo]]+J129)</f>
        <v>1944</v>
      </c>
      <c r="K130" s="14">
        <v>10</v>
      </c>
    </row>
    <row r="131" spans="1:11">
      <c r="A131" s="16" t="s">
        <v>217</v>
      </c>
      <c r="B131" s="15" t="s">
        <v>232</v>
      </c>
      <c r="C131" s="14">
        <v>2</v>
      </c>
      <c r="D131" s="14">
        <v>8</v>
      </c>
      <c r="E131" s="14">
        <v>8</v>
      </c>
      <c r="F131" s="14"/>
      <c r="G131" s="14"/>
      <c r="H131" s="14"/>
      <c r="I131" s="18">
        <f xml:space="preserve"> SUM(D131:H131)</f>
        <v>16</v>
      </c>
      <c r="J131" s="18">
        <f>SUM(Tabla32[[#This Row],[Total horas equipo]]+J130)</f>
        <v>1960</v>
      </c>
      <c r="K131" s="14">
        <v>10</v>
      </c>
    </row>
    <row r="132" spans="1:11">
      <c r="A132" s="39" t="s">
        <v>349</v>
      </c>
      <c r="B132" s="40" t="s">
        <v>345</v>
      </c>
      <c r="C132" s="41">
        <v>5</v>
      </c>
      <c r="D132" s="41">
        <v>8</v>
      </c>
      <c r="E132" s="41">
        <v>8</v>
      </c>
      <c r="F132" s="41">
        <v>8</v>
      </c>
      <c r="G132" s="41">
        <v>8</v>
      </c>
      <c r="H132" s="41">
        <v>8</v>
      </c>
      <c r="I132" s="42">
        <f xml:space="preserve"> SUM(D132:H132)</f>
        <v>40</v>
      </c>
      <c r="J132" s="42">
        <f>SUM(Tabla32[[#This Row],[Total horas equipo]]+J131)</f>
        <v>2000</v>
      </c>
      <c r="K132" s="41">
        <v>10</v>
      </c>
    </row>
    <row r="133" spans="1:11">
      <c r="A133" s="16" t="s">
        <v>239</v>
      </c>
      <c r="B133" s="15" t="s">
        <v>240</v>
      </c>
      <c r="C133" s="14"/>
      <c r="D133" s="14"/>
      <c r="E133" s="14"/>
      <c r="F133" s="14"/>
      <c r="G133" s="14"/>
      <c r="H133" s="14"/>
      <c r="I133" s="18"/>
      <c r="J133" s="18">
        <f>SUM(Tabla32[[#This Row],[Total horas equipo]]+J132)</f>
        <v>2000</v>
      </c>
      <c r="K133" s="14"/>
    </row>
    <row r="134" spans="1:11">
      <c r="A134" s="16" t="s">
        <v>241</v>
      </c>
      <c r="B134" s="15" t="s">
        <v>242</v>
      </c>
      <c r="C134" s="14">
        <v>2</v>
      </c>
      <c r="D134" s="14"/>
      <c r="E134" s="14"/>
      <c r="F134" s="14">
        <v>8</v>
      </c>
      <c r="G134" s="14"/>
      <c r="H134" s="14">
        <v>8</v>
      </c>
      <c r="I134" s="18">
        <f xml:space="preserve"> SUM(D134:H134)</f>
        <v>16</v>
      </c>
      <c r="J134" s="18">
        <f>SUM(Tabla32[[#This Row],[Total horas equipo]]+J133)</f>
        <v>2016</v>
      </c>
      <c r="K134" s="14">
        <v>11</v>
      </c>
    </row>
    <row r="135" spans="1:11">
      <c r="A135" s="16" t="s">
        <v>243</v>
      </c>
      <c r="B135" s="15" t="s">
        <v>244</v>
      </c>
      <c r="C135" s="14">
        <v>2</v>
      </c>
      <c r="D135" s="14">
        <v>8</v>
      </c>
      <c r="E135" s="14">
        <v>8</v>
      </c>
      <c r="F135" s="14"/>
      <c r="G135" s="14"/>
      <c r="H135" s="14"/>
      <c r="I135" s="18">
        <f xml:space="preserve"> SUM(D135:H135)</f>
        <v>16</v>
      </c>
      <c r="J135" s="18">
        <f>SUM(Tabla32[[#This Row],[Total horas equipo]]+J134)</f>
        <v>2032</v>
      </c>
      <c r="K135" s="14">
        <v>11</v>
      </c>
    </row>
    <row r="136" spans="1:11">
      <c r="A136" s="16" t="s">
        <v>245</v>
      </c>
      <c r="B136" s="15" t="s">
        <v>246</v>
      </c>
      <c r="C136" s="14">
        <v>2</v>
      </c>
      <c r="D136" s="14"/>
      <c r="E136" s="14"/>
      <c r="F136" s="14"/>
      <c r="G136" s="14">
        <v>10</v>
      </c>
      <c r="H136" s="14">
        <v>8</v>
      </c>
      <c r="I136" s="18">
        <f xml:space="preserve"> SUM(D136:H136)</f>
        <v>18</v>
      </c>
      <c r="J136" s="18">
        <f>SUM(Tabla32[[#This Row],[Total horas equipo]]+J135)</f>
        <v>2050</v>
      </c>
      <c r="K136" s="14">
        <v>11</v>
      </c>
    </row>
    <row r="137" spans="1:11">
      <c r="A137" s="16" t="s">
        <v>247</v>
      </c>
      <c r="B137" s="15" t="s">
        <v>248</v>
      </c>
      <c r="C137" s="14"/>
      <c r="D137" s="14"/>
      <c r="E137" s="14"/>
      <c r="F137" s="14"/>
      <c r="G137" s="14"/>
      <c r="H137" s="14"/>
      <c r="I137" s="18"/>
      <c r="J137" s="18">
        <f>SUM(Tabla32[[#This Row],[Total horas equipo]]+J136)</f>
        <v>2050</v>
      </c>
      <c r="K137" s="14">
        <v>11</v>
      </c>
    </row>
    <row r="138" spans="1:11">
      <c r="A138" s="16" t="s">
        <v>249</v>
      </c>
      <c r="B138" s="15" t="s">
        <v>250</v>
      </c>
      <c r="C138" s="14">
        <v>1</v>
      </c>
      <c r="D138" s="14">
        <v>10</v>
      </c>
      <c r="E138" s="14"/>
      <c r="F138" s="14"/>
      <c r="G138" s="14"/>
      <c r="H138" s="14"/>
      <c r="I138" s="18">
        <f xml:space="preserve"> SUM(D138:H138)</f>
        <v>10</v>
      </c>
      <c r="J138" s="18">
        <f>SUM(Tabla32[[#This Row],[Total horas equipo]]+J137)</f>
        <v>2060</v>
      </c>
      <c r="K138" s="14">
        <v>11</v>
      </c>
    </row>
    <row r="139" spans="1:11">
      <c r="A139" s="16" t="s">
        <v>251</v>
      </c>
      <c r="B139" s="15" t="s">
        <v>252</v>
      </c>
      <c r="C139" s="14">
        <v>2</v>
      </c>
      <c r="D139" s="14"/>
      <c r="E139" s="14">
        <v>10</v>
      </c>
      <c r="F139" s="14">
        <v>10</v>
      </c>
      <c r="G139" s="14"/>
      <c r="H139" s="14"/>
      <c r="I139" s="18">
        <f xml:space="preserve"> SUM(D139:H139)</f>
        <v>20</v>
      </c>
      <c r="J139" s="18">
        <f>SUM(Tabla32[[#This Row],[Total horas equipo]]+J138)</f>
        <v>2080</v>
      </c>
      <c r="K139" s="14">
        <v>11</v>
      </c>
    </row>
    <row r="140" spans="1:11">
      <c r="A140" s="16" t="s">
        <v>253</v>
      </c>
      <c r="B140" s="15" t="s">
        <v>254</v>
      </c>
      <c r="C140" s="14">
        <v>2</v>
      </c>
      <c r="D140" s="14">
        <v>10</v>
      </c>
      <c r="E140" s="14"/>
      <c r="F140" s="14"/>
      <c r="G140" s="14">
        <v>10</v>
      </c>
      <c r="H140" s="14"/>
      <c r="I140" s="18">
        <f xml:space="preserve"> SUM(D140:H140)</f>
        <v>20</v>
      </c>
      <c r="J140" s="18">
        <f>SUM(Tabla32[[#This Row],[Total horas equipo]]+J139)</f>
        <v>2100</v>
      </c>
      <c r="K140" s="14">
        <v>11</v>
      </c>
    </row>
    <row r="141" spans="1:11">
      <c r="A141" s="17"/>
      <c r="B141" s="15"/>
      <c r="C141" s="14"/>
      <c r="D141" s="14"/>
      <c r="E141" s="14"/>
      <c r="F141" s="14"/>
      <c r="G141" s="14"/>
      <c r="H141" s="14"/>
      <c r="I141" s="18"/>
      <c r="J141" s="18">
        <f>SUM(Tabla32[[#This Row],[Total horas equipo]]+J140)</f>
        <v>2100</v>
      </c>
      <c r="K141" s="14"/>
    </row>
    <row r="142" spans="1:11">
      <c r="A142" s="16" t="s">
        <v>255</v>
      </c>
      <c r="B142" s="15" t="s">
        <v>256</v>
      </c>
      <c r="C142" s="14"/>
      <c r="D142" s="14"/>
      <c r="E142" s="14"/>
      <c r="F142" s="14"/>
      <c r="G142" s="14"/>
      <c r="H142" s="14"/>
      <c r="I142" s="18"/>
      <c r="J142" s="18">
        <f>SUM(Tabla32[[#This Row],[Total horas equipo]]+J141)</f>
        <v>2100</v>
      </c>
      <c r="K142" s="14"/>
    </row>
    <row r="143" spans="1:11">
      <c r="A143" s="17" t="s">
        <v>257</v>
      </c>
      <c r="B143" s="15" t="s">
        <v>258</v>
      </c>
      <c r="C143" s="14"/>
      <c r="D143" s="14"/>
      <c r="E143" s="14"/>
      <c r="F143" s="14"/>
      <c r="G143" s="14"/>
      <c r="H143" s="14"/>
      <c r="I143" s="18"/>
      <c r="J143" s="18">
        <f>SUM(Tabla32[[#This Row],[Total horas equipo]]+J142)</f>
        <v>2100</v>
      </c>
      <c r="K143" s="14"/>
    </row>
    <row r="144" spans="1:11">
      <c r="A144" s="16" t="s">
        <v>259</v>
      </c>
      <c r="B144" s="15" t="s">
        <v>260</v>
      </c>
      <c r="C144" s="14">
        <v>2</v>
      </c>
      <c r="D144" s="14">
        <v>10</v>
      </c>
      <c r="E144" s="14">
        <v>10</v>
      </c>
      <c r="F144" s="14"/>
      <c r="G144" s="14"/>
      <c r="H144" s="14"/>
      <c r="I144" s="18">
        <f xml:space="preserve"> SUM(D144:H144)</f>
        <v>20</v>
      </c>
      <c r="J144" s="18">
        <f>SUM(Tabla32[[#This Row],[Total horas equipo]]+J143)</f>
        <v>2120</v>
      </c>
      <c r="K144" s="14">
        <v>11</v>
      </c>
    </row>
    <row r="145" spans="1:11">
      <c r="A145" s="16" t="s">
        <v>261</v>
      </c>
      <c r="B145" s="15" t="s">
        <v>262</v>
      </c>
      <c r="C145" s="14">
        <v>2</v>
      </c>
      <c r="D145" s="14"/>
      <c r="E145" s="14"/>
      <c r="F145" s="14">
        <v>10</v>
      </c>
      <c r="G145" s="14">
        <v>10</v>
      </c>
      <c r="H145" s="14"/>
      <c r="I145" s="18">
        <f xml:space="preserve"> SUM(D145:H145)</f>
        <v>20</v>
      </c>
      <c r="J145" s="18">
        <f>SUM(Tabla32[[#This Row],[Total horas equipo]]+J144)</f>
        <v>2140</v>
      </c>
      <c r="K145" s="14">
        <v>11</v>
      </c>
    </row>
    <row r="146" spans="1:11">
      <c r="A146" s="16" t="s">
        <v>263</v>
      </c>
      <c r="B146" s="15" t="s">
        <v>264</v>
      </c>
      <c r="C146" s="14">
        <v>2</v>
      </c>
      <c r="D146" s="14"/>
      <c r="E146" s="14"/>
      <c r="F146" s="14"/>
      <c r="G146" s="14">
        <v>10</v>
      </c>
      <c r="H146" s="14">
        <v>10</v>
      </c>
      <c r="I146" s="18">
        <f t="shared" ref="I146:I158" si="5" xml:space="preserve"> SUM(D146:H146)</f>
        <v>20</v>
      </c>
      <c r="J146" s="18">
        <f>SUM(Tabla32[[#This Row],[Total horas equipo]]+J145)</f>
        <v>2160</v>
      </c>
      <c r="K146" s="14">
        <v>11</v>
      </c>
    </row>
    <row r="147" spans="1:11">
      <c r="A147" s="17" t="s">
        <v>265</v>
      </c>
      <c r="B147" s="15" t="s">
        <v>266</v>
      </c>
      <c r="C147" s="14"/>
      <c r="D147" s="14"/>
      <c r="E147" s="14"/>
      <c r="F147" s="14"/>
      <c r="G147" s="14"/>
      <c r="H147" s="14"/>
      <c r="I147" s="19">
        <f t="shared" si="5"/>
        <v>0</v>
      </c>
      <c r="J147" s="18">
        <f>SUM(Tabla32[[#This Row],[Total horas equipo]]+J146)</f>
        <v>2160</v>
      </c>
      <c r="K147" s="14"/>
    </row>
    <row r="148" spans="1:11">
      <c r="A148" s="39" t="s">
        <v>349</v>
      </c>
      <c r="B148" s="40" t="s">
        <v>345</v>
      </c>
      <c r="C148" s="41">
        <v>5</v>
      </c>
      <c r="D148" s="41">
        <v>8</v>
      </c>
      <c r="E148" s="41">
        <v>8</v>
      </c>
      <c r="F148" s="41">
        <v>8</v>
      </c>
      <c r="G148" s="41">
        <v>8</v>
      </c>
      <c r="H148" s="41">
        <v>8</v>
      </c>
      <c r="I148" s="42">
        <f t="shared" si="5"/>
        <v>40</v>
      </c>
      <c r="J148" s="42">
        <f>SUM(Tabla32[[#This Row],[Total horas equipo]]+J147)</f>
        <v>2200</v>
      </c>
      <c r="K148" s="41">
        <v>11</v>
      </c>
    </row>
    <row r="149" spans="1:11">
      <c r="A149" s="16" t="s">
        <v>267</v>
      </c>
      <c r="B149" s="15" t="s">
        <v>268</v>
      </c>
      <c r="C149" s="14">
        <v>1</v>
      </c>
      <c r="D149" s="14">
        <v>10</v>
      </c>
      <c r="E149" s="14"/>
      <c r="F149" s="14"/>
      <c r="G149" s="14"/>
      <c r="H149" s="14"/>
      <c r="I149" s="18">
        <f t="shared" si="5"/>
        <v>10</v>
      </c>
      <c r="J149" s="18">
        <f>SUM(Tabla32[[#This Row],[Total horas equipo]]+J148)</f>
        <v>2210</v>
      </c>
      <c r="K149" s="14">
        <v>12</v>
      </c>
    </row>
    <row r="150" spans="1:11">
      <c r="A150" s="16" t="s">
        <v>269</v>
      </c>
      <c r="B150" s="15" t="s">
        <v>270</v>
      </c>
      <c r="C150" s="14">
        <v>2</v>
      </c>
      <c r="D150" s="14"/>
      <c r="E150" s="14">
        <v>10</v>
      </c>
      <c r="F150" s="14">
        <v>10</v>
      </c>
      <c r="G150" s="14"/>
      <c r="H150" s="14"/>
      <c r="I150" s="18">
        <f t="shared" si="5"/>
        <v>20</v>
      </c>
      <c r="J150" s="18">
        <f>SUM(Tabla32[[#This Row],[Total horas equipo]]+J149)</f>
        <v>2230</v>
      </c>
      <c r="K150" s="14">
        <v>12</v>
      </c>
    </row>
    <row r="151" spans="1:11">
      <c r="A151" s="16" t="s">
        <v>271</v>
      </c>
      <c r="B151" s="15" t="s">
        <v>272</v>
      </c>
      <c r="C151" s="14">
        <v>1</v>
      </c>
      <c r="D151" s="14"/>
      <c r="E151" s="14"/>
      <c r="F151" s="14"/>
      <c r="G151" s="14">
        <v>10</v>
      </c>
      <c r="H151" s="14"/>
      <c r="I151" s="18">
        <f t="shared" si="5"/>
        <v>10</v>
      </c>
      <c r="J151" s="18">
        <f>SUM(Tabla32[[#This Row],[Total horas equipo]]+J150)</f>
        <v>2240</v>
      </c>
      <c r="K151" s="14">
        <v>12</v>
      </c>
    </row>
    <row r="152" spans="1:11">
      <c r="A152" s="16" t="s">
        <v>273</v>
      </c>
      <c r="B152" s="15" t="s">
        <v>274</v>
      </c>
      <c r="C152" s="14"/>
      <c r="D152" s="14"/>
      <c r="E152" s="14"/>
      <c r="F152" s="14"/>
      <c r="G152" s="14"/>
      <c r="H152" s="14"/>
      <c r="I152" s="19">
        <f t="shared" si="5"/>
        <v>0</v>
      </c>
      <c r="J152" s="18">
        <f>SUM(Tabla32[[#This Row],[Total horas equipo]]+J151)</f>
        <v>2240</v>
      </c>
      <c r="K152" s="14">
        <v>12</v>
      </c>
    </row>
    <row r="153" spans="1:11">
      <c r="A153" s="16" t="s">
        <v>275</v>
      </c>
      <c r="B153" s="15" t="s">
        <v>276</v>
      </c>
      <c r="C153" s="14">
        <v>1</v>
      </c>
      <c r="D153" s="14"/>
      <c r="E153" s="14"/>
      <c r="F153" s="14"/>
      <c r="G153" s="14"/>
      <c r="H153" s="14">
        <v>10</v>
      </c>
      <c r="I153" s="18">
        <f t="shared" si="5"/>
        <v>10</v>
      </c>
      <c r="J153" s="18">
        <f>SUM(Tabla32[[#This Row],[Total horas equipo]]+J152)</f>
        <v>2250</v>
      </c>
      <c r="K153" s="14">
        <v>2</v>
      </c>
    </row>
    <row r="154" spans="1:11">
      <c r="A154" s="16" t="s">
        <v>277</v>
      </c>
      <c r="B154" s="15" t="s">
        <v>278</v>
      </c>
      <c r="C154" s="14">
        <v>2</v>
      </c>
      <c r="D154" s="14"/>
      <c r="E154" s="14">
        <v>10</v>
      </c>
      <c r="F154" s="14">
        <v>10</v>
      </c>
      <c r="G154" s="14"/>
      <c r="H154" s="14"/>
      <c r="I154" s="18">
        <f t="shared" si="5"/>
        <v>20</v>
      </c>
      <c r="J154" s="18">
        <f>SUM(Tabla32[[#This Row],[Total horas equipo]]+J153)</f>
        <v>2270</v>
      </c>
      <c r="K154" s="37">
        <v>12</v>
      </c>
    </row>
    <row r="155" spans="1:11">
      <c r="A155" s="16" t="s">
        <v>279</v>
      </c>
      <c r="B155" s="15" t="s">
        <v>280</v>
      </c>
      <c r="C155" s="14">
        <v>1</v>
      </c>
      <c r="D155" s="14">
        <v>12</v>
      </c>
      <c r="E155" s="14"/>
      <c r="F155" s="14"/>
      <c r="G155" s="14"/>
      <c r="H155" s="14"/>
      <c r="I155" s="18">
        <f t="shared" si="5"/>
        <v>12</v>
      </c>
      <c r="J155" s="18">
        <f>SUM(Tabla32[[#This Row],[Total horas equipo]]+J154)</f>
        <v>2282</v>
      </c>
      <c r="K155" s="14">
        <v>12</v>
      </c>
    </row>
    <row r="156" spans="1:11">
      <c r="A156" s="16" t="s">
        <v>281</v>
      </c>
      <c r="B156" s="15" t="s">
        <v>282</v>
      </c>
      <c r="C156" s="14"/>
      <c r="D156" s="14"/>
      <c r="E156" s="14"/>
      <c r="F156" s="14"/>
      <c r="G156" s="14"/>
      <c r="H156" s="14"/>
      <c r="I156" s="19">
        <f t="shared" si="5"/>
        <v>0</v>
      </c>
      <c r="J156" s="18">
        <f>SUM(Tabla32[[#This Row],[Total horas equipo]]+J155)</f>
        <v>2282</v>
      </c>
      <c r="K156" s="14">
        <v>12</v>
      </c>
    </row>
    <row r="157" spans="1:11">
      <c r="A157" s="16" t="s">
        <v>283</v>
      </c>
      <c r="B157" s="15" t="s">
        <v>284</v>
      </c>
      <c r="C157" s="14">
        <v>2</v>
      </c>
      <c r="D157" s="14"/>
      <c r="E157" s="14"/>
      <c r="F157" s="14"/>
      <c r="G157" s="14">
        <v>9</v>
      </c>
      <c r="H157" s="14">
        <v>9</v>
      </c>
      <c r="I157" s="18">
        <f t="shared" si="5"/>
        <v>18</v>
      </c>
      <c r="J157" s="18">
        <f>SUM(Tabla32[[#This Row],[Total horas equipo]]+J156)</f>
        <v>2300</v>
      </c>
      <c r="K157" s="14">
        <v>12</v>
      </c>
    </row>
    <row r="158" spans="1:11">
      <c r="A158" s="16" t="s">
        <v>285</v>
      </c>
      <c r="B158" s="15" t="s">
        <v>286</v>
      </c>
      <c r="C158" s="14">
        <v>2</v>
      </c>
      <c r="D158" s="14">
        <v>10</v>
      </c>
      <c r="E158" s="14">
        <v>10</v>
      </c>
      <c r="F158" s="14"/>
      <c r="G158" s="14"/>
      <c r="H158" s="14"/>
      <c r="I158" s="18">
        <f t="shared" si="5"/>
        <v>20</v>
      </c>
      <c r="J158" s="18">
        <f>SUM(Tabla32[[#This Row],[Total horas equipo]]+J157)</f>
        <v>2320</v>
      </c>
      <c r="K158" s="14">
        <v>12</v>
      </c>
    </row>
    <row r="159" spans="1:11">
      <c r="A159" s="39" t="s">
        <v>349</v>
      </c>
      <c r="B159" s="40" t="s">
        <v>345</v>
      </c>
      <c r="C159" s="41">
        <v>5</v>
      </c>
      <c r="D159" s="41">
        <v>6</v>
      </c>
      <c r="E159" s="41">
        <v>6</v>
      </c>
      <c r="F159" s="41">
        <v>6</v>
      </c>
      <c r="G159" s="41">
        <v>6</v>
      </c>
      <c r="H159" s="41">
        <v>6</v>
      </c>
      <c r="I159" s="42">
        <f xml:space="preserve"> SUM(D159:H159)</f>
        <v>30</v>
      </c>
      <c r="J159" s="42">
        <f>SUM(Tabla32[[#This Row],[Total horas equipo]]+J158)</f>
        <v>2350</v>
      </c>
      <c r="K159" s="41">
        <v>12</v>
      </c>
    </row>
    <row r="160" spans="1:11">
      <c r="A160" s="14"/>
      <c r="B160" s="14"/>
      <c r="C160" s="14"/>
      <c r="D160" s="14"/>
      <c r="E160" s="14"/>
      <c r="F160" s="14"/>
      <c r="G160" s="14"/>
      <c r="H160" s="14"/>
      <c r="I160" s="14"/>
      <c r="J160" s="18"/>
      <c r="K160" s="14"/>
    </row>
    <row r="161" spans="1:11">
      <c r="A161" s="14"/>
      <c r="B161" s="14"/>
      <c r="C161" s="18" t="s">
        <v>309</v>
      </c>
      <c r="D161" s="18">
        <f t="shared" ref="D161:H161" si="6">SUM(D5:D158)</f>
        <v>480</v>
      </c>
      <c r="E161" s="18">
        <f t="shared" si="6"/>
        <v>461</v>
      </c>
      <c r="F161" s="18">
        <f t="shared" si="6"/>
        <v>497</v>
      </c>
      <c r="G161" s="18">
        <f t="shared" si="6"/>
        <v>459</v>
      </c>
      <c r="H161" s="18">
        <f t="shared" si="6"/>
        <v>438</v>
      </c>
      <c r="I161" s="26">
        <f>SUM(I5:I159)</f>
        <v>2350</v>
      </c>
      <c r="J161" s="26">
        <f>SUM(J160+Tabla32[[#This Row],[Total horas equipo]])</f>
        <v>2350</v>
      </c>
      <c r="K161" s="3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30247-ACC9-4747-AD5D-67CD1E663F85}">
  <dimension ref="A2:N15"/>
  <sheetViews>
    <sheetView tabSelected="1" zoomScale="115" zoomScaleNormal="115" workbookViewId="0">
      <selection activeCell="K22" sqref="K22"/>
    </sheetView>
  </sheetViews>
  <sheetFormatPr baseColWidth="10" defaultRowHeight="15"/>
  <cols>
    <col min="3" max="3" width="17.7109375" customWidth="1"/>
    <col min="4" max="4" width="15.140625" customWidth="1"/>
    <col min="5" max="5" width="13.42578125" customWidth="1"/>
    <col min="7" max="7" width="16" customWidth="1"/>
    <col min="8" max="8" width="15.28515625" customWidth="1"/>
    <col min="9" max="10" width="15.7109375" customWidth="1"/>
    <col min="11" max="11" width="15" customWidth="1"/>
    <col min="12" max="12" width="15.28515625" customWidth="1"/>
    <col min="13" max="13" width="12.140625" customWidth="1"/>
    <col min="14" max="14" width="13.42578125" customWidth="1"/>
  </cols>
  <sheetData>
    <row r="2" spans="1:14">
      <c r="A2" s="88" t="s">
        <v>346</v>
      </c>
      <c r="B2" s="88" t="s">
        <v>334</v>
      </c>
      <c r="C2" s="89" t="s">
        <v>356</v>
      </c>
      <c r="D2" s="89" t="s">
        <v>357</v>
      </c>
      <c r="E2" s="89" t="s">
        <v>336</v>
      </c>
      <c r="F2" s="88" t="s">
        <v>337</v>
      </c>
      <c r="G2" s="89" t="s">
        <v>338</v>
      </c>
      <c r="H2" s="89" t="s">
        <v>339</v>
      </c>
      <c r="I2" s="89" t="s">
        <v>340</v>
      </c>
      <c r="J2" s="88" t="s">
        <v>341</v>
      </c>
      <c r="K2" s="88" t="s">
        <v>342</v>
      </c>
      <c r="L2" s="88" t="s">
        <v>343</v>
      </c>
      <c r="M2" s="88" t="s">
        <v>354</v>
      </c>
      <c r="N2" s="88" t="s">
        <v>355</v>
      </c>
    </row>
    <row r="3" spans="1:14">
      <c r="A3" s="88"/>
      <c r="B3" s="88"/>
      <c r="C3" s="90" t="s">
        <v>335</v>
      </c>
      <c r="D3" s="90" t="s">
        <v>335</v>
      </c>
      <c r="E3" s="90" t="s">
        <v>335</v>
      </c>
      <c r="F3" s="88"/>
      <c r="G3" s="90" t="s">
        <v>344</v>
      </c>
      <c r="H3" s="90" t="s">
        <v>344</v>
      </c>
      <c r="I3" s="90" t="s">
        <v>344</v>
      </c>
      <c r="J3" s="88"/>
      <c r="K3" s="88"/>
      <c r="L3" s="88"/>
      <c r="M3" s="88"/>
      <c r="N3" s="88"/>
    </row>
    <row r="4" spans="1:14">
      <c r="A4" s="91">
        <v>1</v>
      </c>
      <c r="B4" s="92">
        <v>45446</v>
      </c>
      <c r="C4" s="14">
        <v>40</v>
      </c>
      <c r="D4" s="14">
        <f>C4*0.8</f>
        <v>32</v>
      </c>
      <c r="E4" s="14">
        <f>C4*(1-0.8)</f>
        <v>7.9999999999999982</v>
      </c>
      <c r="F4" s="14">
        <v>5</v>
      </c>
      <c r="G4" s="14">
        <f>D4*F4</f>
        <v>160</v>
      </c>
      <c r="H4" s="14">
        <f>E4*F4</f>
        <v>39.999999999999993</v>
      </c>
      <c r="I4" s="14">
        <f>G4+H4</f>
        <v>200</v>
      </c>
      <c r="J4" s="14">
        <f>G4</f>
        <v>160</v>
      </c>
      <c r="K4" s="14">
        <f>H4</f>
        <v>39.999999999999993</v>
      </c>
      <c r="L4" s="14">
        <f>I4</f>
        <v>200</v>
      </c>
      <c r="M4" s="93">
        <v>1.7</v>
      </c>
      <c r="N4" s="94">
        <v>8.51</v>
      </c>
    </row>
    <row r="5" spans="1:14">
      <c r="A5" s="91">
        <v>2</v>
      </c>
      <c r="B5" s="92">
        <v>45453</v>
      </c>
      <c r="C5" s="14">
        <v>40</v>
      </c>
      <c r="D5" s="14">
        <f>C5*0.8</f>
        <v>32</v>
      </c>
      <c r="E5" s="14">
        <f>C5*(1-0.8)</f>
        <v>7.9999999999999982</v>
      </c>
      <c r="F5" s="14">
        <v>5</v>
      </c>
      <c r="G5" s="14">
        <f>D5*F5</f>
        <v>160</v>
      </c>
      <c r="H5" s="14">
        <f>E5*F5</f>
        <v>39.999999999999993</v>
      </c>
      <c r="I5" s="14">
        <f>G5+H5</f>
        <v>200</v>
      </c>
      <c r="J5" s="14">
        <f>J4+G5</f>
        <v>320</v>
      </c>
      <c r="K5" s="14">
        <f>K4+H5</f>
        <v>79.999999999999986</v>
      </c>
      <c r="L5" s="14">
        <f>L4+I5</f>
        <v>400</v>
      </c>
      <c r="M5" s="93">
        <v>1.7</v>
      </c>
      <c r="N5" s="93">
        <v>17.02</v>
      </c>
    </row>
    <row r="6" spans="1:14">
      <c r="A6" s="91">
        <v>3</v>
      </c>
      <c r="B6" s="92">
        <v>45460</v>
      </c>
      <c r="C6" s="14">
        <v>40</v>
      </c>
      <c r="D6" s="14">
        <f t="shared" ref="D6:D12" si="0">C6*0.8</f>
        <v>32</v>
      </c>
      <c r="E6" s="14">
        <f t="shared" ref="E6:E12" si="1">C6*(1-0.8)</f>
        <v>7.9999999999999982</v>
      </c>
      <c r="F6" s="14">
        <v>5</v>
      </c>
      <c r="G6" s="14">
        <f t="shared" ref="G6:G12" si="2">D6*F6</f>
        <v>160</v>
      </c>
      <c r="H6" s="14">
        <f t="shared" ref="H6:H12" si="3">E6*F6</f>
        <v>39.999999999999993</v>
      </c>
      <c r="I6" s="14">
        <f t="shared" ref="I6:I11" si="4">G6+H6</f>
        <v>200</v>
      </c>
      <c r="J6" s="14">
        <f t="shared" ref="J6:J15" si="5">J5+G6</f>
        <v>480</v>
      </c>
      <c r="K6" s="14">
        <f t="shared" ref="K6:K15" si="6">K5+H6</f>
        <v>119.99999999999997</v>
      </c>
      <c r="L6" s="14">
        <f>L5+I6</f>
        <v>600</v>
      </c>
      <c r="M6" s="93">
        <v>1.7</v>
      </c>
      <c r="N6" s="93">
        <v>25.53</v>
      </c>
    </row>
    <row r="7" spans="1:14">
      <c r="A7" s="91">
        <v>4</v>
      </c>
      <c r="B7" s="92">
        <v>45467</v>
      </c>
      <c r="C7" s="14">
        <v>40</v>
      </c>
      <c r="D7" s="14">
        <f t="shared" si="0"/>
        <v>32</v>
      </c>
      <c r="E7" s="14">
        <f t="shared" si="1"/>
        <v>7.9999999999999982</v>
      </c>
      <c r="F7" s="14">
        <v>5</v>
      </c>
      <c r="G7" s="14">
        <f t="shared" si="2"/>
        <v>160</v>
      </c>
      <c r="H7" s="14">
        <f t="shared" si="3"/>
        <v>39.999999999999993</v>
      </c>
      <c r="I7" s="14">
        <f t="shared" si="4"/>
        <v>200</v>
      </c>
      <c r="J7" s="14">
        <f t="shared" si="5"/>
        <v>640</v>
      </c>
      <c r="K7" s="14">
        <f t="shared" si="6"/>
        <v>159.99999999999997</v>
      </c>
      <c r="L7" s="14">
        <f>L6+I7</f>
        <v>800</v>
      </c>
      <c r="M7" s="93">
        <v>1.7</v>
      </c>
      <c r="N7" s="93">
        <v>34.04</v>
      </c>
    </row>
    <row r="8" spans="1:14">
      <c r="A8" s="91">
        <v>5</v>
      </c>
      <c r="B8" s="92">
        <v>45474</v>
      </c>
      <c r="C8" s="14">
        <v>40</v>
      </c>
      <c r="D8" s="14">
        <f t="shared" si="0"/>
        <v>32</v>
      </c>
      <c r="E8" s="14">
        <f t="shared" si="1"/>
        <v>7.9999999999999982</v>
      </c>
      <c r="F8" s="14">
        <v>5</v>
      </c>
      <c r="G8" s="14">
        <f t="shared" si="2"/>
        <v>160</v>
      </c>
      <c r="H8" s="14">
        <f t="shared" si="3"/>
        <v>39.999999999999993</v>
      </c>
      <c r="I8" s="14">
        <f t="shared" si="4"/>
        <v>200</v>
      </c>
      <c r="J8" s="14">
        <f t="shared" si="5"/>
        <v>800</v>
      </c>
      <c r="K8" s="14">
        <f t="shared" si="6"/>
        <v>199.99999999999997</v>
      </c>
      <c r="L8" s="14">
        <f t="shared" ref="L8:L11" si="7">L7+I8</f>
        <v>1000</v>
      </c>
      <c r="M8" s="93">
        <v>1.7</v>
      </c>
      <c r="N8" s="93">
        <v>42.55</v>
      </c>
    </row>
    <row r="9" spans="1:14">
      <c r="A9" s="91">
        <v>6</v>
      </c>
      <c r="B9" s="92">
        <v>45481</v>
      </c>
      <c r="C9" s="14">
        <v>40</v>
      </c>
      <c r="D9" s="14">
        <f t="shared" si="0"/>
        <v>32</v>
      </c>
      <c r="E9" s="14">
        <f t="shared" si="1"/>
        <v>7.9999999999999982</v>
      </c>
      <c r="F9" s="14">
        <v>5</v>
      </c>
      <c r="G9" s="14">
        <f t="shared" si="2"/>
        <v>160</v>
      </c>
      <c r="H9" s="14">
        <f t="shared" si="3"/>
        <v>39.999999999999993</v>
      </c>
      <c r="I9" s="14">
        <f t="shared" si="4"/>
        <v>200</v>
      </c>
      <c r="J9" s="14">
        <f t="shared" si="5"/>
        <v>960</v>
      </c>
      <c r="K9" s="14">
        <f t="shared" si="6"/>
        <v>239.99999999999997</v>
      </c>
      <c r="L9" s="14">
        <f t="shared" si="7"/>
        <v>1200</v>
      </c>
      <c r="M9" s="93">
        <v>1.7</v>
      </c>
      <c r="N9" s="93">
        <v>51.06</v>
      </c>
    </row>
    <row r="10" spans="1:14">
      <c r="A10" s="91">
        <v>7</v>
      </c>
      <c r="B10" s="92">
        <v>45488</v>
      </c>
      <c r="C10" s="14">
        <v>40</v>
      </c>
      <c r="D10" s="14">
        <f t="shared" si="0"/>
        <v>32</v>
      </c>
      <c r="E10" s="14">
        <f t="shared" si="1"/>
        <v>7.9999999999999982</v>
      </c>
      <c r="F10" s="14">
        <v>5</v>
      </c>
      <c r="G10" s="14">
        <f t="shared" si="2"/>
        <v>160</v>
      </c>
      <c r="H10" s="14">
        <f t="shared" si="3"/>
        <v>39.999999999999993</v>
      </c>
      <c r="I10" s="14">
        <f t="shared" si="4"/>
        <v>200</v>
      </c>
      <c r="J10" s="14">
        <f t="shared" si="5"/>
        <v>1120</v>
      </c>
      <c r="K10" s="14">
        <f t="shared" si="6"/>
        <v>279.99999999999994</v>
      </c>
      <c r="L10" s="14">
        <f t="shared" si="7"/>
        <v>1400</v>
      </c>
      <c r="M10" s="93">
        <v>1.7</v>
      </c>
      <c r="N10" s="93">
        <v>59.57</v>
      </c>
    </row>
    <row r="11" spans="1:14">
      <c r="A11" s="91">
        <v>8</v>
      </c>
      <c r="B11" s="92">
        <v>45495</v>
      </c>
      <c r="C11" s="14">
        <v>40</v>
      </c>
      <c r="D11" s="14">
        <f t="shared" si="0"/>
        <v>32</v>
      </c>
      <c r="E11" s="14">
        <f t="shared" si="1"/>
        <v>7.9999999999999982</v>
      </c>
      <c r="F11" s="14">
        <v>5</v>
      </c>
      <c r="G11" s="14">
        <f t="shared" si="2"/>
        <v>160</v>
      </c>
      <c r="H11" s="14">
        <f t="shared" si="3"/>
        <v>39.999999999999993</v>
      </c>
      <c r="I11" s="14">
        <f t="shared" si="4"/>
        <v>200</v>
      </c>
      <c r="J11" s="14">
        <f t="shared" si="5"/>
        <v>1280</v>
      </c>
      <c r="K11" s="14">
        <f t="shared" si="6"/>
        <v>319.99999999999994</v>
      </c>
      <c r="L11" s="14">
        <f t="shared" si="7"/>
        <v>1600</v>
      </c>
      <c r="M11" s="93">
        <v>1.7</v>
      </c>
      <c r="N11" s="93">
        <v>68.08</v>
      </c>
    </row>
    <row r="12" spans="1:14">
      <c r="A12" s="91">
        <v>9</v>
      </c>
      <c r="B12" s="92">
        <v>45502</v>
      </c>
      <c r="C12" s="14">
        <v>40</v>
      </c>
      <c r="D12" s="14">
        <f t="shared" si="0"/>
        <v>32</v>
      </c>
      <c r="E12" s="14">
        <f t="shared" si="1"/>
        <v>7.9999999999999982</v>
      </c>
      <c r="F12" s="14">
        <v>5</v>
      </c>
      <c r="G12" s="14">
        <f t="shared" si="2"/>
        <v>160</v>
      </c>
      <c r="H12" s="14">
        <f t="shared" si="3"/>
        <v>39.999999999999993</v>
      </c>
      <c r="I12" s="14">
        <f>G12+H12</f>
        <v>200</v>
      </c>
      <c r="J12" s="14">
        <f t="shared" si="5"/>
        <v>1440</v>
      </c>
      <c r="K12" s="14">
        <f t="shared" si="6"/>
        <v>359.99999999999994</v>
      </c>
      <c r="L12" s="14">
        <f>L11+I12</f>
        <v>1800</v>
      </c>
      <c r="M12" s="93">
        <v>1.7</v>
      </c>
      <c r="N12" s="93">
        <v>76.59</v>
      </c>
    </row>
    <row r="13" spans="1:14">
      <c r="A13" s="91">
        <v>10</v>
      </c>
      <c r="B13" s="92">
        <v>45509</v>
      </c>
      <c r="C13" s="14">
        <v>40</v>
      </c>
      <c r="D13" s="14">
        <f>C13*0.8</f>
        <v>32</v>
      </c>
      <c r="E13" s="14">
        <f>C13*(1-0.8)</f>
        <v>7.9999999999999982</v>
      </c>
      <c r="F13" s="14">
        <v>5</v>
      </c>
      <c r="G13" s="14">
        <f>D13*F13</f>
        <v>160</v>
      </c>
      <c r="H13" s="14">
        <f>E13*F13</f>
        <v>39.999999999999993</v>
      </c>
      <c r="I13" s="14">
        <f>G13+H13</f>
        <v>200</v>
      </c>
      <c r="J13" s="14">
        <f t="shared" si="5"/>
        <v>1600</v>
      </c>
      <c r="K13" s="14">
        <f t="shared" si="6"/>
        <v>399.99999999999994</v>
      </c>
      <c r="L13" s="14">
        <f>L12+I13</f>
        <v>2000</v>
      </c>
      <c r="M13" s="93">
        <v>1.7</v>
      </c>
      <c r="N13" s="93">
        <v>86.1</v>
      </c>
    </row>
    <row r="14" spans="1:14">
      <c r="A14" s="91">
        <v>11</v>
      </c>
      <c r="B14" s="92">
        <v>45516</v>
      </c>
      <c r="C14" s="14">
        <v>40</v>
      </c>
      <c r="D14" s="14">
        <f t="shared" ref="D14:D15" si="8">C14*0.8</f>
        <v>32</v>
      </c>
      <c r="E14" s="14">
        <f t="shared" ref="E14:E15" si="9">C14*(1-0.8)</f>
        <v>7.9999999999999982</v>
      </c>
      <c r="F14" s="14">
        <v>5</v>
      </c>
      <c r="G14" s="14">
        <f t="shared" ref="G14:G15" si="10">D14*F14</f>
        <v>160</v>
      </c>
      <c r="H14" s="14">
        <f t="shared" ref="H14:H15" si="11">E14*F14</f>
        <v>39.999999999999993</v>
      </c>
      <c r="I14" s="14">
        <f t="shared" ref="I14:I15" si="12">G14+H14</f>
        <v>200</v>
      </c>
      <c r="J14" s="14">
        <f t="shared" si="5"/>
        <v>1760</v>
      </c>
      <c r="K14" s="14">
        <f>K13+H14</f>
        <v>439.99999999999994</v>
      </c>
      <c r="L14" s="14">
        <f t="shared" ref="L14" si="13">L13+I14</f>
        <v>2200</v>
      </c>
      <c r="M14" s="93">
        <v>1.7</v>
      </c>
      <c r="N14" s="93">
        <v>93.61</v>
      </c>
    </row>
    <row r="15" spans="1:14">
      <c r="A15" s="91">
        <v>12</v>
      </c>
      <c r="B15" s="92">
        <v>45523</v>
      </c>
      <c r="C15" s="14">
        <v>30</v>
      </c>
      <c r="D15" s="14">
        <f t="shared" si="8"/>
        <v>24</v>
      </c>
      <c r="E15" s="14">
        <f t="shared" si="9"/>
        <v>5.9999999999999982</v>
      </c>
      <c r="F15" s="14">
        <v>5</v>
      </c>
      <c r="G15" s="14">
        <f t="shared" si="10"/>
        <v>120</v>
      </c>
      <c r="H15" s="14">
        <f t="shared" si="11"/>
        <v>29.999999999999993</v>
      </c>
      <c r="I15" s="14">
        <f t="shared" si="12"/>
        <v>150</v>
      </c>
      <c r="J15" s="14">
        <f t="shared" si="5"/>
        <v>1880</v>
      </c>
      <c r="K15" s="14">
        <f t="shared" si="6"/>
        <v>469.99999999999994</v>
      </c>
      <c r="L15" s="38">
        <f>L14+I15</f>
        <v>2350</v>
      </c>
      <c r="M15" s="93">
        <v>1.27</v>
      </c>
      <c r="N15" s="93">
        <v>100</v>
      </c>
    </row>
  </sheetData>
  <mergeCells count="8">
    <mergeCell ref="M2:M3"/>
    <mergeCell ref="N2:N3"/>
    <mergeCell ref="K2:K3"/>
    <mergeCell ref="L2:L3"/>
    <mergeCell ref="A2:A3"/>
    <mergeCell ref="B2:B3"/>
    <mergeCell ref="F2:F3"/>
    <mergeCell ref="J2:J3"/>
  </mergeCells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0887B5066FB2642B06026FF9E82E32F" ma:contentTypeVersion="14" ma:contentTypeDescription="Crear nuevo documento." ma:contentTypeScope="" ma:versionID="f28bb1748b0d39e784f1c1e9797d2555">
  <xsd:schema xmlns:xsd="http://www.w3.org/2001/XMLSchema" xmlns:xs="http://www.w3.org/2001/XMLSchema" xmlns:p="http://schemas.microsoft.com/office/2006/metadata/properties" xmlns:ns3="81ac351b-47cd-42ab-9574-08e696ce686f" xmlns:ns4="b3684335-371e-4c37-9971-13059d50d3c7" targetNamespace="http://schemas.microsoft.com/office/2006/metadata/properties" ma:root="true" ma:fieldsID="013168060afb13d53d36ccfb2a88dcc7" ns3:_="" ns4:_="">
    <xsd:import namespace="81ac351b-47cd-42ab-9574-08e696ce686f"/>
    <xsd:import namespace="b3684335-371e-4c37-9971-13059d50d3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ac351b-47cd-42ab-9574-08e696ce6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684335-371e-4c37-9971-13059d50d3c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1ac351b-47cd-42ab-9574-08e696ce686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DC8286-7798-4961-9E06-AA31E0F7AE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ac351b-47cd-42ab-9574-08e696ce686f"/>
    <ds:schemaRef ds:uri="b3684335-371e-4c37-9971-13059d50d3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4FE6D0-D3E6-499E-85D8-F994353DB193}">
  <ds:schemaRefs>
    <ds:schemaRef ds:uri="http://purl.org/dc/dcmitype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81ac351b-47cd-42ab-9574-08e696ce686f"/>
    <ds:schemaRef ds:uri="b3684335-371e-4c37-9971-13059d50d3c7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7E2F888-6E87-4AF9-B016-DE5F838B46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WBS</vt:lpstr>
      <vt:lpstr>RACI</vt:lpstr>
      <vt:lpstr>CALENDARIZACIÓN VP</vt:lpstr>
      <vt:lpstr>CALENDARIZACIÓN 1</vt:lpstr>
      <vt:lpstr>SCHEDULING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Edison</dc:creator>
  <cp:keywords/>
  <dc:description/>
  <cp:lastModifiedBy>Arturo David Badillo Arrieta</cp:lastModifiedBy>
  <cp:revision/>
  <dcterms:created xsi:type="dcterms:W3CDTF">2024-05-11T19:36:45Z</dcterms:created>
  <dcterms:modified xsi:type="dcterms:W3CDTF">2024-07-02T02:10:38Z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0x01010040887B5066FB2642B06026FF9E82E32F</vt:lpwstr>
  </property>
</Properties>
</file>