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ás\Desktop\Programacion Avanzada\Java\Polinomio\"/>
    </mc:Choice>
  </mc:AlternateContent>
  <bookViews>
    <workbookView xWindow="0" yWindow="0" windowWidth="20496" windowHeight="7656"/>
  </bookViews>
  <sheets>
    <sheet name="Métricas" sheetId="2" r:id="rId1"/>
  </sheets>
  <calcPr calcId="152511"/>
</workbook>
</file>

<file path=xl/calcChain.xml><?xml version="1.0" encoding="utf-8"?>
<calcChain xmlns="http://schemas.openxmlformats.org/spreadsheetml/2006/main">
  <c r="N24" i="2" l="1"/>
  <c r="J24" i="2"/>
  <c r="B24" i="2" l="1"/>
  <c r="L26" i="2"/>
  <c r="E41" i="2" s="1"/>
  <c r="K26" i="2"/>
  <c r="M26" i="2"/>
  <c r="G26" i="2"/>
  <c r="F26" i="2"/>
  <c r="E5" i="2"/>
  <c r="E37" i="2" s="1"/>
  <c r="E9" i="2"/>
  <c r="E38" i="2" s="1"/>
  <c r="E13" i="2"/>
  <c r="E39" i="2" s="1"/>
  <c r="E30" i="2"/>
  <c r="J22" i="2"/>
  <c r="N22" i="2" s="1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B19" i="2"/>
  <c r="B20" i="2"/>
  <c r="B21" i="2"/>
  <c r="B22" i="2"/>
  <c r="B23" i="2"/>
  <c r="B25" i="2"/>
  <c r="B18" i="2"/>
  <c r="E40" i="2"/>
  <c r="J26" i="2" l="1"/>
  <c r="E42" i="2" s="1"/>
  <c r="N26" i="2"/>
  <c r="E34" i="2" s="1"/>
  <c r="E33" i="2"/>
  <c r="E35" i="2"/>
  <c r="E36" i="2"/>
  <c r="E43" i="2" l="1"/>
  <c r="F41" i="2" s="1"/>
  <c r="F42" i="2" l="1"/>
  <c r="F39" i="2"/>
  <c r="F37" i="2"/>
  <c r="F38" i="2"/>
  <c r="F40" i="2"/>
</calcChain>
</file>

<file path=xl/sharedStrings.xml><?xml version="1.0" encoding="utf-8"?>
<sst xmlns="http://schemas.openxmlformats.org/spreadsheetml/2006/main" count="59" uniqueCount="42">
  <si>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</si>
  <si>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</si>
  <si>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</si>
  <si>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</si>
  <si>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</si>
  <si>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</si>
  <si>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</si>
  <si>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</si>
  <si>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</si>
  <si>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</si>
  <si>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</si>
  <si>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</si>
  <si>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</si>
  <si>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</si>
  <si>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</si>
  <si>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</si>
  <si>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</si>
  <si>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</si>
  <si>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</si>
  <si>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</si>
  <si>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</si>
  <si>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</si>
  <si>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</si>
  <si>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</si>
  <si>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</si>
  <si>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</si>
  <si>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</si>
  <si>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</si>
  <si>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</si>
  <si>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</si>
  <si>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</si>
  <si>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</si>
  <si>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</si>
  <si>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</si>
  <si>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Constructor, Getters &amp; Setters, Mostar</t>
  </si>
  <si>
    <t>evaluarMSucesivas</t>
  </si>
  <si>
    <t>evaluarRecursivaPar</t>
  </si>
  <si>
    <t>evaluarProgDinámica</t>
  </si>
  <si>
    <t>evaluarMejorada</t>
  </si>
  <si>
    <t>evaluarPow</t>
  </si>
  <si>
    <t>evaluarHorner</t>
  </si>
  <si>
    <t>evaluarRecursiva y potencia()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</si>
</sst>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164" fontId="0" fillId="5" borderId="12" xfId="0" applyNumberForma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8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E6C8-4CE3-A1D4-79C747A4062E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6C8-4CE3-A1D4-79C747A4062E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E6C8-4CE3-A1D4-79C747A4062E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6C8-4CE3-A1D4-79C747A4062E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E6C8-4CE3-A1D4-79C747A4062E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6C8-4CE3-A1D4-79C747A4062E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1.0416666666666668E-2</c:v>
                </c:pt>
                <c:pt idx="5">
                  <c:v>2.6388888888889017E-2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6C8-4CE3-A1D4-79C747A40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16" workbookViewId="0">
      <selection activeCell="F23" sqref="F23"/>
    </sheetView>
  </sheetViews>
  <sheetFormatPr baseColWidth="10" defaultColWidth="0" defaultRowHeight="14.4" zeroHeight="1" x14ac:dyDescent="0.3"/>
  <cols>
    <col min="1" max="1" width="1.109375" style="21" customWidth="1"/>
    <col min="2" max="2" width="11.88671875" style="28" customWidth="1"/>
    <col min="3" max="11" width="11.44140625" style="28" customWidth="1"/>
    <col min="12" max="12" width="13" style="28" customWidth="1"/>
    <col min="13" max="14" width="11.44140625" style="28" customWidth="1"/>
    <col min="15" max="15" width="1.109375" style="21" customWidth="1"/>
    <col min="16" max="16384" width="11.44140625" style="28" hidden="1"/>
  </cols>
  <sheetData>
    <row r="1" spans="1:16" s="10" customFormat="1" ht="23.25" customHeight="1" x14ac:dyDescent="0.3">
      <c r="B1" s="62" t="s">
        <v>19</v>
      </c>
      <c r="C1" s="62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6" s="10" customFormat="1" ht="5.25" customHeight="1" thickBot="1" x14ac:dyDescent="0.35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3">
      <c r="A3" s="11"/>
      <c r="B3" s="64" t="s">
        <v>3</v>
      </c>
      <c r="C3" s="65"/>
      <c r="D3" s="65"/>
      <c r="E3" s="66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28.8" x14ac:dyDescent="0.3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" thickBot="1" x14ac:dyDescent="0.35">
      <c r="A5" s="19"/>
      <c r="B5" s="61">
        <v>42829.010416666664</v>
      </c>
      <c r="C5" s="2"/>
      <c r="D5" s="2"/>
      <c r="E5" s="52" t="str">
        <f>IFERROR(IF(OR(ISBLANK(C5),ISBLANK(D5)),"Completar",IF(D5&gt;=C5,D5-C5,"Error")),"Error")</f>
        <v>Completar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3">
      <c r="A7" s="11"/>
      <c r="B7" s="64" t="s">
        <v>0</v>
      </c>
      <c r="C7" s="65"/>
      <c r="D7" s="65"/>
      <c r="E7" s="66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28.8" x14ac:dyDescent="0.3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7"/>
      <c r="G8" s="67"/>
      <c r="H8" s="67"/>
      <c r="I8" s="67"/>
      <c r="J8" s="67"/>
      <c r="K8" s="67"/>
      <c r="L8" s="67"/>
      <c r="M8" s="67"/>
      <c r="N8" s="67"/>
      <c r="O8" s="14"/>
      <c r="P8" s="18"/>
    </row>
    <row r="9" spans="1:16" s="23" customFormat="1" ht="15" thickBot="1" x14ac:dyDescent="0.35">
      <c r="A9" s="19"/>
      <c r="B9" s="1">
        <v>2.7777777777777776E-2</v>
      </c>
      <c r="C9" s="2"/>
      <c r="D9" s="2"/>
      <c r="E9" s="52" t="str">
        <f>IFERROR(IF(OR(ISBLANK(C9),ISBLANK(D9)),"Completar",IF(D9&gt;=C9,D9-C9,"Error")),"Error")</f>
        <v>Completar</v>
      </c>
      <c r="F9" s="68"/>
      <c r="G9" s="68"/>
      <c r="H9" s="68"/>
      <c r="I9" s="68"/>
      <c r="J9" s="68"/>
      <c r="K9" s="68"/>
      <c r="L9" s="68"/>
      <c r="M9" s="68"/>
      <c r="N9" s="68"/>
      <c r="O9" s="19"/>
      <c r="P9" s="22"/>
    </row>
    <row r="10" spans="1:16" s="25" customFormat="1" ht="6" customHeight="1" thickBot="1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3">
      <c r="A11" s="11"/>
      <c r="B11" s="64" t="s">
        <v>30</v>
      </c>
      <c r="C11" s="65"/>
      <c r="D11" s="65"/>
      <c r="E11" s="66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28.8" x14ac:dyDescent="0.3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7"/>
      <c r="G12" s="67"/>
      <c r="H12" s="67"/>
      <c r="I12" s="67"/>
      <c r="J12" s="67"/>
      <c r="K12" s="67"/>
      <c r="L12" s="67"/>
      <c r="M12" s="67"/>
      <c r="N12" s="67"/>
      <c r="O12" s="14"/>
      <c r="P12" s="18"/>
    </row>
    <row r="13" spans="1:16" s="23" customFormat="1" ht="15" thickBot="1" x14ac:dyDescent="0.35">
      <c r="A13" s="19"/>
      <c r="B13" s="1">
        <v>4.1666666666666664E-2</v>
      </c>
      <c r="C13" s="2"/>
      <c r="D13" s="2"/>
      <c r="E13" s="52" t="str">
        <f>IFERROR(IF(OR(ISBLANK(C13),ISBLANK(D13)),"Completar",IF(D13&gt;=C13,D13-C13,"Error")),"Error")</f>
        <v>Completar</v>
      </c>
      <c r="F13" s="68"/>
      <c r="G13" s="68"/>
      <c r="H13" s="68"/>
      <c r="I13" s="68"/>
      <c r="J13" s="68"/>
      <c r="K13" s="68"/>
      <c r="L13" s="68"/>
      <c r="M13" s="68"/>
      <c r="N13" s="68"/>
      <c r="O13" s="19"/>
      <c r="P13" s="22"/>
    </row>
    <row r="14" spans="1:16" s="25" customFormat="1" ht="6" customHeight="1" thickBot="1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3">
      <c r="A15" s="11"/>
      <c r="B15" s="64" t="s">
        <v>7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  <c r="O15" s="11"/>
    </row>
    <row r="16" spans="1:16" s="15" customFormat="1" ht="16.5" customHeight="1" x14ac:dyDescent="0.3">
      <c r="A16" s="14"/>
      <c r="B16" s="76" t="s">
        <v>8</v>
      </c>
      <c r="C16" s="87" t="s">
        <v>9</v>
      </c>
      <c r="D16" s="87"/>
      <c r="E16" s="88"/>
      <c r="F16" s="89" t="s">
        <v>11</v>
      </c>
      <c r="G16" s="90"/>
      <c r="H16" s="86" t="s">
        <v>13</v>
      </c>
      <c r="I16" s="87"/>
      <c r="J16" s="88"/>
      <c r="K16" s="89" t="s">
        <v>15</v>
      </c>
      <c r="L16" s="90"/>
      <c r="M16" s="86" t="s">
        <v>17</v>
      </c>
      <c r="N16" s="94" t="s">
        <v>2</v>
      </c>
      <c r="O16" s="14"/>
      <c r="P16" s="18"/>
    </row>
    <row r="17" spans="1:16" s="15" customFormat="1" ht="28.8" x14ac:dyDescent="0.3">
      <c r="A17" s="14"/>
      <c r="B17" s="76"/>
      <c r="C17" s="87"/>
      <c r="D17" s="87"/>
      <c r="E17" s="88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6"/>
      <c r="N17" s="94"/>
      <c r="O17" s="14"/>
      <c r="P17" s="18"/>
    </row>
    <row r="18" spans="1:16" s="23" customFormat="1" x14ac:dyDescent="0.3">
      <c r="A18" s="19"/>
      <c r="B18" s="44">
        <f>ROW($B18)-16</f>
        <v>2</v>
      </c>
      <c r="C18" s="80" t="s">
        <v>34</v>
      </c>
      <c r="D18" s="80"/>
      <c r="E18" s="81"/>
      <c r="F18" s="3">
        <v>25</v>
      </c>
      <c r="G18" s="4">
        <v>3.472222222222222E-3</v>
      </c>
      <c r="H18" s="5">
        <v>0.71527777777777779</v>
      </c>
      <c r="I18" s="6">
        <v>0.71875</v>
      </c>
      <c r="J18" s="53">
        <f>IFERROR(IF(OR(ISBLANK(H18),ISBLANK(I18)),"",IF(I18&gt;=H18,I18-H18,"Error")),"Error")</f>
        <v>3.4722222222222099E-3</v>
      </c>
      <c r="K18" s="7">
        <v>0</v>
      </c>
      <c r="L18" s="8">
        <v>0</v>
      </c>
      <c r="M18" s="9">
        <v>30</v>
      </c>
      <c r="N18" s="54">
        <f>IFERROR(IF(OR(J18="",ISBLANK(L18)),"",J18+L18),"Error")</f>
        <v>3.4722222222222099E-3</v>
      </c>
      <c r="O18" s="19"/>
      <c r="P18" s="22"/>
    </row>
    <row r="19" spans="1:16" s="23" customFormat="1" x14ac:dyDescent="0.3">
      <c r="A19" s="19"/>
      <c r="B19" s="44">
        <f t="shared" ref="B19:B25" si="0">ROW($B19)-16</f>
        <v>3</v>
      </c>
      <c r="C19" s="80" t="s">
        <v>35</v>
      </c>
      <c r="D19" s="80"/>
      <c r="E19" s="81"/>
      <c r="F19" s="3">
        <v>15</v>
      </c>
      <c r="G19" s="4">
        <v>6.9444444444444441E-3</v>
      </c>
      <c r="H19" s="5">
        <v>0.7270833333333333</v>
      </c>
      <c r="I19" s="6">
        <v>0.73055555555555562</v>
      </c>
      <c r="J19" s="53">
        <f t="shared" ref="J19:J24" si="1">IFERROR(IF(OR(ISBLANK(H19),ISBLANK(I19)),"",IF(I19&gt;=H19,I19-H19,"Error")),"Error")</f>
        <v>3.4722222222223209E-3</v>
      </c>
      <c r="K19" s="7">
        <v>1</v>
      </c>
      <c r="L19" s="8">
        <v>3.472222222222222E-3</v>
      </c>
      <c r="M19" s="9">
        <v>14</v>
      </c>
      <c r="N19" s="54">
        <f t="shared" ref="N19:N25" si="2">IFERROR(IF(OR(J19="",ISBLANK(L19)),"",J19+L19),"Error")</f>
        <v>6.9444444444445429E-3</v>
      </c>
      <c r="O19" s="19"/>
      <c r="P19" s="22"/>
    </row>
    <row r="20" spans="1:16" s="23" customFormat="1" x14ac:dyDescent="0.3">
      <c r="A20" s="19"/>
      <c r="B20" s="44">
        <f t="shared" si="0"/>
        <v>4</v>
      </c>
      <c r="C20" s="80" t="s">
        <v>41</v>
      </c>
      <c r="D20" s="80"/>
      <c r="E20" s="81"/>
      <c r="F20" s="3">
        <v>20</v>
      </c>
      <c r="G20" s="4">
        <v>6.9444444444444441E-3</v>
      </c>
      <c r="H20" s="5">
        <v>0.7368055555555556</v>
      </c>
      <c r="I20" s="6">
        <v>0.74097222222222225</v>
      </c>
      <c r="J20" s="53">
        <f t="shared" si="1"/>
        <v>4.1666666666666519E-3</v>
      </c>
      <c r="K20" s="7">
        <v>1</v>
      </c>
      <c r="L20" s="8">
        <v>6.9444444444444447E-4</v>
      </c>
      <c r="M20" s="9">
        <v>15</v>
      </c>
      <c r="N20" s="54">
        <f t="shared" si="2"/>
        <v>4.8611111111110964E-3</v>
      </c>
      <c r="O20" s="19"/>
      <c r="P20" s="22"/>
    </row>
    <row r="21" spans="1:16" s="23" customFormat="1" x14ac:dyDescent="0.3">
      <c r="A21" s="19"/>
      <c r="B21" s="44">
        <f t="shared" si="0"/>
        <v>5</v>
      </c>
      <c r="C21" s="80" t="s">
        <v>36</v>
      </c>
      <c r="D21" s="80"/>
      <c r="E21" s="81"/>
      <c r="F21" s="3">
        <v>20</v>
      </c>
      <c r="G21" s="4">
        <v>3.472222222222222E-3</v>
      </c>
      <c r="H21" s="5">
        <v>0.74305555555555547</v>
      </c>
      <c r="I21" s="6">
        <v>0.74513888888888891</v>
      </c>
      <c r="J21" s="53">
        <f t="shared" si="1"/>
        <v>2.083333333333437E-3</v>
      </c>
      <c r="K21" s="7">
        <v>0</v>
      </c>
      <c r="L21" s="8">
        <v>0</v>
      </c>
      <c r="M21" s="9">
        <v>19</v>
      </c>
      <c r="N21" s="54">
        <f t="shared" si="2"/>
        <v>2.083333333333437E-3</v>
      </c>
      <c r="O21" s="19"/>
      <c r="P21" s="22"/>
    </row>
    <row r="22" spans="1:16" s="23" customFormat="1" x14ac:dyDescent="0.3">
      <c r="A22" s="19"/>
      <c r="B22" s="44">
        <f t="shared" si="0"/>
        <v>6</v>
      </c>
      <c r="C22" s="80" t="s">
        <v>37</v>
      </c>
      <c r="D22" s="80"/>
      <c r="E22" s="81"/>
      <c r="F22" s="3">
        <v>12</v>
      </c>
      <c r="G22" s="4">
        <v>3.472222222222222E-3</v>
      </c>
      <c r="H22" s="5">
        <v>0.98749999999999993</v>
      </c>
      <c r="I22" s="6">
        <v>0.9902777777777777</v>
      </c>
      <c r="J22" s="53">
        <f t="shared" si="1"/>
        <v>2.7777777777777679E-3</v>
      </c>
      <c r="K22" s="7">
        <v>3</v>
      </c>
      <c r="L22" s="8">
        <v>2.0833333333333333E-3</v>
      </c>
      <c r="M22" s="9">
        <v>12</v>
      </c>
      <c r="N22" s="54">
        <f t="shared" si="2"/>
        <v>4.8611111111111008E-3</v>
      </c>
      <c r="O22" s="19"/>
      <c r="P22" s="22"/>
    </row>
    <row r="23" spans="1:16" s="23" customFormat="1" x14ac:dyDescent="0.3">
      <c r="A23" s="19"/>
      <c r="B23" s="44">
        <f t="shared" si="0"/>
        <v>7</v>
      </c>
      <c r="C23" s="80" t="s">
        <v>38</v>
      </c>
      <c r="D23" s="80"/>
      <c r="E23" s="81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3">
      <c r="A24" s="19"/>
      <c r="B24" s="44">
        <f t="shared" si="0"/>
        <v>8</v>
      </c>
      <c r="C24" s="80" t="s">
        <v>39</v>
      </c>
      <c r="D24" s="80"/>
      <c r="E24" s="81"/>
      <c r="F24" s="3">
        <v>10</v>
      </c>
      <c r="G24" s="4">
        <v>3.472222222222222E-3</v>
      </c>
      <c r="H24" s="5">
        <v>0.98125000000000007</v>
      </c>
      <c r="I24" s="6">
        <v>0.98263888888888884</v>
      </c>
      <c r="J24" s="53">
        <f t="shared" si="1"/>
        <v>1.3888888888887729E-3</v>
      </c>
      <c r="K24" s="7">
        <v>0</v>
      </c>
      <c r="L24" s="8">
        <v>0</v>
      </c>
      <c r="M24" s="9">
        <v>7</v>
      </c>
      <c r="N24" s="54">
        <f t="shared" si="2"/>
        <v>1.3888888888887729E-3</v>
      </c>
      <c r="O24" s="19"/>
      <c r="P24" s="22"/>
    </row>
    <row r="25" spans="1:16" s="23" customFormat="1" x14ac:dyDescent="0.3">
      <c r="A25" s="19"/>
      <c r="B25" s="44">
        <f t="shared" si="0"/>
        <v>9</v>
      </c>
      <c r="C25" s="80" t="s">
        <v>40</v>
      </c>
      <c r="D25" s="80"/>
      <c r="E25" s="81"/>
      <c r="F25" s="3">
        <v>10</v>
      </c>
      <c r="G25" s="4">
        <v>6.9444444444444441E-3</v>
      </c>
      <c r="H25" s="5">
        <v>0.7583333333333333</v>
      </c>
      <c r="I25" s="6">
        <v>0.76736111111111116</v>
      </c>
      <c r="J25" s="53">
        <f>IFERROR(IF(OR(ISBLANK(H25),ISBLANK(I25)),"",IF(I25&gt;=H25,I25-H25,"Error")),"Error")</f>
        <v>9.0277777777778567E-3</v>
      </c>
      <c r="K25" s="7">
        <v>1</v>
      </c>
      <c r="L25" s="8">
        <v>4.1666666666666666E-3</v>
      </c>
      <c r="M25" s="9">
        <v>8</v>
      </c>
      <c r="N25" s="54">
        <f t="shared" si="2"/>
        <v>1.3194444444444522E-2</v>
      </c>
      <c r="O25" s="19"/>
      <c r="P25" s="22"/>
    </row>
    <row r="26" spans="1:16" s="27" customFormat="1" ht="15" thickBot="1" x14ac:dyDescent="0.35">
      <c r="A26" s="14"/>
      <c r="B26" s="91" t="s">
        <v>33</v>
      </c>
      <c r="C26" s="92"/>
      <c r="D26" s="92"/>
      <c r="E26" s="93"/>
      <c r="F26" s="45">
        <f>IF(SUM(F18:F25)=0,"Completar",SUM(F18:F25))</f>
        <v>112</v>
      </c>
      <c r="G26" s="46">
        <f>IF(SUM(G18:G25)=0,"Completar",SUM(G18:G25))</f>
        <v>3.4722222222222224E-2</v>
      </c>
      <c r="H26" s="47" t="s">
        <v>32</v>
      </c>
      <c r="I26" s="48" t="s">
        <v>32</v>
      </c>
      <c r="J26" s="49">
        <f>IF(OR(COUNTIF(J18:J25,"Error")&gt;0,COUNTIF(J18:J25,"Completar")&gt;0),"Error",IF(SUM(J18:J25)=0,"Completar",SUM(J18:J25)))</f>
        <v>2.6388888888889017E-2</v>
      </c>
      <c r="K26" s="50">
        <f>SUM(K18:K25)</f>
        <v>6</v>
      </c>
      <c r="L26" s="46">
        <f>SUM(L18:L25)</f>
        <v>1.0416666666666668E-2</v>
      </c>
      <c r="M26" s="51">
        <f>IF(SUM(M18:M25)=0,"Completar",SUM(M18:M25))</f>
        <v>105</v>
      </c>
      <c r="N26" s="52">
        <f>IF(OR(COUNTIF(N18:N25,"Error")&gt;0,COUNTIF(N18:N25,"Completar")&gt;0),"Error",IF(SUM(N18:N25)=0,"Completar",SUM(N18:N25)))</f>
        <v>3.6805555555555682E-2</v>
      </c>
      <c r="O26" s="14"/>
      <c r="P26" s="26"/>
    </row>
    <row r="27" spans="1:16" s="24" customFormat="1" ht="6" customHeight="1" thickBot="1" x14ac:dyDescent="0.35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3">
      <c r="A28" s="11"/>
      <c r="B28" s="64" t="s">
        <v>18</v>
      </c>
      <c r="C28" s="65"/>
      <c r="D28" s="65"/>
      <c r="E28" s="66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28.8" x14ac:dyDescent="0.3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" thickBot="1" x14ac:dyDescent="0.35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3">
      <c r="B32" s="64" t="s">
        <v>20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</row>
    <row r="33" spans="1:15" ht="15" customHeight="1" x14ac:dyDescent="0.3">
      <c r="B33" s="71" t="s">
        <v>22</v>
      </c>
      <c r="C33" s="72"/>
      <c r="D33" s="73"/>
      <c r="E33" s="82">
        <f>M26</f>
        <v>105</v>
      </c>
      <c r="F33" s="83"/>
      <c r="G33" s="29"/>
      <c r="H33" s="30"/>
      <c r="I33" s="30"/>
      <c r="J33" s="30"/>
      <c r="K33" s="30"/>
      <c r="L33" s="30"/>
      <c r="M33" s="30"/>
      <c r="N33" s="31"/>
    </row>
    <row r="34" spans="1:15" x14ac:dyDescent="0.3">
      <c r="B34" s="71" t="s">
        <v>23</v>
      </c>
      <c r="C34" s="72"/>
      <c r="D34" s="73"/>
      <c r="E34" s="84">
        <f>IF(M26="Completar","Completar",IFERROR(M26/(N26*24),"Error"))</f>
        <v>118.86792452830147</v>
      </c>
      <c r="F34" s="85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3">
      <c r="B35" s="71" t="s">
        <v>21</v>
      </c>
      <c r="C35" s="72"/>
      <c r="D35" s="73"/>
      <c r="E35" s="82">
        <f>IF(K26=0,0,IFERROR(ROUNDUP(K26/(M26/100),0),"Error"))</f>
        <v>6</v>
      </c>
      <c r="F35" s="8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3">
      <c r="B36" s="71" t="s">
        <v>24</v>
      </c>
      <c r="C36" s="72"/>
      <c r="D36" s="73"/>
      <c r="E36" s="69">
        <f>IF(K26=0,0,IFERROR(K26/M26,"Error"))</f>
        <v>5.7142857142857141E-2</v>
      </c>
      <c r="F36" s="70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3">
      <c r="B37" s="71" t="s">
        <v>27</v>
      </c>
      <c r="C37" s="72"/>
      <c r="D37" s="73"/>
      <c r="E37" s="57" t="str">
        <f>E5</f>
        <v>Completar</v>
      </c>
      <c r="F37" s="58" t="str">
        <f>IF(E37="Completar",E37,IFERROR(E37/$E$43,"Error"))</f>
        <v>Completar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3">
      <c r="B38" s="71" t="s">
        <v>28</v>
      </c>
      <c r="C38" s="72"/>
      <c r="D38" s="73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3">
      <c r="B39" s="71" t="s">
        <v>31</v>
      </c>
      <c r="C39" s="72"/>
      <c r="D39" s="73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3">
      <c r="B40" s="71" t="s">
        <v>29</v>
      </c>
      <c r="C40" s="72"/>
      <c r="D40" s="73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3">
      <c r="B41" s="71" t="s">
        <v>25</v>
      </c>
      <c r="C41" s="72"/>
      <c r="D41" s="73"/>
      <c r="E41" s="57">
        <f>L26</f>
        <v>1.0416666666666668E-2</v>
      </c>
      <c r="F41" s="58">
        <f>IF(E41="Completar",E41,IFERROR(E41/$E$43,"Completar"))</f>
        <v>0.2830188679245273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3">
      <c r="B42" s="71" t="s">
        <v>26</v>
      </c>
      <c r="C42" s="72"/>
      <c r="D42" s="73"/>
      <c r="E42" s="57">
        <f>J26</f>
        <v>2.6388888888889017E-2</v>
      </c>
      <c r="F42" s="58">
        <f>IF(E42="Completar",E42,IFERROR(E42/$E$43,"Completar"))</f>
        <v>0.71698113207547265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5">
      <c r="B43" s="77" t="s">
        <v>6</v>
      </c>
      <c r="C43" s="78"/>
      <c r="D43" s="79"/>
      <c r="E43" s="74">
        <f>IF(COUNTIF(E37:E42,"Error")&gt;0,"Error",IF(SUM(E37:E42)=0,"Completar",SUM(E37:E42)))</f>
        <v>3.6805555555555688E-2</v>
      </c>
      <c r="F43" s="75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3">
      <c r="A44" s="21"/>
      <c r="O44" s="21"/>
    </row>
    <row r="45" spans="1:15" hidden="1" x14ac:dyDescent="0.3"/>
    <row r="46" spans="1:15" hidden="1" x14ac:dyDescent="0.3"/>
    <row r="47" spans="1:15" hidden="1" x14ac:dyDescent="0.3"/>
    <row r="48" spans="1:15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20 C3:C20 F21:XFD21 C22:XFD1048576">
    <cfRule type="cellIs" dxfId="7" priority="3" operator="equal">
      <formula>"Completar"</formula>
    </cfRule>
    <cfRule type="cellIs" dxfId="6" priority="13" operator="equal">
      <formula>"Error"</formula>
    </cfRule>
  </conditionalFormatting>
  <conditionalFormatting sqref="C21:E21">
    <cfRule type="cellIs" dxfId="5" priority="1" operator="equal">
      <formula>"Completar"</formula>
    </cfRule>
    <cfRule type="cellIs" dxfId="4" priority="2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Nicolás</cp:lastModifiedBy>
  <dcterms:created xsi:type="dcterms:W3CDTF">2014-04-14T14:00:11Z</dcterms:created>
  <dcterms:modified xsi:type="dcterms:W3CDTF">2017-05-10T03:29:27Z</dcterms:modified>
</cp:coreProperties>
</file>