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Course\UDM\s10\"/>
    </mc:Choice>
  </mc:AlternateContent>
  <xr:revisionPtr revIDLastSave="0" documentId="13_ncr:1_{AC332C3A-260A-4CCD-A80F-1507760CA0A7}" xr6:coauthVersionLast="47" xr6:coauthVersionMax="47" xr10:uidLastSave="{00000000-0000-0000-0000-000000000000}"/>
  <bookViews>
    <workbookView xWindow="-110" yWindow="-110" windowWidth="19420" windowHeight="11620" activeTab="1" xr2:uid="{BDC213EE-755E-4CB6-878A-66ACBE0CAC4E}"/>
  </bookViews>
  <sheets>
    <sheet name="Q" sheetId="1" r:id="rId1"/>
    <sheet name="1" sheetId="2" r:id="rId2"/>
    <sheet name="Simulation Output 1" sheetId="32" r:id="rId3"/>
    <sheet name="CFD Output 1" sheetId="3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2" l="1"/>
  <c r="L11" i="2"/>
  <c r="L12" i="2"/>
  <c r="L13" i="2"/>
  <c r="L9" i="2"/>
  <c r="E7" i="2" a="1"/>
  <c r="C7" i="2" a="1"/>
  <c r="B7" i="2" a="1"/>
  <c r="E7" i="2" l="1"/>
  <c r="C7" i="2"/>
  <c r="B7" i="2"/>
  <c r="B9" i="2" s="1"/>
  <c r="G9" i="2" s="1"/>
  <c r="D7" i="2" a="1"/>
  <c r="F7" i="2" a="1"/>
  <c r="F7" i="2" l="1"/>
  <c r="D7" i="2"/>
  <c r="C9" i="2" l="1"/>
  <c r="H9" i="2" s="1"/>
  <c r="C10" i="2"/>
  <c r="H10" i="2" s="1"/>
  <c r="D9" i="2"/>
  <c r="I9" i="2" s="1"/>
  <c r="D13" i="2"/>
  <c r="I13" i="2" s="1"/>
  <c r="D10" i="2"/>
  <c r="I10" i="2" s="1"/>
  <c r="D12" i="2"/>
  <c r="I12" i="2" s="1"/>
  <c r="D11" i="2"/>
  <c r="I11" i="2" s="1"/>
  <c r="F9" i="2"/>
  <c r="K9" i="2" s="1"/>
  <c r="F10" i="2"/>
  <c r="K10" i="2" s="1"/>
  <c r="F11" i="2"/>
  <c r="K11" i="2" s="1"/>
  <c r="F13" i="2"/>
  <c r="K13" i="2" s="1"/>
  <c r="F12" i="2"/>
  <c r="K12" i="2" s="1"/>
  <c r="C13" i="2"/>
  <c r="H13" i="2" s="1"/>
  <c r="C12" i="2"/>
  <c r="H12" i="2" s="1"/>
  <c r="C11" i="2"/>
  <c r="H11" i="2" s="1"/>
  <c r="B10" i="2"/>
  <c r="G10" i="2" s="1"/>
  <c r="B12" i="2"/>
  <c r="G12" i="2" s="1"/>
  <c r="B11" i="2"/>
  <c r="G11" i="2" s="1"/>
  <c r="B13" i="2"/>
  <c r="G13" i="2" s="1"/>
  <c r="E9" i="2"/>
  <c r="J9" i="2" s="1"/>
  <c r="E11" i="2"/>
  <c r="J11" i="2" s="1"/>
  <c r="E13" i="2"/>
  <c r="J13" i="2" s="1"/>
  <c r="E12" i="2"/>
  <c r="J12" i="2" s="1"/>
  <c r="E10" i="2"/>
  <c r="J10" i="2" s="1"/>
  <c r="M11" i="2" l="1"/>
  <c r="N11" i="2" s="1"/>
  <c r="M12" i="2"/>
  <c r="N12" i="2" s="1"/>
  <c r="M9" i="2"/>
  <c r="N9" i="2" s="1"/>
  <c r="M13" i="2"/>
  <c r="N13" i="2" s="1"/>
  <c r="M10" i="2"/>
  <c r="N10" i="2" s="1"/>
  <c r="O13" i="2" a="1"/>
  <c r="O12" i="2" a="1"/>
  <c r="O11" i="2" a="1"/>
  <c r="O10" i="2" a="1"/>
  <c r="O9" i="2" a="1"/>
  <c r="O13" i="2" l="1"/>
  <c r="O12" i="2"/>
  <c r="O11" i="2"/>
  <c r="O10" i="2"/>
  <c r="O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<sst xmlns="http://schemas.openxmlformats.org/spreadsheetml/2006/main" count="54" uniqueCount="44">
  <si>
    <t>avg</t>
  </si>
  <si>
    <t>dev</t>
  </si>
  <si>
    <t>1 night</t>
  </si>
  <si>
    <t>2 bnight</t>
  </si>
  <si>
    <t>YASAIw Simulation Output</t>
  </si>
  <si>
    <t>Workbook</t>
  </si>
  <si>
    <t>Shelter.xlsx</t>
  </si>
  <si>
    <t>Start Date</t>
  </si>
  <si>
    <t>Start Time</t>
  </si>
  <si>
    <t>Run Time (h:mm:ss)</t>
  </si>
  <si>
    <t>Scenarios:</t>
  </si>
  <si>
    <t>Sample Size:</t>
  </si>
  <si>
    <t>YASAI Version:</t>
  </si>
  <si>
    <t>v2.0w30</t>
  </si>
  <si>
    <t>Use Same Seed?</t>
  </si>
  <si>
    <t>No</t>
  </si>
  <si>
    <t>Random Number Seed:</t>
  </si>
  <si>
    <t>Output Name</t>
  </si>
  <si>
    <t>Scenario</t>
  </si>
  <si>
    <t>0</t>
  </si>
  <si>
    <t>1000</t>
  </si>
  <si>
    <t>1500</t>
  </si>
  <si>
    <t>2000</t>
  </si>
  <si>
    <t>500</t>
  </si>
  <si>
    <t>Percentiles</t>
  </si>
  <si>
    <t>Observations</t>
  </si>
  <si>
    <t>Mean</t>
  </si>
  <si>
    <t>Standard
Deviation</t>
  </si>
  <si>
    <t>Minimum</t>
  </si>
  <si>
    <t>Maximum</t>
  </si>
  <si>
    <t>Mean Std. Error</t>
  </si>
  <si>
    <t>Lower 95% CI</t>
  </si>
  <si>
    <t>Upper 95% CI</t>
  </si>
  <si>
    <t>Mon</t>
  </si>
  <si>
    <t>Tue</t>
  </si>
  <si>
    <t>Wed</t>
  </si>
  <si>
    <t>Fri</t>
  </si>
  <si>
    <t>Demand</t>
  </si>
  <si>
    <t>SimOutput</t>
  </si>
  <si>
    <t>Standard deviation</t>
  </si>
  <si>
    <t>Thur</t>
  </si>
  <si>
    <t>Fix</t>
  </si>
  <si>
    <t>Extra</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</si>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</sst>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00"/>
    <numFmt numFmtId="166" formatCode="0.0"/>
  </numFmts>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FF"/>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3" fontId="2" fillId="0" borderId="0" xfId="0" applyNumberFormat="1" applyFont="1"/>
    <xf numFmtId="0" fontId="1" fillId="0" borderId="0" xfId="0" applyFont="1"/>
    <xf numFmtId="0" fontId="0" fillId="0" borderId="0" xfId="0" applyAlignment="1">
      <alignment horizontal="left"/>
    </xf>
    <xf numFmtId="14" fontId="0" fillId="0" borderId="0" xfId="0" applyNumberFormat="1" applyAlignment="1">
      <alignment horizontal="left"/>
    </xf>
    <xf numFmtId="19" fontId="0" fillId="0" borderId="0" xfId="0" applyNumberFormat="1" applyAlignment="1">
      <alignment horizontal="left"/>
    </xf>
    <xf numFmtId="21" fontId="0" fillId="0" borderId="0" xfId="0" applyNumberFormat="1" applyAlignment="1">
      <alignment horizontal="left"/>
    </xf>
    <xf numFmtId="49" fontId="3" fillId="0" borderId="0" xfId="0" applyNumberFormat="1" applyFont="1"/>
    <xf numFmtId="0" fontId="1" fillId="0" borderId="0" xfId="0" applyFont="1" applyAlignment="1">
      <alignment horizontal="center"/>
    </xf>
    <xf numFmtId="0" fontId="1" fillId="0" borderId="0" xfId="0" applyFont="1" applyAlignment="1">
      <alignment wrapText="1"/>
    </xf>
    <xf numFmtId="9" fontId="1" fillId="0" borderId="0" xfId="0" applyNumberFormat="1" applyFont="1" applyAlignment="1">
      <alignment horizontal="center"/>
    </xf>
    <xf numFmtId="164" fontId="0" fillId="0" borderId="0" xfId="0" applyNumberFormat="1"/>
    <xf numFmtId="164" fontId="0" fillId="0" borderId="0" xfId="0" applyNumberFormat="1" applyAlignment="1">
      <alignment horizontal="center"/>
    </xf>
    <xf numFmtId="164" fontId="3" fillId="0" borderId="0" xfId="0" applyNumberFormat="1" applyFont="1"/>
    <xf numFmtId="9" fontId="1" fillId="0" borderId="0" xfId="0" applyNumberFormat="1" applyFont="1" applyAlignment="1">
      <alignment horizontal="left"/>
    </xf>
    <xf numFmtId="0" fontId="1" fillId="0" borderId="0" xfId="0" applyFont="1" applyAlignment="1">
      <alignment horizontal="left"/>
    </xf>
    <xf numFmtId="9" fontId="0" fillId="0" borderId="0" xfId="0" applyNumberFormat="1" applyAlignment="1">
      <alignment horizontal="left"/>
    </xf>
    <xf numFmtId="44" fontId="0" fillId="0" borderId="0" xfId="0" applyNumberFormat="1"/>
    <xf numFmtId="0" fontId="1" fillId="0" borderId="0" xfId="0" applyFont="1" applyAlignment="1"/>
    <xf numFmtId="0" fontId="0" fillId="0" borderId="0" xfId="0" applyAlignment="1"/>
    <xf numFmtId="0" fontId="0" fillId="0" borderId="0" xfId="0" applyNumberFormat="1"/>
    <xf numFmtId="166" fontId="0" fillId="0" borderId="0" xfId="0" applyNumberFormat="1" applyFill="1" applyBorder="1"/>
    <xf numFmtId="166" fontId="0" fillId="0" borderId="0" xfId="0" applyNumberFormat="1"/>
    <xf numFmtId="166" fontId="0" fillId="0" borderId="1" xfId="0" applyNumberFormat="1" applyFill="1" applyBorder="1"/>
    <xf numFmtId="166"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349250</xdr:colOff>
      <xdr:row>1</xdr:row>
      <xdr:rowOff>38100</xdr:rowOff>
    </xdr:from>
    <xdr:to>
      <xdr:col>18</xdr:col>
      <xdr:colOff>501650</xdr:colOff>
      <xdr:row>20</xdr:row>
      <xdr:rowOff>114300</xdr:rowOff>
    </xdr:to>
    <xdr:sp macro="" textlink="">
      <xdr:nvSpPr>
        <xdr:cNvPr id="2" name="TextBox 1">
          <a:extLst>
            <a:ext uri="{FF2B5EF4-FFF2-40B4-BE49-F238E27FC236}">
              <a16:creationId xmlns:a16="http://schemas.microsoft.com/office/drawing/2014/main" id="{5CB2CF12-77CA-466E-8D53-A7B30D66E975}"/>
            </a:ext>
          </a:extLst>
        </xdr:cNvPr>
        <xdr:cNvSpPr txBox="1"/>
      </xdr:nvSpPr>
      <xdr:spPr>
        <a:xfrm>
          <a:off x="349250" y="222250"/>
          <a:ext cx="11125200" cy="3575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Sheltering the Homeless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 large municipality has a policy of providing some form of shelter on cold nights to all homeless people who ask for shelter or who are regarded as in need of help by a social service professional. This city has set up an adequate, low cost shelter that can hold 10,000 each night. However, since on some nights more than 10,000 people will need a place to stay, the city has contracted with several boarding houses for extra rooms. These rooms are relatively expensive. They cost $100 per night per person if rented one night at a time, but only $200 per person total for five consecutive nights if taken for the week (5 nights.) The daily rate is only paid if the room is used. The weekly rate must be paid in full if taken by the city whether the room is used or not. As such the city has to decide whether to take a block of rooms for the week, or just take them one at a time as needed, or some combination of both.</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Staff analysts at the Department of Homeless Services estimate that during the coldest stretches of the winter the number of people needing shelter on any given night can be estimated by a normal distribution with an average of 10,400 and a standard deviation of 2,000. As such for most cold nights the City’s shelter will be insufficient. On those nights when more than 10,000 need shelter, the City will need more space.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coming weeks are expected to be cold, so the Department must decide each week if it should reserve a block of rooms (and if so, how many) or just rent rooms each day as needed. The City can rent blocks of rooms for the week in the amount of either 500, 1000, 1500, 2000 or none at all. If more rooms are needed beyond that, they will be rented one day at a time.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For example, if the City decides this week to rent a block of 500 rooms, they must pay at the beginning of the week $200 times 500 ($100,000) for those 500 rooms whether they are used or not. If on Monday 10,350 people needed housing, the City would have enough rooms in this case (10,000 plus the 500 rented) but would have paid for 150 rooms it didn’t use. If the next night 10,732 people needed rooms, all 500 rooms rented for the week would be used but the City would have to pay $100 each for another 232 rooms ($23,200) for that night. The total cost for the week is the sum of the daily charges for each of the 5 days plus the one-time block rental cost. Calculate a cost for each of the block of rooms’ options (0, 500, 1000, 1500, 2000.)</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Simulate one week (5 days) of demand for a cold spell and determine the least cost strategy for the City.  Simulate 1000 weeks using 123 as the initial random number seed.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Hint: Each day will have its own random number. Evaluate the cost implications of the demand using the same random number for each of the 5 choices for renting blocks of rooms. Do that for each of five (5) days and add up the five days worth of costs associated with each choice to find the least expensive. Think “Ski Jacket” problem for 5 periods, not just one.</a:t>
          </a:r>
        </a:p>
        <a:p>
          <a:r>
            <a:rPr lang="en-US" sz="1100">
              <a:solidFill>
                <a:schemeClr val="dk1"/>
              </a:solidFill>
              <a:effectLst/>
              <a:latin typeface="+mn-lt"/>
              <a:ea typeface="+mn-ea"/>
              <a:cs typeface="+mn-cs"/>
            </a:rPr>
            <a:t> </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iyon\AppData\Roaming\Microsoft\AddIns\YASAIwNYU%20(3).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ASAI Blank Sheet"/>
      <sheetName val="Simulation Output 1"/>
    </sheetNames>
    <definedNames>
      <definedName name="genNormal"/>
      <definedName name="simOutpu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B1DB-FC9F-4BC8-B2DA-F9BF91CFE696}">
  <dimension ref="A1"/>
  <sheetViews>
    <sheetView workbookViewId="0">
      <selection activeCell="C24" sqref="C24"/>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B0276-6835-4E4D-9DF8-E167EDF779E7}">
  <dimension ref="A1:Q22"/>
  <sheetViews>
    <sheetView tabSelected="1" workbookViewId="0">
      <selection activeCell="K15" sqref="K15"/>
    </sheetView>
  </sheetViews>
  <sheetFormatPr defaultRowHeight="14.5" x14ac:dyDescent="0.35"/>
  <cols>
    <col min="1" max="1" width="9.08984375" bestFit="1" customWidth="1"/>
    <col min="2" max="2" width="13.453125" customWidth="1"/>
    <col min="3" max="3" width="11.81640625" customWidth="1"/>
    <col min="4" max="4" width="10.7265625" bestFit="1" customWidth="1"/>
    <col min="5" max="5" width="11.08984375" bestFit="1" customWidth="1"/>
    <col min="6" max="6" width="13.1796875" customWidth="1"/>
    <col min="8" max="8" width="10.08984375" bestFit="1" customWidth="1"/>
    <col min="9" max="9" width="8.90625" bestFit="1" customWidth="1"/>
    <col min="10" max="10" width="9.1796875" bestFit="1" customWidth="1"/>
    <col min="11" max="11" width="10.08984375" bestFit="1" customWidth="1"/>
    <col min="12" max="12" width="9.1796875" bestFit="1" customWidth="1"/>
    <col min="13" max="13" width="10.36328125" customWidth="1"/>
    <col min="14" max="14" width="12.453125" customWidth="1"/>
    <col min="15" max="17" width="12.08984375" bestFit="1" customWidth="1"/>
  </cols>
  <sheetData>
    <row r="1" spans="1:17" x14ac:dyDescent="0.35">
      <c r="A1" t="s">
        <v>2</v>
      </c>
      <c r="B1">
        <v>100</v>
      </c>
    </row>
    <row r="2" spans="1:17" x14ac:dyDescent="0.35">
      <c r="A2" t="s">
        <v>3</v>
      </c>
      <c r="B2">
        <v>200</v>
      </c>
    </row>
    <row r="4" spans="1:17" x14ac:dyDescent="0.35">
      <c r="A4" t="s">
        <v>0</v>
      </c>
      <c r="B4" s="1">
        <v>10400</v>
      </c>
    </row>
    <row r="5" spans="1:17" x14ac:dyDescent="0.35">
      <c r="A5" t="s">
        <v>1</v>
      </c>
      <c r="B5" s="1">
        <v>2000</v>
      </c>
    </row>
    <row r="7" spans="1:17" x14ac:dyDescent="0.35">
      <c r="A7" t="s">
        <v>37</v>
      </c>
      <c r="B7" s="21" cm="1">
        <f t="array" aca="1" ref="B7" ca="1">[1]!genNormal($B4,$B5)</f>
        <v>6693.3550335354566</v>
      </c>
      <c r="C7" s="21" cm="1">
        <f t="array" aca="1" ref="C7" ca="1">[1]!genNormal($B4,$B5)</f>
        <v>8858.5894518661935</v>
      </c>
      <c r="D7" s="21" cm="1">
        <f t="array" aca="1" ref="D7" ca="1">[1]!genNormal($B4,$B5)</f>
        <v>10529.416961168798</v>
      </c>
      <c r="E7" s="21" cm="1">
        <f t="array" aca="1" ref="E7" ca="1">[1]!genNormal($B4,$B5)</f>
        <v>8799.6541932051387</v>
      </c>
      <c r="F7" s="23" cm="1">
        <f t="array" aca="1" ref="F7" ca="1">[1]!genNormal($B4,$B5)</f>
        <v>15392.313773135378</v>
      </c>
      <c r="G7" s="22"/>
      <c r="H7" s="22"/>
      <c r="I7" s="22"/>
      <c r="J7" s="22"/>
      <c r="K7" s="22"/>
      <c r="L7" s="22"/>
      <c r="M7" s="22"/>
      <c r="N7" s="22"/>
      <c r="O7" s="22"/>
    </row>
    <row r="8" spans="1:17" x14ac:dyDescent="0.35">
      <c r="B8" s="22" t="s">
        <v>33</v>
      </c>
      <c r="C8" s="22" t="s">
        <v>34</v>
      </c>
      <c r="D8" s="22" t="s">
        <v>35</v>
      </c>
      <c r="E8" s="22" t="s">
        <v>40</v>
      </c>
      <c r="F8" s="24" t="s">
        <v>36</v>
      </c>
      <c r="G8" s="22" t="s">
        <v>33</v>
      </c>
      <c r="H8" s="22" t="s">
        <v>34</v>
      </c>
      <c r="I8" s="22" t="s">
        <v>35</v>
      </c>
      <c r="J8" s="22" t="s">
        <v>40</v>
      </c>
      <c r="K8" s="24" t="s">
        <v>36</v>
      </c>
      <c r="L8" s="22" t="s">
        <v>41</v>
      </c>
      <c r="M8" s="22" t="s">
        <v>42</v>
      </c>
      <c r="N8" s="22" t="s">
        <v>43</v>
      </c>
      <c r="O8" s="22" t="s">
        <v>38</v>
      </c>
    </row>
    <row r="9" spans="1:17" x14ac:dyDescent="0.35">
      <c r="A9">
        <v>0</v>
      </c>
      <c r="B9" s="22">
        <f ca="1">B$7-$A9-10000</f>
        <v>-3306.6449664645434</v>
      </c>
      <c r="C9" s="22">
        <f ca="1">C$7-$A9-10000</f>
        <v>-1141.4105481338065</v>
      </c>
      <c r="D9" s="22">
        <f ca="1">D$7-$A9-10000</f>
        <v>529.41696116879757</v>
      </c>
      <c r="E9" s="22">
        <f ca="1">E$7-$A9-10000</f>
        <v>-1200.3458067948613</v>
      </c>
      <c r="F9" s="24">
        <f ca="1">F$7-$A9-10000</f>
        <v>5392.3137731353781</v>
      </c>
      <c r="G9" s="22">
        <f ca="1">IF(B9&gt;0,B9,0)</f>
        <v>0</v>
      </c>
      <c r="H9" s="22">
        <f t="shared" ref="H9:K9" ca="1" si="0">IF(C9&gt;0,C9,0)</f>
        <v>0</v>
      </c>
      <c r="I9" s="22">
        <f t="shared" ca="1" si="0"/>
        <v>529.41696116879757</v>
      </c>
      <c r="J9" s="22">
        <f t="shared" ca="1" si="0"/>
        <v>0</v>
      </c>
      <c r="K9" s="24">
        <f t="shared" ca="1" si="0"/>
        <v>5392.3137731353781</v>
      </c>
      <c r="L9" s="22">
        <f>A9*200</f>
        <v>0</v>
      </c>
      <c r="M9" s="22">
        <f ca="1">SUM(G9:K9)*100</f>
        <v>592173.07343041757</v>
      </c>
      <c r="N9" s="22">
        <f ca="1">M9+L9</f>
        <v>592173.07343041757</v>
      </c>
      <c r="O9" s="22" cm="1">
        <f t="array" aca="1" ref="O9" ca="1">[1]!simOutput(N9,"0")</f>
        <v>592173.07343041757</v>
      </c>
      <c r="P9" s="17"/>
      <c r="Q9" s="17"/>
    </row>
    <row r="10" spans="1:17" x14ac:dyDescent="0.35">
      <c r="A10">
        <v>500</v>
      </c>
      <c r="B10" s="22">
        <f ca="1">B$7-$A10-10000</f>
        <v>-3806.6449664645434</v>
      </c>
      <c r="C10" s="22">
        <f ca="1">C$7-$A10-10000</f>
        <v>-1641.4105481338065</v>
      </c>
      <c r="D10" s="22">
        <f ca="1">D$7-$A10-10000</f>
        <v>29.41696116879757</v>
      </c>
      <c r="E10" s="22">
        <f ca="1">E$7-$A10-10000</f>
        <v>-1700.3458067948613</v>
      </c>
      <c r="F10" s="24">
        <f ca="1">F$7-$A10-10000</f>
        <v>4892.3137731353781</v>
      </c>
      <c r="G10" s="22">
        <f t="shared" ref="G10:G13" ca="1" si="1">IF(B10&gt;0,B10,0)</f>
        <v>0</v>
      </c>
      <c r="H10" s="22">
        <f t="shared" ref="H10:H13" ca="1" si="2">IF(C10&gt;0,C10,0)</f>
        <v>0</v>
      </c>
      <c r="I10" s="22">
        <f t="shared" ref="I10:I13" ca="1" si="3">IF(D10&gt;0,D10,0)</f>
        <v>29.41696116879757</v>
      </c>
      <c r="J10" s="22">
        <f t="shared" ref="J10:J13" ca="1" si="4">IF(E10&gt;0,E10,0)</f>
        <v>0</v>
      </c>
      <c r="K10" s="24">
        <f t="shared" ref="K10:K13" ca="1" si="5">IF(F10&gt;0,F10,0)</f>
        <v>4892.3137731353781</v>
      </c>
      <c r="L10" s="22">
        <f t="shared" ref="L10:L13" si="6">A10*200</f>
        <v>100000</v>
      </c>
      <c r="M10" s="22">
        <f ca="1">SUM(G10:K10)*100</f>
        <v>492173.07343041757</v>
      </c>
      <c r="N10" s="22">
        <f t="shared" ref="N10:N13" ca="1" si="7">M10+L10</f>
        <v>592173.07343041757</v>
      </c>
      <c r="O10" s="22" cm="1">
        <f t="array" aca="1" ref="O10" ca="1">[1]!simOutput(N10,"500")</f>
        <v>592173.07343041757</v>
      </c>
      <c r="P10" s="17"/>
      <c r="Q10" s="17"/>
    </row>
    <row r="11" spans="1:17" x14ac:dyDescent="0.35">
      <c r="A11">
        <v>1000</v>
      </c>
      <c r="B11" s="22">
        <f ca="1">B$7-$A11-10000</f>
        <v>-4306.6449664645434</v>
      </c>
      <c r="C11" s="22">
        <f ca="1">C$7-$A11-10000</f>
        <v>-2141.4105481338065</v>
      </c>
      <c r="D11" s="22">
        <f ca="1">D$7-$A11-10000</f>
        <v>-470.58303883120243</v>
      </c>
      <c r="E11" s="22">
        <f ca="1">E$7-$A11-10000</f>
        <v>-2200.3458067948613</v>
      </c>
      <c r="F11" s="24">
        <f ca="1">F$7-$A11-10000</f>
        <v>4392.3137731353781</v>
      </c>
      <c r="G11" s="22">
        <f t="shared" ca="1" si="1"/>
        <v>0</v>
      </c>
      <c r="H11" s="22">
        <f t="shared" ca="1" si="2"/>
        <v>0</v>
      </c>
      <c r="I11" s="22">
        <f t="shared" ca="1" si="3"/>
        <v>0</v>
      </c>
      <c r="J11" s="22">
        <f t="shared" ca="1" si="4"/>
        <v>0</v>
      </c>
      <c r="K11" s="24">
        <f t="shared" ca="1" si="5"/>
        <v>4392.3137731353781</v>
      </c>
      <c r="L11" s="22">
        <f t="shared" si="6"/>
        <v>200000</v>
      </c>
      <c r="M11" s="22">
        <f t="shared" ref="M11:M13" ca="1" si="8">SUM(G11:K11)*100</f>
        <v>439231.37731353781</v>
      </c>
      <c r="N11" s="22">
        <f t="shared" ca="1" si="7"/>
        <v>639231.37731353776</v>
      </c>
      <c r="O11" s="22" cm="1">
        <f t="array" aca="1" ref="O11" ca="1">[1]!simOutput(N11,"1000")</f>
        <v>639231.37731353776</v>
      </c>
      <c r="P11" s="17"/>
      <c r="Q11" s="17"/>
    </row>
    <row r="12" spans="1:17" x14ac:dyDescent="0.35">
      <c r="A12">
        <v>1500</v>
      </c>
      <c r="B12" s="22">
        <f ca="1">B$7-$A12-10000</f>
        <v>-4806.6449664645434</v>
      </c>
      <c r="C12" s="22">
        <f ca="1">C$7-$A12-10000</f>
        <v>-2641.4105481338065</v>
      </c>
      <c r="D12" s="22">
        <f ca="1">D$7-$A12-10000</f>
        <v>-970.58303883120243</v>
      </c>
      <c r="E12" s="22">
        <f ca="1">E$7-$A12-10000</f>
        <v>-2700.3458067948613</v>
      </c>
      <c r="F12" s="24">
        <f ca="1">F$7-$A12-10000</f>
        <v>3892.3137731353781</v>
      </c>
      <c r="G12" s="22">
        <f t="shared" ca="1" si="1"/>
        <v>0</v>
      </c>
      <c r="H12" s="22">
        <f t="shared" ca="1" si="2"/>
        <v>0</v>
      </c>
      <c r="I12" s="22">
        <f t="shared" ca="1" si="3"/>
        <v>0</v>
      </c>
      <c r="J12" s="22">
        <f t="shared" ca="1" si="4"/>
        <v>0</v>
      </c>
      <c r="K12" s="24">
        <f t="shared" ca="1" si="5"/>
        <v>3892.3137731353781</v>
      </c>
      <c r="L12" s="22">
        <f t="shared" si="6"/>
        <v>300000</v>
      </c>
      <c r="M12" s="22">
        <f ca="1">SUM(G12:K12)*100</f>
        <v>389231.37731353781</v>
      </c>
      <c r="N12" s="22">
        <f t="shared" ca="1" si="7"/>
        <v>689231.37731353776</v>
      </c>
      <c r="O12" s="22" cm="1">
        <f t="array" aca="1" ref="O12" ca="1">[1]!simOutput(N12,"1500")</f>
        <v>689231.37731353776</v>
      </c>
      <c r="P12" s="17"/>
      <c r="Q12" s="17"/>
    </row>
    <row r="13" spans="1:17" x14ac:dyDescent="0.35">
      <c r="A13">
        <v>2000</v>
      </c>
      <c r="B13" s="22">
        <f ca="1">B$7-$A13-10000</f>
        <v>-5306.6449664645434</v>
      </c>
      <c r="C13" s="22">
        <f ca="1">C$7-$A13-10000</f>
        <v>-3141.4105481338065</v>
      </c>
      <c r="D13" s="22">
        <f ca="1">D$7-$A13-10000</f>
        <v>-1470.5830388312024</v>
      </c>
      <c r="E13" s="22">
        <f ca="1">E$7-$A13-10000</f>
        <v>-3200.3458067948613</v>
      </c>
      <c r="F13" s="24">
        <f ca="1">F$7-$A13-10000</f>
        <v>3392.3137731353781</v>
      </c>
      <c r="G13" s="22">
        <f t="shared" ca="1" si="1"/>
        <v>0</v>
      </c>
      <c r="H13" s="22">
        <f t="shared" ca="1" si="2"/>
        <v>0</v>
      </c>
      <c r="I13" s="22">
        <f t="shared" ca="1" si="3"/>
        <v>0</v>
      </c>
      <c r="J13" s="22">
        <f t="shared" ca="1" si="4"/>
        <v>0</v>
      </c>
      <c r="K13" s="24">
        <f t="shared" ca="1" si="5"/>
        <v>3392.3137731353781</v>
      </c>
      <c r="L13" s="22">
        <f t="shared" si="6"/>
        <v>400000</v>
      </c>
      <c r="M13" s="22">
        <f t="shared" ca="1" si="8"/>
        <v>339231.37731353781</v>
      </c>
      <c r="N13" s="22">
        <f t="shared" ca="1" si="7"/>
        <v>739231.37731353776</v>
      </c>
      <c r="O13" s="22" cm="1">
        <f t="array" aca="1" ref="O13" ca="1">[1]!simOutput(N13,"2000")</f>
        <v>739231.37731353776</v>
      </c>
      <c r="P13" s="17"/>
      <c r="Q13" s="17"/>
    </row>
    <row r="15" spans="1:17" x14ac:dyDescent="0.35">
      <c r="P15" s="22"/>
      <c r="Q15" s="21"/>
    </row>
    <row r="16" spans="1:17" x14ac:dyDescent="0.35">
      <c r="P16" s="22"/>
      <c r="Q16" s="22"/>
    </row>
    <row r="17" spans="2:17" x14ac:dyDescent="0.35">
      <c r="P17" s="22"/>
      <c r="Q17" s="22"/>
    </row>
    <row r="18" spans="2:17" x14ac:dyDescent="0.35">
      <c r="P18" s="22"/>
      <c r="Q18" s="22"/>
    </row>
    <row r="19" spans="2:17" x14ac:dyDescent="0.35">
      <c r="P19" s="22"/>
      <c r="Q19" s="22"/>
    </row>
    <row r="20" spans="2:17" x14ac:dyDescent="0.35">
      <c r="P20" s="22"/>
      <c r="Q20" s="22"/>
    </row>
    <row r="21" spans="2:17" x14ac:dyDescent="0.35">
      <c r="P21" s="22"/>
      <c r="Q21" s="22"/>
    </row>
    <row r="22" spans="2:17" x14ac:dyDescent="0.35">
      <c r="B22" s="20"/>
      <c r="C22" s="20"/>
      <c r="D22" s="20"/>
      <c r="E22" s="20"/>
      <c r="F22" s="20"/>
      <c r="G22" s="20"/>
      <c r="H22" s="20"/>
      <c r="I22" s="20"/>
      <c r="J22" s="20"/>
      <c r="K22" s="20"/>
      <c r="L22" s="20"/>
      <c r="M22" s="20"/>
      <c r="N22" s="20"/>
      <c r="O22" s="20"/>
      <c r="P22" s="20"/>
      <c r="Q22"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EB2E9-464E-4571-A276-582C6AB28AED}">
  <dimension ref="A1:P42"/>
  <sheetViews>
    <sheetView workbookViewId="0">
      <selection activeCell="D17" sqref="D17"/>
    </sheetView>
  </sheetViews>
  <sheetFormatPr defaultRowHeight="14.5" x14ac:dyDescent="0.35"/>
  <cols>
    <col min="1" max="1" width="17.6328125" bestFit="1" customWidth="1"/>
    <col min="2" max="2" width="11.36328125" bestFit="1" customWidth="1"/>
    <col min="3" max="3" width="20.26953125" bestFit="1" customWidth="1"/>
    <col min="4" max="5" width="11.36328125" bestFit="1" customWidth="1"/>
    <col min="6" max="6" width="14.1796875" bestFit="1" customWidth="1"/>
    <col min="7" max="7" width="11.90625" bestFit="1" customWidth="1"/>
    <col min="8" max="8" width="12" bestFit="1" customWidth="1"/>
  </cols>
  <sheetData>
    <row r="1" spans="1:16" x14ac:dyDescent="0.35">
      <c r="A1" s="18" t="s">
        <v>4</v>
      </c>
      <c r="B1" s="19"/>
    </row>
    <row r="3" spans="1:16" x14ac:dyDescent="0.35">
      <c r="A3" s="2" t="s">
        <v>5</v>
      </c>
      <c r="B3" s="3" t="s">
        <v>6</v>
      </c>
      <c r="C3" s="2" t="s">
        <v>12</v>
      </c>
      <c r="D3" t="s">
        <v>13</v>
      </c>
    </row>
    <row r="4" spans="1:16" x14ac:dyDescent="0.35">
      <c r="B4" s="3"/>
      <c r="C4" s="2" t="s">
        <v>14</v>
      </c>
      <c r="D4" t="s">
        <v>15</v>
      </c>
    </row>
    <row r="5" spans="1:16" x14ac:dyDescent="0.35">
      <c r="A5" s="2" t="s">
        <v>7</v>
      </c>
      <c r="B5" s="4">
        <v>44541</v>
      </c>
      <c r="C5" s="2" t="s">
        <v>16</v>
      </c>
      <c r="D5">
        <v>123</v>
      </c>
    </row>
    <row r="6" spans="1:16" x14ac:dyDescent="0.35">
      <c r="A6" s="2" t="s">
        <v>8</v>
      </c>
      <c r="B6" s="5">
        <v>0.6990277777777778</v>
      </c>
    </row>
    <row r="7" spans="1:16" x14ac:dyDescent="0.35">
      <c r="A7" s="2" t="s">
        <v>9</v>
      </c>
      <c r="B7" s="6">
        <v>1.1574074074074073E-5</v>
      </c>
    </row>
    <row r="8" spans="1:16" x14ac:dyDescent="0.35">
      <c r="A8" s="2" t="s">
        <v>10</v>
      </c>
      <c r="B8" s="3">
        <v>1</v>
      </c>
    </row>
    <row r="9" spans="1:16" x14ac:dyDescent="0.35">
      <c r="A9" s="2" t="s">
        <v>11</v>
      </c>
      <c r="B9" s="3">
        <v>1000</v>
      </c>
    </row>
    <row r="11" spans="1:16" ht="29" x14ac:dyDescent="0.35">
      <c r="A11" s="2" t="s">
        <v>17</v>
      </c>
      <c r="B11" s="2" t="s">
        <v>18</v>
      </c>
      <c r="C11" s="2" t="s">
        <v>25</v>
      </c>
      <c r="D11" s="2" t="s">
        <v>26</v>
      </c>
      <c r="E11" s="9" t="s">
        <v>27</v>
      </c>
      <c r="F11" s="8" t="s">
        <v>30</v>
      </c>
      <c r="G11" s="8" t="s">
        <v>31</v>
      </c>
      <c r="H11" s="8" t="s">
        <v>32</v>
      </c>
    </row>
    <row r="12" spans="1:16" x14ac:dyDescent="0.35">
      <c r="A12" s="7" t="s">
        <v>20</v>
      </c>
      <c r="B12">
        <v>1</v>
      </c>
      <c r="C12">
        <v>1000</v>
      </c>
      <c r="D12" s="13">
        <v>488221.39821204258</v>
      </c>
      <c r="E12" s="11">
        <v>223016.18777788882</v>
      </c>
      <c r="F12" s="11">
        <v>7052.3910846593417</v>
      </c>
      <c r="G12" s="11">
        <v>474398.71168611024</v>
      </c>
      <c r="H12" s="11">
        <v>502044.08473797492</v>
      </c>
      <c r="I12" s="11"/>
      <c r="J12" s="11"/>
      <c r="K12" s="11"/>
      <c r="L12" s="11"/>
      <c r="M12" s="11"/>
      <c r="N12" s="11"/>
      <c r="O12" s="11"/>
      <c r="P12" s="11"/>
    </row>
    <row r="13" spans="1:16" x14ac:dyDescent="0.35">
      <c r="A13" s="7" t="s">
        <v>23</v>
      </c>
      <c r="B13">
        <v>1</v>
      </c>
      <c r="C13">
        <v>1000</v>
      </c>
      <c r="D13" s="13">
        <v>499044.31905106298</v>
      </c>
      <c r="E13" s="11">
        <v>262232.34513016167</v>
      </c>
      <c r="F13" s="11">
        <v>8292.5148677867455</v>
      </c>
      <c r="G13" s="11">
        <v>482790.98991020094</v>
      </c>
      <c r="H13" s="11">
        <v>515297.64819192502</v>
      </c>
      <c r="I13" s="11"/>
      <c r="J13" s="11"/>
      <c r="K13" s="11"/>
      <c r="L13" s="11"/>
      <c r="M13" s="11"/>
      <c r="N13" s="11"/>
      <c r="O13" s="11"/>
      <c r="P13" s="11"/>
    </row>
    <row r="14" spans="1:16" x14ac:dyDescent="0.35">
      <c r="A14" s="7" t="s">
        <v>21</v>
      </c>
      <c r="B14">
        <v>1</v>
      </c>
      <c r="C14">
        <v>1000</v>
      </c>
      <c r="D14" s="13">
        <v>500039.56915822416</v>
      </c>
      <c r="E14" s="11">
        <v>184406.65004817146</v>
      </c>
      <c r="F14" s="11">
        <v>5831.4502983382081</v>
      </c>
      <c r="G14" s="11">
        <v>488609.92657348129</v>
      </c>
      <c r="H14" s="11">
        <v>511469.21174296702</v>
      </c>
      <c r="I14" s="11"/>
      <c r="J14" s="11"/>
      <c r="K14" s="11"/>
      <c r="L14" s="11"/>
      <c r="M14" s="11"/>
      <c r="N14" s="11"/>
      <c r="O14" s="11"/>
      <c r="P14" s="11"/>
    </row>
    <row r="15" spans="1:16" x14ac:dyDescent="0.35">
      <c r="A15" s="7" t="s">
        <v>22</v>
      </c>
      <c r="B15">
        <v>1</v>
      </c>
      <c r="C15">
        <v>1000</v>
      </c>
      <c r="D15" s="13">
        <v>533081.51317899907</v>
      </c>
      <c r="E15" s="11">
        <v>148278.45829507147</v>
      </c>
      <c r="F15" s="11">
        <v>4688.9765615071319</v>
      </c>
      <c r="G15" s="11">
        <v>523891.11911844509</v>
      </c>
      <c r="H15" s="11">
        <v>542271.90723955305</v>
      </c>
      <c r="I15" s="11"/>
      <c r="J15" s="11"/>
      <c r="K15" s="11"/>
      <c r="L15" s="11"/>
      <c r="M15" s="11"/>
      <c r="N15" s="11"/>
      <c r="O15" s="11"/>
      <c r="P15" s="11"/>
    </row>
    <row r="16" spans="1:16" x14ac:dyDescent="0.35">
      <c r="A16" s="7" t="s">
        <v>19</v>
      </c>
      <c r="B16">
        <v>1</v>
      </c>
      <c r="C16">
        <v>1000</v>
      </c>
      <c r="D16" s="13">
        <v>533433.38471058104</v>
      </c>
      <c r="E16" s="11">
        <v>299701.75480300217</v>
      </c>
      <c r="F16" s="11">
        <v>9477.4016392679514</v>
      </c>
      <c r="G16" s="11">
        <v>514857.67749761586</v>
      </c>
      <c r="H16" s="11">
        <v>552009.09192354628</v>
      </c>
      <c r="I16" s="11"/>
      <c r="J16" s="11"/>
      <c r="K16" s="11"/>
      <c r="L16" s="11"/>
      <c r="M16" s="11"/>
      <c r="N16" s="11"/>
      <c r="O16" s="11"/>
      <c r="P16" s="11"/>
    </row>
    <row r="18" spans="1:6" x14ac:dyDescent="0.35">
      <c r="A18" s="8" t="s">
        <v>17</v>
      </c>
      <c r="B18" s="8">
        <v>0</v>
      </c>
      <c r="C18" s="8">
        <v>1000</v>
      </c>
      <c r="D18" s="8">
        <v>1500</v>
      </c>
      <c r="E18" s="8">
        <v>2000</v>
      </c>
      <c r="F18" s="8">
        <v>500</v>
      </c>
    </row>
    <row r="19" spans="1:6" x14ac:dyDescent="0.35">
      <c r="A19" s="8" t="s">
        <v>28</v>
      </c>
      <c r="B19" s="12">
        <v>0</v>
      </c>
      <c r="C19" s="12">
        <v>200000</v>
      </c>
      <c r="D19" s="12">
        <v>300000</v>
      </c>
      <c r="E19" s="12">
        <v>400000</v>
      </c>
      <c r="F19" s="12">
        <v>100000</v>
      </c>
    </row>
    <row r="20" spans="1:6" x14ac:dyDescent="0.35">
      <c r="A20" s="8" t="s">
        <v>24</v>
      </c>
    </row>
    <row r="21" spans="1:6" x14ac:dyDescent="0.35">
      <c r="A21" s="10">
        <v>0.05</v>
      </c>
      <c r="B21" s="12">
        <v>107912.43212343249</v>
      </c>
      <c r="C21" s="12">
        <v>200000</v>
      </c>
      <c r="D21" s="12">
        <v>300000</v>
      </c>
      <c r="E21" s="12">
        <v>400000</v>
      </c>
      <c r="F21" s="12">
        <v>130716.23399275768</v>
      </c>
    </row>
    <row r="22" spans="1:6" x14ac:dyDescent="0.35">
      <c r="A22" s="10">
        <v>0.1</v>
      </c>
      <c r="B22" s="12">
        <v>186911.48222520918</v>
      </c>
      <c r="C22" s="12">
        <v>226978.83346892096</v>
      </c>
      <c r="D22" s="12">
        <v>300000</v>
      </c>
      <c r="E22" s="12">
        <v>400000</v>
      </c>
      <c r="F22" s="12">
        <v>198093.91186029761</v>
      </c>
    </row>
    <row r="23" spans="1:6" x14ac:dyDescent="0.35">
      <c r="A23" s="10">
        <v>0.15</v>
      </c>
      <c r="B23" s="12">
        <v>230190.8821277314</v>
      </c>
      <c r="C23" s="12">
        <v>262274.38324163051</v>
      </c>
      <c r="D23" s="12">
        <v>303746.89909657789</v>
      </c>
      <c r="E23" s="12">
        <v>400000</v>
      </c>
      <c r="F23" s="12">
        <v>232286.90732381697</v>
      </c>
    </row>
    <row r="24" spans="1:6" x14ac:dyDescent="0.35">
      <c r="A24" s="10">
        <v>0.2</v>
      </c>
      <c r="B24" s="12">
        <v>268743.49293793499</v>
      </c>
      <c r="C24" s="12">
        <v>285261.6504434034</v>
      </c>
      <c r="D24" s="12">
        <v>324507.63783329836</v>
      </c>
      <c r="E24" s="12">
        <v>400000</v>
      </c>
      <c r="F24" s="12">
        <v>265250.15962919639</v>
      </c>
    </row>
    <row r="25" spans="1:6" x14ac:dyDescent="0.35">
      <c r="A25" s="10">
        <v>0.25</v>
      </c>
      <c r="B25" s="12">
        <v>310869.73242570646</v>
      </c>
      <c r="C25" s="12">
        <v>311196.96461449296</v>
      </c>
      <c r="D25" s="12">
        <v>347099.16866709647</v>
      </c>
      <c r="E25" s="12">
        <v>400000</v>
      </c>
      <c r="F25" s="12">
        <v>296426.43462400517</v>
      </c>
    </row>
    <row r="26" spans="1:6" x14ac:dyDescent="0.35">
      <c r="A26" s="10">
        <v>0.3</v>
      </c>
      <c r="B26" s="12">
        <v>345984.93517403177</v>
      </c>
      <c r="C26" s="12">
        <v>338243.26396411943</v>
      </c>
      <c r="D26" s="12">
        <v>366988.50209810369</v>
      </c>
      <c r="E26" s="12">
        <v>410386.27907303115</v>
      </c>
      <c r="F26" s="12">
        <v>330400.18369895208</v>
      </c>
    </row>
    <row r="27" spans="1:6" x14ac:dyDescent="0.35">
      <c r="A27" s="10">
        <v>0.35</v>
      </c>
      <c r="B27" s="12">
        <v>383790.94324934727</v>
      </c>
      <c r="C27" s="12">
        <v>365914.34963827685</v>
      </c>
      <c r="D27" s="12">
        <v>393242.07786097727</v>
      </c>
      <c r="E27" s="12">
        <v>428320.939469226</v>
      </c>
      <c r="F27" s="12">
        <v>362334.38308918115</v>
      </c>
    </row>
    <row r="28" spans="1:6" x14ac:dyDescent="0.35">
      <c r="A28" s="10">
        <v>0.4</v>
      </c>
      <c r="B28" s="12">
        <v>425094.86224812013</v>
      </c>
      <c r="C28" s="12">
        <v>396809.91159659886</v>
      </c>
      <c r="D28" s="12">
        <v>414207.93967669847</v>
      </c>
      <c r="E28" s="12">
        <v>448846.71595827944</v>
      </c>
      <c r="F28" s="12">
        <v>397331.39201608929</v>
      </c>
    </row>
    <row r="29" spans="1:6" x14ac:dyDescent="0.35">
      <c r="A29" s="10">
        <v>0.45</v>
      </c>
      <c r="B29" s="12">
        <v>459497.83185321116</v>
      </c>
      <c r="C29" s="12">
        <v>433295.92194650427</v>
      </c>
      <c r="D29" s="12">
        <v>437989.73628509691</v>
      </c>
      <c r="E29" s="12">
        <v>471345.70492989582</v>
      </c>
      <c r="F29" s="12">
        <v>433894.9817793296</v>
      </c>
    </row>
    <row r="30" spans="1:6" x14ac:dyDescent="0.35">
      <c r="A30" s="10">
        <v>0.5</v>
      </c>
      <c r="B30" s="12">
        <v>497635.37699841999</v>
      </c>
      <c r="C30" s="12">
        <v>455328.85551094561</v>
      </c>
      <c r="D30" s="12">
        <v>471571.57981783204</v>
      </c>
      <c r="E30" s="12">
        <v>491256.83967933228</v>
      </c>
      <c r="F30" s="12">
        <v>465348.89515942824</v>
      </c>
    </row>
    <row r="31" spans="1:6" x14ac:dyDescent="0.35">
      <c r="A31" s="10">
        <v>0.55000000000000004</v>
      </c>
      <c r="B31" s="12">
        <v>537913.28341419902</v>
      </c>
      <c r="C31" s="12">
        <v>484421.65968961583</v>
      </c>
      <c r="D31" s="12">
        <v>492343.37453584129</v>
      </c>
      <c r="E31" s="12">
        <v>515660.01456769265</v>
      </c>
      <c r="F31" s="12">
        <v>500112.60524517216</v>
      </c>
    </row>
    <row r="32" spans="1:6" x14ac:dyDescent="0.35">
      <c r="A32" s="10">
        <v>0.6</v>
      </c>
      <c r="B32" s="12">
        <v>581725.98328284186</v>
      </c>
      <c r="C32" s="12">
        <v>516967.2677038121</v>
      </c>
      <c r="D32" s="12">
        <v>517332.41779211932</v>
      </c>
      <c r="E32" s="12">
        <v>535394.13141031004</v>
      </c>
      <c r="F32" s="12">
        <v>531961.70744746202</v>
      </c>
    </row>
    <row r="33" spans="1:6" x14ac:dyDescent="0.35">
      <c r="A33" s="10">
        <v>0.65</v>
      </c>
      <c r="B33" s="12">
        <v>626368.33828891395</v>
      </c>
      <c r="C33" s="12">
        <v>538952.14635485201</v>
      </c>
      <c r="D33" s="12">
        <v>545271.79977796879</v>
      </c>
      <c r="E33" s="12">
        <v>559501.9870206567</v>
      </c>
      <c r="F33" s="12">
        <v>572918.484918667</v>
      </c>
    </row>
    <row r="34" spans="1:6" x14ac:dyDescent="0.35">
      <c r="A34" s="10">
        <v>0.7</v>
      </c>
      <c r="B34" s="12">
        <v>663495.81958832929</v>
      </c>
      <c r="C34" s="12">
        <v>574998.02589442732</v>
      </c>
      <c r="D34" s="12">
        <v>571642.84792742156</v>
      </c>
      <c r="E34" s="12">
        <v>580907.28216154664</v>
      </c>
      <c r="F34" s="12">
        <v>606256.62927840417</v>
      </c>
    </row>
    <row r="35" spans="1:6" x14ac:dyDescent="0.35">
      <c r="A35" s="10">
        <v>0.75</v>
      </c>
      <c r="B35" s="12">
        <v>711362.84423020086</v>
      </c>
      <c r="C35" s="12">
        <v>613119.98163695354</v>
      </c>
      <c r="D35" s="12">
        <v>594125.97055563261</v>
      </c>
      <c r="E35" s="12">
        <v>609630.81245759758</v>
      </c>
      <c r="F35" s="12">
        <v>652199.55790762266</v>
      </c>
    </row>
    <row r="36" spans="1:6" x14ac:dyDescent="0.35">
      <c r="A36" s="10">
        <v>0.8</v>
      </c>
      <c r="B36" s="12">
        <v>758086.60566812812</v>
      </c>
      <c r="C36" s="12">
        <v>654119.81117768108</v>
      </c>
      <c r="D36" s="12">
        <v>632546.75678905891</v>
      </c>
      <c r="E36" s="12">
        <v>636740.16605741985</v>
      </c>
      <c r="F36" s="12">
        <v>694097.84286135959</v>
      </c>
    </row>
    <row r="37" spans="1:6" x14ac:dyDescent="0.35">
      <c r="A37" s="10">
        <v>0.85</v>
      </c>
      <c r="B37" s="12">
        <v>837093.22237115598</v>
      </c>
      <c r="C37" s="12">
        <v>703528.55232228339</v>
      </c>
      <c r="D37" s="12">
        <v>675747.79846403212</v>
      </c>
      <c r="E37" s="12">
        <v>675439.48429387703</v>
      </c>
      <c r="F37" s="12">
        <v>761529.84258878545</v>
      </c>
    </row>
    <row r="38" spans="1:6" x14ac:dyDescent="0.35">
      <c r="A38" s="10">
        <v>0.9</v>
      </c>
      <c r="B38" s="12">
        <v>948378.80941015226</v>
      </c>
      <c r="C38" s="12">
        <v>788192.99895048828</v>
      </c>
      <c r="D38" s="12">
        <v>748180.34311674803</v>
      </c>
      <c r="E38" s="12">
        <v>740121.99987960665</v>
      </c>
      <c r="F38" s="12">
        <v>846975.07977515424</v>
      </c>
    </row>
    <row r="39" spans="1:6" x14ac:dyDescent="0.35">
      <c r="A39" s="10">
        <v>0.95</v>
      </c>
      <c r="B39" s="12">
        <v>1089880.7301654159</v>
      </c>
      <c r="C39" s="12">
        <v>923463.25601465593</v>
      </c>
      <c r="D39" s="12">
        <v>864151.87198181183</v>
      </c>
      <c r="E39" s="12">
        <v>823142.62754156999</v>
      </c>
      <c r="F39" s="12">
        <v>989423.55736403423</v>
      </c>
    </row>
    <row r="40" spans="1:6" x14ac:dyDescent="0.35">
      <c r="A40" s="10">
        <v>1</v>
      </c>
      <c r="B40" s="12">
        <v>1813827.6125102344</v>
      </c>
      <c r="C40" s="12">
        <v>1513827.6125102344</v>
      </c>
      <c r="D40" s="12">
        <v>1363827.6125102344</v>
      </c>
      <c r="E40" s="12">
        <v>1213827.6125102344</v>
      </c>
      <c r="F40" s="12">
        <v>1663827.6125102344</v>
      </c>
    </row>
    <row r="42" spans="1:6" x14ac:dyDescent="0.35">
      <c r="A42" s="8" t="s">
        <v>29</v>
      </c>
      <c r="B42" s="12">
        <v>1813827.6125102344</v>
      </c>
      <c r="C42" s="12">
        <v>1513827.6125102344</v>
      </c>
      <c r="D42" s="12">
        <v>1363827.6125102344</v>
      </c>
      <c r="E42" s="12">
        <v>1213827.6125102344</v>
      </c>
      <c r="F42" s="12">
        <v>1663827.6125102344</v>
      </c>
    </row>
  </sheetData>
  <sortState xmlns:xlrd2="http://schemas.microsoft.com/office/spreadsheetml/2017/richdata2" ref="A12:H16">
    <sortCondition ref="D12:D16"/>
  </sortState>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35D24-AFAD-445F-BE39-015F8CF32223}">
  <dimension ref="A1:F106"/>
  <sheetViews>
    <sheetView workbookViewId="0">
      <pane xSplit="1" ySplit="1" topLeftCell="B2" activePane="bottomRight" state="frozen"/>
      <selection pane="topRight" activeCell="B1" sqref="B1"/>
      <selection pane="bottomLeft" activeCell="A2" sqref="A2"/>
      <selection pane="bottomRight" activeCell="C16" sqref="C16"/>
    </sheetView>
  </sheetViews>
  <sheetFormatPr defaultRowHeight="14.5" x14ac:dyDescent="0.35"/>
  <cols>
    <col min="1" max="1" width="16.6328125" style="16" bestFit="1" customWidth="1"/>
    <col min="2" max="6" width="11.81640625" style="3" bestFit="1" customWidth="1"/>
    <col min="7" max="16384" width="8.7265625" style="3"/>
  </cols>
  <sheetData>
    <row r="1" spans="1:6" s="15" customFormat="1" x14ac:dyDescent="0.35">
      <c r="A1" s="14" t="s">
        <v>17</v>
      </c>
      <c r="B1" s="15">
        <v>0</v>
      </c>
      <c r="C1" s="15">
        <v>1000</v>
      </c>
      <c r="D1" s="15">
        <v>1500</v>
      </c>
      <c r="E1" s="15">
        <v>2000</v>
      </c>
      <c r="F1" s="15">
        <v>500</v>
      </c>
    </row>
    <row r="2" spans="1:6" x14ac:dyDescent="0.35">
      <c r="A2" s="16" t="s">
        <v>18</v>
      </c>
      <c r="B2" s="3">
        <v>1</v>
      </c>
      <c r="C2" s="3">
        <v>1</v>
      </c>
      <c r="D2" s="3">
        <v>1</v>
      </c>
      <c r="E2" s="3">
        <v>1</v>
      </c>
      <c r="F2" s="3">
        <v>1</v>
      </c>
    </row>
    <row r="3" spans="1:6" x14ac:dyDescent="0.35">
      <c r="A3" s="16" t="s">
        <v>25</v>
      </c>
      <c r="B3" s="3">
        <v>1000</v>
      </c>
      <c r="C3" s="3">
        <v>1000</v>
      </c>
      <c r="D3" s="3">
        <v>1000</v>
      </c>
      <c r="E3" s="3">
        <v>1000</v>
      </c>
      <c r="F3" s="3">
        <v>1000</v>
      </c>
    </row>
    <row r="4" spans="1:6" x14ac:dyDescent="0.35">
      <c r="A4" s="16" t="s">
        <v>26</v>
      </c>
      <c r="B4" s="3">
        <v>533433.38471058104</v>
      </c>
      <c r="C4" s="3">
        <v>488221.39821204258</v>
      </c>
      <c r="D4" s="3">
        <v>500039.56915822416</v>
      </c>
      <c r="E4" s="3">
        <v>533081.51317899907</v>
      </c>
      <c r="F4" s="3">
        <v>499044.31905106298</v>
      </c>
    </row>
    <row r="5" spans="1:6" x14ac:dyDescent="0.35">
      <c r="A5" s="16" t="s">
        <v>39</v>
      </c>
      <c r="B5" s="3">
        <v>299701.75480300217</v>
      </c>
      <c r="C5" s="3">
        <v>223016.18777788882</v>
      </c>
      <c r="D5" s="3">
        <v>184406.65004817146</v>
      </c>
      <c r="E5" s="3">
        <v>148278.45829507147</v>
      </c>
      <c r="F5" s="3">
        <v>262232.34513016167</v>
      </c>
    </row>
    <row r="6" spans="1:6" x14ac:dyDescent="0.35">
      <c r="A6" s="16">
        <v>0</v>
      </c>
      <c r="B6" s="3">
        <v>0</v>
      </c>
      <c r="C6" s="3">
        <v>200000</v>
      </c>
      <c r="D6" s="3">
        <v>300000</v>
      </c>
      <c r="E6" s="3">
        <v>400000</v>
      </c>
      <c r="F6" s="3">
        <v>100000</v>
      </c>
    </row>
    <row r="7" spans="1:6" x14ac:dyDescent="0.35">
      <c r="A7" s="16">
        <v>0.01</v>
      </c>
      <c r="B7" s="3">
        <v>0</v>
      </c>
      <c r="C7" s="3">
        <v>200000</v>
      </c>
      <c r="D7" s="3">
        <v>300000</v>
      </c>
      <c r="E7" s="3">
        <v>400000</v>
      </c>
      <c r="F7" s="3">
        <v>100000</v>
      </c>
    </row>
    <row r="8" spans="1:6" x14ac:dyDescent="0.35">
      <c r="A8" s="16">
        <v>0.02</v>
      </c>
      <c r="B8" s="3">
        <v>29312.873266183546</v>
      </c>
      <c r="C8" s="3">
        <v>200000</v>
      </c>
      <c r="D8" s="3">
        <v>300000</v>
      </c>
      <c r="E8" s="3">
        <v>400000</v>
      </c>
      <c r="F8" s="3">
        <v>100000</v>
      </c>
    </row>
    <row r="9" spans="1:6" x14ac:dyDescent="0.35">
      <c r="A9" s="16">
        <v>0.03</v>
      </c>
      <c r="B9" s="3">
        <v>71165.687846098444</v>
      </c>
      <c r="C9" s="3">
        <v>200000</v>
      </c>
      <c r="D9" s="3">
        <v>300000</v>
      </c>
      <c r="E9" s="3">
        <v>400000</v>
      </c>
      <c r="F9" s="3">
        <v>106990.5079915137</v>
      </c>
    </row>
    <row r="10" spans="1:6" x14ac:dyDescent="0.35">
      <c r="A10" s="16">
        <v>0.04</v>
      </c>
      <c r="B10" s="3">
        <v>87627.022153000871</v>
      </c>
      <c r="C10" s="3">
        <v>200000</v>
      </c>
      <c r="D10" s="3">
        <v>300000</v>
      </c>
      <c r="E10" s="3">
        <v>400000</v>
      </c>
      <c r="F10" s="3">
        <v>121216.57700689469</v>
      </c>
    </row>
    <row r="11" spans="1:6" x14ac:dyDescent="0.35">
      <c r="A11" s="16">
        <v>0.05</v>
      </c>
      <c r="B11" s="3">
        <v>107912.43212343249</v>
      </c>
      <c r="C11" s="3">
        <v>200000</v>
      </c>
      <c r="D11" s="3">
        <v>300000</v>
      </c>
      <c r="E11" s="3">
        <v>400000</v>
      </c>
      <c r="F11" s="3">
        <v>130716.23399275768</v>
      </c>
    </row>
    <row r="12" spans="1:6" x14ac:dyDescent="0.35">
      <c r="A12" s="16">
        <v>0.06</v>
      </c>
      <c r="B12" s="3">
        <v>126874.79415680205</v>
      </c>
      <c r="C12" s="3">
        <v>200000</v>
      </c>
      <c r="D12" s="3">
        <v>300000</v>
      </c>
      <c r="E12" s="3">
        <v>400000</v>
      </c>
      <c r="F12" s="3">
        <v>150324.6498314612</v>
      </c>
    </row>
    <row r="13" spans="1:6" x14ac:dyDescent="0.35">
      <c r="A13" s="16">
        <v>7.0000000000000007E-2</v>
      </c>
      <c r="B13" s="3">
        <v>150766.53037138484</v>
      </c>
      <c r="C13" s="3">
        <v>200000</v>
      </c>
      <c r="D13" s="3">
        <v>300000</v>
      </c>
      <c r="E13" s="3">
        <v>400000</v>
      </c>
      <c r="F13" s="3">
        <v>162645.69093921041</v>
      </c>
    </row>
    <row r="14" spans="1:6" x14ac:dyDescent="0.35">
      <c r="A14" s="16">
        <v>0.08</v>
      </c>
      <c r="B14" s="3">
        <v>166055.59446785756</v>
      </c>
      <c r="C14" s="3">
        <v>212161.55964119561</v>
      </c>
      <c r="D14" s="3">
        <v>300000</v>
      </c>
      <c r="E14" s="3">
        <v>400000</v>
      </c>
      <c r="F14" s="3">
        <v>176890.62532709658</v>
      </c>
    </row>
    <row r="15" spans="1:6" x14ac:dyDescent="0.35">
      <c r="A15" s="16">
        <v>0.09</v>
      </c>
      <c r="B15" s="3">
        <v>173672.16444519689</v>
      </c>
      <c r="C15" s="3">
        <v>217182.86936862598</v>
      </c>
      <c r="D15" s="3">
        <v>300000</v>
      </c>
      <c r="E15" s="3">
        <v>400000</v>
      </c>
      <c r="F15" s="3">
        <v>191166.41448360367</v>
      </c>
    </row>
    <row r="16" spans="1:6" x14ac:dyDescent="0.35">
      <c r="A16" s="16">
        <v>0.1</v>
      </c>
      <c r="B16" s="3">
        <v>186911.48222520918</v>
      </c>
      <c r="C16" s="3">
        <v>226978.83346892096</v>
      </c>
      <c r="D16" s="3">
        <v>300000</v>
      </c>
      <c r="E16" s="3">
        <v>400000</v>
      </c>
      <c r="F16" s="3">
        <v>198093.91186029761</v>
      </c>
    </row>
    <row r="17" spans="1:6" x14ac:dyDescent="0.35">
      <c r="A17" s="16">
        <v>0.11</v>
      </c>
      <c r="B17" s="3">
        <v>194747.36947669333</v>
      </c>
      <c r="C17" s="3">
        <v>233148.83585459736</v>
      </c>
      <c r="D17" s="3">
        <v>300000</v>
      </c>
      <c r="E17" s="3">
        <v>400000</v>
      </c>
      <c r="F17" s="3">
        <v>203555.729450071</v>
      </c>
    </row>
    <row r="18" spans="1:6" x14ac:dyDescent="0.35">
      <c r="A18" s="16">
        <v>0.12</v>
      </c>
      <c r="B18" s="3">
        <v>202356.44161723219</v>
      </c>
      <c r="C18" s="3">
        <v>238764.11609118778</v>
      </c>
      <c r="D18" s="3">
        <v>300000</v>
      </c>
      <c r="E18" s="3">
        <v>400000</v>
      </c>
      <c r="F18" s="3">
        <v>212368.86887563448</v>
      </c>
    </row>
    <row r="19" spans="1:6" x14ac:dyDescent="0.35">
      <c r="A19" s="16">
        <v>0.13</v>
      </c>
      <c r="B19" s="3">
        <v>212316.3598598016</v>
      </c>
      <c r="C19" s="3">
        <v>246827.54907187153</v>
      </c>
      <c r="D19" s="3">
        <v>300000</v>
      </c>
      <c r="E19" s="3">
        <v>400000</v>
      </c>
      <c r="F19" s="3">
        <v>218041.71491756316</v>
      </c>
    </row>
    <row r="20" spans="1:6" x14ac:dyDescent="0.35">
      <c r="A20" s="16">
        <v>0.14000000000000001</v>
      </c>
      <c r="B20" s="3">
        <v>219901.30637375859</v>
      </c>
      <c r="C20" s="3">
        <v>253514.52420137412</v>
      </c>
      <c r="D20" s="3">
        <v>300000</v>
      </c>
      <c r="E20" s="3">
        <v>400000</v>
      </c>
      <c r="F20" s="3">
        <v>224885.31902632481</v>
      </c>
    </row>
    <row r="21" spans="1:6" x14ac:dyDescent="0.35">
      <c r="A21" s="16">
        <v>0.15</v>
      </c>
      <c r="B21" s="3">
        <v>230190.8821277314</v>
      </c>
      <c r="C21" s="3">
        <v>262274.38324163051</v>
      </c>
      <c r="D21" s="3">
        <v>303746.89909657789</v>
      </c>
      <c r="E21" s="3">
        <v>400000</v>
      </c>
      <c r="F21" s="3">
        <v>232286.90732381697</v>
      </c>
    </row>
    <row r="22" spans="1:6" x14ac:dyDescent="0.35">
      <c r="A22" s="16">
        <v>0.16</v>
      </c>
      <c r="B22" s="3">
        <v>236835.94695898317</v>
      </c>
      <c r="C22" s="3">
        <v>265818.6417486982</v>
      </c>
      <c r="D22" s="3">
        <v>310506.12842106621</v>
      </c>
      <c r="E22" s="3">
        <v>400000</v>
      </c>
      <c r="F22" s="3">
        <v>239032.32797952177</v>
      </c>
    </row>
    <row r="23" spans="1:6" x14ac:dyDescent="0.35">
      <c r="A23" s="16">
        <v>0.17</v>
      </c>
      <c r="B23" s="3">
        <v>244895.13018791622</v>
      </c>
      <c r="C23" s="3">
        <v>269556.15798517165</v>
      </c>
      <c r="D23" s="3">
        <v>313087.25740215444</v>
      </c>
      <c r="E23" s="3">
        <v>400000</v>
      </c>
      <c r="F23" s="3">
        <v>245609.91628790772</v>
      </c>
    </row>
    <row r="24" spans="1:6" x14ac:dyDescent="0.35">
      <c r="A24" s="16">
        <v>0.18</v>
      </c>
      <c r="B24" s="3">
        <v>252080.76356365206</v>
      </c>
      <c r="C24" s="3">
        <v>274517.78229844826</v>
      </c>
      <c r="D24" s="3">
        <v>316402.95425631118</v>
      </c>
      <c r="E24" s="3">
        <v>400000</v>
      </c>
      <c r="F24" s="3">
        <v>253805.8027764757</v>
      </c>
    </row>
    <row r="25" spans="1:6" x14ac:dyDescent="0.35">
      <c r="A25" s="16">
        <v>0.19</v>
      </c>
      <c r="B25" s="3">
        <v>262025.27894151001</v>
      </c>
      <c r="C25" s="3">
        <v>278496.75737782527</v>
      </c>
      <c r="D25" s="3">
        <v>320409.27394435386</v>
      </c>
      <c r="E25" s="3">
        <v>400000</v>
      </c>
      <c r="F25" s="3">
        <v>260769.31756476394</v>
      </c>
    </row>
    <row r="26" spans="1:6" x14ac:dyDescent="0.35">
      <c r="A26" s="16">
        <v>0.2</v>
      </c>
      <c r="B26" s="3">
        <v>268743.49293793499</v>
      </c>
      <c r="C26" s="3">
        <v>285261.6504434034</v>
      </c>
      <c r="D26" s="3">
        <v>324507.63783329836</v>
      </c>
      <c r="E26" s="3">
        <v>400000</v>
      </c>
      <c r="F26" s="3">
        <v>265250.15962919639</v>
      </c>
    </row>
    <row r="27" spans="1:6" x14ac:dyDescent="0.35">
      <c r="A27" s="16">
        <v>0.21</v>
      </c>
      <c r="B27" s="3">
        <v>280526.56430999178</v>
      </c>
      <c r="C27" s="3">
        <v>291606.39884963131</v>
      </c>
      <c r="D27" s="3">
        <v>327602.33866162819</v>
      </c>
      <c r="E27" s="3">
        <v>400000</v>
      </c>
      <c r="F27" s="3">
        <v>271364.56929556635</v>
      </c>
    </row>
    <row r="28" spans="1:6" x14ac:dyDescent="0.35">
      <c r="A28" s="16">
        <v>0.22</v>
      </c>
      <c r="B28" s="3">
        <v>290528.71166982839</v>
      </c>
      <c r="C28" s="3">
        <v>296236.5592208755</v>
      </c>
      <c r="D28" s="3">
        <v>331919.85801458044</v>
      </c>
      <c r="E28" s="3">
        <v>400000</v>
      </c>
      <c r="F28" s="3">
        <v>276364.5513826969</v>
      </c>
    </row>
    <row r="29" spans="1:6" x14ac:dyDescent="0.35">
      <c r="A29" s="16">
        <v>0.23</v>
      </c>
      <c r="B29" s="3">
        <v>296947.20679657295</v>
      </c>
      <c r="C29" s="3">
        <v>301381.81386382034</v>
      </c>
      <c r="D29" s="3">
        <v>337567.32823911647</v>
      </c>
      <c r="E29" s="3">
        <v>400000</v>
      </c>
      <c r="F29" s="3">
        <v>282260.37022100267</v>
      </c>
    </row>
    <row r="30" spans="1:6" x14ac:dyDescent="0.35">
      <c r="A30" s="16">
        <v>0.24</v>
      </c>
      <c r="B30" s="3">
        <v>306104.17999280686</v>
      </c>
      <c r="C30" s="3">
        <v>307906.65997189784</v>
      </c>
      <c r="D30" s="3">
        <v>343135.32575614523</v>
      </c>
      <c r="E30" s="3">
        <v>400000</v>
      </c>
      <c r="F30" s="3">
        <v>290292.11244461243</v>
      </c>
    </row>
    <row r="31" spans="1:6" x14ac:dyDescent="0.35">
      <c r="A31" s="16">
        <v>0.25</v>
      </c>
      <c r="B31" s="3">
        <v>310869.73242570646</v>
      </c>
      <c r="C31" s="3">
        <v>311196.96461449296</v>
      </c>
      <c r="D31" s="3">
        <v>347099.16866709647</v>
      </c>
      <c r="E31" s="3">
        <v>400000</v>
      </c>
      <c r="F31" s="3">
        <v>296426.43462400517</v>
      </c>
    </row>
    <row r="32" spans="1:6" x14ac:dyDescent="0.35">
      <c r="A32" s="16">
        <v>0.26</v>
      </c>
      <c r="B32" s="3">
        <v>321795.51920088532</v>
      </c>
      <c r="C32" s="3">
        <v>315042.37413113908</v>
      </c>
      <c r="D32" s="3">
        <v>350053.42355598137</v>
      </c>
      <c r="E32" s="3">
        <v>400000</v>
      </c>
      <c r="F32" s="3">
        <v>304519.74256449414</v>
      </c>
    </row>
    <row r="33" spans="1:6" x14ac:dyDescent="0.35">
      <c r="A33" s="16">
        <v>0.27</v>
      </c>
      <c r="B33" s="3">
        <v>329234.49029215</v>
      </c>
      <c r="C33" s="3">
        <v>321738.39273782808</v>
      </c>
      <c r="D33" s="3">
        <v>355327.97656078369</v>
      </c>
      <c r="E33" s="3">
        <v>400534.65460506186</v>
      </c>
      <c r="F33" s="3">
        <v>308656.17197795393</v>
      </c>
    </row>
    <row r="34" spans="1:6" x14ac:dyDescent="0.35">
      <c r="A34" s="16">
        <v>0.28000000000000003</v>
      </c>
      <c r="B34" s="3">
        <v>333351.46195466956</v>
      </c>
      <c r="C34" s="3">
        <v>326503.01249718631</v>
      </c>
      <c r="D34" s="3">
        <v>359298.52055570553</v>
      </c>
      <c r="E34" s="3">
        <v>403793.46376838878</v>
      </c>
      <c r="F34" s="3">
        <v>317279.12189253274</v>
      </c>
    </row>
    <row r="35" spans="1:6" x14ac:dyDescent="0.35">
      <c r="A35" s="16">
        <v>0.28999999999999998</v>
      </c>
      <c r="B35" s="3">
        <v>338578.79831101664</v>
      </c>
      <c r="C35" s="3">
        <v>333023.9990439642</v>
      </c>
      <c r="D35" s="3">
        <v>363253.5422735982</v>
      </c>
      <c r="E35" s="3">
        <v>406629.67273763294</v>
      </c>
      <c r="F35" s="3">
        <v>321737.69753856678</v>
      </c>
    </row>
    <row r="36" spans="1:6" x14ac:dyDescent="0.35">
      <c r="A36" s="16">
        <v>0.3</v>
      </c>
      <c r="B36" s="3">
        <v>345984.93517403177</v>
      </c>
      <c r="C36" s="3">
        <v>338243.26396411943</v>
      </c>
      <c r="D36" s="3">
        <v>366988.50209810369</v>
      </c>
      <c r="E36" s="3">
        <v>410386.27907303115</v>
      </c>
      <c r="F36" s="3">
        <v>330400.18369895208</v>
      </c>
    </row>
    <row r="37" spans="1:6" x14ac:dyDescent="0.35">
      <c r="A37" s="16">
        <v>0.31</v>
      </c>
      <c r="B37" s="3">
        <v>352164.58877774485</v>
      </c>
      <c r="C37" s="3">
        <v>344551.11707124393</v>
      </c>
      <c r="D37" s="3">
        <v>373081.21177407319</v>
      </c>
      <c r="E37" s="3">
        <v>413332.95456585009</v>
      </c>
      <c r="F37" s="3">
        <v>334506.14572995098</v>
      </c>
    </row>
    <row r="38" spans="1:6" x14ac:dyDescent="0.35">
      <c r="A38" s="16">
        <v>0.32</v>
      </c>
      <c r="B38" s="3">
        <v>359465.55918520241</v>
      </c>
      <c r="C38" s="3">
        <v>347341.35093610827</v>
      </c>
      <c r="D38" s="3">
        <v>377777.96245128399</v>
      </c>
      <c r="E38" s="3">
        <v>416924.99557343341</v>
      </c>
      <c r="F38" s="3">
        <v>341575.15279818425</v>
      </c>
    </row>
    <row r="39" spans="1:6" x14ac:dyDescent="0.35">
      <c r="A39" s="16">
        <v>0.33</v>
      </c>
      <c r="B39" s="3">
        <v>366886.17079645715</v>
      </c>
      <c r="C39" s="3">
        <v>351154.22789599636</v>
      </c>
      <c r="D39" s="3">
        <v>380961.03977563186</v>
      </c>
      <c r="E39" s="3">
        <v>421525.83173700725</v>
      </c>
      <c r="F39" s="3">
        <v>346575.54522724904</v>
      </c>
    </row>
    <row r="40" spans="1:6" x14ac:dyDescent="0.35">
      <c r="A40" s="16">
        <v>0.34</v>
      </c>
      <c r="B40" s="3">
        <v>372818.36509373639</v>
      </c>
      <c r="C40" s="3">
        <v>357789.38018113386</v>
      </c>
      <c r="D40" s="3">
        <v>387242.2471307416</v>
      </c>
      <c r="E40" s="3">
        <v>425909.31074075028</v>
      </c>
      <c r="F40" s="3">
        <v>353230.17626091675</v>
      </c>
    </row>
    <row r="41" spans="1:6" x14ac:dyDescent="0.35">
      <c r="A41" s="16">
        <v>0.35</v>
      </c>
      <c r="B41" s="3">
        <v>383790.94324934727</v>
      </c>
      <c r="C41" s="3">
        <v>365914.34963827685</v>
      </c>
      <c r="D41" s="3">
        <v>393242.07786097727</v>
      </c>
      <c r="E41" s="3">
        <v>428320.939469226</v>
      </c>
      <c r="F41" s="3">
        <v>362334.38308918115</v>
      </c>
    </row>
    <row r="42" spans="1:6" x14ac:dyDescent="0.35">
      <c r="A42" s="16">
        <v>0.36</v>
      </c>
      <c r="B42" s="3">
        <v>391040.46031726536</v>
      </c>
      <c r="C42" s="3">
        <v>369835.26359516406</v>
      </c>
      <c r="D42" s="3">
        <v>396697.10106857924</v>
      </c>
      <c r="E42" s="3">
        <v>431646.48706027446</v>
      </c>
      <c r="F42" s="3">
        <v>372719.9866645037</v>
      </c>
    </row>
    <row r="43" spans="1:6" x14ac:dyDescent="0.35">
      <c r="A43" s="16">
        <v>0.37</v>
      </c>
      <c r="B43" s="3">
        <v>399553.70459375344</v>
      </c>
      <c r="C43" s="3">
        <v>380693.07982089987</v>
      </c>
      <c r="D43" s="3">
        <v>401049.49474246451</v>
      </c>
      <c r="E43" s="3">
        <v>436895.53373616165</v>
      </c>
      <c r="F43" s="3">
        <v>381124.62681256025</v>
      </c>
    </row>
    <row r="44" spans="1:6" x14ac:dyDescent="0.35">
      <c r="A44" s="16">
        <v>0.38</v>
      </c>
      <c r="B44" s="3">
        <v>407229.63322304399</v>
      </c>
      <c r="C44" s="3">
        <v>385650.07483887073</v>
      </c>
      <c r="D44" s="3">
        <v>405828.73537135916</v>
      </c>
      <c r="E44" s="3">
        <v>440687.01702147099</v>
      </c>
      <c r="F44" s="3">
        <v>385432.33226551546</v>
      </c>
    </row>
    <row r="45" spans="1:6" x14ac:dyDescent="0.35">
      <c r="A45" s="16">
        <v>0.39</v>
      </c>
      <c r="B45" s="3">
        <v>415443.47889716108</v>
      </c>
      <c r="C45" s="3">
        <v>391380.30583175755</v>
      </c>
      <c r="D45" s="3">
        <v>409040.92895491747</v>
      </c>
      <c r="E45" s="3">
        <v>444275.5158197452</v>
      </c>
      <c r="F45" s="3">
        <v>390371.14234159893</v>
      </c>
    </row>
    <row r="46" spans="1:6" x14ac:dyDescent="0.35">
      <c r="A46" s="16">
        <v>0.4</v>
      </c>
      <c r="B46" s="3">
        <v>425094.86224812013</v>
      </c>
      <c r="C46" s="3">
        <v>396809.91159659886</v>
      </c>
      <c r="D46" s="3">
        <v>414207.93967669847</v>
      </c>
      <c r="E46" s="3">
        <v>448846.71595827944</v>
      </c>
      <c r="F46" s="3">
        <v>397331.39201608929</v>
      </c>
    </row>
    <row r="47" spans="1:6" x14ac:dyDescent="0.35">
      <c r="A47" s="16">
        <v>0.41</v>
      </c>
      <c r="B47" s="3">
        <v>431512.83351752925</v>
      </c>
      <c r="C47" s="3">
        <v>407665.7010058267</v>
      </c>
      <c r="D47" s="3">
        <v>418112.61745386722</v>
      </c>
      <c r="E47" s="3">
        <v>454786.00568230101</v>
      </c>
      <c r="F47" s="3">
        <v>408302.99509112327</v>
      </c>
    </row>
    <row r="48" spans="1:6" x14ac:dyDescent="0.35">
      <c r="A48" s="16">
        <v>0.42</v>
      </c>
      <c r="B48" s="3">
        <v>437846.39874688163</v>
      </c>
      <c r="C48" s="3">
        <v>414454.69580389594</v>
      </c>
      <c r="D48" s="3">
        <v>426257.97083786922</v>
      </c>
      <c r="E48" s="3">
        <v>458733.1549725075</v>
      </c>
      <c r="F48" s="3">
        <v>415659.16574502422</v>
      </c>
    </row>
    <row r="49" spans="1:6" x14ac:dyDescent="0.35">
      <c r="A49" s="16">
        <v>0.43</v>
      </c>
      <c r="B49" s="3">
        <v>444908.52323331148</v>
      </c>
      <c r="C49" s="3">
        <v>419990.80160845094</v>
      </c>
      <c r="D49" s="3">
        <v>431036.53983075544</v>
      </c>
      <c r="E49" s="3">
        <v>463982.13910574192</v>
      </c>
      <c r="F49" s="3">
        <v>421206.42788541061</v>
      </c>
    </row>
    <row r="50" spans="1:6" x14ac:dyDescent="0.35">
      <c r="A50" s="16">
        <v>0.44</v>
      </c>
      <c r="B50" s="3">
        <v>451746.1125641776</v>
      </c>
      <c r="C50" s="3">
        <v>425560.24976981711</v>
      </c>
      <c r="D50" s="3">
        <v>433575.49240819778</v>
      </c>
      <c r="E50" s="3">
        <v>466819.74937288044</v>
      </c>
      <c r="F50" s="3">
        <v>428626.72331476281</v>
      </c>
    </row>
    <row r="51" spans="1:6" x14ac:dyDescent="0.35">
      <c r="A51" s="16">
        <v>0.45</v>
      </c>
      <c r="B51" s="3">
        <v>459497.83185321116</v>
      </c>
      <c r="C51" s="3">
        <v>433295.92194650427</v>
      </c>
      <c r="D51" s="3">
        <v>437989.73628509691</v>
      </c>
      <c r="E51" s="3">
        <v>471345.70492989582</v>
      </c>
      <c r="F51" s="3">
        <v>433894.9817793296</v>
      </c>
    </row>
    <row r="52" spans="1:6" x14ac:dyDescent="0.35">
      <c r="A52" s="16">
        <v>0.46</v>
      </c>
      <c r="B52" s="3">
        <v>469615.64941711572</v>
      </c>
      <c r="C52" s="3">
        <v>436950.97360941593</v>
      </c>
      <c r="D52" s="3">
        <v>441686.19850185246</v>
      </c>
      <c r="E52" s="3">
        <v>478380.41308181104</v>
      </c>
      <c r="F52" s="3">
        <v>441669.35303779936</v>
      </c>
    </row>
    <row r="53" spans="1:6" x14ac:dyDescent="0.35">
      <c r="A53" s="16">
        <v>0.47</v>
      </c>
      <c r="B53" s="3">
        <v>477308.88343192381</v>
      </c>
      <c r="C53" s="3">
        <v>442000.33487181668</v>
      </c>
      <c r="D53" s="3">
        <v>444635.33926094475</v>
      </c>
      <c r="E53" s="3">
        <v>482689.95278542943</v>
      </c>
      <c r="F53" s="3">
        <v>445022.22540372435</v>
      </c>
    </row>
    <row r="54" spans="1:6" x14ac:dyDescent="0.35">
      <c r="A54" s="16">
        <v>0.48</v>
      </c>
      <c r="B54" s="3">
        <v>481957.50400236924</v>
      </c>
      <c r="C54" s="3">
        <v>446634.05309032404</v>
      </c>
      <c r="D54" s="3">
        <v>451726.77544114122</v>
      </c>
      <c r="E54" s="3">
        <v>485300.3809831707</v>
      </c>
      <c r="F54" s="3">
        <v>451247.2726967273</v>
      </c>
    </row>
    <row r="55" spans="1:6" x14ac:dyDescent="0.35">
      <c r="A55" s="16">
        <v>0.49</v>
      </c>
      <c r="B55" s="3">
        <v>487497.10074213956</v>
      </c>
      <c r="C55" s="3">
        <v>450091.43810521357</v>
      </c>
      <c r="D55" s="3">
        <v>463416.16728717124</v>
      </c>
      <c r="E55" s="3">
        <v>489164.74675756728</v>
      </c>
      <c r="F55" s="3">
        <v>458095.41939846345</v>
      </c>
    </row>
    <row r="56" spans="1:6" x14ac:dyDescent="0.35">
      <c r="A56" s="16">
        <v>0.5</v>
      </c>
      <c r="B56" s="3">
        <v>497635.37699841999</v>
      </c>
      <c r="C56" s="3">
        <v>455328.85551094561</v>
      </c>
      <c r="D56" s="3">
        <v>471571.57981783204</v>
      </c>
      <c r="E56" s="3">
        <v>491256.83967933228</v>
      </c>
      <c r="F56" s="3">
        <v>465348.89515942824</v>
      </c>
    </row>
    <row r="57" spans="1:6" x14ac:dyDescent="0.35">
      <c r="A57" s="16">
        <v>0.51</v>
      </c>
      <c r="B57" s="3">
        <v>502061.18622487306</v>
      </c>
      <c r="C57" s="3">
        <v>465593.99238811951</v>
      </c>
      <c r="D57" s="3">
        <v>474837.66118144611</v>
      </c>
      <c r="E57" s="3">
        <v>496652.64344022336</v>
      </c>
      <c r="F57" s="3">
        <v>474704.34854653478</v>
      </c>
    </row>
    <row r="58" spans="1:6" x14ac:dyDescent="0.35">
      <c r="A58" s="16">
        <v>0.52</v>
      </c>
      <c r="B58" s="3">
        <v>513338.70684556279</v>
      </c>
      <c r="C58" s="3">
        <v>471008.51424574526</v>
      </c>
      <c r="D58" s="3">
        <v>479722.55413619545</v>
      </c>
      <c r="E58" s="3">
        <v>498779.73827575485</v>
      </c>
      <c r="F58" s="3">
        <v>484841.62817433721</v>
      </c>
    </row>
    <row r="59" spans="1:6" x14ac:dyDescent="0.35">
      <c r="A59" s="16">
        <v>0.53</v>
      </c>
      <c r="B59" s="3">
        <v>516797.91449670953</v>
      </c>
      <c r="C59" s="3">
        <v>474449.87896175578</v>
      </c>
      <c r="D59" s="3">
        <v>485429.36669666134</v>
      </c>
      <c r="E59" s="3">
        <v>503159.42051513668</v>
      </c>
      <c r="F59" s="3">
        <v>489657.38414024451</v>
      </c>
    </row>
    <row r="60" spans="1:6" x14ac:dyDescent="0.35">
      <c r="A60" s="16">
        <v>0.54</v>
      </c>
      <c r="B60" s="3">
        <v>525355.95302398177</v>
      </c>
      <c r="C60" s="3">
        <v>478591.2924276237</v>
      </c>
      <c r="D60" s="3">
        <v>489034.33421435626</v>
      </c>
      <c r="E60" s="3">
        <v>507247.11513214</v>
      </c>
      <c r="F60" s="3">
        <v>495009.09568284359</v>
      </c>
    </row>
    <row r="61" spans="1:6" x14ac:dyDescent="0.35">
      <c r="A61" s="16">
        <v>0.55000000000000004</v>
      </c>
      <c r="B61" s="3">
        <v>537913.28341419902</v>
      </c>
      <c r="C61" s="3">
        <v>484421.65968961583</v>
      </c>
      <c r="D61" s="3">
        <v>492343.37453584129</v>
      </c>
      <c r="E61" s="3">
        <v>515660.01456769265</v>
      </c>
      <c r="F61" s="3">
        <v>500112.60524517216</v>
      </c>
    </row>
    <row r="62" spans="1:6" x14ac:dyDescent="0.35">
      <c r="A62" s="16">
        <v>0.56000000000000005</v>
      </c>
      <c r="B62" s="3">
        <v>547141.67559272086</v>
      </c>
      <c r="C62" s="3">
        <v>491192.84011413075</v>
      </c>
      <c r="D62" s="3">
        <v>498075.65528167889</v>
      </c>
      <c r="E62" s="3">
        <v>517968.67604259128</v>
      </c>
      <c r="F62" s="3">
        <v>505125.49889218132</v>
      </c>
    </row>
    <row r="63" spans="1:6" x14ac:dyDescent="0.35">
      <c r="A63" s="16">
        <v>0.56999999999999995</v>
      </c>
      <c r="B63" s="3">
        <v>552481.87216736027</v>
      </c>
      <c r="C63" s="3">
        <v>498603.88742353453</v>
      </c>
      <c r="D63" s="3">
        <v>502633.13527064561</v>
      </c>
      <c r="E63" s="3">
        <v>523944.12645037973</v>
      </c>
      <c r="F63" s="3">
        <v>515589.20836480043</v>
      </c>
    </row>
    <row r="64" spans="1:6" x14ac:dyDescent="0.35">
      <c r="A64" s="16">
        <v>0.57999999999999996</v>
      </c>
      <c r="B64" s="3">
        <v>561352.46882784623</v>
      </c>
      <c r="C64" s="3">
        <v>504493.37584452925</v>
      </c>
      <c r="D64" s="3">
        <v>506144.1762175177</v>
      </c>
      <c r="E64" s="3">
        <v>527258.72510628635</v>
      </c>
      <c r="F64" s="3">
        <v>520846.41192665126</v>
      </c>
    </row>
    <row r="65" spans="1:6" x14ac:dyDescent="0.35">
      <c r="A65" s="16">
        <v>0.59</v>
      </c>
      <c r="B65" s="3">
        <v>570635.88945888425</v>
      </c>
      <c r="C65" s="3">
        <v>510122.48533489427</v>
      </c>
      <c r="D65" s="3">
        <v>515423.46011074074</v>
      </c>
      <c r="E65" s="3">
        <v>531786.11778256122</v>
      </c>
      <c r="F65" s="3">
        <v>524941.38411745708</v>
      </c>
    </row>
    <row r="66" spans="1:6" x14ac:dyDescent="0.35">
      <c r="A66" s="16">
        <v>0.6</v>
      </c>
      <c r="B66" s="3">
        <v>581725.98328284186</v>
      </c>
      <c r="C66" s="3">
        <v>516967.2677038121</v>
      </c>
      <c r="D66" s="3">
        <v>517332.41779211932</v>
      </c>
      <c r="E66" s="3">
        <v>535394.13141031004</v>
      </c>
      <c r="F66" s="3">
        <v>531961.70744746202</v>
      </c>
    </row>
    <row r="67" spans="1:6" x14ac:dyDescent="0.35">
      <c r="A67" s="16">
        <v>0.61</v>
      </c>
      <c r="B67" s="3">
        <v>590986.50100804225</v>
      </c>
      <c r="C67" s="3">
        <v>521847.97469970916</v>
      </c>
      <c r="D67" s="3">
        <v>521577.53290253144</v>
      </c>
      <c r="E67" s="3">
        <v>538574.75004642201</v>
      </c>
      <c r="F67" s="3">
        <v>542735.16447214759</v>
      </c>
    </row>
    <row r="68" spans="1:6" x14ac:dyDescent="0.35">
      <c r="A68" s="16">
        <v>0.62</v>
      </c>
      <c r="B68" s="3">
        <v>600344.91063202231</v>
      </c>
      <c r="C68" s="3">
        <v>526433.09451907675</v>
      </c>
      <c r="D68" s="3">
        <v>526118.55753500748</v>
      </c>
      <c r="E68" s="3">
        <v>545792.97344957956</v>
      </c>
      <c r="F68" s="3">
        <v>552991.51789790217</v>
      </c>
    </row>
    <row r="69" spans="1:6" x14ac:dyDescent="0.35">
      <c r="A69" s="16">
        <v>0.63</v>
      </c>
      <c r="B69" s="3">
        <v>612653.7385892896</v>
      </c>
      <c r="C69" s="3">
        <v>531390.03821380273</v>
      </c>
      <c r="D69" s="3">
        <v>529656.89744974719</v>
      </c>
      <c r="E69" s="3">
        <v>551978.77371254587</v>
      </c>
      <c r="F69" s="3">
        <v>559983.45096045081</v>
      </c>
    </row>
    <row r="70" spans="1:6" x14ac:dyDescent="0.35">
      <c r="A70" s="16">
        <v>0.64</v>
      </c>
      <c r="B70" s="3">
        <v>620548.03854785417</v>
      </c>
      <c r="C70" s="3">
        <v>536115.81324326631</v>
      </c>
      <c r="D70" s="3">
        <v>535375.84191036713</v>
      </c>
      <c r="E70" s="3">
        <v>556267.18441822089</v>
      </c>
      <c r="F70" s="3">
        <v>567399.61897962156</v>
      </c>
    </row>
    <row r="71" spans="1:6" x14ac:dyDescent="0.35">
      <c r="A71" s="16">
        <v>0.65</v>
      </c>
      <c r="B71" s="3">
        <v>626368.33828891395</v>
      </c>
      <c r="C71" s="3">
        <v>538952.14635485201</v>
      </c>
      <c r="D71" s="3">
        <v>545271.79977796879</v>
      </c>
      <c r="E71" s="3">
        <v>559501.9870206567</v>
      </c>
      <c r="F71" s="3">
        <v>572918.484918667</v>
      </c>
    </row>
    <row r="72" spans="1:6" x14ac:dyDescent="0.35">
      <c r="A72" s="16">
        <v>0.66</v>
      </c>
      <c r="B72" s="3">
        <v>633341.75083079783</v>
      </c>
      <c r="C72" s="3">
        <v>547561.04945527948</v>
      </c>
      <c r="D72" s="3">
        <v>552108.43262399291</v>
      </c>
      <c r="E72" s="3">
        <v>565691.60718354746</v>
      </c>
      <c r="F72" s="3">
        <v>577406.44794731867</v>
      </c>
    </row>
    <row r="73" spans="1:6" x14ac:dyDescent="0.35">
      <c r="A73" s="16">
        <v>0.67</v>
      </c>
      <c r="B73" s="3">
        <v>639655.13242381741</v>
      </c>
      <c r="C73" s="3">
        <v>558177.35840312345</v>
      </c>
      <c r="D73" s="3">
        <v>556611.78222956986</v>
      </c>
      <c r="E73" s="3">
        <v>571164.66194408014</v>
      </c>
      <c r="F73" s="3">
        <v>587251.39094399905</v>
      </c>
    </row>
    <row r="74" spans="1:6" x14ac:dyDescent="0.35">
      <c r="A74" s="16">
        <v>0.68</v>
      </c>
      <c r="B74" s="3">
        <v>646771.69706185826</v>
      </c>
      <c r="C74" s="3">
        <v>565963.3933102499</v>
      </c>
      <c r="D74" s="3">
        <v>560084.62854426703</v>
      </c>
      <c r="E74" s="3">
        <v>573115.40184090671</v>
      </c>
      <c r="F74" s="3">
        <v>594558.44760001427</v>
      </c>
    </row>
    <row r="75" spans="1:6" x14ac:dyDescent="0.35">
      <c r="A75" s="16">
        <v>0.69</v>
      </c>
      <c r="B75" s="3">
        <v>655032.85803466756</v>
      </c>
      <c r="C75" s="3">
        <v>570775.96517887712</v>
      </c>
      <c r="D75" s="3">
        <v>565791.20349133317</v>
      </c>
      <c r="E75" s="3">
        <v>576550.28655204806</v>
      </c>
      <c r="F75" s="3">
        <v>601265.22508627863</v>
      </c>
    </row>
    <row r="76" spans="1:6" x14ac:dyDescent="0.35">
      <c r="A76" s="16">
        <v>0.7</v>
      </c>
      <c r="B76" s="3">
        <v>663495.81958832929</v>
      </c>
      <c r="C76" s="3">
        <v>574998.02589442732</v>
      </c>
      <c r="D76" s="3">
        <v>571642.84792742156</v>
      </c>
      <c r="E76" s="3">
        <v>580907.28216154664</v>
      </c>
      <c r="F76" s="3">
        <v>606256.62927840417</v>
      </c>
    </row>
    <row r="77" spans="1:6" x14ac:dyDescent="0.35">
      <c r="A77" s="16">
        <v>0.71</v>
      </c>
      <c r="B77" s="3">
        <v>669327.89709131815</v>
      </c>
      <c r="C77" s="3">
        <v>583180.27404419985</v>
      </c>
      <c r="D77" s="3">
        <v>575079.77896694187</v>
      </c>
      <c r="E77" s="3">
        <v>587367.9985486184</v>
      </c>
      <c r="F77" s="3">
        <v>614284.17588556861</v>
      </c>
    </row>
    <row r="78" spans="1:6" x14ac:dyDescent="0.35">
      <c r="A78" s="16">
        <v>0.72</v>
      </c>
      <c r="B78" s="3">
        <v>685892.28439192206</v>
      </c>
      <c r="C78" s="3">
        <v>589006.00920972426</v>
      </c>
      <c r="D78" s="3">
        <v>577478.71239923115</v>
      </c>
      <c r="E78" s="3">
        <v>594596.34675821685</v>
      </c>
      <c r="F78" s="3">
        <v>620636.8386206869</v>
      </c>
    </row>
    <row r="79" spans="1:6" x14ac:dyDescent="0.35">
      <c r="A79" s="16">
        <v>0.73</v>
      </c>
      <c r="B79" s="3">
        <v>690506.69353366364</v>
      </c>
      <c r="C79" s="3">
        <v>596505.42604169273</v>
      </c>
      <c r="D79" s="3">
        <v>583539.72790400079</v>
      </c>
      <c r="E79" s="3">
        <v>601708.61681618285</v>
      </c>
      <c r="F79" s="3">
        <v>631298.9336156497</v>
      </c>
    </row>
    <row r="80" spans="1:6" x14ac:dyDescent="0.35">
      <c r="A80" s="16">
        <v>0.74</v>
      </c>
      <c r="B80" s="3">
        <v>702037.56468446762</v>
      </c>
      <c r="C80" s="3">
        <v>604008.93664673972</v>
      </c>
      <c r="D80" s="3">
        <v>591528.74748016684</v>
      </c>
      <c r="E80" s="3">
        <v>605364.39899843559</v>
      </c>
      <c r="F80" s="3">
        <v>639309.41490878479</v>
      </c>
    </row>
    <row r="81" spans="1:6" x14ac:dyDescent="0.35">
      <c r="A81" s="16">
        <v>0.75</v>
      </c>
      <c r="B81" s="3">
        <v>711362.84423020086</v>
      </c>
      <c r="C81" s="3">
        <v>613119.98163695354</v>
      </c>
      <c r="D81" s="3">
        <v>594125.97055563261</v>
      </c>
      <c r="E81" s="3">
        <v>609630.81245759758</v>
      </c>
      <c r="F81" s="3">
        <v>652199.55790762266</v>
      </c>
    </row>
    <row r="82" spans="1:6" x14ac:dyDescent="0.35">
      <c r="A82" s="16">
        <v>0.76</v>
      </c>
      <c r="B82" s="3">
        <v>720039.9963319581</v>
      </c>
      <c r="C82" s="3">
        <v>621736.68301985622</v>
      </c>
      <c r="D82" s="3">
        <v>598933.7072352618</v>
      </c>
      <c r="E82" s="3">
        <v>615336.31572109694</v>
      </c>
      <c r="F82" s="3">
        <v>659702.59809576056</v>
      </c>
    </row>
    <row r="83" spans="1:6" x14ac:dyDescent="0.35">
      <c r="A83" s="16">
        <v>0.77</v>
      </c>
      <c r="B83" s="3">
        <v>729465.31466710265</v>
      </c>
      <c r="C83" s="3">
        <v>626119.43903790554</v>
      </c>
      <c r="D83" s="3">
        <v>605954.43195460108</v>
      </c>
      <c r="E83" s="3">
        <v>622104.2443950295</v>
      </c>
      <c r="F83" s="3">
        <v>664956.24375841417</v>
      </c>
    </row>
    <row r="84" spans="1:6" x14ac:dyDescent="0.35">
      <c r="A84" s="16">
        <v>0.78</v>
      </c>
      <c r="B84" s="3">
        <v>740280.80023269914</v>
      </c>
      <c r="C84" s="3">
        <v>636154.955937783</v>
      </c>
      <c r="D84" s="3">
        <v>613960.6193254157</v>
      </c>
      <c r="E84" s="3">
        <v>626385.8828621849</v>
      </c>
      <c r="F84" s="3">
        <v>675384.39159034262</v>
      </c>
    </row>
    <row r="85" spans="1:6" x14ac:dyDescent="0.35">
      <c r="A85" s="16">
        <v>0.79</v>
      </c>
      <c r="B85" s="3">
        <v>748488.53721989575</v>
      </c>
      <c r="C85" s="3">
        <v>643914.30402260134</v>
      </c>
      <c r="D85" s="3">
        <v>622945.6556535681</v>
      </c>
      <c r="E85" s="3">
        <v>631759.6388870111</v>
      </c>
      <c r="F85" s="3">
        <v>681293.39800514479</v>
      </c>
    </row>
    <row r="86" spans="1:6" x14ac:dyDescent="0.35">
      <c r="A86" s="16">
        <v>0.8</v>
      </c>
      <c r="B86" s="3">
        <v>758086.60566812812</v>
      </c>
      <c r="C86" s="3">
        <v>654119.81117768108</v>
      </c>
      <c r="D86" s="3">
        <v>632546.75678905891</v>
      </c>
      <c r="E86" s="3">
        <v>636740.16605741985</v>
      </c>
      <c r="F86" s="3">
        <v>694097.84286135959</v>
      </c>
    </row>
    <row r="87" spans="1:6" x14ac:dyDescent="0.35">
      <c r="A87" s="16">
        <v>0.81</v>
      </c>
      <c r="B87" s="3">
        <v>768529.95806094666</v>
      </c>
      <c r="C87" s="3">
        <v>658309.43873493595</v>
      </c>
      <c r="D87" s="3">
        <v>640469.13571284828</v>
      </c>
      <c r="E87" s="3">
        <v>643785.40562805138</v>
      </c>
      <c r="F87" s="3">
        <v>705193.08915484557</v>
      </c>
    </row>
    <row r="88" spans="1:6" x14ac:dyDescent="0.35">
      <c r="A88" s="16">
        <v>0.82</v>
      </c>
      <c r="B88" s="3">
        <v>780427.93141409452</v>
      </c>
      <c r="C88" s="3">
        <v>667351.54668813117</v>
      </c>
      <c r="D88" s="3">
        <v>652568.04476389114</v>
      </c>
      <c r="E88" s="3">
        <v>649799.25429076457</v>
      </c>
      <c r="F88" s="3">
        <v>717759.90361134533</v>
      </c>
    </row>
    <row r="89" spans="1:6" x14ac:dyDescent="0.35">
      <c r="A89" s="16">
        <v>0.83</v>
      </c>
      <c r="B89" s="3">
        <v>810197.70454380987</v>
      </c>
      <c r="C89" s="3">
        <v>681289.31792293605</v>
      </c>
      <c r="D89" s="3">
        <v>661052.25042031729</v>
      </c>
      <c r="E89" s="3">
        <v>658385.424131379</v>
      </c>
      <c r="F89" s="3">
        <v>733647.35517151607</v>
      </c>
    </row>
    <row r="90" spans="1:6" x14ac:dyDescent="0.35">
      <c r="A90" s="16">
        <v>0.84</v>
      </c>
      <c r="B90" s="3">
        <v>820278.4599838116</v>
      </c>
      <c r="C90" s="3">
        <v>693362.99306990881</v>
      </c>
      <c r="D90" s="3">
        <v>670619.85883788555</v>
      </c>
      <c r="E90" s="3">
        <v>669414.07800339186</v>
      </c>
      <c r="F90" s="3">
        <v>744999.66132649977</v>
      </c>
    </row>
    <row r="91" spans="1:6" x14ac:dyDescent="0.35">
      <c r="A91" s="16">
        <v>0.85</v>
      </c>
      <c r="B91" s="3">
        <v>837093.22237115598</v>
      </c>
      <c r="C91" s="3">
        <v>703528.55232228339</v>
      </c>
      <c r="D91" s="3">
        <v>675747.79846403212</v>
      </c>
      <c r="E91" s="3">
        <v>675439.48429387703</v>
      </c>
      <c r="F91" s="3">
        <v>761529.84258878545</v>
      </c>
    </row>
    <row r="92" spans="1:6" x14ac:dyDescent="0.35">
      <c r="A92" s="16">
        <v>0.86</v>
      </c>
      <c r="B92" s="3">
        <v>847073.80848523101</v>
      </c>
      <c r="C92" s="3">
        <v>718084.31478781917</v>
      </c>
      <c r="D92" s="3">
        <v>690167.64184406376</v>
      </c>
      <c r="E92" s="3">
        <v>684948.71493807842</v>
      </c>
      <c r="F92" s="3">
        <v>772368.02447506262</v>
      </c>
    </row>
    <row r="93" spans="1:6" x14ac:dyDescent="0.35">
      <c r="A93" s="16">
        <v>0.87</v>
      </c>
      <c r="B93" s="3">
        <v>866801.80140475696</v>
      </c>
      <c r="C93" s="3">
        <v>734205.02797170938</v>
      </c>
      <c r="D93" s="3">
        <v>699119.70773401158</v>
      </c>
      <c r="E93" s="3">
        <v>697058.19037654134</v>
      </c>
      <c r="F93" s="3">
        <v>793308.58066545974</v>
      </c>
    </row>
    <row r="94" spans="1:6" x14ac:dyDescent="0.35">
      <c r="A94" s="16">
        <v>0.88</v>
      </c>
      <c r="B94" s="3">
        <v>892949.05158410221</v>
      </c>
      <c r="C94" s="3">
        <v>754573.50523947121</v>
      </c>
      <c r="D94" s="3">
        <v>716709.28859396547</v>
      </c>
      <c r="E94" s="3">
        <v>706290.20131625049</v>
      </c>
      <c r="F94" s="3">
        <v>813544.94203944877</v>
      </c>
    </row>
    <row r="95" spans="1:6" x14ac:dyDescent="0.35">
      <c r="A95" s="16">
        <v>0.89</v>
      </c>
      <c r="B95" s="3">
        <v>911380.96962133935</v>
      </c>
      <c r="C95" s="3">
        <v>770212.36415664351</v>
      </c>
      <c r="D95" s="3">
        <v>728595.53948982293</v>
      </c>
      <c r="E95" s="3">
        <v>722223.57625283033</v>
      </c>
      <c r="F95" s="3">
        <v>834751.77871681913</v>
      </c>
    </row>
    <row r="96" spans="1:6" x14ac:dyDescent="0.35">
      <c r="A96" s="16">
        <v>0.9</v>
      </c>
      <c r="B96" s="3">
        <v>948378.80941015226</v>
      </c>
      <c r="C96" s="3">
        <v>788192.99895048828</v>
      </c>
      <c r="D96" s="3">
        <v>748180.34311674803</v>
      </c>
      <c r="E96" s="3">
        <v>740121.99987960665</v>
      </c>
      <c r="F96" s="3">
        <v>846975.07977515424</v>
      </c>
    </row>
    <row r="97" spans="1:6" x14ac:dyDescent="0.35">
      <c r="A97" s="16">
        <v>0.91</v>
      </c>
      <c r="B97" s="3">
        <v>965370.22264921595</v>
      </c>
      <c r="C97" s="3">
        <v>801887.04710190487</v>
      </c>
      <c r="D97" s="3">
        <v>763637.54129737837</v>
      </c>
      <c r="E97" s="3">
        <v>750617.99168775533</v>
      </c>
      <c r="F97" s="3">
        <v>873542.53366828396</v>
      </c>
    </row>
    <row r="98" spans="1:6" x14ac:dyDescent="0.35">
      <c r="A98" s="16">
        <v>0.92</v>
      </c>
      <c r="B98" s="3">
        <v>986353.04547025997</v>
      </c>
      <c r="C98" s="3">
        <v>833920.89578297897</v>
      </c>
      <c r="D98" s="3">
        <v>789481.2362080887</v>
      </c>
      <c r="E98" s="3">
        <v>766627.07619204</v>
      </c>
      <c r="F98" s="3">
        <v>903543.37739461684</v>
      </c>
    </row>
    <row r="99" spans="1:6" x14ac:dyDescent="0.35">
      <c r="A99" s="16">
        <v>0.93</v>
      </c>
      <c r="B99" s="3">
        <v>1022015.4251003698</v>
      </c>
      <c r="C99" s="3">
        <v>865304.03651211283</v>
      </c>
      <c r="D99" s="3">
        <v>816072.02036127972</v>
      </c>
      <c r="E99" s="3">
        <v>788204.5960924963</v>
      </c>
      <c r="F99" s="3">
        <v>931247.17057761364</v>
      </c>
    </row>
    <row r="100" spans="1:6" x14ac:dyDescent="0.35">
      <c r="A100" s="16">
        <v>0.94</v>
      </c>
      <c r="B100" s="3">
        <v>1059438.0060183336</v>
      </c>
      <c r="C100" s="3">
        <v>885012.18068351841</v>
      </c>
      <c r="D100" s="3">
        <v>841613.43179691478</v>
      </c>
      <c r="E100" s="3">
        <v>807386.26499059843</v>
      </c>
      <c r="F100" s="3">
        <v>959225.06656767044</v>
      </c>
    </row>
    <row r="101" spans="1:6" x14ac:dyDescent="0.35">
      <c r="A101" s="16">
        <v>0.95</v>
      </c>
      <c r="B101" s="3">
        <v>1089880.7301654159</v>
      </c>
      <c r="C101" s="3">
        <v>923463.25601465593</v>
      </c>
      <c r="D101" s="3">
        <v>864151.87198181183</v>
      </c>
      <c r="E101" s="3">
        <v>823142.62754156999</v>
      </c>
      <c r="F101" s="3">
        <v>989423.55736403423</v>
      </c>
    </row>
    <row r="102" spans="1:6" x14ac:dyDescent="0.35">
      <c r="A102" s="16">
        <v>0.96</v>
      </c>
      <c r="B102" s="3">
        <v>1137502.3510438497</v>
      </c>
      <c r="C102" s="3">
        <v>956945.60453670064</v>
      </c>
      <c r="D102" s="3">
        <v>880279.03432290372</v>
      </c>
      <c r="E102" s="3">
        <v>857581.54702952155</v>
      </c>
      <c r="F102" s="3">
        <v>1056546.9070266385</v>
      </c>
    </row>
    <row r="103" spans="1:6" x14ac:dyDescent="0.35">
      <c r="A103" s="16">
        <v>0.97</v>
      </c>
      <c r="B103" s="3">
        <v>1201584.2514724093</v>
      </c>
      <c r="C103" s="3">
        <v>1004186.3574218258</v>
      </c>
      <c r="D103" s="3">
        <v>940512.03968548193</v>
      </c>
      <c r="E103" s="3">
        <v>902417.77673307457</v>
      </c>
      <c r="F103" s="3">
        <v>1076709.1783317109</v>
      </c>
    </row>
    <row r="104" spans="1:6" x14ac:dyDescent="0.35">
      <c r="A104" s="16">
        <v>0.98</v>
      </c>
      <c r="B104" s="3">
        <v>1279703.7626550065</v>
      </c>
      <c r="C104" s="3">
        <v>1073803.1308852178</v>
      </c>
      <c r="D104" s="3">
        <v>991531.66409931099</v>
      </c>
      <c r="E104" s="3">
        <v>939830.81658736605</v>
      </c>
      <c r="F104" s="3">
        <v>1154664.4107142221</v>
      </c>
    </row>
    <row r="105" spans="1:6" x14ac:dyDescent="0.35">
      <c r="A105" s="16">
        <v>0.99</v>
      </c>
      <c r="B105" s="3">
        <v>1370753.0580773773</v>
      </c>
      <c r="C105" s="3">
        <v>1142709.4566942037</v>
      </c>
      <c r="D105" s="3">
        <v>1073912.783386806</v>
      </c>
      <c r="E105" s="3">
        <v>1008179.6917927576</v>
      </c>
      <c r="F105" s="3">
        <v>1270013.2931270003</v>
      </c>
    </row>
    <row r="106" spans="1:6" x14ac:dyDescent="0.35">
      <c r="A106" s="16">
        <v>1</v>
      </c>
      <c r="B106" s="3">
        <v>1813827.6125102344</v>
      </c>
      <c r="C106" s="3">
        <v>1513827.6125102344</v>
      </c>
      <c r="D106" s="3">
        <v>1363827.6125102344</v>
      </c>
      <c r="E106" s="3">
        <v>1213827.6125102344</v>
      </c>
      <c r="F106" s="3">
        <v>1663827.6125102344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vt:lpstr>
      <vt:lpstr>1</vt:lpstr>
      <vt:lpstr>Simulation Output 1</vt:lpstr>
      <vt:lpstr>CFD Output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Siyong Liu</dc:creator>
  <cp:lastModifiedBy>Siyong Liu</cp:lastModifiedBy>
  <dcterms:created xsi:type="dcterms:W3CDTF">2021-11-29T22:02:49Z</dcterms:created>
  <dcterms:modified xsi:type="dcterms:W3CDTF">2021-12-11T21:47:39Z</dcterms:modified>
</cp:coreProperties>
</file>