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Course\UDM\s3\"/>
    </mc:Choice>
  </mc:AlternateContent>
  <xr:revisionPtr revIDLastSave="0" documentId="13_ncr:1_{B33166E8-3354-47ED-9028-ABEAB514710C}" xr6:coauthVersionLast="47" xr6:coauthVersionMax="47" xr10:uidLastSave="{00000000-0000-0000-0000-000000000000}"/>
  <bookViews>
    <workbookView xWindow="-110" yWindow="-110" windowWidth="19420" windowHeight="11620" activeTab="4" xr2:uid="{BFD877A6-CED9-4639-820C-314CD27B89D8}"/>
  </bookViews>
  <sheets>
    <sheet name="Q" sheetId="2" r:id="rId1"/>
    <sheet name="1" sheetId="3" r:id="rId2"/>
    <sheet name="2" sheetId="1" r:id="rId3"/>
    <sheet name="3" sheetId="5" r:id="rId4"/>
    <sheet name="4" sheetId="6" r:id="rId5"/>
  </sheets>
  <definedNames>
    <definedName name="solver_adj" localSheetId="2" hidden="1">'2'!$B$5:$M$5,'2'!$B$9:$M$9</definedName>
    <definedName name="solver_adj" localSheetId="3" hidden="1">'3'!$B$5:$M$5,'3'!$B$9:$M$9</definedName>
    <definedName name="solver_adj" localSheetId="4" hidden="1">'4'!$B$6:$M$6,'4'!$B$10:$M$10</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2" hidden="1">'2'!$B$5:$M$5</definedName>
    <definedName name="solver_lhs1" localSheetId="3" hidden="1">'3'!$B$5:$M$5</definedName>
    <definedName name="solver_lhs1" localSheetId="4" hidden="1">'4'!$B$10:$M$10</definedName>
    <definedName name="solver_lhs2" localSheetId="2" hidden="1">'2'!$B$5:$M$5</definedName>
    <definedName name="solver_lhs2" localSheetId="3" hidden="1">'3'!$B$9:$M$9</definedName>
    <definedName name="solver_lhs2" localSheetId="4" hidden="1">'4'!$B$10:$M$10</definedName>
    <definedName name="solver_lhs3" localSheetId="2" hidden="1">'2'!$B$9:$M$9</definedName>
    <definedName name="solver_lhs3" localSheetId="3" hidden="1">'3'!$B$9:$M$9</definedName>
    <definedName name="solver_lhs3" localSheetId="4" hidden="1">'4'!$C$13</definedName>
    <definedName name="solver_lhs4" localSheetId="2" hidden="1">'2'!$B$9:$M$9</definedName>
    <definedName name="solver_lhs4" localSheetId="3" hidden="1">'3'!$C$12</definedName>
    <definedName name="solver_lhs5" localSheetId="3" hidden="1">'3'!$C$12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1" hidden="1">0</definedName>
    <definedName name="solver_num" localSheetId="2" hidden="1">4</definedName>
    <definedName name="solver_num" localSheetId="3" hidden="1">4</definedName>
    <definedName name="solver_num" localSheetId="4" hidden="1">3</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1" hidden="1">'1'!$B$7</definedName>
    <definedName name="solver_opt" localSheetId="2" hidden="1">'2'!$B$12</definedName>
    <definedName name="solver_opt" localSheetId="3" hidden="1">'3'!$B$12</definedName>
    <definedName name="solver_opt" localSheetId="4" hidden="1">'4'!$B$13</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2" hidden="1">1</definedName>
    <definedName name="solver_rel1" localSheetId="3" hidden="1">1</definedName>
    <definedName name="solver_rel1" localSheetId="4" hidden="1">3</definedName>
    <definedName name="solver_rel2" localSheetId="2" hidden="1">3</definedName>
    <definedName name="solver_rel2" localSheetId="3" hidden="1">3</definedName>
    <definedName name="solver_rel2" localSheetId="4" hidden="1">3</definedName>
    <definedName name="solver_rel3" localSheetId="2" hidden="1">3</definedName>
    <definedName name="solver_rel3" localSheetId="3" hidden="1">3</definedName>
    <definedName name="solver_rel3" localSheetId="4" hidden="1">1</definedName>
    <definedName name="solver_rel4" localSheetId="2" hidden="1">3</definedName>
    <definedName name="solver_rel4" localSheetId="3" hidden="1">1</definedName>
    <definedName name="solver_rel5" localSheetId="3" hidden="1">1</definedName>
    <definedName name="solver_rhs1" localSheetId="2" hidden="1">'2'!$Q$5</definedName>
    <definedName name="solver_rhs1" localSheetId="3" hidden="1">'3'!$Q$5</definedName>
    <definedName name="solver_rhs1" localSheetId="4" hidden="1">'4'!$B$9:$M$9</definedName>
    <definedName name="solver_rhs2" localSheetId="2" hidden="1">0</definedName>
    <definedName name="solver_rhs2" localSheetId="3" hidden="1">'3'!$B$8:$M$8</definedName>
    <definedName name="solver_rhs2" localSheetId="4" hidden="1">0</definedName>
    <definedName name="solver_rhs3" localSheetId="2" hidden="1">'2'!$B$8:$M$8</definedName>
    <definedName name="solver_rhs3" localSheetId="3" hidden="1">0</definedName>
    <definedName name="solver_rhs3" localSheetId="4" hidden="1">'4'!$C$15</definedName>
    <definedName name="solver_rhs4" localSheetId="2" hidden="1">0</definedName>
    <definedName name="solver_rhs4" localSheetId="3" hidden="1">'3'!$Q$6</definedName>
    <definedName name="solver_rhs5" localSheetId="3" hidden="1">'3'!$Q$6</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1</definedName>
    <definedName name="solver_scl" localSheetId="2" hidden="1">1</definedName>
    <definedName name="solver_scl" localSheetId="3" hidden="1">2</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definedName>
    <definedName name="solver_tol" localSheetId="3" hidden="1">0.01</definedName>
    <definedName name="solver_tol" localSheetId="4"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6" l="1"/>
  <c r="C7" i="6"/>
  <c r="C11" i="6" s="1"/>
  <c r="C5" i="6"/>
  <c r="M12" i="6"/>
  <c r="L12" i="6"/>
  <c r="K12" i="6"/>
  <c r="J12" i="6"/>
  <c r="I12" i="6"/>
  <c r="H12" i="6"/>
  <c r="G12" i="6"/>
  <c r="F12" i="6"/>
  <c r="E12" i="6"/>
  <c r="D12" i="6"/>
  <c r="C12" i="6"/>
  <c r="B12" i="6"/>
  <c r="B8" i="6"/>
  <c r="M7" i="6"/>
  <c r="M11" i="6" s="1"/>
  <c r="L7" i="6"/>
  <c r="M8" i="6" s="1"/>
  <c r="M9" i="6" s="1"/>
  <c r="K7" i="6"/>
  <c r="K11" i="6" s="1"/>
  <c r="J7" i="6"/>
  <c r="K8" i="6" s="1"/>
  <c r="K9" i="6" s="1"/>
  <c r="I7" i="6"/>
  <c r="J8" i="6" s="1"/>
  <c r="J9" i="6" s="1"/>
  <c r="H7" i="6"/>
  <c r="I8" i="6" s="1"/>
  <c r="I9" i="6" s="1"/>
  <c r="G7" i="6"/>
  <c r="H8" i="6" s="1"/>
  <c r="H9" i="6" s="1"/>
  <c r="F7" i="6"/>
  <c r="F11" i="6" s="1"/>
  <c r="E7" i="6"/>
  <c r="F8" i="6" s="1"/>
  <c r="F9" i="6" s="1"/>
  <c r="D7" i="6"/>
  <c r="D11" i="6" s="1"/>
  <c r="B7" i="6"/>
  <c r="B11" i="6" s="1"/>
  <c r="C11" i="5"/>
  <c r="D11" i="5"/>
  <c r="B11" i="5"/>
  <c r="E11" i="5"/>
  <c r="F11" i="5"/>
  <c r="G11" i="5"/>
  <c r="H11" i="5"/>
  <c r="I11" i="5"/>
  <c r="J11" i="5"/>
  <c r="K11" i="5"/>
  <c r="L11" i="5"/>
  <c r="M11" i="5"/>
  <c r="C11" i="1"/>
  <c r="D11" i="1"/>
  <c r="E11" i="1"/>
  <c r="F11" i="1"/>
  <c r="G11" i="1"/>
  <c r="H11" i="1"/>
  <c r="I11" i="1"/>
  <c r="J11" i="1"/>
  <c r="K11" i="1"/>
  <c r="L11" i="1"/>
  <c r="M11" i="1"/>
  <c r="B11" i="1"/>
  <c r="C6" i="1"/>
  <c r="D7" i="1" s="1"/>
  <c r="D8" i="1" s="1"/>
  <c r="B7" i="1"/>
  <c r="B8" i="1" s="1"/>
  <c r="D6" i="1"/>
  <c r="E7" i="1" s="1"/>
  <c r="E8" i="1" s="1"/>
  <c r="F6" i="1"/>
  <c r="G7" i="1" s="1"/>
  <c r="G8" i="1" s="1"/>
  <c r="E6" i="1"/>
  <c r="F7" i="1" s="1"/>
  <c r="G6" i="1"/>
  <c r="H7" i="1" s="1"/>
  <c r="H6" i="1"/>
  <c r="I7" i="1" s="1"/>
  <c r="I8" i="1" s="1"/>
  <c r="I6" i="1"/>
  <c r="J7" i="1" s="1"/>
  <c r="J8" i="1" s="1"/>
  <c r="J6" i="1"/>
  <c r="K7" i="1" s="1"/>
  <c r="K8" i="1" s="1"/>
  <c r="K6" i="1"/>
  <c r="L7" i="1" s="1"/>
  <c r="L8" i="1" s="1"/>
  <c r="L6" i="1"/>
  <c r="M7" i="1" s="1"/>
  <c r="M8" i="1" s="1"/>
  <c r="M6" i="1"/>
  <c r="M10" i="1" s="1"/>
  <c r="B6" i="1"/>
  <c r="C7" i="1" s="1"/>
  <c r="C8" i="1" s="1"/>
  <c r="B7" i="5"/>
  <c r="B8" i="5" s="1"/>
  <c r="M6" i="5"/>
  <c r="M10" i="5" s="1"/>
  <c r="L6" i="5"/>
  <c r="L10" i="5" s="1"/>
  <c r="K6" i="5"/>
  <c r="L7" i="5" s="1"/>
  <c r="L8" i="5" s="1"/>
  <c r="J6" i="5"/>
  <c r="J10" i="5" s="1"/>
  <c r="I6" i="5"/>
  <c r="J7" i="5" s="1"/>
  <c r="J8" i="5" s="1"/>
  <c r="H6" i="5"/>
  <c r="I7" i="5" s="1"/>
  <c r="I8" i="5" s="1"/>
  <c r="G6" i="5"/>
  <c r="H7" i="5" s="1"/>
  <c r="H8" i="5" s="1"/>
  <c r="F6" i="5"/>
  <c r="G7" i="5" s="1"/>
  <c r="G8" i="5" s="1"/>
  <c r="E6" i="5"/>
  <c r="E10" i="5" s="1"/>
  <c r="D6" i="5"/>
  <c r="D10" i="5" s="1"/>
  <c r="C6" i="5"/>
  <c r="D7" i="5" s="1"/>
  <c r="D8" i="5" s="1"/>
  <c r="B6" i="5"/>
  <c r="B10" i="5" s="1"/>
  <c r="C4" i="5"/>
  <c r="C6" i="3"/>
  <c r="D6" i="3"/>
  <c r="E6" i="3"/>
  <c r="F6" i="3"/>
  <c r="G6" i="3"/>
  <c r="H6" i="3"/>
  <c r="I6" i="3"/>
  <c r="J6" i="3"/>
  <c r="K6" i="3"/>
  <c r="L6" i="3"/>
  <c r="M6" i="3"/>
  <c r="B6" i="3"/>
  <c r="C5" i="3"/>
  <c r="D5" i="3"/>
  <c r="E5" i="3"/>
  <c r="F5" i="3"/>
  <c r="G5" i="3"/>
  <c r="H5" i="3"/>
  <c r="I5" i="3"/>
  <c r="J5" i="3"/>
  <c r="K5" i="3"/>
  <c r="L5" i="3"/>
  <c r="M5" i="3"/>
  <c r="B5" i="3"/>
  <c r="C13" i="6" l="1"/>
  <c r="C8" i="6"/>
  <c r="C9" i="6" s="1"/>
  <c r="L11" i="6"/>
  <c r="G8" i="6"/>
  <c r="G9" i="6" s="1"/>
  <c r="D8" i="6"/>
  <c r="D9" i="6" s="1"/>
  <c r="E8" i="6"/>
  <c r="E9" i="6" s="1"/>
  <c r="L8" i="6"/>
  <c r="L9" i="6" s="1"/>
  <c r="E11" i="6"/>
  <c r="G11" i="6"/>
  <c r="H11" i="6"/>
  <c r="I11" i="6"/>
  <c r="J11" i="6"/>
  <c r="C12" i="5"/>
  <c r="C7" i="5"/>
  <c r="C8" i="5" s="1"/>
  <c r="B10" i="1"/>
  <c r="H8" i="1"/>
  <c r="F8" i="1"/>
  <c r="C10" i="1"/>
  <c r="H10" i="1"/>
  <c r="G10" i="1"/>
  <c r="D10" i="1"/>
  <c r="E10" i="1"/>
  <c r="F10" i="1"/>
  <c r="K10" i="5"/>
  <c r="E7" i="5"/>
  <c r="F7" i="5"/>
  <c r="K7" i="5"/>
  <c r="M7" i="5"/>
  <c r="F10" i="5"/>
  <c r="C10" i="5"/>
  <c r="G10" i="5"/>
  <c r="H10" i="5"/>
  <c r="I10" i="5"/>
  <c r="K10" i="1"/>
  <c r="J10" i="1"/>
  <c r="L10" i="1"/>
  <c r="I10" i="1"/>
  <c r="B7" i="3"/>
  <c r="B13" i="6" l="1"/>
  <c r="B12" i="5"/>
  <c r="M8" i="5"/>
  <c r="K8" i="5"/>
  <c r="F8" i="5"/>
  <c r="E8" i="5"/>
  <c r="B12" i="1"/>
</calcChain>
</file>

<file path=xl/sharedStrings.xml><?xml version="1.0" encoding="utf-8"?>
<sst xmlns="http://schemas.openxmlformats.org/spreadsheetml/2006/main" count="106" uniqueCount="31">
  <si>
    <t>Requirement</t>
  </si>
  <si>
    <t>avaliable</t>
  </si>
  <si>
    <t>new hires</t>
  </si>
  <si>
    <t>total new hire</t>
  </si>
  <si>
    <t>total new avali</t>
  </si>
  <si>
    <t>diff</t>
  </si>
  <si>
    <t>ot cost</t>
  </si>
  <si>
    <t>total cost</t>
  </si>
  <si>
    <t>Jan</t>
  </si>
  <si>
    <t>Fir</t>
  </si>
  <si>
    <t>Mar</t>
  </si>
  <si>
    <t>Apr</t>
  </si>
  <si>
    <t>May</t>
  </si>
  <si>
    <t>Jun</t>
  </si>
  <si>
    <t>Jul</t>
  </si>
  <si>
    <t>Aug</t>
  </si>
  <si>
    <t>Sep</t>
  </si>
  <si>
    <t>Oct</t>
  </si>
  <si>
    <t>Nov</t>
  </si>
  <si>
    <t>Dec</t>
  </si>
  <si>
    <t>workforce</t>
  </si>
  <si>
    <t>Constant</t>
  </si>
  <si>
    <t>Extra</t>
  </si>
  <si>
    <t>salary</t>
  </si>
  <si>
    <t>new salaries</t>
  </si>
  <si>
    <t>Max train</t>
  </si>
  <si>
    <t>Max OT</t>
  </si>
  <si>
    <t>new hour</t>
  </si>
  <si>
    <t>OT</t>
  </si>
  <si>
    <t>ot</t>
  </si>
  <si>
    <t>Additional 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</si>
</sst>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7" formatCode="0.0"/>
    <numFmt numFmtId="168" formatCode="&quot;$&quot;#,##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3" borderId="1" xfId="0" applyFill="1" applyBorder="1"/>
    <xf numFmtId="0" fontId="0" fillId="0" borderId="2" xfId="0" applyBorder="1"/>
    <xf numFmtId="3" fontId="0" fillId="0" borderId="1" xfId="0" applyNumberFormat="1" applyBorder="1"/>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41" fontId="0" fillId="0" borderId="1" xfId="0" applyNumberFormat="1" applyBorder="1"/>
    <xf numFmtId="41" fontId="0" fillId="0" borderId="0" xfId="0" applyNumberFormat="1" applyBorder="1"/>
    <xf numFmtId="41" fontId="0" fillId="0" borderId="0" xfId="0" applyNumberFormat="1"/>
    <xf numFmtId="0" fontId="0" fillId="0" borderId="1" xfId="0" applyFill="1" applyBorder="1"/>
    <xf numFmtId="167" fontId="0" fillId="2" borderId="1" xfId="0" applyNumberFormat="1" applyFill="1" applyBorder="1"/>
    <xf numFmtId="167" fontId="0" fillId="0" borderId="1" xfId="0" applyNumberFormat="1" applyBorder="1"/>
    <xf numFmtId="168" fontId="0" fillId="0" borderId="1" xfId="0" applyNumberFormat="1" applyBorder="1"/>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393700</xdr:colOff>
      <xdr:row>0</xdr:row>
      <xdr:rowOff>139700</xdr:rowOff>
    </xdr:from>
    <xdr:to>
      <xdr:col>18</xdr:col>
      <xdr:colOff>285750</xdr:colOff>
      <xdr:row>41</xdr:row>
      <xdr:rowOff>127000</xdr:rowOff>
    </xdr:to>
    <xdr:sp macro="" textlink="">
      <xdr:nvSpPr>
        <xdr:cNvPr id="2" name="TextBox 1">
          <a:extLst>
            <a:ext uri="{FF2B5EF4-FFF2-40B4-BE49-F238E27FC236}">
              <a16:creationId xmlns:a16="http://schemas.microsoft.com/office/drawing/2014/main" id="{0918FD29-60F0-4584-9A34-808D713C28F5}"/>
            </a:ext>
          </a:extLst>
        </xdr:cNvPr>
        <xdr:cNvSpPr txBox="1"/>
      </xdr:nvSpPr>
      <xdr:spPr>
        <a:xfrm>
          <a:off x="393700" y="139700"/>
          <a:ext cx="10864850" cy="753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When the Department hires new workers, it puts them through a one-month training period during which they are paid their full salary but are not available for any fieldwork. Assume they are hired on the first day of one month and begin field service the first day of the next month. The training facility can train up to 400 new recruits at one time. New workers earn $3360 per month. For modeling purposes, the average cost for a worker when they work their sixth day is $350 per day. Also, new hires are available for 17 days of straight time work each month after training. Each month has 26 working days. </a:t>
          </a:r>
        </a:p>
        <a:p>
          <a:endParaRPr lang="en-US"/>
        </a:p>
        <a:p>
          <a:endParaRPr lang="en-US"/>
        </a:p>
        <a:p>
          <a:r>
            <a:rPr lang="en-US"/>
            <a:t>1. How much overtime is incurred if no one is hired? </a:t>
          </a:r>
        </a:p>
        <a:p>
          <a:r>
            <a:rPr lang="en-US"/>
            <a:t>2. What reduction in cost is achieved by hiring optimally? </a:t>
          </a:r>
        </a:p>
        <a:p>
          <a:r>
            <a:rPr lang="en-US"/>
            <a:t>3. How many workers would have to be hired (and when) if OMB said they were limiting the Department to $3 million in overtime? </a:t>
          </a:r>
        </a:p>
        <a:p>
          <a:r>
            <a:rPr lang="en-US"/>
            <a:t>4. The Mayor said he wanted to do more street cleaning and ordered OMB to budget for 100 more worker-days of street cleaning work be done each day for the rest of the year starting in July. Determine what would happen to the hiring strat</a:t>
          </a:r>
          <a:endParaRPr lang="en-US" sz="1100"/>
        </a:p>
      </xdr:txBody>
    </xdr:sp>
    <xdr:clientData/>
  </xdr:twoCellAnchor>
  <xdr:twoCellAnchor editAs="oneCell">
    <xdr:from>
      <xdr:col>4</xdr:col>
      <xdr:colOff>0</xdr:colOff>
      <xdr:row>12</xdr:row>
      <xdr:rowOff>38100</xdr:rowOff>
    </xdr:from>
    <xdr:to>
      <xdr:col>12</xdr:col>
      <xdr:colOff>72587</xdr:colOff>
      <xdr:row>39</xdr:row>
      <xdr:rowOff>166180</xdr:rowOff>
    </xdr:to>
    <xdr:pic>
      <xdr:nvPicPr>
        <xdr:cNvPr id="3" name="Picture 2">
          <a:extLst>
            <a:ext uri="{FF2B5EF4-FFF2-40B4-BE49-F238E27FC236}">
              <a16:creationId xmlns:a16="http://schemas.microsoft.com/office/drawing/2014/main" id="{F76893E1-3732-4EAB-A708-AA1A30D5A344}"/>
            </a:ext>
          </a:extLst>
        </xdr:cNvPr>
        <xdr:cNvPicPr>
          <a:picLocks noChangeAspect="1"/>
        </xdr:cNvPicPr>
      </xdr:nvPicPr>
      <xdr:blipFill>
        <a:blip xmlns:r="http://schemas.openxmlformats.org/officeDocument/2006/relationships" r:embed="rId1"/>
        <a:stretch>
          <a:fillRect/>
        </a:stretch>
      </xdr:blipFill>
      <xdr:spPr>
        <a:xfrm>
          <a:off x="2438400" y="2247900"/>
          <a:ext cx="4949387" cy="51001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FF268-7DBB-48D4-842D-4D0E53999F2C}">
  <dimension ref="A1"/>
  <sheetViews>
    <sheetView topLeftCell="A7" workbookViewId="0">
      <selection activeCell="N46" sqref="N46"/>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DB071-9E71-4E2D-A95C-687AF2B7A863}">
  <dimension ref="A1:Q7"/>
  <sheetViews>
    <sheetView workbookViewId="0">
      <selection activeCell="B7" sqref="B7"/>
    </sheetView>
  </sheetViews>
  <sheetFormatPr defaultRowHeight="14.5" x14ac:dyDescent="0.35"/>
  <sheetData>
    <row r="1" spans="1:17" x14ac:dyDescent="0.35">
      <c r="A1" s="6" t="s">
        <v>20</v>
      </c>
      <c r="B1" s="6"/>
      <c r="C1" s="6"/>
      <c r="D1" s="6"/>
      <c r="E1" s="6"/>
      <c r="F1" s="6"/>
      <c r="G1" s="6"/>
      <c r="H1" s="6"/>
      <c r="I1" s="6"/>
      <c r="J1" s="6"/>
      <c r="K1" s="6"/>
      <c r="L1" s="6"/>
      <c r="M1" s="6"/>
    </row>
    <row r="2" spans="1:17" x14ac:dyDescent="0.35">
      <c r="A2" s="1"/>
      <c r="B2" s="1" t="s">
        <v>8</v>
      </c>
      <c r="C2" s="1" t="s">
        <v>9</v>
      </c>
      <c r="D2" s="1" t="s">
        <v>10</v>
      </c>
      <c r="E2" s="1" t="s">
        <v>11</v>
      </c>
      <c r="F2" s="1" t="s">
        <v>12</v>
      </c>
      <c r="G2" s="1" t="s">
        <v>13</v>
      </c>
      <c r="H2" s="1" t="s">
        <v>14</v>
      </c>
      <c r="I2" s="1" t="s">
        <v>15</v>
      </c>
      <c r="J2" s="1" t="s">
        <v>16</v>
      </c>
      <c r="K2" s="1" t="s">
        <v>17</v>
      </c>
      <c r="L2" s="1" t="s">
        <v>18</v>
      </c>
      <c r="M2" s="1" t="s">
        <v>19</v>
      </c>
      <c r="P2" s="7" t="s">
        <v>21</v>
      </c>
      <c r="Q2" s="7"/>
    </row>
    <row r="3" spans="1:17" x14ac:dyDescent="0.35">
      <c r="A3" s="1" t="s">
        <v>0</v>
      </c>
      <c r="B3" s="1">
        <v>89050</v>
      </c>
      <c r="C3" s="1">
        <v>86580</v>
      </c>
      <c r="D3" s="1">
        <v>87360</v>
      </c>
      <c r="E3" s="1">
        <v>90740</v>
      </c>
      <c r="F3" s="1">
        <v>91260</v>
      </c>
      <c r="G3" s="1">
        <v>92040</v>
      </c>
      <c r="H3" s="1">
        <v>97890</v>
      </c>
      <c r="I3" s="1">
        <v>95680</v>
      </c>
      <c r="J3" s="1">
        <v>95160</v>
      </c>
      <c r="K3" s="1">
        <v>92950</v>
      </c>
      <c r="L3" s="1">
        <v>92430</v>
      </c>
      <c r="M3" s="1">
        <v>91130</v>
      </c>
      <c r="P3" t="s">
        <v>22</v>
      </c>
      <c r="Q3">
        <v>350</v>
      </c>
    </row>
    <row r="4" spans="1:17" x14ac:dyDescent="0.35">
      <c r="A4" s="1" t="s">
        <v>1</v>
      </c>
      <c r="B4" s="1">
        <v>96200</v>
      </c>
      <c r="C4" s="1">
        <v>92950</v>
      </c>
      <c r="D4" s="1">
        <v>95160</v>
      </c>
      <c r="E4" s="1">
        <v>90220</v>
      </c>
      <c r="F4" s="1">
        <v>89570</v>
      </c>
      <c r="G4" s="1">
        <v>87230</v>
      </c>
      <c r="H4" s="1">
        <v>86450</v>
      </c>
      <c r="I4" s="1">
        <v>85540</v>
      </c>
      <c r="J4" s="1">
        <v>88920</v>
      </c>
      <c r="K4" s="1">
        <v>88010</v>
      </c>
      <c r="L4" s="1">
        <v>86840</v>
      </c>
      <c r="M4" s="1">
        <v>88660</v>
      </c>
      <c r="P4" t="s">
        <v>23</v>
      </c>
      <c r="Q4">
        <v>3360</v>
      </c>
    </row>
    <row r="5" spans="1:17" x14ac:dyDescent="0.35">
      <c r="A5" s="1" t="s">
        <v>5</v>
      </c>
      <c r="B5" s="2">
        <f>IF(B3-B4&gt;0, B3-B4, 0)</f>
        <v>0</v>
      </c>
      <c r="C5" s="2">
        <f t="shared" ref="C5:M5" si="0">IF(C3-C4&gt;0, C3-C4, 0)</f>
        <v>0</v>
      </c>
      <c r="D5" s="2">
        <f t="shared" si="0"/>
        <v>0</v>
      </c>
      <c r="E5" s="2">
        <f t="shared" si="0"/>
        <v>520</v>
      </c>
      <c r="F5" s="2">
        <f t="shared" si="0"/>
        <v>1690</v>
      </c>
      <c r="G5" s="2">
        <f t="shared" si="0"/>
        <v>4810</v>
      </c>
      <c r="H5" s="2">
        <f t="shared" si="0"/>
        <v>11440</v>
      </c>
      <c r="I5" s="2">
        <f t="shared" si="0"/>
        <v>10140</v>
      </c>
      <c r="J5" s="2">
        <f t="shared" si="0"/>
        <v>6240</v>
      </c>
      <c r="K5" s="2">
        <f t="shared" si="0"/>
        <v>4940</v>
      </c>
      <c r="L5" s="2">
        <f t="shared" si="0"/>
        <v>5590</v>
      </c>
      <c r="M5" s="2">
        <f t="shared" si="0"/>
        <v>2470</v>
      </c>
    </row>
    <row r="6" spans="1:17" x14ac:dyDescent="0.35">
      <c r="A6" s="1" t="s">
        <v>6</v>
      </c>
      <c r="B6" s="2">
        <f>B5*$Q3</f>
        <v>0</v>
      </c>
      <c r="C6" s="2">
        <f t="shared" ref="C6:M6" si="1">C5*$Q3</f>
        <v>0</v>
      </c>
      <c r="D6" s="2">
        <f t="shared" si="1"/>
        <v>0</v>
      </c>
      <c r="E6" s="2">
        <f t="shared" si="1"/>
        <v>182000</v>
      </c>
      <c r="F6" s="2">
        <f t="shared" si="1"/>
        <v>591500</v>
      </c>
      <c r="G6" s="2">
        <f t="shared" si="1"/>
        <v>1683500</v>
      </c>
      <c r="H6" s="2">
        <f t="shared" si="1"/>
        <v>4004000</v>
      </c>
      <c r="I6" s="2">
        <f t="shared" si="1"/>
        <v>3549000</v>
      </c>
      <c r="J6" s="2">
        <f t="shared" si="1"/>
        <v>2184000</v>
      </c>
      <c r="K6" s="2">
        <f t="shared" si="1"/>
        <v>1729000</v>
      </c>
      <c r="L6" s="2">
        <f t="shared" si="1"/>
        <v>1956500</v>
      </c>
      <c r="M6" s="2">
        <f t="shared" si="1"/>
        <v>864500</v>
      </c>
    </row>
    <row r="7" spans="1:17" x14ac:dyDescent="0.35">
      <c r="A7" s="1" t="s">
        <v>7</v>
      </c>
      <c r="B7" s="1">
        <f>SUM(B6:M6)</f>
        <v>16744000</v>
      </c>
      <c r="C7" s="1"/>
    </row>
  </sheetData>
  <mergeCells count="2">
    <mergeCell ref="A1:M1"/>
    <mergeCell ref="P2:Q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53D9-A03C-49FF-B146-DD44890B3A5A}">
  <dimension ref="A1:Q12"/>
  <sheetViews>
    <sheetView workbookViewId="0">
      <selection activeCell="E16" sqref="E16"/>
    </sheetView>
  </sheetViews>
  <sheetFormatPr defaultRowHeight="14.5" x14ac:dyDescent="0.35"/>
  <cols>
    <col min="1" max="1" width="14.90625" customWidth="1"/>
    <col min="2" max="2" width="11.90625" customWidth="1"/>
    <col min="3" max="4" width="10.7265625" bestFit="1" customWidth="1"/>
    <col min="5" max="5" width="11.81640625" customWidth="1"/>
    <col min="6" max="6" width="11.26953125" customWidth="1"/>
    <col min="7" max="7" width="10.08984375" bestFit="1" customWidth="1"/>
    <col min="8" max="9" width="10.36328125" bestFit="1" customWidth="1"/>
    <col min="10" max="12" width="10.08984375" bestFit="1" customWidth="1"/>
    <col min="13" max="13" width="9.54296875" bestFit="1" customWidth="1"/>
  </cols>
  <sheetData>
    <row r="1" spans="1:17" x14ac:dyDescent="0.35">
      <c r="A1" s="6" t="s">
        <v>20</v>
      </c>
      <c r="B1" s="6"/>
      <c r="C1" s="6"/>
      <c r="D1" s="6"/>
      <c r="E1" s="6"/>
      <c r="F1" s="6"/>
      <c r="G1" s="6"/>
      <c r="H1" s="6"/>
      <c r="I1" s="6"/>
      <c r="J1" s="6"/>
      <c r="K1" s="6"/>
      <c r="L1" s="6"/>
      <c r="M1" s="6"/>
    </row>
    <row r="2" spans="1:17" x14ac:dyDescent="0.35">
      <c r="A2" s="1"/>
      <c r="B2" s="1" t="s">
        <v>8</v>
      </c>
      <c r="C2" s="1" t="s">
        <v>9</v>
      </c>
      <c r="D2" s="1" t="s">
        <v>10</v>
      </c>
      <c r="E2" s="1" t="s">
        <v>11</v>
      </c>
      <c r="F2" s="1" t="s">
        <v>12</v>
      </c>
      <c r="G2" s="1" t="s">
        <v>13</v>
      </c>
      <c r="H2" s="1" t="s">
        <v>14</v>
      </c>
      <c r="I2" s="1" t="s">
        <v>15</v>
      </c>
      <c r="J2" s="1" t="s">
        <v>16</v>
      </c>
      <c r="K2" s="1" t="s">
        <v>17</v>
      </c>
      <c r="L2" s="1" t="s">
        <v>18</v>
      </c>
      <c r="M2" s="1" t="s">
        <v>19</v>
      </c>
      <c r="P2" s="7" t="s">
        <v>21</v>
      </c>
      <c r="Q2" s="7"/>
    </row>
    <row r="3" spans="1:17" x14ac:dyDescent="0.35">
      <c r="A3" s="1" t="s">
        <v>0</v>
      </c>
      <c r="B3" s="1">
        <v>89050</v>
      </c>
      <c r="C3" s="1">
        <v>86580</v>
      </c>
      <c r="D3" s="1">
        <v>87360</v>
      </c>
      <c r="E3" s="1">
        <v>90740</v>
      </c>
      <c r="F3" s="1">
        <v>91260</v>
      </c>
      <c r="G3" s="1">
        <v>92040</v>
      </c>
      <c r="H3" s="1">
        <v>97890</v>
      </c>
      <c r="I3" s="1">
        <v>95680</v>
      </c>
      <c r="J3" s="1">
        <v>95160</v>
      </c>
      <c r="K3" s="1">
        <v>92950</v>
      </c>
      <c r="L3" s="1">
        <v>92430</v>
      </c>
      <c r="M3" s="1">
        <v>91130</v>
      </c>
      <c r="P3" t="s">
        <v>22</v>
      </c>
      <c r="Q3">
        <v>350</v>
      </c>
    </row>
    <row r="4" spans="1:17" x14ac:dyDescent="0.35">
      <c r="A4" s="1" t="s">
        <v>1</v>
      </c>
      <c r="B4" s="1">
        <v>96200</v>
      </c>
      <c r="C4" s="4">
        <v>92950</v>
      </c>
      <c r="D4" s="1">
        <v>95160</v>
      </c>
      <c r="E4" s="1">
        <v>90220</v>
      </c>
      <c r="F4" s="1">
        <v>89570</v>
      </c>
      <c r="G4" s="1">
        <v>87230</v>
      </c>
      <c r="H4" s="1">
        <v>86450</v>
      </c>
      <c r="I4" s="1">
        <v>85540</v>
      </c>
      <c r="J4" s="1">
        <v>88920</v>
      </c>
      <c r="K4" s="1">
        <v>88010</v>
      </c>
      <c r="L4" s="1">
        <v>86840</v>
      </c>
      <c r="M4" s="1">
        <v>88660</v>
      </c>
      <c r="P4" t="s">
        <v>23</v>
      </c>
      <c r="Q4">
        <v>3360</v>
      </c>
    </row>
    <row r="5" spans="1:17" x14ac:dyDescent="0.35">
      <c r="A5" s="1" t="s">
        <v>2</v>
      </c>
      <c r="B5" s="12">
        <v>0</v>
      </c>
      <c r="C5" s="12">
        <v>0</v>
      </c>
      <c r="D5" s="12">
        <v>30.588235294117638</v>
      </c>
      <c r="E5" s="12">
        <v>68.82352941176471</v>
      </c>
      <c r="F5" s="12">
        <v>183.52941176470586</v>
      </c>
      <c r="G5" s="12">
        <v>45.882352941176471</v>
      </c>
      <c r="H5" s="12">
        <v>0</v>
      </c>
      <c r="I5" s="12">
        <v>0</v>
      </c>
      <c r="J5" s="12">
        <v>0</v>
      </c>
      <c r="K5" s="12">
        <v>0</v>
      </c>
      <c r="L5" s="12">
        <v>0</v>
      </c>
      <c r="M5" s="12">
        <v>0</v>
      </c>
      <c r="P5" t="s">
        <v>25</v>
      </c>
      <c r="Q5">
        <v>400</v>
      </c>
    </row>
    <row r="6" spans="1:17" x14ac:dyDescent="0.35">
      <c r="A6" s="1" t="s">
        <v>3</v>
      </c>
      <c r="B6" s="1">
        <f>SUM($B5:B5)</f>
        <v>0</v>
      </c>
      <c r="C6" s="1">
        <f>SUM($B5:C5)</f>
        <v>0</v>
      </c>
      <c r="D6" s="1">
        <f>SUM($B5:D5)</f>
        <v>30.588235294117638</v>
      </c>
      <c r="E6" s="1">
        <f>SUM($B5:E5)</f>
        <v>99.411764705882348</v>
      </c>
      <c r="F6" s="1">
        <f>SUM($B5:F5)</f>
        <v>282.94117647058818</v>
      </c>
      <c r="G6" s="1">
        <f>SUM($B5:G5)</f>
        <v>328.82352941176464</v>
      </c>
      <c r="H6" s="1">
        <f>SUM($B5:H5)</f>
        <v>328.82352941176464</v>
      </c>
      <c r="I6" s="1">
        <f>SUM($B5:I5)</f>
        <v>328.82352941176464</v>
      </c>
      <c r="J6" s="1">
        <f>SUM($B5:J5)</f>
        <v>328.82352941176464</v>
      </c>
      <c r="K6" s="1">
        <f>SUM($B5:K5)</f>
        <v>328.82352941176464</v>
      </c>
      <c r="L6" s="1">
        <f>SUM($B5:L5)</f>
        <v>328.82352941176464</v>
      </c>
      <c r="M6" s="1">
        <f>SUM($B5:M5)</f>
        <v>328.82352941176464</v>
      </c>
      <c r="P6" t="s">
        <v>27</v>
      </c>
      <c r="Q6">
        <v>17</v>
      </c>
    </row>
    <row r="7" spans="1:17" x14ac:dyDescent="0.35">
      <c r="A7" s="1" t="s">
        <v>4</v>
      </c>
      <c r="B7" s="5">
        <f>B4</f>
        <v>96200</v>
      </c>
      <c r="C7" s="5">
        <f>C4+B6*$Q6</f>
        <v>92950</v>
      </c>
      <c r="D7" s="5">
        <f>D4+C6*$Q6</f>
        <v>95160</v>
      </c>
      <c r="E7" s="5">
        <f>E4+D6*$Q6</f>
        <v>90740</v>
      </c>
      <c r="F7" s="5">
        <f>F4+E6*$Q6</f>
        <v>91260</v>
      </c>
      <c r="G7" s="5">
        <f>G4+F6*$Q6</f>
        <v>92040</v>
      </c>
      <c r="H7" s="5">
        <f>H4+G6*$Q6</f>
        <v>92040</v>
      </c>
      <c r="I7" s="5">
        <f t="shared" ref="D7:M7" si="0">I4+H6*$Q6</f>
        <v>91130</v>
      </c>
      <c r="J7" s="5">
        <f t="shared" si="0"/>
        <v>94510</v>
      </c>
      <c r="K7" s="5">
        <f t="shared" si="0"/>
        <v>93600</v>
      </c>
      <c r="L7" s="5">
        <f t="shared" si="0"/>
        <v>92430</v>
      </c>
      <c r="M7" s="5">
        <f t="shared" si="0"/>
        <v>94250</v>
      </c>
    </row>
    <row r="8" spans="1:17" x14ac:dyDescent="0.35">
      <c r="A8" s="1" t="s">
        <v>5</v>
      </c>
      <c r="B8" s="5">
        <f>B3-B7</f>
        <v>-7150</v>
      </c>
      <c r="C8" s="5">
        <f t="shared" ref="C8:M8" si="1">C3-C7</f>
        <v>-6370</v>
      </c>
      <c r="D8" s="5">
        <f t="shared" si="1"/>
        <v>-7800</v>
      </c>
      <c r="E8" s="5">
        <f>E3-E7</f>
        <v>0</v>
      </c>
      <c r="F8" s="5">
        <f t="shared" si="1"/>
        <v>0</v>
      </c>
      <c r="G8" s="5">
        <f t="shared" si="1"/>
        <v>0</v>
      </c>
      <c r="H8" s="5">
        <f t="shared" si="1"/>
        <v>5850</v>
      </c>
      <c r="I8" s="5">
        <f t="shared" si="1"/>
        <v>4550</v>
      </c>
      <c r="J8" s="5">
        <f t="shared" si="1"/>
        <v>650</v>
      </c>
      <c r="K8" s="5">
        <f t="shared" si="1"/>
        <v>-650</v>
      </c>
      <c r="L8" s="5">
        <f t="shared" si="1"/>
        <v>0</v>
      </c>
      <c r="M8" s="5">
        <f t="shared" si="1"/>
        <v>-3120</v>
      </c>
    </row>
    <row r="9" spans="1:17" x14ac:dyDescent="0.35">
      <c r="A9" s="1" t="s">
        <v>28</v>
      </c>
      <c r="B9" s="12">
        <v>0</v>
      </c>
      <c r="C9" s="12">
        <v>0</v>
      </c>
      <c r="D9" s="12">
        <v>0</v>
      </c>
      <c r="E9" s="12">
        <v>0</v>
      </c>
      <c r="F9" s="12">
        <v>0</v>
      </c>
      <c r="G9" s="12">
        <v>0</v>
      </c>
      <c r="H9" s="12">
        <v>5850</v>
      </c>
      <c r="I9" s="12">
        <v>4550</v>
      </c>
      <c r="J9" s="12">
        <v>650</v>
      </c>
      <c r="K9" s="12">
        <v>0</v>
      </c>
      <c r="L9" s="12">
        <v>0</v>
      </c>
      <c r="M9" s="12">
        <v>0</v>
      </c>
    </row>
    <row r="10" spans="1:17" x14ac:dyDescent="0.35">
      <c r="A10" s="1" t="s">
        <v>24</v>
      </c>
      <c r="B10" s="8">
        <f>B6*$Q4</f>
        <v>0</v>
      </c>
      <c r="C10" s="8">
        <f>C6*$Q4</f>
        <v>0</v>
      </c>
      <c r="D10" s="8">
        <f>D6*$Q4</f>
        <v>102776.47058823526</v>
      </c>
      <c r="E10" s="8">
        <f>E6*$Q4</f>
        <v>334023.5294117647</v>
      </c>
      <c r="F10" s="8">
        <f>F6*$Q4</f>
        <v>950682.35294117627</v>
      </c>
      <c r="G10" s="8">
        <f>G6*$Q4</f>
        <v>1104847.0588235292</v>
      </c>
      <c r="H10" s="8">
        <f>H6*$Q4</f>
        <v>1104847.0588235292</v>
      </c>
      <c r="I10" s="8">
        <f>I6*$Q4</f>
        <v>1104847.0588235292</v>
      </c>
      <c r="J10" s="8">
        <f>J6*$Q4</f>
        <v>1104847.0588235292</v>
      </c>
      <c r="K10" s="8">
        <f>K6*$Q4</f>
        <v>1104847.0588235292</v>
      </c>
      <c r="L10" s="8">
        <f>L6*$Q4</f>
        <v>1104847.0588235292</v>
      </c>
      <c r="M10" s="8">
        <f>M6*$Q4</f>
        <v>1104847.0588235292</v>
      </c>
    </row>
    <row r="11" spans="1:17" x14ac:dyDescent="0.35">
      <c r="A11" s="1" t="s">
        <v>6</v>
      </c>
      <c r="B11" s="8">
        <f>B9*$Q3</f>
        <v>0</v>
      </c>
      <c r="C11" s="8">
        <f t="shared" ref="C11:M11" si="2">C9*$Q3</f>
        <v>0</v>
      </c>
      <c r="D11" s="8">
        <f t="shared" si="2"/>
        <v>0</v>
      </c>
      <c r="E11" s="8">
        <f t="shared" si="2"/>
        <v>0</v>
      </c>
      <c r="F11" s="8">
        <f t="shared" si="2"/>
        <v>0</v>
      </c>
      <c r="G11" s="8">
        <f t="shared" si="2"/>
        <v>0</v>
      </c>
      <c r="H11" s="8">
        <f t="shared" si="2"/>
        <v>2047500</v>
      </c>
      <c r="I11" s="8">
        <f t="shared" si="2"/>
        <v>1592500</v>
      </c>
      <c r="J11" s="8">
        <f t="shared" si="2"/>
        <v>227500</v>
      </c>
      <c r="K11" s="8">
        <f t="shared" si="2"/>
        <v>0</v>
      </c>
      <c r="L11" s="8">
        <f t="shared" si="2"/>
        <v>0</v>
      </c>
      <c r="M11" s="8">
        <f t="shared" si="2"/>
        <v>0</v>
      </c>
    </row>
    <row r="12" spans="1:17" x14ac:dyDescent="0.35">
      <c r="A12" s="3" t="s">
        <v>7</v>
      </c>
      <c r="B12" s="8">
        <f>SUM(B10:M11)</f>
        <v>12988911.764705881</v>
      </c>
      <c r="C12" s="9"/>
      <c r="D12" s="10"/>
      <c r="E12" s="10"/>
      <c r="F12" s="10"/>
      <c r="G12" s="10"/>
      <c r="H12" s="10"/>
      <c r="I12" s="10"/>
      <c r="J12" s="10"/>
      <c r="K12" s="10"/>
      <c r="L12" s="10"/>
      <c r="M12" s="10"/>
    </row>
  </sheetData>
  <mergeCells count="2">
    <mergeCell ref="A1:M1"/>
    <mergeCell ref="P2: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C070-67CA-4CE8-B6D0-49C1D6C61A25}">
  <dimension ref="A1:Q12"/>
  <sheetViews>
    <sheetView workbookViewId="0">
      <selection activeCell="K17" sqref="A1:XFD1048576"/>
    </sheetView>
  </sheetViews>
  <sheetFormatPr defaultRowHeight="14.5" x14ac:dyDescent="0.35"/>
  <cols>
    <col min="1" max="1" width="14.90625" customWidth="1"/>
    <col min="2" max="2" width="12.08984375" bestFit="1" customWidth="1"/>
    <col min="3" max="3" width="11.36328125" bestFit="1" customWidth="1"/>
    <col min="4" max="6" width="12.36328125" bestFit="1" customWidth="1"/>
    <col min="7" max="13" width="13.453125" bestFit="1" customWidth="1"/>
  </cols>
  <sheetData>
    <row r="1" spans="1:17" x14ac:dyDescent="0.35">
      <c r="A1" s="6" t="s">
        <v>20</v>
      </c>
      <c r="B1" s="6"/>
      <c r="C1" s="6"/>
      <c r="D1" s="6"/>
      <c r="E1" s="6"/>
      <c r="F1" s="6"/>
      <c r="G1" s="6"/>
      <c r="H1" s="6"/>
      <c r="I1" s="6"/>
      <c r="J1" s="6"/>
      <c r="K1" s="6"/>
      <c r="L1" s="6"/>
      <c r="M1" s="6"/>
    </row>
    <row r="2" spans="1:17" x14ac:dyDescent="0.35">
      <c r="A2" s="1"/>
      <c r="B2" s="1" t="s">
        <v>8</v>
      </c>
      <c r="C2" s="1" t="s">
        <v>9</v>
      </c>
      <c r="D2" s="1" t="s">
        <v>10</v>
      </c>
      <c r="E2" s="1" t="s">
        <v>11</v>
      </c>
      <c r="F2" s="1" t="s">
        <v>12</v>
      </c>
      <c r="G2" s="1" t="s">
        <v>13</v>
      </c>
      <c r="H2" s="1" t="s">
        <v>14</v>
      </c>
      <c r="I2" s="1" t="s">
        <v>15</v>
      </c>
      <c r="J2" s="1" t="s">
        <v>16</v>
      </c>
      <c r="K2" s="1" t="s">
        <v>17</v>
      </c>
      <c r="L2" s="1" t="s">
        <v>18</v>
      </c>
      <c r="M2" s="1" t="s">
        <v>19</v>
      </c>
      <c r="P2" s="7" t="s">
        <v>21</v>
      </c>
      <c r="Q2" s="7"/>
    </row>
    <row r="3" spans="1:17" x14ac:dyDescent="0.35">
      <c r="A3" s="1" t="s">
        <v>0</v>
      </c>
      <c r="B3" s="1">
        <v>89050</v>
      </c>
      <c r="C3" s="1">
        <v>86580</v>
      </c>
      <c r="D3" s="1">
        <v>87360</v>
      </c>
      <c r="E3" s="1">
        <v>90740</v>
      </c>
      <c r="F3" s="1">
        <v>91260</v>
      </c>
      <c r="G3" s="1">
        <v>92040</v>
      </c>
      <c r="H3" s="1">
        <v>97890</v>
      </c>
      <c r="I3" s="1">
        <v>95680</v>
      </c>
      <c r="J3" s="1">
        <v>95160</v>
      </c>
      <c r="K3" s="1">
        <v>92950</v>
      </c>
      <c r="L3" s="1">
        <v>92430</v>
      </c>
      <c r="M3" s="1">
        <v>91130</v>
      </c>
      <c r="P3" t="s">
        <v>22</v>
      </c>
      <c r="Q3">
        <v>350</v>
      </c>
    </row>
    <row r="4" spans="1:17" x14ac:dyDescent="0.35">
      <c r="A4" s="1" t="s">
        <v>1</v>
      </c>
      <c r="B4" s="1">
        <v>96200</v>
      </c>
      <c r="C4" s="1">
        <f>B4+C5</f>
        <v>96200</v>
      </c>
      <c r="D4" s="1">
        <v>95160</v>
      </c>
      <c r="E4" s="1">
        <v>90220</v>
      </c>
      <c r="F4" s="1">
        <v>89570</v>
      </c>
      <c r="G4" s="1">
        <v>87230</v>
      </c>
      <c r="H4" s="1">
        <v>86450</v>
      </c>
      <c r="I4" s="1">
        <v>85540</v>
      </c>
      <c r="J4" s="1">
        <v>88920</v>
      </c>
      <c r="K4" s="1">
        <v>88010</v>
      </c>
      <c r="L4" s="1">
        <v>86840</v>
      </c>
      <c r="M4" s="1">
        <v>88660</v>
      </c>
      <c r="P4" t="s">
        <v>23</v>
      </c>
      <c r="Q4">
        <v>3360</v>
      </c>
    </row>
    <row r="5" spans="1:17" x14ac:dyDescent="0.35">
      <c r="A5" s="1" t="s">
        <v>2</v>
      </c>
      <c r="B5" s="12">
        <v>0</v>
      </c>
      <c r="C5" s="12">
        <v>0</v>
      </c>
      <c r="D5" s="12">
        <v>30.588235294117652</v>
      </c>
      <c r="E5" s="12">
        <v>68.82352941176471</v>
      </c>
      <c r="F5" s="12">
        <v>183.52941176470591</v>
      </c>
      <c r="G5" s="12">
        <v>99.66386554621846</v>
      </c>
      <c r="H5" s="12">
        <v>0</v>
      </c>
      <c r="I5" s="12">
        <v>0</v>
      </c>
      <c r="J5" s="12">
        <v>0</v>
      </c>
      <c r="K5" s="12">
        <v>0</v>
      </c>
      <c r="L5" s="12">
        <v>0</v>
      </c>
      <c r="M5" s="12">
        <v>0</v>
      </c>
      <c r="P5" t="s">
        <v>25</v>
      </c>
      <c r="Q5">
        <v>400</v>
      </c>
    </row>
    <row r="6" spans="1:17" x14ac:dyDescent="0.35">
      <c r="A6" s="1" t="s">
        <v>3</v>
      </c>
      <c r="B6" s="13">
        <f>SUM($B5:B5)</f>
        <v>0</v>
      </c>
      <c r="C6" s="13">
        <f>SUM($B5:C5)</f>
        <v>0</v>
      </c>
      <c r="D6" s="13">
        <f>SUM($B5:D5)</f>
        <v>30.588235294117652</v>
      </c>
      <c r="E6" s="13">
        <f>SUM($B5:E5)</f>
        <v>99.411764705882362</v>
      </c>
      <c r="F6" s="13">
        <f>SUM($B5:F5)</f>
        <v>282.94117647058829</v>
      </c>
      <c r="G6" s="13">
        <f>SUM($B5:G5)</f>
        <v>382.60504201680675</v>
      </c>
      <c r="H6" s="13">
        <f>SUM($B5:H5)</f>
        <v>382.60504201680675</v>
      </c>
      <c r="I6" s="13">
        <f>SUM($B5:I5)</f>
        <v>382.60504201680675</v>
      </c>
      <c r="J6" s="13">
        <f>SUM($B5:J5)</f>
        <v>382.60504201680675</v>
      </c>
      <c r="K6" s="13">
        <f>SUM($B5:K5)</f>
        <v>382.60504201680675</v>
      </c>
      <c r="L6" s="13">
        <f>SUM($B5:L5)</f>
        <v>382.60504201680675</v>
      </c>
      <c r="M6" s="13">
        <f>SUM($B5:M5)</f>
        <v>382.60504201680675</v>
      </c>
      <c r="P6" t="s">
        <v>26</v>
      </c>
      <c r="Q6">
        <v>3000000</v>
      </c>
    </row>
    <row r="7" spans="1:17" x14ac:dyDescent="0.35">
      <c r="A7" s="1" t="s">
        <v>4</v>
      </c>
      <c r="B7" s="13">
        <f>B4</f>
        <v>96200</v>
      </c>
      <c r="C7" s="13">
        <f>C4+B6*17</f>
        <v>96200</v>
      </c>
      <c r="D7" s="13">
        <f>D4+C6*17</f>
        <v>95160</v>
      </c>
      <c r="E7" s="13">
        <f>E4+D6*17</f>
        <v>90740</v>
      </c>
      <c r="F7" s="13">
        <f>F4+E6*17</f>
        <v>91260</v>
      </c>
      <c r="G7" s="13">
        <f t="shared" ref="G7:M7" si="0">G4+F6*17</f>
        <v>92040</v>
      </c>
      <c r="H7" s="13">
        <f>H4+G6*17</f>
        <v>92954.28571428571</v>
      </c>
      <c r="I7" s="13">
        <f t="shared" si="0"/>
        <v>92044.28571428571</v>
      </c>
      <c r="J7" s="13">
        <f t="shared" si="0"/>
        <v>95424.28571428571</v>
      </c>
      <c r="K7" s="13">
        <f t="shared" si="0"/>
        <v>94514.28571428571</v>
      </c>
      <c r="L7" s="13">
        <f t="shared" si="0"/>
        <v>93344.28571428571</v>
      </c>
      <c r="M7" s="13">
        <f t="shared" si="0"/>
        <v>95164.28571428571</v>
      </c>
    </row>
    <row r="8" spans="1:17" x14ac:dyDescent="0.35">
      <c r="A8" s="1" t="s">
        <v>5</v>
      </c>
      <c r="B8" s="13">
        <f>B3-B7</f>
        <v>-7150</v>
      </c>
      <c r="C8" s="13">
        <f t="shared" ref="C8:M8" si="1">C3-C7</f>
        <v>-9620</v>
      </c>
      <c r="D8" s="13">
        <f t="shared" si="1"/>
        <v>-7800</v>
      </c>
      <c r="E8" s="13">
        <f t="shared" si="1"/>
        <v>0</v>
      </c>
      <c r="F8" s="13">
        <f t="shared" si="1"/>
        <v>0</v>
      </c>
      <c r="G8" s="13">
        <f t="shared" si="1"/>
        <v>0</v>
      </c>
      <c r="H8" s="13">
        <f t="shared" si="1"/>
        <v>4935.7142857142899</v>
      </c>
      <c r="I8" s="13">
        <f t="shared" si="1"/>
        <v>3635.7142857142899</v>
      </c>
      <c r="J8" s="13">
        <f t="shared" si="1"/>
        <v>-264.28571428571013</v>
      </c>
      <c r="K8" s="13">
        <f t="shared" si="1"/>
        <v>-1564.2857142857101</v>
      </c>
      <c r="L8" s="13">
        <f t="shared" si="1"/>
        <v>-914.28571428571013</v>
      </c>
      <c r="M8" s="13">
        <f t="shared" si="1"/>
        <v>-4034.2857142857101</v>
      </c>
    </row>
    <row r="9" spans="1:17" x14ac:dyDescent="0.35">
      <c r="A9" s="11" t="s">
        <v>29</v>
      </c>
      <c r="B9" s="12">
        <v>0</v>
      </c>
      <c r="C9" s="12">
        <v>0</v>
      </c>
      <c r="D9" s="12">
        <v>0</v>
      </c>
      <c r="E9" s="12">
        <v>0</v>
      </c>
      <c r="F9" s="12">
        <v>0</v>
      </c>
      <c r="G9" s="12">
        <v>0</v>
      </c>
      <c r="H9" s="12">
        <v>4935.7142857142862</v>
      </c>
      <c r="I9" s="12">
        <v>3635.7142857142858</v>
      </c>
      <c r="J9" s="12">
        <v>0</v>
      </c>
      <c r="K9" s="12">
        <v>0</v>
      </c>
      <c r="L9" s="12">
        <v>0</v>
      </c>
      <c r="M9" s="12">
        <v>0</v>
      </c>
    </row>
    <row r="10" spans="1:17" x14ac:dyDescent="0.35">
      <c r="A10" s="1" t="s">
        <v>24</v>
      </c>
      <c r="B10" s="14">
        <f>B6*$Q4</f>
        <v>0</v>
      </c>
      <c r="C10" s="14">
        <f>C6*$Q4</f>
        <v>0</v>
      </c>
      <c r="D10" s="14">
        <f>D6*$Q4</f>
        <v>102776.47058823532</v>
      </c>
      <c r="E10" s="14">
        <f>E6*$Q4</f>
        <v>334023.52941176476</v>
      </c>
      <c r="F10" s="14">
        <f>F6*$Q4</f>
        <v>950682.35294117662</v>
      </c>
      <c r="G10" s="14">
        <f>G6*$Q4</f>
        <v>1285552.9411764706</v>
      </c>
      <c r="H10" s="14">
        <f>H6*$Q4</f>
        <v>1285552.9411764706</v>
      </c>
      <c r="I10" s="14">
        <f>I6*$Q4</f>
        <v>1285552.9411764706</v>
      </c>
      <c r="J10" s="14">
        <f>J6*$Q4</f>
        <v>1285552.9411764706</v>
      </c>
      <c r="K10" s="14">
        <f>K6*$Q4</f>
        <v>1285552.9411764706</v>
      </c>
      <c r="L10" s="14">
        <f>L6*$Q4</f>
        <v>1285552.9411764706</v>
      </c>
      <c r="M10" s="14">
        <f>M6*$Q4</f>
        <v>1285552.9411764706</v>
      </c>
    </row>
    <row r="11" spans="1:17" x14ac:dyDescent="0.35">
      <c r="A11" s="1" t="s">
        <v>6</v>
      </c>
      <c r="B11" s="14">
        <f>B9*$Q3</f>
        <v>0</v>
      </c>
      <c r="C11" s="14">
        <f>C9*$Q3</f>
        <v>0</v>
      </c>
      <c r="D11" s="14">
        <f>D9*$Q3</f>
        <v>0</v>
      </c>
      <c r="E11" s="14">
        <f t="shared" ref="C11:M11" si="2">E9*$Q3</f>
        <v>0</v>
      </c>
      <c r="F11" s="14">
        <f t="shared" si="2"/>
        <v>0</v>
      </c>
      <c r="G11" s="14">
        <f t="shared" si="2"/>
        <v>0</v>
      </c>
      <c r="H11" s="14">
        <f t="shared" si="2"/>
        <v>1727500.0000000002</v>
      </c>
      <c r="I11" s="14">
        <f t="shared" si="2"/>
        <v>1272500</v>
      </c>
      <c r="J11" s="14">
        <f t="shared" si="2"/>
        <v>0</v>
      </c>
      <c r="K11" s="14">
        <f t="shared" si="2"/>
        <v>0</v>
      </c>
      <c r="L11" s="14">
        <f t="shared" si="2"/>
        <v>0</v>
      </c>
      <c r="M11" s="14">
        <f t="shared" si="2"/>
        <v>0</v>
      </c>
    </row>
    <row r="12" spans="1:17" x14ac:dyDescent="0.35">
      <c r="A12" s="1" t="s">
        <v>7</v>
      </c>
      <c r="B12" s="14">
        <f>SUM(B10:M11)</f>
        <v>13386352.94117647</v>
      </c>
      <c r="C12" s="14">
        <f>SUM(B11:M11)</f>
        <v>3000000</v>
      </c>
      <c r="D12" s="15"/>
      <c r="E12" s="15"/>
      <c r="F12" s="15"/>
      <c r="G12" s="15"/>
      <c r="H12" s="15"/>
      <c r="I12" s="15"/>
      <c r="J12" s="15"/>
      <c r="K12" s="15"/>
      <c r="L12" s="15"/>
      <c r="M12" s="15"/>
    </row>
  </sheetData>
  <mergeCells count="2">
    <mergeCell ref="A1:M1"/>
    <mergeCell ref="P2: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4B7CD-C7FA-4AD3-A985-C11650FAA904}">
  <dimension ref="A1:Q15"/>
  <sheetViews>
    <sheetView tabSelected="1" workbookViewId="0">
      <selection activeCell="C13" sqref="C13"/>
    </sheetView>
  </sheetViews>
  <sheetFormatPr defaultRowHeight="14.5" x14ac:dyDescent="0.35"/>
  <cols>
    <col min="1" max="1" width="14.90625" customWidth="1"/>
    <col min="2" max="2" width="12.08984375" bestFit="1" customWidth="1"/>
    <col min="3" max="3" width="11.36328125" bestFit="1" customWidth="1"/>
    <col min="4" max="6" width="12.36328125" bestFit="1" customWidth="1"/>
    <col min="7" max="7" width="13.453125" bestFit="1" customWidth="1"/>
    <col min="8" max="8" width="14.453125" bestFit="1" customWidth="1"/>
    <col min="9" max="13" width="13.453125" bestFit="1" customWidth="1"/>
  </cols>
  <sheetData>
    <row r="1" spans="1:17" x14ac:dyDescent="0.35">
      <c r="A1" s="6" t="s">
        <v>20</v>
      </c>
      <c r="B1" s="6"/>
      <c r="C1" s="6"/>
      <c r="D1" s="6"/>
      <c r="E1" s="6"/>
      <c r="F1" s="6"/>
      <c r="G1" s="6"/>
      <c r="H1" s="6"/>
      <c r="I1" s="6"/>
      <c r="J1" s="6"/>
      <c r="K1" s="6"/>
      <c r="L1" s="6"/>
      <c r="M1" s="6"/>
    </row>
    <row r="2" spans="1:17" x14ac:dyDescent="0.35">
      <c r="A2" s="1"/>
      <c r="B2" s="1" t="s">
        <v>8</v>
      </c>
      <c r="C2" s="1" t="s">
        <v>9</v>
      </c>
      <c r="D2" s="1" t="s">
        <v>10</v>
      </c>
      <c r="E2" s="1" t="s">
        <v>11</v>
      </c>
      <c r="F2" s="1" t="s">
        <v>12</v>
      </c>
      <c r="G2" s="1" t="s">
        <v>13</v>
      </c>
      <c r="H2" s="1" t="s">
        <v>14</v>
      </c>
      <c r="I2" s="1" t="s">
        <v>15</v>
      </c>
      <c r="J2" s="1" t="s">
        <v>16</v>
      </c>
      <c r="K2" s="1" t="s">
        <v>17</v>
      </c>
      <c r="L2" s="1" t="s">
        <v>18</v>
      </c>
      <c r="M2" s="1" t="s">
        <v>19</v>
      </c>
      <c r="P2" s="7" t="s">
        <v>21</v>
      </c>
      <c r="Q2" s="7"/>
    </row>
    <row r="3" spans="1:17" x14ac:dyDescent="0.35">
      <c r="A3" s="1" t="s">
        <v>0</v>
      </c>
      <c r="B3" s="1">
        <v>89050</v>
      </c>
      <c r="C3" s="1">
        <v>86580</v>
      </c>
      <c r="D3" s="1">
        <v>87360</v>
      </c>
      <c r="E3" s="1">
        <v>90740</v>
      </c>
      <c r="F3" s="1">
        <v>91260</v>
      </c>
      <c r="G3" s="1">
        <v>92040</v>
      </c>
      <c r="H3" s="1">
        <v>97890</v>
      </c>
      <c r="I3" s="1">
        <v>95680</v>
      </c>
      <c r="J3" s="1">
        <v>95160</v>
      </c>
      <c r="K3" s="1">
        <v>92950</v>
      </c>
      <c r="L3" s="1">
        <v>92430</v>
      </c>
      <c r="M3" s="1">
        <v>91130</v>
      </c>
      <c r="P3" t="s">
        <v>22</v>
      </c>
      <c r="Q3">
        <v>350</v>
      </c>
    </row>
    <row r="4" spans="1:17" x14ac:dyDescent="0.35">
      <c r="A4" s="1" t="s">
        <v>30</v>
      </c>
      <c r="B4" s="1">
        <v>0</v>
      </c>
      <c r="C4" s="1">
        <v>0</v>
      </c>
      <c r="D4" s="1">
        <v>0</v>
      </c>
      <c r="E4" s="1">
        <v>0</v>
      </c>
      <c r="F4" s="1">
        <v>0</v>
      </c>
      <c r="G4" s="1">
        <v>0</v>
      </c>
      <c r="H4" s="1">
        <v>2600</v>
      </c>
      <c r="I4" s="1">
        <v>2600</v>
      </c>
      <c r="J4" s="1">
        <v>2600</v>
      </c>
      <c r="K4" s="1">
        <v>2600</v>
      </c>
      <c r="L4" s="1">
        <v>2600</v>
      </c>
      <c r="M4" s="1">
        <v>2600</v>
      </c>
      <c r="P4" t="s">
        <v>23</v>
      </c>
      <c r="Q4">
        <v>3360</v>
      </c>
    </row>
    <row r="5" spans="1:17" x14ac:dyDescent="0.35">
      <c r="A5" s="1" t="s">
        <v>1</v>
      </c>
      <c r="B5" s="1">
        <v>96200</v>
      </c>
      <c r="C5" s="13">
        <f>B5+C6</f>
        <v>96200</v>
      </c>
      <c r="D5" s="1">
        <v>95160</v>
      </c>
      <c r="E5" s="1">
        <v>90220</v>
      </c>
      <c r="F5" s="1">
        <v>89570</v>
      </c>
      <c r="G5" s="1">
        <v>87230</v>
      </c>
      <c r="H5" s="1">
        <v>86450</v>
      </c>
      <c r="I5" s="1">
        <v>85540</v>
      </c>
      <c r="J5" s="1">
        <v>88920</v>
      </c>
      <c r="K5" s="1">
        <v>88010</v>
      </c>
      <c r="L5" s="1">
        <v>86840</v>
      </c>
      <c r="M5" s="1">
        <v>88660</v>
      </c>
      <c r="P5" t="s">
        <v>25</v>
      </c>
      <c r="Q5">
        <v>400</v>
      </c>
    </row>
    <row r="6" spans="1:17" x14ac:dyDescent="0.35">
      <c r="A6" s="1" t="s">
        <v>2</v>
      </c>
      <c r="B6" s="12">
        <v>0</v>
      </c>
      <c r="C6" s="12">
        <v>0</v>
      </c>
      <c r="D6" s="12">
        <v>30.588235294117581</v>
      </c>
      <c r="E6" s="12">
        <v>68.82352941176471</v>
      </c>
      <c r="F6" s="12">
        <v>183.52941176470594</v>
      </c>
      <c r="G6" s="12">
        <v>252.60504201680669</v>
      </c>
      <c r="H6" s="12">
        <v>0</v>
      </c>
      <c r="I6" s="12">
        <v>0</v>
      </c>
      <c r="J6" s="12">
        <v>0</v>
      </c>
      <c r="K6" s="12">
        <v>0</v>
      </c>
      <c r="L6" s="12">
        <v>0</v>
      </c>
      <c r="M6" s="12">
        <v>0</v>
      </c>
      <c r="P6" t="s">
        <v>26</v>
      </c>
      <c r="Q6">
        <v>3000000</v>
      </c>
    </row>
    <row r="7" spans="1:17" x14ac:dyDescent="0.35">
      <c r="A7" s="1" t="s">
        <v>3</v>
      </c>
      <c r="B7" s="13">
        <f>SUM($B6:B6)</f>
        <v>0</v>
      </c>
      <c r="C7" s="13">
        <f>SUM($B6:C6)</f>
        <v>0</v>
      </c>
      <c r="D7" s="13">
        <f>SUM($B6:D6)</f>
        <v>30.588235294117581</v>
      </c>
      <c r="E7" s="13">
        <f>SUM($B6:E6)</f>
        <v>99.411764705882291</v>
      </c>
      <c r="F7" s="13">
        <f>SUM($B6:F6)</f>
        <v>282.94117647058823</v>
      </c>
      <c r="G7" s="13">
        <f>SUM($B6:G6)</f>
        <v>535.54621848739498</v>
      </c>
      <c r="H7" s="13">
        <f>SUM($B6:H6)</f>
        <v>535.54621848739498</v>
      </c>
      <c r="I7" s="13">
        <f>SUM($B6:I6)</f>
        <v>535.54621848739498</v>
      </c>
      <c r="J7" s="13">
        <f>SUM($B6:J6)</f>
        <v>535.54621848739498</v>
      </c>
      <c r="K7" s="13">
        <f>SUM($B6:K6)</f>
        <v>535.54621848739498</v>
      </c>
      <c r="L7" s="13">
        <f>SUM($B6:L6)</f>
        <v>535.54621848739498</v>
      </c>
      <c r="M7" s="13">
        <f>SUM($B6:M6)</f>
        <v>535.54621848739498</v>
      </c>
    </row>
    <row r="8" spans="1:17" x14ac:dyDescent="0.35">
      <c r="A8" s="1" t="s">
        <v>4</v>
      </c>
      <c r="B8" s="5">
        <f>B5</f>
        <v>96200</v>
      </c>
      <c r="C8" s="5">
        <f>C5+B7*17</f>
        <v>96200</v>
      </c>
      <c r="D8" s="5">
        <f>D5+C7*17</f>
        <v>95160</v>
      </c>
      <c r="E8" s="5">
        <f>E5+D7*17</f>
        <v>90740</v>
      </c>
      <c r="F8" s="5">
        <f>F5+E7*17</f>
        <v>91260</v>
      </c>
      <c r="G8" s="5">
        <f t="shared" ref="G8:M8" si="0">G5+F7*17</f>
        <v>92040</v>
      </c>
      <c r="H8" s="5">
        <f>H5+G7*17</f>
        <v>95554.28571428571</v>
      </c>
      <c r="I8" s="5">
        <f t="shared" si="0"/>
        <v>94644.28571428571</v>
      </c>
      <c r="J8" s="5">
        <f t="shared" si="0"/>
        <v>98024.28571428571</v>
      </c>
      <c r="K8" s="5">
        <f t="shared" si="0"/>
        <v>97114.28571428571</v>
      </c>
      <c r="L8" s="5">
        <f t="shared" si="0"/>
        <v>95944.28571428571</v>
      </c>
      <c r="M8" s="5">
        <f t="shared" si="0"/>
        <v>97764.28571428571</v>
      </c>
    </row>
    <row r="9" spans="1:17" x14ac:dyDescent="0.35">
      <c r="A9" s="1" t="s">
        <v>5</v>
      </c>
      <c r="B9" s="5">
        <f>B3+B4-B8</f>
        <v>-7150</v>
      </c>
      <c r="C9" s="5">
        <f t="shared" ref="C9:M9" si="1">C3+C4-C8</f>
        <v>-9620</v>
      </c>
      <c r="D9" s="5">
        <f t="shared" si="1"/>
        <v>-7800</v>
      </c>
      <c r="E9" s="5">
        <f t="shared" si="1"/>
        <v>0</v>
      </c>
      <c r="F9" s="5">
        <f t="shared" si="1"/>
        <v>0</v>
      </c>
      <c r="G9" s="5">
        <f t="shared" si="1"/>
        <v>0</v>
      </c>
      <c r="H9" s="5">
        <f t="shared" si="1"/>
        <v>4935.7142857142899</v>
      </c>
      <c r="I9" s="5">
        <f t="shared" si="1"/>
        <v>3635.7142857142899</v>
      </c>
      <c r="J9" s="5">
        <f t="shared" si="1"/>
        <v>-264.28571428571013</v>
      </c>
      <c r="K9" s="5">
        <f t="shared" si="1"/>
        <v>-1564.2857142857101</v>
      </c>
      <c r="L9" s="5">
        <f t="shared" si="1"/>
        <v>-914.28571428571013</v>
      </c>
      <c r="M9" s="5">
        <f t="shared" si="1"/>
        <v>-4034.2857142857101</v>
      </c>
    </row>
    <row r="10" spans="1:17" x14ac:dyDescent="0.35">
      <c r="A10" s="11" t="s">
        <v>29</v>
      </c>
      <c r="B10" s="12">
        <v>0</v>
      </c>
      <c r="C10" s="12">
        <v>0</v>
      </c>
      <c r="D10" s="12">
        <v>0</v>
      </c>
      <c r="E10" s="12">
        <v>0</v>
      </c>
      <c r="F10" s="12">
        <v>0</v>
      </c>
      <c r="G10" s="12">
        <v>0</v>
      </c>
      <c r="H10" s="12">
        <v>4935.7142857142862</v>
      </c>
      <c r="I10" s="12">
        <v>3635.7142857142858</v>
      </c>
      <c r="J10" s="12">
        <v>0</v>
      </c>
      <c r="K10" s="12">
        <v>0</v>
      </c>
      <c r="L10" s="12">
        <v>0</v>
      </c>
      <c r="M10" s="12">
        <v>0</v>
      </c>
    </row>
    <row r="11" spans="1:17" x14ac:dyDescent="0.35">
      <c r="A11" s="1" t="s">
        <v>24</v>
      </c>
      <c r="B11" s="14">
        <f>B7*$Q4</f>
        <v>0</v>
      </c>
      <c r="C11" s="14">
        <f>C7*$Q4</f>
        <v>0</v>
      </c>
      <c r="D11" s="14">
        <f>D7*$Q4</f>
        <v>102776.47058823507</v>
      </c>
      <c r="E11" s="14">
        <f>E7*$Q4</f>
        <v>334023.52941176452</v>
      </c>
      <c r="F11" s="14">
        <f>F7*$Q4</f>
        <v>950682.3529411765</v>
      </c>
      <c r="G11" s="14">
        <f>G7*$Q4</f>
        <v>1799435.2941176472</v>
      </c>
      <c r="H11" s="14">
        <f>H7*$Q4</f>
        <v>1799435.2941176472</v>
      </c>
      <c r="I11" s="14">
        <f>I7*$Q4</f>
        <v>1799435.2941176472</v>
      </c>
      <c r="J11" s="14">
        <f>J7*$Q4</f>
        <v>1799435.2941176472</v>
      </c>
      <c r="K11" s="14">
        <f>K7*$Q4</f>
        <v>1799435.2941176472</v>
      </c>
      <c r="L11" s="14">
        <f>L7*$Q4</f>
        <v>1799435.2941176472</v>
      </c>
      <c r="M11" s="14">
        <f>M7*$Q4</f>
        <v>1799435.2941176472</v>
      </c>
    </row>
    <row r="12" spans="1:17" x14ac:dyDescent="0.35">
      <c r="A12" s="1" t="s">
        <v>6</v>
      </c>
      <c r="B12" s="14">
        <f>B10*$Q3</f>
        <v>0</v>
      </c>
      <c r="C12" s="14">
        <f>C10*$Q3</f>
        <v>0</v>
      </c>
      <c r="D12" s="14">
        <f>D10*$Q3</f>
        <v>0</v>
      </c>
      <c r="E12" s="14">
        <f>E10*$Q3</f>
        <v>0</v>
      </c>
      <c r="F12" s="14">
        <f>F10*$Q3</f>
        <v>0</v>
      </c>
      <c r="G12" s="14">
        <f>G10*$Q3</f>
        <v>0</v>
      </c>
      <c r="H12" s="14">
        <f>H10*$Q3</f>
        <v>1727500.0000000002</v>
      </c>
      <c r="I12" s="14">
        <f>I10*$Q3</f>
        <v>1272500</v>
      </c>
      <c r="J12" s="14">
        <f>J10*$Q3</f>
        <v>0</v>
      </c>
      <c r="K12" s="14">
        <f>K10*$Q3</f>
        <v>0</v>
      </c>
      <c r="L12" s="14">
        <f>L10*$Q3</f>
        <v>0</v>
      </c>
      <c r="M12" s="14">
        <f>M10*$Q3</f>
        <v>0</v>
      </c>
    </row>
    <row r="13" spans="1:17" x14ac:dyDescent="0.35">
      <c r="A13" s="1" t="s">
        <v>7</v>
      </c>
      <c r="B13" s="14">
        <f>SUM(B11:M12)</f>
        <v>16983529.411764707</v>
      </c>
      <c r="C13" s="14">
        <f>SUM(B12:M12)</f>
        <v>3000000</v>
      </c>
      <c r="D13" s="15"/>
      <c r="E13" s="15"/>
      <c r="F13" s="15"/>
      <c r="G13" s="15"/>
      <c r="H13" s="15"/>
      <c r="I13" s="15"/>
      <c r="J13" s="15"/>
      <c r="K13" s="15"/>
      <c r="L13" s="15"/>
      <c r="M13" s="15"/>
    </row>
    <row r="15" spans="1:17" x14ac:dyDescent="0.35">
      <c r="C15">
        <v>3000000</v>
      </c>
    </row>
  </sheetData>
  <mergeCells count="2">
    <mergeCell ref="A1:M1"/>
    <mergeCell ref="P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vt:lpstr>
      <vt:lpstr>1</vt:lpstr>
      <vt:lpstr>2</vt:lpstr>
      <vt:lpstr>3</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2021-10-19T21:17:52Z</dcterms:created>
  <dcterms:modified xsi:type="dcterms:W3CDTF">2021-10-31T23:05:04Z</dcterms:modified>
</cp:coreProperties>
</file>