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updateLinks="always"/>
  <mc:AlternateContent xmlns:mc="http://schemas.openxmlformats.org/markup-compatibility/2006">
    <mc:Choice Requires="x15">
      <x15ac:absPath xmlns:x15ac="http://schemas.microsoft.com/office/spreadsheetml/2010/11/ac" url="D:\Course\UDM\s9\"/>
    </mc:Choice>
  </mc:AlternateContent>
  <xr:revisionPtr revIDLastSave="0" documentId="13_ncr:1_{22DA022E-A6C6-40C9-9766-ACE32C4BE3E5}" xr6:coauthVersionLast="47" xr6:coauthVersionMax="47" xr10:uidLastSave="{00000000-0000-0000-0000-000000000000}"/>
  <bookViews>
    <workbookView xWindow="-110" yWindow="-110" windowWidth="19420" windowHeight="11620" activeTab="2" xr2:uid="{00000000-000D-0000-FFFF-FFFF00000000}"/>
  </bookViews>
  <sheets>
    <sheet name="Q" sheetId="9" r:id="rId1"/>
    <sheet name="1" sheetId="2" r:id="rId2"/>
    <sheet name="Simulation Output 1" sheetId="13" r:id="rId3"/>
    <sheet name="CFD Output 1" sheetId="1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 l="1" a="1"/>
  <c r="C19" i="2" a="1"/>
  <c r="C13" i="2" a="1"/>
  <c r="C22" i="2" a="1"/>
  <c r="C17" i="2" a="1"/>
  <c r="C14" i="2" a="1"/>
  <c r="C21" i="2" a="1"/>
  <c r="C16" i="2" a="1"/>
  <c r="C12" i="2" a="1"/>
  <c r="C10" i="2" a="1"/>
  <c r="C15" i="2" a="1"/>
  <c r="C20" i="2" a="1"/>
  <c r="C11" i="2" a="1"/>
  <c r="C18" i="2" a="1"/>
  <c r="C8" i="2" a="1"/>
  <c r="C8" i="2" l="1"/>
  <c r="D8" i="2" s="1"/>
  <c r="F8" i="2" s="1"/>
  <c r="H8" i="2" s="1"/>
  <c r="C18" i="2"/>
  <c r="D18" i="2" s="1"/>
  <c r="C11" i="2"/>
  <c r="D11" i="2" s="1"/>
  <c r="C20" i="2"/>
  <c r="D20" i="2" s="1"/>
  <c r="C15" i="2"/>
  <c r="D15" i="2" s="1"/>
  <c r="C10" i="2"/>
  <c r="D10" i="2" s="1"/>
  <c r="C12" i="2"/>
  <c r="D12" i="2" s="1"/>
  <c r="C16" i="2"/>
  <c r="D16" i="2" s="1"/>
  <c r="C21" i="2"/>
  <c r="D21" i="2" s="1"/>
  <c r="C14" i="2"/>
  <c r="D14" i="2" s="1"/>
  <c r="C17" i="2"/>
  <c r="D17" i="2" s="1"/>
  <c r="C22" i="2"/>
  <c r="D22" i="2" s="1"/>
  <c r="C13" i="2"/>
  <c r="D13" i="2" s="1"/>
  <c r="C19" i="2"/>
  <c r="D19" i="2" s="1"/>
  <c r="C9" i="2"/>
  <c r="D9" i="2" s="1"/>
  <c r="E9" i="2" l="1"/>
  <c r="F9" i="2" s="1"/>
  <c r="I8" i="2"/>
  <c r="J8" i="2" s="1"/>
  <c r="K8" i="2" s="1"/>
  <c r="G9" i="2" l="1"/>
  <c r="H9" i="2" s="1"/>
  <c r="I9" i="2" l="1"/>
  <c r="J9" i="2" s="1"/>
  <c r="K9" i="2" s="1"/>
  <c r="E10" i="2"/>
  <c r="F10" i="2" s="1"/>
  <c r="G10" i="2" s="1"/>
  <c r="H10" i="2" s="1"/>
  <c r="I10" i="2" l="1"/>
  <c r="J10" i="2" s="1"/>
  <c r="K10" i="2" s="1"/>
  <c r="E11" i="2"/>
  <c r="F11" i="2" s="1"/>
  <c r="G11" i="2" s="1"/>
  <c r="H11" i="2" s="1"/>
  <c r="I11" i="2" l="1"/>
  <c r="J11" i="2" s="1"/>
  <c r="K11" i="2" s="1"/>
  <c r="E12" i="2"/>
  <c r="F12" i="2" s="1"/>
  <c r="G12" i="2" l="1"/>
  <c r="H12" i="2" s="1"/>
  <c r="I12" i="2" l="1"/>
  <c r="J12" i="2" s="1"/>
  <c r="K12" i="2" s="1"/>
  <c r="E13" i="2"/>
  <c r="F13" i="2" s="1"/>
  <c r="G13" i="2" l="1"/>
  <c r="H13" i="2" s="1"/>
  <c r="I13" i="2" l="1"/>
  <c r="J13" i="2" s="1"/>
  <c r="K13" i="2" s="1"/>
  <c r="E14" i="2"/>
  <c r="F14" i="2" s="1"/>
  <c r="G14" i="2" l="1"/>
  <c r="H14" i="2" s="1"/>
  <c r="E15" i="2" l="1"/>
  <c r="F15" i="2" s="1"/>
  <c r="G15" i="2" s="1"/>
  <c r="H15" i="2" s="1"/>
  <c r="I14" i="2"/>
  <c r="J14" i="2" s="1"/>
  <c r="K14" i="2" s="1"/>
  <c r="I15" i="2" l="1"/>
  <c r="J15" i="2" s="1"/>
  <c r="K15" i="2" s="1"/>
  <c r="E16" i="2"/>
  <c r="F16" i="2" s="1"/>
  <c r="G16" i="2" s="1"/>
  <c r="H16" i="2" s="1"/>
  <c r="B26" i="2" a="1"/>
  <c r="B26" i="2" l="1"/>
  <c r="I16" i="2"/>
  <c r="J16" i="2" s="1"/>
  <c r="K16" i="2" s="1"/>
  <c r="E17" i="2"/>
  <c r="F17" i="2" s="1"/>
  <c r="B24" i="2" a="1"/>
  <c r="B27" i="2" a="1"/>
  <c r="B24" i="2" l="1"/>
  <c r="B27" i="2"/>
  <c r="G17" i="2"/>
  <c r="L17" i="2" s="1"/>
  <c r="H17" i="2" l="1"/>
  <c r="I17" i="2" s="1"/>
  <c r="J17" i="2" s="1"/>
  <c r="K17" i="2" s="1"/>
  <c r="B28" i="2" a="1"/>
  <c r="E18" i="2" l="1"/>
  <c r="F18" i="2" s="1"/>
  <c r="G18" i="2" s="1"/>
  <c r="L18" i="2" s="1"/>
  <c r="B28" i="2"/>
  <c r="H18" i="2" l="1"/>
  <c r="I18" i="2" s="1"/>
  <c r="E19" i="2" l="1"/>
  <c r="F19" i="2" s="1"/>
  <c r="G19" i="2" s="1"/>
  <c r="L19" i="2" s="1"/>
  <c r="J18" i="2"/>
  <c r="K18" i="2" s="1"/>
  <c r="H19" i="2" l="1"/>
  <c r="I19" i="2" s="1"/>
  <c r="J19" i="2" s="1"/>
  <c r="K19" i="2" s="1"/>
  <c r="E20" i="2" l="1"/>
  <c r="F20" i="2" s="1"/>
  <c r="G20" i="2" s="1"/>
  <c r="L20" i="2" s="1"/>
  <c r="H20" i="2" l="1"/>
  <c r="I20" i="2" s="1"/>
  <c r="J20" i="2" s="1"/>
  <c r="K20" i="2" s="1"/>
  <c r="E21" i="2" l="1"/>
  <c r="F21" i="2" s="1"/>
  <c r="G21" i="2" s="1"/>
  <c r="L21" i="2" s="1"/>
  <c r="H21" i="2" l="1"/>
  <c r="E22" i="2" s="1"/>
  <c r="F22" i="2" s="1"/>
  <c r="I21" i="2" l="1"/>
  <c r="J21" i="2" s="1"/>
  <c r="K21" i="2" s="1"/>
  <c r="G22" i="2"/>
  <c r="L22" i="2" s="1"/>
  <c r="L23" i="2" s="1"/>
  <c r="B25" i="2" a="1"/>
  <c r="H22" i="2" l="1"/>
  <c r="I22" i="2" s="1"/>
  <c r="J22" i="2" s="1"/>
  <c r="K22" i="2" s="1"/>
  <c r="B2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<sst xmlns="http://schemas.openxmlformats.org/spreadsheetml/2006/main" count="87" uniqueCount="71">
  <si>
    <t>Hour</t>
  </si>
  <si>
    <t>Average Trucks</t>
  </si>
  <si>
    <t>8-9am</t>
  </si>
  <si>
    <t>12-1pm</t>
  </si>
  <si>
    <t>9-10am</t>
  </si>
  <si>
    <t>1-2pm</t>
  </si>
  <si>
    <t>10-11am</t>
  </si>
  <si>
    <t>2-3pm</t>
  </si>
  <si>
    <t>11-12am</t>
  </si>
  <si>
    <t>3-4pm</t>
  </si>
  <si>
    <t>4-5pm</t>
  </si>
  <si>
    <t>5-6pm</t>
  </si>
  <si>
    <t>6-7pm</t>
  </si>
  <si>
    <t>7-8pm</t>
  </si>
  <si>
    <t>Truck capacity</t>
  </si>
  <si>
    <t>Plant horly capacity</t>
  </si>
  <si>
    <t>Bins capacity</t>
  </si>
  <si>
    <t>8-9pm</t>
  </si>
  <si>
    <t>tons</t>
  </si>
  <si>
    <t>tons/hr.</t>
  </si>
  <si>
    <t>9-10pm</t>
  </si>
  <si>
    <t>10-11pm</t>
  </si>
  <si>
    <t>YASAIw Simulation Output</t>
  </si>
  <si>
    <t>Workbook</t>
  </si>
  <si>
    <t>Start Date</t>
  </si>
  <si>
    <t>Start Time</t>
  </si>
  <si>
    <t>Run Time (h:mm:ss)</t>
  </si>
  <si>
    <t>Scenarios:</t>
  </si>
  <si>
    <t>Sample Size:</t>
  </si>
  <si>
    <t>YASAI Version:</t>
  </si>
  <si>
    <t>v2.0w30</t>
  </si>
  <si>
    <t>Use Same Seed?</t>
  </si>
  <si>
    <t>No</t>
  </si>
  <si>
    <t>Random Number Seed:</t>
  </si>
  <si>
    <t>Output Name</t>
  </si>
  <si>
    <t>Scenario</t>
  </si>
  <si>
    <t>Percentiles</t>
  </si>
  <si>
    <t>Observations</t>
  </si>
  <si>
    <t>Mean</t>
  </si>
  <si>
    <t>Standard
Deviation</t>
  </si>
  <si>
    <t>Minimum</t>
  </si>
  <si>
    <t>Maximum</t>
  </si>
  <si>
    <t>Mean Std. Error</t>
  </si>
  <si>
    <t>Lower 95% CI</t>
  </si>
  <si>
    <t>Upper 95% CI</t>
  </si>
  <si>
    <t>American Cranberry Cooperative.xlsx</t>
  </si>
  <si>
    <t xml:space="preserve">Actual </t>
  </si>
  <si>
    <t>Delivered</t>
  </si>
  <si>
    <t>Carried Over</t>
  </si>
  <si>
    <t>Avaliable</t>
  </si>
  <si>
    <t>Proccessed</t>
  </si>
  <si>
    <t>Left Over</t>
  </si>
  <si>
    <t>in Bin</t>
  </si>
  <si>
    <t>In Truck</t>
  </si>
  <si>
    <t>Waiting</t>
  </si>
  <si>
    <t>Overtime</t>
  </si>
  <si>
    <t>overtime hour</t>
  </si>
  <si>
    <t>waiting 3-4</t>
  </si>
  <si>
    <t>waiting 4-5</t>
  </si>
  <si>
    <t>waiting 5-6</t>
  </si>
  <si>
    <t>waiting truck3-4</t>
  </si>
  <si>
    <t>waiting truck4-5</t>
  </si>
  <si>
    <t>waiting truck5-6</t>
  </si>
  <si>
    <t>Overtime decimal</t>
  </si>
  <si>
    <t>0</t>
  </si>
  <si>
    <t>1000</t>
  </si>
  <si>
    <t>1500</t>
  </si>
  <si>
    <t>2000</t>
  </si>
  <si>
    <t>500</t>
  </si>
  <si>
    <t>overtime decimal</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</si>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</sst>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1"/>
      <color rgb="FF0000FF"/>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applyAlignment="1">
      <alignment horizontal="center"/>
    </xf>
    <xf numFmtId="0" fontId="3" fillId="0" borderId="0" xfId="0" applyFont="1"/>
    <xf numFmtId="0" fontId="1" fillId="0" borderId="0" xfId="0" applyFo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4" fillId="0" borderId="0" xfId="0" applyNumberFormat="1" applyFont="1"/>
    <xf numFmtId="0" fontId="1" fillId="0" borderId="0" xfId="0" applyFont="1" applyAlignment="1">
      <alignment horizontal="center"/>
    </xf>
    <xf numFmtId="0" fontId="1" fillId="0" borderId="0" xfId="0" applyFont="1" applyAlignment="1">
      <alignment wrapText="1"/>
    </xf>
    <xf numFmtId="9" fontId="1" fillId="0" borderId="0" xfId="0" applyNumberFormat="1" applyFont="1" applyAlignment="1">
      <alignment horizontal="center"/>
    </xf>
    <xf numFmtId="164" fontId="0" fillId="0" borderId="0" xfId="0" applyNumberFormat="1"/>
    <xf numFmtId="164" fontId="0" fillId="0" borderId="0" xfId="0" applyNumberFormat="1" applyAlignment="1">
      <alignment horizontal="center"/>
    </xf>
    <xf numFmtId="164" fontId="4" fillId="0" borderId="0" xfId="0" applyNumberFormat="1" applyFont="1"/>
    <xf numFmtId="0" fontId="3" fillId="0" borderId="0" xfId="0" applyFont="1" applyBorder="1" applyAlignment="1">
      <alignment horizontal="center"/>
    </xf>
    <xf numFmtId="0" fontId="2" fillId="0" borderId="0" xfId="0" applyFont="1" applyBorder="1"/>
    <xf numFmtId="0" fontId="3" fillId="2" borderId="0" xfId="0" applyFont="1" applyFill="1" applyAlignment="1">
      <alignment horizontal="center"/>
    </xf>
    <xf numFmtId="0" fontId="2" fillId="2" borderId="0" xfId="0" applyFont="1" applyFill="1" applyAlignment="1">
      <alignment horizontal="center"/>
    </xf>
    <xf numFmtId="0" fontId="2" fillId="2" borderId="0" xfId="0" applyFont="1" applyFill="1"/>
    <xf numFmtId="165" fontId="2" fillId="0" borderId="0" xfId="0" applyNumberFormat="1" applyFont="1" applyAlignment="1">
      <alignment horizontal="center"/>
    </xf>
    <xf numFmtId="0" fontId="1" fillId="0" borderId="0" xfId="0" applyFont="1" applyAlignment="1"/>
    <xf numFmtId="0" fontId="0" fillId="0" borderId="0" xfId="0" applyAlignment="1"/>
    <xf numFmtId="9" fontId="1" fillId="0" borderId="0" xfId="0" applyNumberFormat="1" applyFont="1" applyAlignment="1">
      <alignment horizontal="left"/>
    </xf>
    <xf numFmtId="0" fontId="1" fillId="0" borderId="0" xfId="0" applyFont="1"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419100</xdr:colOff>
      <xdr:row>0</xdr:row>
      <xdr:rowOff>139700</xdr:rowOff>
    </xdr:from>
    <xdr:to>
      <xdr:col>18</xdr:col>
      <xdr:colOff>241300</xdr:colOff>
      <xdr:row>32</xdr:row>
      <xdr:rowOff>177800</xdr:rowOff>
    </xdr:to>
    <xdr:sp macro="" textlink="">
      <xdr:nvSpPr>
        <xdr:cNvPr id="2" name="TextBox 1">
          <a:extLst>
            <a:ext uri="{FF2B5EF4-FFF2-40B4-BE49-F238E27FC236}">
              <a16:creationId xmlns:a16="http://schemas.microsoft.com/office/drawing/2014/main" id="{F310B106-7E26-40B2-BE00-FE558ED312CC}"/>
            </a:ext>
          </a:extLst>
        </xdr:cNvPr>
        <xdr:cNvSpPr txBox="1"/>
      </xdr:nvSpPr>
      <xdr:spPr>
        <a:xfrm>
          <a:off x="419100" y="139700"/>
          <a:ext cx="10795000" cy="633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American Cranberry Cooperative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cranberry growers formed a cooperative many years ago to achieve economies of scale for the processing and sale of their cranberries. In that way they can concentrate their efforts on growing and harvesting cranberries as efficiently as possible while they leave the processing and selling to professional operations and marketing managers.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During the two-month harvesting season, growers truck their berries to the nearest processing facility. Trucks arrive at the facility, wait their turn to have their berries graded and weighed, and then dump them into holding bins. If all the holding bins are full, the trucks have to wait until space in the bins opens up. After dumping, the trucks return to the farmer.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Once the berries are in bins, the berries proceed through the plant. The plant makes them ready for sale to retail outlets or to juice or sauce producers. The plant can process up to 800 tons of berries per hour assuming there are 800 tons available to process. If there are more than 800 tons, the excess will be “carried over” to the next hour. If there is less than 800 tons, the plant will of course only process what is there.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Trucks arrive at the facility from 8am until 3 pm.  Each truck carries 75 tons of berries. Berry processing starts at 9am and continues until 5pm on a normal day. If there are still berries in trucks or in bins, the processing must continue on overtime until all of the day’s deliveries are processed. The plant’s bins can hold up to 2,400 tons of berries.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Simulate a day of processing berries on an hour by hour basis. Do 1000 Monte Carlo trials using 123 as your random number seed. The number of trucks that arrive each hour can be described by a Poisson distribution. The mean arrival rate varies by the hour of the day. The arrival rates are listed below.</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Set up your simulation in the following way. First keep track of how many berries arrive in an hour and add that amount to any unprocessed berries left over from the previous hour. Then subtract the amount processed in that hour. (Either 800 or whatever is available for processing during that hour if the total is less than 800.) In other words, do all your calculations at the end of the hour. You begin the hour with the “left over” berries. Add to that the trucks that arrive in that hour. Subtract the amount processed in that hour. That will tell you how many tons get “carried over” to the next hour.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At the end of the normal workday (5pm), overtime begins. Make one calculation for the hours of overtime needed and any other statistics you are keeping.</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Calculate the amount of overtime the plant must use to finish all of the berries on the average day. From the frequency distribution, the plant will finish the berries 95% of the days with what amount (or less) of overtime? What is the average number of trucks waiting to dump their berries at 5pm?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Hour		Average Trucks			Hour 		Average Trucks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8-9am		12			12-1pm		15</a:t>
          </a:r>
        </a:p>
        <a:p>
          <a:r>
            <a:rPr lang="en-US" sz="1100">
              <a:solidFill>
                <a:schemeClr val="dk1"/>
              </a:solidFill>
              <a:effectLst/>
              <a:latin typeface="+mn-lt"/>
              <a:ea typeface="+mn-ea"/>
              <a:cs typeface="+mn-cs"/>
            </a:rPr>
            <a:t>9-10am		28			1-2pm		10</a:t>
          </a:r>
        </a:p>
        <a:p>
          <a:r>
            <a:rPr lang="en-US" sz="1100">
              <a:solidFill>
                <a:schemeClr val="dk1"/>
              </a:solidFill>
              <a:effectLst/>
              <a:latin typeface="+mn-lt"/>
              <a:ea typeface="+mn-ea"/>
              <a:cs typeface="+mn-cs"/>
            </a:rPr>
            <a:t>10-11am		32			2-3pm		8</a:t>
          </a:r>
        </a:p>
        <a:p>
          <a:r>
            <a:rPr lang="en-US" sz="1100">
              <a:solidFill>
                <a:schemeClr val="dk1"/>
              </a:solidFill>
              <a:effectLst/>
              <a:latin typeface="+mn-lt"/>
              <a:ea typeface="+mn-ea"/>
              <a:cs typeface="+mn-cs"/>
            </a:rPr>
            <a:t>11-12am		23</a:t>
          </a:r>
        </a:p>
        <a:p>
          <a:r>
            <a:rPr lang="en-US" sz="1100">
              <a:solidFill>
                <a:schemeClr val="dk1"/>
              </a:solidFill>
              <a:effectLst/>
              <a:latin typeface="+mn-lt"/>
              <a:ea typeface="+mn-ea"/>
              <a:cs typeface="+mn-cs"/>
            </a:rPr>
            <a:t> </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Poisson"/>
      <definedName name="simOutput"/>
    </definedNames>
    <sheetDataSet>
      <sheetData sheetId="0"/>
      <sheetData sheetId="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08543-005A-4709-ADE5-724A0FB01FB4}">
  <dimension ref="A1"/>
  <sheetViews>
    <sheetView workbookViewId="0">
      <selection activeCell="J36" sqref="J36"/>
    </sheetView>
  </sheetViews>
  <sheetFormatPr defaultRowHeight="15.5" customHeight="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0"/>
  <sheetViews>
    <sheetView workbookViewId="0">
      <selection activeCell="B25" sqref="B25"/>
    </sheetView>
  </sheetViews>
  <sheetFormatPr defaultColWidth="8.90625" defaultRowHeight="12" x14ac:dyDescent="0.3"/>
  <cols>
    <col min="1" max="1" width="17" style="1" bestFit="1" customWidth="1"/>
    <col min="2" max="9" width="13" style="1" customWidth="1"/>
    <col min="10" max="10" width="8.81640625" style="1" customWidth="1"/>
    <col min="11" max="11" width="10.54296875" style="1" customWidth="1"/>
    <col min="12" max="13" width="12.36328125" style="1" customWidth="1"/>
    <col min="14" max="16384" width="8.90625" style="1"/>
  </cols>
  <sheetData>
    <row r="2" spans="1:14" x14ac:dyDescent="0.3">
      <c r="A2" s="3" t="s">
        <v>14</v>
      </c>
      <c r="B2" s="1">
        <v>75</v>
      </c>
      <c r="E2" s="1" t="s">
        <v>18</v>
      </c>
    </row>
    <row r="3" spans="1:14" x14ac:dyDescent="0.3">
      <c r="A3" s="3" t="s">
        <v>15</v>
      </c>
      <c r="B3" s="1">
        <v>800</v>
      </c>
      <c r="E3" s="1" t="s">
        <v>19</v>
      </c>
    </row>
    <row r="4" spans="1:14" x14ac:dyDescent="0.3">
      <c r="A4" s="3" t="s">
        <v>16</v>
      </c>
      <c r="B4" s="1">
        <v>2400</v>
      </c>
      <c r="E4" s="1" t="s">
        <v>18</v>
      </c>
    </row>
    <row r="6" spans="1:14" s="2" customFormat="1" x14ac:dyDescent="0.3">
      <c r="L6" s="16"/>
      <c r="M6" s="16"/>
      <c r="N6" s="16"/>
    </row>
    <row r="7" spans="1:14" s="2" customFormat="1" x14ac:dyDescent="0.3">
      <c r="A7" s="2" t="s">
        <v>0</v>
      </c>
      <c r="B7" s="2" t="s">
        <v>1</v>
      </c>
      <c r="C7" s="2" t="s">
        <v>46</v>
      </c>
      <c r="D7" s="2" t="s">
        <v>47</v>
      </c>
      <c r="E7" s="2" t="s">
        <v>48</v>
      </c>
      <c r="F7" s="2" t="s">
        <v>49</v>
      </c>
      <c r="G7" s="2" t="s">
        <v>50</v>
      </c>
      <c r="H7" s="2" t="s">
        <v>51</v>
      </c>
      <c r="I7" s="18" t="s">
        <v>52</v>
      </c>
      <c r="J7" s="18" t="s">
        <v>53</v>
      </c>
      <c r="K7" s="2" t="s">
        <v>54</v>
      </c>
      <c r="L7" s="16"/>
      <c r="M7" s="16"/>
      <c r="N7" s="16"/>
    </row>
    <row r="8" spans="1:14" s="2" customFormat="1" x14ac:dyDescent="0.3">
      <c r="A8" s="1" t="s">
        <v>2</v>
      </c>
      <c r="B8" s="1">
        <v>12</v>
      </c>
      <c r="C8" s="1" cm="1">
        <f t="array" aca="1" ref="C8" ca="1">[1]!genPoisson(B8)</f>
        <v>11</v>
      </c>
      <c r="D8" s="1">
        <f ca="1">C8*B$2</f>
        <v>825</v>
      </c>
      <c r="E8" s="1">
        <v>0</v>
      </c>
      <c r="F8" s="1">
        <f ca="1">E8+D8</f>
        <v>825</v>
      </c>
      <c r="G8" s="1">
        <v>0</v>
      </c>
      <c r="H8" s="1">
        <f ca="1">F8-G8</f>
        <v>825</v>
      </c>
      <c r="I8" s="19">
        <f ca="1">IF(H8&gt;2400,2400,H8)</f>
        <v>825</v>
      </c>
      <c r="J8" s="20">
        <f ca="1">H8-I8</f>
        <v>0</v>
      </c>
      <c r="K8" s="21">
        <f ca="1">J8/B$2</f>
        <v>0</v>
      </c>
      <c r="L8" s="16"/>
      <c r="M8" s="16"/>
      <c r="N8" s="16"/>
    </row>
    <row r="9" spans="1:14" x14ac:dyDescent="0.3">
      <c r="A9" s="1" t="s">
        <v>4</v>
      </c>
      <c r="B9" s="1">
        <v>28</v>
      </c>
      <c r="C9" s="1" cm="1">
        <f t="array" aca="1" ref="C9" ca="1">[1]!genPoisson(B9)</f>
        <v>27</v>
      </c>
      <c r="D9" s="1">
        <f t="shared" ref="D9:D22" ca="1" si="0">C9*B$2</f>
        <v>2025</v>
      </c>
      <c r="E9" s="1">
        <f ca="1">H8</f>
        <v>825</v>
      </c>
      <c r="F9" s="1">
        <f t="shared" ref="F9:F22" ca="1" si="1">E9+D9</f>
        <v>2850</v>
      </c>
      <c r="G9" s="1">
        <f t="shared" ref="G9:G22" ca="1" si="2">IF(F9&gt;800,800,F9)</f>
        <v>800</v>
      </c>
      <c r="H9" s="1">
        <f t="shared" ref="H9:H22" ca="1" si="3">F9-G9</f>
        <v>2050</v>
      </c>
      <c r="I9" s="19">
        <f t="shared" ref="I9:I22" ca="1" si="4">IF(H9&gt;2400,2400,H9)</f>
        <v>2050</v>
      </c>
      <c r="J9" s="20">
        <f ca="1">H9-I9</f>
        <v>0</v>
      </c>
      <c r="K9" s="21">
        <f t="shared" ref="K9:K22" ca="1" si="5">J9/B$2</f>
        <v>0</v>
      </c>
      <c r="L9" s="17"/>
      <c r="M9" s="17"/>
      <c r="N9" s="17"/>
    </row>
    <row r="10" spans="1:14" x14ac:dyDescent="0.3">
      <c r="A10" s="1" t="s">
        <v>6</v>
      </c>
      <c r="B10" s="1">
        <v>32</v>
      </c>
      <c r="C10" s="1" cm="1">
        <f t="array" aca="1" ref="C10" ca="1">[1]!genPoisson(B10)</f>
        <v>28</v>
      </c>
      <c r="D10" s="1">
        <f t="shared" ca="1" si="0"/>
        <v>2100</v>
      </c>
      <c r="E10" s="1">
        <f ca="1">H9</f>
        <v>2050</v>
      </c>
      <c r="F10" s="1">
        <f t="shared" ca="1" si="1"/>
        <v>4150</v>
      </c>
      <c r="G10" s="1">
        <f t="shared" ca="1" si="2"/>
        <v>800</v>
      </c>
      <c r="H10" s="1">
        <f t="shared" ca="1" si="3"/>
        <v>3350</v>
      </c>
      <c r="I10" s="19">
        <f t="shared" ca="1" si="4"/>
        <v>2400</v>
      </c>
      <c r="J10" s="20">
        <f ca="1">H10-I10</f>
        <v>950</v>
      </c>
      <c r="K10" s="21">
        <f t="shared" ca="1" si="5"/>
        <v>12.666666666666666</v>
      </c>
      <c r="L10" s="17"/>
      <c r="M10" s="17"/>
      <c r="N10" s="17"/>
    </row>
    <row r="11" spans="1:14" x14ac:dyDescent="0.3">
      <c r="A11" s="1" t="s">
        <v>8</v>
      </c>
      <c r="B11" s="1">
        <v>23</v>
      </c>
      <c r="C11" s="1" cm="1">
        <f t="array" aca="1" ref="C11" ca="1">[1]!genPoisson(B11)</f>
        <v>15</v>
      </c>
      <c r="D11" s="1">
        <f t="shared" ca="1" si="0"/>
        <v>1125</v>
      </c>
      <c r="E11" s="1">
        <f ca="1">H10</f>
        <v>3350</v>
      </c>
      <c r="F11" s="1">
        <f t="shared" ca="1" si="1"/>
        <v>4475</v>
      </c>
      <c r="G11" s="1">
        <f t="shared" ca="1" si="2"/>
        <v>800</v>
      </c>
      <c r="H11" s="1">
        <f t="shared" ca="1" si="3"/>
        <v>3675</v>
      </c>
      <c r="I11" s="19">
        <f t="shared" ca="1" si="4"/>
        <v>2400</v>
      </c>
      <c r="J11" s="20">
        <f t="shared" ref="J11:J20" ca="1" si="6">H11-I11</f>
        <v>1275</v>
      </c>
      <c r="K11" s="21">
        <f t="shared" ca="1" si="5"/>
        <v>17</v>
      </c>
      <c r="L11" s="17"/>
      <c r="M11" s="17"/>
      <c r="N11" s="17"/>
    </row>
    <row r="12" spans="1:14" x14ac:dyDescent="0.3">
      <c r="A12" s="1" t="s">
        <v>3</v>
      </c>
      <c r="B12" s="1">
        <v>15</v>
      </c>
      <c r="C12" s="1" cm="1">
        <f t="array" aca="1" ref="C12" ca="1">[1]!genPoisson(B12)</f>
        <v>9</v>
      </c>
      <c r="D12" s="1">
        <f t="shared" ca="1" si="0"/>
        <v>675</v>
      </c>
      <c r="E12" s="1">
        <f ca="1">H11</f>
        <v>3675</v>
      </c>
      <c r="F12" s="1">
        <f t="shared" ca="1" si="1"/>
        <v>4350</v>
      </c>
      <c r="G12" s="1">
        <f t="shared" ca="1" si="2"/>
        <v>800</v>
      </c>
      <c r="H12" s="1">
        <f t="shared" ca="1" si="3"/>
        <v>3550</v>
      </c>
      <c r="I12" s="19">
        <f t="shared" ca="1" si="4"/>
        <v>2400</v>
      </c>
      <c r="J12" s="20">
        <f t="shared" ca="1" si="6"/>
        <v>1150</v>
      </c>
      <c r="K12" s="21">
        <f t="shared" ca="1" si="5"/>
        <v>15.333333333333334</v>
      </c>
      <c r="L12" s="17"/>
      <c r="M12" s="17"/>
      <c r="N12" s="17"/>
    </row>
    <row r="13" spans="1:14" x14ac:dyDescent="0.3">
      <c r="A13" s="1" t="s">
        <v>5</v>
      </c>
      <c r="B13" s="1">
        <v>10</v>
      </c>
      <c r="C13" s="1" cm="1">
        <f t="array" aca="1" ref="C13" ca="1">[1]!genPoisson(B13)</f>
        <v>12</v>
      </c>
      <c r="D13" s="1">
        <f t="shared" ca="1" si="0"/>
        <v>900</v>
      </c>
      <c r="E13" s="1">
        <f t="shared" ref="E13:E22" ca="1" si="7">H12</f>
        <v>3550</v>
      </c>
      <c r="F13" s="1">
        <f t="shared" ca="1" si="1"/>
        <v>4450</v>
      </c>
      <c r="G13" s="1">
        <f t="shared" ca="1" si="2"/>
        <v>800</v>
      </c>
      <c r="H13" s="1">
        <f t="shared" ca="1" si="3"/>
        <v>3650</v>
      </c>
      <c r="I13" s="19">
        <f t="shared" ca="1" si="4"/>
        <v>2400</v>
      </c>
      <c r="J13" s="20">
        <f t="shared" ca="1" si="6"/>
        <v>1250</v>
      </c>
      <c r="K13" s="21">
        <f t="shared" ca="1" si="5"/>
        <v>16.666666666666668</v>
      </c>
      <c r="L13" s="17"/>
      <c r="M13" s="17"/>
      <c r="N13" s="17"/>
    </row>
    <row r="14" spans="1:14" x14ac:dyDescent="0.3">
      <c r="A14" s="1" t="s">
        <v>7</v>
      </c>
      <c r="B14" s="1">
        <v>8</v>
      </c>
      <c r="C14" s="1" cm="1">
        <f t="array" aca="1" ref="C14" ca="1">[1]!genPoisson(B14)</f>
        <v>2</v>
      </c>
      <c r="D14" s="1">
        <f t="shared" ca="1" si="0"/>
        <v>150</v>
      </c>
      <c r="E14" s="1">
        <f t="shared" ca="1" si="7"/>
        <v>3650</v>
      </c>
      <c r="F14" s="1">
        <f t="shared" ca="1" si="1"/>
        <v>3800</v>
      </c>
      <c r="G14" s="1">
        <f t="shared" ca="1" si="2"/>
        <v>800</v>
      </c>
      <c r="H14" s="1">
        <f t="shared" ca="1" si="3"/>
        <v>3000</v>
      </c>
      <c r="I14" s="19">
        <f t="shared" ca="1" si="4"/>
        <v>2400</v>
      </c>
      <c r="J14" s="20">
        <f t="shared" ca="1" si="6"/>
        <v>600</v>
      </c>
      <c r="K14" s="21">
        <f t="shared" ca="1" si="5"/>
        <v>8</v>
      </c>
      <c r="L14" s="17"/>
      <c r="M14" s="17"/>
      <c r="N14" s="17"/>
    </row>
    <row r="15" spans="1:14" x14ac:dyDescent="0.3">
      <c r="A15" s="1" t="s">
        <v>9</v>
      </c>
      <c r="B15" s="1">
        <v>0</v>
      </c>
      <c r="C15" s="1" cm="1">
        <f t="array" aca="1" ref="C15" ca="1">[1]!genPoisson(B15)</f>
        <v>0</v>
      </c>
      <c r="D15" s="1">
        <f t="shared" ca="1" si="0"/>
        <v>0</v>
      </c>
      <c r="E15" s="1">
        <f ca="1">H14</f>
        <v>3000</v>
      </c>
      <c r="F15" s="1">
        <f t="shared" ca="1" si="1"/>
        <v>3000</v>
      </c>
      <c r="G15" s="1">
        <f t="shared" ca="1" si="2"/>
        <v>800</v>
      </c>
      <c r="H15" s="1">
        <f t="shared" ca="1" si="3"/>
        <v>2200</v>
      </c>
      <c r="I15" s="19">
        <f t="shared" ca="1" si="4"/>
        <v>2200</v>
      </c>
      <c r="J15" s="20">
        <f t="shared" ca="1" si="6"/>
        <v>0</v>
      </c>
      <c r="K15" s="21">
        <f t="shared" ca="1" si="5"/>
        <v>0</v>
      </c>
      <c r="L15" s="17"/>
      <c r="M15" s="17"/>
      <c r="N15" s="17"/>
    </row>
    <row r="16" spans="1:14" x14ac:dyDescent="0.3">
      <c r="A16" s="1" t="s">
        <v>10</v>
      </c>
      <c r="B16" s="1">
        <v>0</v>
      </c>
      <c r="C16" s="1" cm="1">
        <f t="array" aca="1" ref="C16" ca="1">[1]!genPoisson(B16)</f>
        <v>0</v>
      </c>
      <c r="D16" s="1">
        <f t="shared" ca="1" si="0"/>
        <v>0</v>
      </c>
      <c r="E16" s="1">
        <f t="shared" ca="1" si="7"/>
        <v>2200</v>
      </c>
      <c r="F16" s="1">
        <f t="shared" ca="1" si="1"/>
        <v>2200</v>
      </c>
      <c r="G16" s="1">
        <f t="shared" ca="1" si="2"/>
        <v>800</v>
      </c>
      <c r="H16" s="1">
        <f t="shared" ca="1" si="3"/>
        <v>1400</v>
      </c>
      <c r="I16" s="19">
        <f t="shared" ca="1" si="4"/>
        <v>1400</v>
      </c>
      <c r="J16" s="20">
        <f t="shared" ca="1" si="6"/>
        <v>0</v>
      </c>
      <c r="K16" s="21">
        <f t="shared" ca="1" si="5"/>
        <v>0</v>
      </c>
      <c r="L16" s="17"/>
      <c r="M16" s="17"/>
      <c r="N16" s="17"/>
    </row>
    <row r="17" spans="1:14" x14ac:dyDescent="0.3">
      <c r="A17" s="1" t="s">
        <v>11</v>
      </c>
      <c r="B17" s="1">
        <v>0</v>
      </c>
      <c r="C17" s="1" cm="1">
        <f t="array" aca="1" ref="C17" ca="1">[1]!genPoisson(B17)</f>
        <v>0</v>
      </c>
      <c r="D17" s="1">
        <f t="shared" ca="1" si="0"/>
        <v>0</v>
      </c>
      <c r="E17" s="1">
        <f t="shared" ca="1" si="7"/>
        <v>1400</v>
      </c>
      <c r="F17" s="1">
        <f t="shared" ca="1" si="1"/>
        <v>1400</v>
      </c>
      <c r="G17" s="1">
        <f t="shared" ca="1" si="2"/>
        <v>800</v>
      </c>
      <c r="H17" s="1">
        <f t="shared" ca="1" si="3"/>
        <v>600</v>
      </c>
      <c r="I17" s="19">
        <f t="shared" ca="1" si="4"/>
        <v>600</v>
      </c>
      <c r="J17" s="20">
        <f t="shared" ca="1" si="6"/>
        <v>0</v>
      </c>
      <c r="K17" s="21">
        <f t="shared" ca="1" si="5"/>
        <v>0</v>
      </c>
      <c r="L17" s="17">
        <f t="shared" ref="L17:L19" ca="1" si="8">IF(G17&gt;0,1,0)</f>
        <v>1</v>
      </c>
      <c r="M17" s="17"/>
      <c r="N17" s="17"/>
    </row>
    <row r="18" spans="1:14" x14ac:dyDescent="0.3">
      <c r="A18" s="1" t="s">
        <v>12</v>
      </c>
      <c r="B18" s="1">
        <v>0</v>
      </c>
      <c r="C18" s="1" cm="1">
        <f t="array" aca="1" ref="C18" ca="1">[1]!genPoisson(B18)</f>
        <v>0</v>
      </c>
      <c r="D18" s="1">
        <f t="shared" ca="1" si="0"/>
        <v>0</v>
      </c>
      <c r="E18" s="1">
        <f t="shared" ca="1" si="7"/>
        <v>600</v>
      </c>
      <c r="F18" s="1">
        <f t="shared" ca="1" si="1"/>
        <v>600</v>
      </c>
      <c r="G18" s="1">
        <f t="shared" ca="1" si="2"/>
        <v>600</v>
      </c>
      <c r="H18" s="1">
        <f t="shared" ca="1" si="3"/>
        <v>0</v>
      </c>
      <c r="I18" s="19">
        <f t="shared" ca="1" si="4"/>
        <v>0</v>
      </c>
      <c r="J18" s="20">
        <f t="shared" ca="1" si="6"/>
        <v>0</v>
      </c>
      <c r="K18" s="21">
        <f t="shared" ca="1" si="5"/>
        <v>0</v>
      </c>
      <c r="L18" s="17">
        <f t="shared" ca="1" si="8"/>
        <v>1</v>
      </c>
      <c r="M18" s="17"/>
      <c r="N18" s="17"/>
    </row>
    <row r="19" spans="1:14" x14ac:dyDescent="0.3">
      <c r="A19" s="1" t="s">
        <v>13</v>
      </c>
      <c r="B19" s="1">
        <v>0</v>
      </c>
      <c r="C19" s="1" cm="1">
        <f t="array" aca="1" ref="C19" ca="1">[1]!genPoisson(B19)</f>
        <v>0</v>
      </c>
      <c r="D19" s="1">
        <f t="shared" ca="1" si="0"/>
        <v>0</v>
      </c>
      <c r="E19" s="1">
        <f t="shared" ca="1" si="7"/>
        <v>0</v>
      </c>
      <c r="F19" s="1">
        <f t="shared" ca="1" si="1"/>
        <v>0</v>
      </c>
      <c r="G19" s="1">
        <f t="shared" ca="1" si="2"/>
        <v>0</v>
      </c>
      <c r="H19" s="1">
        <f t="shared" ca="1" si="3"/>
        <v>0</v>
      </c>
      <c r="I19" s="19">
        <f t="shared" ca="1" si="4"/>
        <v>0</v>
      </c>
      <c r="J19" s="20">
        <f t="shared" ca="1" si="6"/>
        <v>0</v>
      </c>
      <c r="K19" s="21">
        <f t="shared" ca="1" si="5"/>
        <v>0</v>
      </c>
      <c r="L19" s="17">
        <f t="shared" ca="1" si="8"/>
        <v>0</v>
      </c>
      <c r="M19" s="17"/>
      <c r="N19" s="17"/>
    </row>
    <row r="20" spans="1:14" x14ac:dyDescent="0.3">
      <c r="A20" s="1" t="s">
        <v>17</v>
      </c>
      <c r="B20" s="1">
        <v>0</v>
      </c>
      <c r="C20" s="1" cm="1">
        <f t="array" aca="1" ref="C20" ca="1">[1]!genPoisson(B20)</f>
        <v>0</v>
      </c>
      <c r="D20" s="1">
        <f t="shared" ca="1" si="0"/>
        <v>0</v>
      </c>
      <c r="E20" s="1">
        <f t="shared" ca="1" si="7"/>
        <v>0</v>
      </c>
      <c r="F20" s="1">
        <f t="shared" ca="1" si="1"/>
        <v>0</v>
      </c>
      <c r="G20" s="1">
        <f t="shared" ca="1" si="2"/>
        <v>0</v>
      </c>
      <c r="H20" s="1">
        <f t="shared" ca="1" si="3"/>
        <v>0</v>
      </c>
      <c r="I20" s="19">
        <f t="shared" ca="1" si="4"/>
        <v>0</v>
      </c>
      <c r="J20" s="20">
        <f t="shared" ca="1" si="6"/>
        <v>0</v>
      </c>
      <c r="K20" s="21">
        <f t="shared" ca="1" si="5"/>
        <v>0</v>
      </c>
      <c r="L20" s="17">
        <f ca="1">IF(G20&gt;0,1,0)</f>
        <v>0</v>
      </c>
      <c r="M20" s="17"/>
      <c r="N20" s="17"/>
    </row>
    <row r="21" spans="1:14" x14ac:dyDescent="0.3">
      <c r="A21" s="1" t="s">
        <v>20</v>
      </c>
      <c r="B21" s="1">
        <v>0</v>
      </c>
      <c r="C21" s="1" cm="1">
        <f t="array" aca="1" ref="C21" ca="1">[1]!genPoisson(B21)</f>
        <v>0</v>
      </c>
      <c r="D21" s="1">
        <f t="shared" ca="1" si="0"/>
        <v>0</v>
      </c>
      <c r="E21" s="1">
        <f t="shared" ca="1" si="7"/>
        <v>0</v>
      </c>
      <c r="F21" s="1">
        <f t="shared" ca="1" si="1"/>
        <v>0</v>
      </c>
      <c r="G21" s="1">
        <f t="shared" ca="1" si="2"/>
        <v>0</v>
      </c>
      <c r="H21" s="1">
        <f t="shared" ca="1" si="3"/>
        <v>0</v>
      </c>
      <c r="I21" s="19">
        <f t="shared" ca="1" si="4"/>
        <v>0</v>
      </c>
      <c r="J21" s="20">
        <f t="shared" ref="J21:J22" ca="1" si="9">H21-I21</f>
        <v>0</v>
      </c>
      <c r="K21" s="21">
        <f t="shared" ca="1" si="5"/>
        <v>0</v>
      </c>
      <c r="L21" s="17">
        <f ca="1">IF(G21&gt;0,1,0)</f>
        <v>0</v>
      </c>
      <c r="M21" s="17"/>
      <c r="N21" s="17"/>
    </row>
    <row r="22" spans="1:14" x14ac:dyDescent="0.3">
      <c r="A22" s="1" t="s">
        <v>21</v>
      </c>
      <c r="B22" s="1">
        <v>0</v>
      </c>
      <c r="C22" s="1" cm="1">
        <f t="array" aca="1" ref="C22" ca="1">[1]!genPoisson(B22)</f>
        <v>0</v>
      </c>
      <c r="D22" s="1">
        <f t="shared" ca="1" si="0"/>
        <v>0</v>
      </c>
      <c r="E22" s="1">
        <f t="shared" ca="1" si="7"/>
        <v>0</v>
      </c>
      <c r="F22" s="1">
        <f t="shared" ca="1" si="1"/>
        <v>0</v>
      </c>
      <c r="G22" s="1">
        <f t="shared" ca="1" si="2"/>
        <v>0</v>
      </c>
      <c r="H22" s="1">
        <f t="shared" ca="1" si="3"/>
        <v>0</v>
      </c>
      <c r="I22" s="19">
        <f t="shared" ca="1" si="4"/>
        <v>0</v>
      </c>
      <c r="J22" s="20">
        <f t="shared" ca="1" si="9"/>
        <v>0</v>
      </c>
      <c r="K22" s="21">
        <f t="shared" ca="1" si="5"/>
        <v>0</v>
      </c>
      <c r="L22" s="17">
        <f ca="1">IF(G22&gt;0,1,0)</f>
        <v>0</v>
      </c>
      <c r="M22" s="17"/>
      <c r="N22" s="17"/>
    </row>
    <row r="23" spans="1:14" x14ac:dyDescent="0.3">
      <c r="L23" s="17">
        <f ca="1">SUM(L17:L22)</f>
        <v>2</v>
      </c>
      <c r="M23" s="17"/>
      <c r="N23" s="17"/>
    </row>
    <row r="24" spans="1:14" x14ac:dyDescent="0.3">
      <c r="A24" s="1" t="s">
        <v>63</v>
      </c>
      <c r="B24" s="1" cm="1">
        <f t="array" aca="1" ref="B24" ca="1">[1]!simOutput(F17/800,"overtime decimal")</f>
        <v>1.75</v>
      </c>
      <c r="L24" s="17"/>
      <c r="M24" s="17"/>
      <c r="N24" s="17"/>
    </row>
    <row r="25" spans="1:14" x14ac:dyDescent="0.3">
      <c r="A25" s="1" t="s">
        <v>55</v>
      </c>
      <c r="B25" s="1" cm="1">
        <f t="array" aca="1" ref="B25" ca="1">[1]!simOutput(L23,"overtime hour")</f>
        <v>2</v>
      </c>
      <c r="L25" s="17"/>
      <c r="M25" s="17"/>
      <c r="N25" s="17"/>
    </row>
    <row r="26" spans="1:14" x14ac:dyDescent="0.3">
      <c r="A26" s="1" t="s">
        <v>57</v>
      </c>
      <c r="B26" s="1" cm="1">
        <f t="array" aca="1" ref="B26" ca="1">[1]!simOutput(K15,"waiting truck3-4")</f>
        <v>0</v>
      </c>
      <c r="L26" s="17"/>
      <c r="M26" s="17"/>
      <c r="N26" s="17"/>
    </row>
    <row r="27" spans="1:14" x14ac:dyDescent="0.3">
      <c r="A27" s="1" t="s">
        <v>58</v>
      </c>
      <c r="B27" s="1" cm="1">
        <f t="array" aca="1" ref="B27" ca="1">[1]!simOutput(K16,"waiting truck4-5")</f>
        <v>0</v>
      </c>
      <c r="L27" s="17"/>
      <c r="M27" s="17"/>
      <c r="N27" s="17"/>
    </row>
    <row r="28" spans="1:14" x14ac:dyDescent="0.3">
      <c r="A28" s="1" t="s">
        <v>59</v>
      </c>
      <c r="B28" s="1" cm="1">
        <f t="array" aca="1" ref="B28" ca="1">[1]!simOutput(K17,"waiting truck5-6")</f>
        <v>0</v>
      </c>
      <c r="L28" s="17"/>
      <c r="M28" s="17"/>
      <c r="N28" s="17"/>
    </row>
    <row r="29" spans="1:14" x14ac:dyDescent="0.3">
      <c r="L29" s="17"/>
      <c r="M29" s="17"/>
      <c r="N29" s="17"/>
    </row>
    <row r="30" spans="1:14" x14ac:dyDescent="0.3">
      <c r="L30" s="17"/>
      <c r="M30" s="17"/>
      <c r="N30" s="17"/>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1BA4-118D-4E50-B63D-5EC4FA000620}">
  <dimension ref="A1:P47"/>
  <sheetViews>
    <sheetView tabSelected="1" topLeftCell="A28" workbookViewId="0">
      <selection activeCell="G44" sqref="G44"/>
    </sheetView>
  </sheetViews>
  <sheetFormatPr defaultRowHeight="14.5" x14ac:dyDescent="0.35"/>
  <cols>
    <col min="1" max="1" width="17.6328125" bestFit="1" customWidth="1"/>
    <col min="2" max="2" width="32.1796875" bestFit="1" customWidth="1"/>
    <col min="3" max="3" width="20.26953125" bestFit="1" customWidth="1"/>
    <col min="4" max="5" width="11.36328125" bestFit="1" customWidth="1"/>
    <col min="6" max="6" width="14.1796875" bestFit="1" customWidth="1"/>
    <col min="7" max="7" width="15.36328125" bestFit="1" customWidth="1"/>
    <col min="8" max="8" width="12.90625" bestFit="1" customWidth="1"/>
    <col min="9" max="11" width="14.453125" bestFit="1" customWidth="1"/>
  </cols>
  <sheetData>
    <row r="1" spans="1:16" x14ac:dyDescent="0.35">
      <c r="A1" s="22" t="s">
        <v>22</v>
      </c>
      <c r="B1" s="23"/>
    </row>
    <row r="3" spans="1:16" x14ac:dyDescent="0.35">
      <c r="A3" s="4" t="s">
        <v>23</v>
      </c>
      <c r="B3" s="5" t="s">
        <v>45</v>
      </c>
      <c r="C3" s="4" t="s">
        <v>29</v>
      </c>
      <c r="D3" t="s">
        <v>30</v>
      </c>
    </row>
    <row r="4" spans="1:16" x14ac:dyDescent="0.35">
      <c r="B4" s="5"/>
      <c r="C4" s="4" t="s">
        <v>31</v>
      </c>
      <c r="D4" t="s">
        <v>32</v>
      </c>
    </row>
    <row r="5" spans="1:16" x14ac:dyDescent="0.35">
      <c r="A5" s="4" t="s">
        <v>24</v>
      </c>
      <c r="B5" s="6">
        <v>44541</v>
      </c>
      <c r="C5" s="4" t="s">
        <v>33</v>
      </c>
      <c r="D5">
        <v>123</v>
      </c>
    </row>
    <row r="6" spans="1:16" x14ac:dyDescent="0.35">
      <c r="A6" s="4" t="s">
        <v>25</v>
      </c>
      <c r="B6" s="7">
        <v>0.68546296296296294</v>
      </c>
    </row>
    <row r="7" spans="1:16" x14ac:dyDescent="0.35">
      <c r="A7" s="4" t="s">
        <v>26</v>
      </c>
      <c r="B7" s="8">
        <v>2.3148148148148147E-5</v>
      </c>
    </row>
    <row r="8" spans="1:16" x14ac:dyDescent="0.35">
      <c r="A8" s="4" t="s">
        <v>27</v>
      </c>
      <c r="B8" s="5">
        <v>1</v>
      </c>
    </row>
    <row r="9" spans="1:16" x14ac:dyDescent="0.35">
      <c r="A9" s="4" t="s">
        <v>28</v>
      </c>
      <c r="B9" s="5">
        <v>1000</v>
      </c>
    </row>
    <row r="11" spans="1:16" ht="29" x14ac:dyDescent="0.35">
      <c r="A11" s="4" t="s">
        <v>34</v>
      </c>
      <c r="B11" s="4" t="s">
        <v>35</v>
      </c>
      <c r="C11" s="4" t="s">
        <v>37</v>
      </c>
      <c r="D11" s="4" t="s">
        <v>38</v>
      </c>
      <c r="E11" s="11" t="s">
        <v>39</v>
      </c>
      <c r="F11" s="10" t="s">
        <v>42</v>
      </c>
      <c r="G11" s="10" t="s">
        <v>43</v>
      </c>
      <c r="H11" s="10" t="s">
        <v>44</v>
      </c>
    </row>
    <row r="12" spans="1:16" x14ac:dyDescent="0.35">
      <c r="A12" s="9" t="s">
        <v>64</v>
      </c>
      <c r="B12">
        <v>1</v>
      </c>
      <c r="C12">
        <v>1000</v>
      </c>
      <c r="D12" s="15">
        <v>502704.29343859991</v>
      </c>
      <c r="E12" s="13">
        <v>287651.99220318283</v>
      </c>
      <c r="F12" s="13">
        <v>9096.3546884705393</v>
      </c>
      <c r="G12" s="13">
        <v>484875.43824919767</v>
      </c>
      <c r="H12" s="13">
        <v>520533.14862800215</v>
      </c>
      <c r="I12" s="13"/>
      <c r="J12" s="13"/>
      <c r="K12" s="13"/>
      <c r="L12" s="13"/>
      <c r="M12" s="13"/>
      <c r="N12" s="13"/>
      <c r="O12" s="13"/>
      <c r="P12" s="13"/>
    </row>
    <row r="13" spans="1:16" x14ac:dyDescent="0.35">
      <c r="A13" s="9" t="s">
        <v>65</v>
      </c>
      <c r="B13">
        <v>1</v>
      </c>
      <c r="C13">
        <v>1000</v>
      </c>
      <c r="D13" s="15">
        <v>465202.32802459988</v>
      </c>
      <c r="E13" s="13">
        <v>210449.91866006449</v>
      </c>
      <c r="F13" s="13">
        <v>6655.0107636297453</v>
      </c>
      <c r="G13" s="13">
        <v>452158.50692788558</v>
      </c>
      <c r="H13" s="13">
        <v>478246.14912131417</v>
      </c>
      <c r="I13" s="13"/>
      <c r="J13" s="13"/>
      <c r="K13" s="13"/>
      <c r="L13" s="13"/>
      <c r="M13" s="13"/>
      <c r="N13" s="13"/>
      <c r="O13" s="13"/>
      <c r="P13" s="13"/>
    </row>
    <row r="14" spans="1:16" x14ac:dyDescent="0.35">
      <c r="A14" s="9" t="s">
        <v>66</v>
      </c>
      <c r="B14">
        <v>1</v>
      </c>
      <c r="C14">
        <v>1000</v>
      </c>
      <c r="D14" s="15">
        <v>482355.68386600009</v>
      </c>
      <c r="E14" s="13">
        <v>173518.23123460199</v>
      </c>
      <c r="F14" s="13">
        <v>5487.1282626511302</v>
      </c>
      <c r="G14" s="13">
        <v>471600.91247120389</v>
      </c>
      <c r="H14" s="13">
        <v>493110.4552607963</v>
      </c>
      <c r="I14" s="13"/>
      <c r="J14" s="13"/>
      <c r="K14" s="13"/>
      <c r="L14" s="13"/>
      <c r="M14" s="13"/>
      <c r="N14" s="13"/>
      <c r="O14" s="13"/>
      <c r="P14" s="13"/>
    </row>
    <row r="15" spans="1:16" x14ac:dyDescent="0.35">
      <c r="A15" s="9" t="s">
        <v>67</v>
      </c>
      <c r="B15">
        <v>1</v>
      </c>
      <c r="C15">
        <v>1000</v>
      </c>
      <c r="D15" s="15">
        <v>520804.36475930078</v>
      </c>
      <c r="E15" s="13">
        <v>139964.63171824702</v>
      </c>
      <c r="F15" s="13">
        <v>4426.0702809630711</v>
      </c>
      <c r="G15" s="13">
        <v>512129.26700861315</v>
      </c>
      <c r="H15" s="13">
        <v>529479.46250998834</v>
      </c>
      <c r="I15" s="13"/>
      <c r="J15" s="13"/>
      <c r="K15" s="13"/>
      <c r="L15" s="13"/>
      <c r="M15" s="13"/>
      <c r="N15" s="13"/>
      <c r="O15" s="13"/>
      <c r="P15" s="13"/>
    </row>
    <row r="16" spans="1:16" x14ac:dyDescent="0.35">
      <c r="A16" s="9" t="s">
        <v>68</v>
      </c>
      <c r="B16">
        <v>1</v>
      </c>
      <c r="C16">
        <v>1000</v>
      </c>
      <c r="D16" s="15">
        <v>471252.52671259973</v>
      </c>
      <c r="E16" s="13">
        <v>249051.98935700883</v>
      </c>
      <c r="F16" s="13">
        <v>7875.7154216416202</v>
      </c>
      <c r="G16" s="13">
        <v>455816.12448618218</v>
      </c>
      <c r="H16" s="13">
        <v>486688.92893901729</v>
      </c>
      <c r="I16" s="13"/>
      <c r="J16" s="13"/>
      <c r="K16" s="13"/>
      <c r="L16" s="13"/>
      <c r="M16" s="13"/>
      <c r="N16" s="13"/>
      <c r="O16" s="13"/>
      <c r="P16" s="13"/>
    </row>
    <row r="17" spans="1:16" x14ac:dyDescent="0.35">
      <c r="A17" s="9" t="s">
        <v>69</v>
      </c>
      <c r="B17">
        <v>1</v>
      </c>
      <c r="C17">
        <v>1000</v>
      </c>
      <c r="D17" s="15">
        <v>3.9587500000000002</v>
      </c>
      <c r="E17" s="13">
        <v>1.0404373376631595</v>
      </c>
      <c r="F17" s="13">
        <v>3.2901517496972739E-2</v>
      </c>
      <c r="G17" s="13">
        <v>3.8942630257059339</v>
      </c>
      <c r="H17" s="13">
        <v>4.0232369742940666</v>
      </c>
      <c r="I17" s="13"/>
      <c r="J17" s="13"/>
      <c r="K17" s="13"/>
      <c r="L17" s="13"/>
      <c r="M17" s="13"/>
      <c r="N17" s="13"/>
      <c r="O17" s="13"/>
      <c r="P17" s="13"/>
    </row>
    <row r="18" spans="1:16" x14ac:dyDescent="0.35">
      <c r="A18" s="9" t="s">
        <v>56</v>
      </c>
      <c r="B18">
        <v>1</v>
      </c>
      <c r="C18">
        <v>1000</v>
      </c>
      <c r="D18" s="15">
        <v>4.4189999999999996</v>
      </c>
      <c r="E18" s="13">
        <v>1.0190571512321953</v>
      </c>
      <c r="F18" s="13">
        <v>3.2225416637764008E-2</v>
      </c>
      <c r="G18" s="13">
        <v>4.3558381833899817</v>
      </c>
      <c r="H18" s="13">
        <v>4.4821618166100174</v>
      </c>
      <c r="I18" s="13"/>
      <c r="J18" s="13"/>
      <c r="K18" s="13"/>
      <c r="L18" s="13"/>
      <c r="M18" s="13"/>
      <c r="N18" s="13"/>
      <c r="O18" s="13"/>
      <c r="P18" s="13"/>
    </row>
    <row r="19" spans="1:16" x14ac:dyDescent="0.35">
      <c r="A19" s="9" t="s">
        <v>60</v>
      </c>
      <c r="B19">
        <v>1</v>
      </c>
      <c r="C19">
        <v>1000</v>
      </c>
      <c r="D19" s="15">
        <v>21.015999999999991</v>
      </c>
      <c r="E19" s="13">
        <v>10.826893935887876</v>
      </c>
      <c r="F19" s="13">
        <v>0.34237644822470725</v>
      </c>
      <c r="G19" s="13">
        <v>20.344942161479565</v>
      </c>
      <c r="H19" s="13">
        <v>21.687057838520417</v>
      </c>
      <c r="I19" s="13"/>
      <c r="J19" s="13"/>
      <c r="K19" s="13"/>
      <c r="L19" s="13"/>
      <c r="M19" s="13"/>
      <c r="N19" s="13"/>
      <c r="O19" s="13"/>
      <c r="P19" s="13"/>
    </row>
    <row r="20" spans="1:16" x14ac:dyDescent="0.35">
      <c r="A20" s="9" t="s">
        <v>61</v>
      </c>
      <c r="B20">
        <v>1</v>
      </c>
      <c r="C20">
        <v>1000</v>
      </c>
      <c r="D20" s="15">
        <v>11.252666666666652</v>
      </c>
      <c r="E20" s="13">
        <v>9.5355928778200187</v>
      </c>
      <c r="F20" s="13">
        <v>0.30154192333990953</v>
      </c>
      <c r="G20" s="13">
        <v>10.661644496920429</v>
      </c>
      <c r="H20" s="13">
        <v>11.843688836412875</v>
      </c>
      <c r="I20" s="13"/>
      <c r="J20" s="13"/>
      <c r="K20" s="13"/>
      <c r="L20" s="13"/>
      <c r="M20" s="13"/>
      <c r="N20" s="13"/>
      <c r="O20" s="13"/>
      <c r="P20" s="13"/>
    </row>
    <row r="21" spans="1:16" x14ac:dyDescent="0.35">
      <c r="A21" s="9" t="s">
        <v>62</v>
      </c>
      <c r="B21">
        <v>1</v>
      </c>
      <c r="C21">
        <v>1000</v>
      </c>
      <c r="D21" s="15">
        <v>4.1900000000000004</v>
      </c>
      <c r="E21" s="13">
        <v>6.4830494313964575</v>
      </c>
      <c r="F21" s="13">
        <v>0.20501202386672332</v>
      </c>
      <c r="G21" s="13">
        <v>3.7881764332212229</v>
      </c>
      <c r="H21" s="13">
        <v>4.5918235667787783</v>
      </c>
      <c r="I21" s="13"/>
      <c r="J21" s="13"/>
      <c r="K21" s="13"/>
      <c r="L21" s="13"/>
      <c r="M21" s="13"/>
      <c r="N21" s="13"/>
      <c r="O21" s="13"/>
      <c r="P21" s="13"/>
    </row>
    <row r="23" spans="1:16" x14ac:dyDescent="0.35">
      <c r="A23" s="10" t="s">
        <v>34</v>
      </c>
      <c r="B23" s="10">
        <v>0</v>
      </c>
      <c r="C23" s="10">
        <v>1000</v>
      </c>
      <c r="D23" s="10">
        <v>1500</v>
      </c>
      <c r="E23" s="10">
        <v>2000</v>
      </c>
      <c r="F23" s="10">
        <v>500</v>
      </c>
      <c r="G23" s="10" t="s">
        <v>69</v>
      </c>
      <c r="H23" s="10" t="s">
        <v>56</v>
      </c>
      <c r="I23" s="10" t="s">
        <v>60</v>
      </c>
      <c r="J23" s="10" t="s">
        <v>61</v>
      </c>
      <c r="K23" s="10" t="s">
        <v>62</v>
      </c>
    </row>
    <row r="24" spans="1:16" x14ac:dyDescent="0.35">
      <c r="A24" s="10" t="s">
        <v>40</v>
      </c>
      <c r="B24" s="14">
        <v>0</v>
      </c>
      <c r="C24" s="14">
        <v>200000</v>
      </c>
      <c r="D24" s="14">
        <v>300000</v>
      </c>
      <c r="E24" s="14">
        <v>400000</v>
      </c>
      <c r="F24" s="14">
        <v>100000</v>
      </c>
      <c r="G24" s="14">
        <v>0.71875</v>
      </c>
      <c r="H24" s="14">
        <v>1</v>
      </c>
      <c r="I24" s="14">
        <v>0</v>
      </c>
      <c r="J24" s="14">
        <v>0</v>
      </c>
      <c r="K24" s="14">
        <v>0</v>
      </c>
    </row>
    <row r="25" spans="1:16" x14ac:dyDescent="0.35">
      <c r="A25" s="10" t="s">
        <v>36</v>
      </c>
    </row>
    <row r="26" spans="1:16" x14ac:dyDescent="0.35">
      <c r="A26" s="12">
        <v>0.05</v>
      </c>
      <c r="B26" s="14">
        <v>77691.791475000005</v>
      </c>
      <c r="C26" s="14">
        <v>200000</v>
      </c>
      <c r="D26" s="14">
        <v>300000</v>
      </c>
      <c r="E26" s="14">
        <v>400000</v>
      </c>
      <c r="F26" s="14">
        <v>115784.890335</v>
      </c>
      <c r="G26" s="14">
        <v>2.3078125000000003</v>
      </c>
      <c r="H26" s="14">
        <v>3</v>
      </c>
      <c r="I26" s="14">
        <v>3.2833333333333363</v>
      </c>
      <c r="J26" s="14">
        <v>0</v>
      </c>
      <c r="K26" s="14">
        <v>0</v>
      </c>
    </row>
    <row r="27" spans="1:16" x14ac:dyDescent="0.35">
      <c r="A27" s="12">
        <v>0.1</v>
      </c>
      <c r="B27" s="14">
        <v>148603.98511000001</v>
      </c>
      <c r="C27" s="14">
        <v>208304.65048000001</v>
      </c>
      <c r="D27" s="14">
        <v>300000</v>
      </c>
      <c r="E27" s="14">
        <v>400000</v>
      </c>
      <c r="F27" s="14">
        <v>171168.02365000002</v>
      </c>
      <c r="G27" s="14">
        <v>2.6875</v>
      </c>
      <c r="H27" s="14">
        <v>3</v>
      </c>
      <c r="I27" s="14">
        <v>7.333333333333333</v>
      </c>
      <c r="J27" s="14">
        <v>0</v>
      </c>
      <c r="K27" s="14">
        <v>0</v>
      </c>
    </row>
    <row r="28" spans="1:16" x14ac:dyDescent="0.35">
      <c r="A28" s="12">
        <v>0.15</v>
      </c>
      <c r="B28" s="14">
        <v>203357.66118</v>
      </c>
      <c r="C28" s="14">
        <v>238053.32302999997</v>
      </c>
      <c r="D28" s="14">
        <v>300000</v>
      </c>
      <c r="E28" s="14">
        <v>400000</v>
      </c>
      <c r="F28" s="14">
        <v>201454.71235000002</v>
      </c>
      <c r="G28" s="14">
        <v>2.875</v>
      </c>
      <c r="H28" s="14">
        <v>3</v>
      </c>
      <c r="I28" s="14">
        <v>9.3333333333333339</v>
      </c>
      <c r="J28" s="14">
        <v>0</v>
      </c>
      <c r="K28" s="14">
        <v>0</v>
      </c>
    </row>
    <row r="29" spans="1:16" x14ac:dyDescent="0.35">
      <c r="A29" s="12">
        <v>0.2</v>
      </c>
      <c r="B29" s="14">
        <v>243413.21698</v>
      </c>
      <c r="C29" s="14">
        <v>261044.74507999999</v>
      </c>
      <c r="D29" s="14">
        <v>302439.62049999996</v>
      </c>
      <c r="E29" s="14">
        <v>400000</v>
      </c>
      <c r="F29" s="14">
        <v>244353.68432</v>
      </c>
      <c r="G29" s="14">
        <v>3.0625</v>
      </c>
      <c r="H29" s="14">
        <v>4</v>
      </c>
      <c r="I29" s="14">
        <v>11.333333333333334</v>
      </c>
      <c r="J29" s="14">
        <v>0.66666666666666663</v>
      </c>
      <c r="K29" s="14">
        <v>0</v>
      </c>
    </row>
    <row r="30" spans="1:16" x14ac:dyDescent="0.35">
      <c r="A30" s="12">
        <v>0.25</v>
      </c>
      <c r="B30" s="14">
        <v>274775.79087500006</v>
      </c>
      <c r="C30" s="14">
        <v>289157.80709999998</v>
      </c>
      <c r="D30" s="14">
        <v>328840.74859999999</v>
      </c>
      <c r="E30" s="14">
        <v>400000</v>
      </c>
      <c r="F30" s="14">
        <v>269635.45957499999</v>
      </c>
      <c r="G30" s="14">
        <v>3.25</v>
      </c>
      <c r="H30" s="14">
        <v>4</v>
      </c>
      <c r="I30" s="14">
        <v>13.333333333333334</v>
      </c>
      <c r="J30" s="14">
        <v>2.6666666666666665</v>
      </c>
      <c r="K30" s="14">
        <v>0</v>
      </c>
    </row>
    <row r="31" spans="1:16" x14ac:dyDescent="0.35">
      <c r="A31" s="12">
        <v>0.3</v>
      </c>
      <c r="B31" s="14">
        <v>315615.24203999998</v>
      </c>
      <c r="C31" s="14">
        <v>317653.5699</v>
      </c>
      <c r="D31" s="14">
        <v>353168.27314</v>
      </c>
      <c r="E31" s="14">
        <v>400000</v>
      </c>
      <c r="F31" s="14">
        <v>303711.87736000004</v>
      </c>
      <c r="G31" s="14">
        <v>3.4375</v>
      </c>
      <c r="H31" s="14">
        <v>4</v>
      </c>
      <c r="I31" s="14">
        <v>15.333333333333336</v>
      </c>
      <c r="J31" s="14">
        <v>4.666666666666667</v>
      </c>
      <c r="K31" s="14">
        <v>0</v>
      </c>
    </row>
    <row r="32" spans="1:16" x14ac:dyDescent="0.35">
      <c r="A32" s="12">
        <v>0.35</v>
      </c>
      <c r="B32" s="14">
        <v>351723.31551499997</v>
      </c>
      <c r="C32" s="14">
        <v>348168.17114499997</v>
      </c>
      <c r="D32" s="14">
        <v>373565.31936999998</v>
      </c>
      <c r="E32" s="14">
        <v>415805.52626499999</v>
      </c>
      <c r="F32" s="14">
        <v>333944.01939499995</v>
      </c>
      <c r="G32" s="14">
        <v>3.53125</v>
      </c>
      <c r="H32" s="14">
        <v>4</v>
      </c>
      <c r="I32" s="14">
        <v>16.333333333333332</v>
      </c>
      <c r="J32" s="14">
        <v>5.666666666666667</v>
      </c>
      <c r="K32" s="14">
        <v>0</v>
      </c>
    </row>
    <row r="33" spans="1:11" x14ac:dyDescent="0.35">
      <c r="A33" s="12">
        <v>0.4</v>
      </c>
      <c r="B33" s="14">
        <v>388089.70296000002</v>
      </c>
      <c r="C33" s="14">
        <v>373725.51425999997</v>
      </c>
      <c r="D33" s="14">
        <v>397818.86541999999</v>
      </c>
      <c r="E33" s="14">
        <v>434880.79306000005</v>
      </c>
      <c r="F33" s="14">
        <v>373709.19706000003</v>
      </c>
      <c r="G33" s="14">
        <v>3.625</v>
      </c>
      <c r="H33" s="14">
        <v>4</v>
      </c>
      <c r="I33" s="14">
        <v>17.333333333333332</v>
      </c>
      <c r="J33" s="14">
        <v>6.666666666666667</v>
      </c>
      <c r="K33" s="14">
        <v>0</v>
      </c>
    </row>
    <row r="34" spans="1:11" x14ac:dyDescent="0.35">
      <c r="A34" s="12">
        <v>0.45</v>
      </c>
      <c r="B34" s="14">
        <v>431665.90254000004</v>
      </c>
      <c r="C34" s="14">
        <v>405317.89112500002</v>
      </c>
      <c r="D34" s="14">
        <v>425215.74856500002</v>
      </c>
      <c r="E34" s="14">
        <v>456918.23218499997</v>
      </c>
      <c r="F34" s="14">
        <v>408921.80192</v>
      </c>
      <c r="G34" s="14">
        <v>3.8125</v>
      </c>
      <c r="H34" s="14">
        <v>4</v>
      </c>
      <c r="I34" s="14">
        <v>19.333333333333332</v>
      </c>
      <c r="J34" s="14">
        <v>8.6666666666666661</v>
      </c>
      <c r="K34" s="14">
        <v>0</v>
      </c>
    </row>
    <row r="35" spans="1:11" x14ac:dyDescent="0.35">
      <c r="A35" s="12">
        <v>0.5</v>
      </c>
      <c r="B35" s="14">
        <v>474978.00600000005</v>
      </c>
      <c r="C35" s="14">
        <v>432913.49255000002</v>
      </c>
      <c r="D35" s="14">
        <v>448437.77379999997</v>
      </c>
      <c r="E35" s="14">
        <v>476405.14919999999</v>
      </c>
      <c r="F35" s="14">
        <v>443038.48389999999</v>
      </c>
      <c r="G35" s="14">
        <v>3.90625</v>
      </c>
      <c r="H35" s="14">
        <v>4</v>
      </c>
      <c r="I35" s="14">
        <v>20.333333333333332</v>
      </c>
      <c r="J35" s="14">
        <v>9.6666666666666661</v>
      </c>
      <c r="K35" s="14">
        <v>0</v>
      </c>
    </row>
    <row r="36" spans="1:11" x14ac:dyDescent="0.35">
      <c r="A36" s="12">
        <v>0.55000000000000004</v>
      </c>
      <c r="B36" s="14">
        <v>520840.35377500003</v>
      </c>
      <c r="C36" s="14">
        <v>466401.68454500014</v>
      </c>
      <c r="D36" s="14">
        <v>470994.46425500012</v>
      </c>
      <c r="E36" s="14">
        <v>494446.35921999998</v>
      </c>
      <c r="F36" s="14">
        <v>485594.02072500001</v>
      </c>
      <c r="G36" s="14">
        <v>4.09375</v>
      </c>
      <c r="H36" s="14">
        <v>5</v>
      </c>
      <c r="I36" s="14">
        <v>22.333333333333332</v>
      </c>
      <c r="J36" s="14">
        <v>11.666666666666666</v>
      </c>
      <c r="K36" s="14">
        <v>1</v>
      </c>
    </row>
    <row r="37" spans="1:11" x14ac:dyDescent="0.35">
      <c r="A37" s="12">
        <v>0.6</v>
      </c>
      <c r="B37" s="14">
        <v>557835.85187999997</v>
      </c>
      <c r="C37" s="14">
        <v>501228.68023999996</v>
      </c>
      <c r="D37" s="14">
        <v>497838.15878000006</v>
      </c>
      <c r="E37" s="14">
        <v>518437.39971999999</v>
      </c>
      <c r="F37" s="14">
        <v>520501.71915999998</v>
      </c>
      <c r="G37" s="14">
        <v>4.1875</v>
      </c>
      <c r="H37" s="14">
        <v>5</v>
      </c>
      <c r="I37" s="14">
        <v>23.333333333333332</v>
      </c>
      <c r="J37" s="14">
        <v>12.666666666666666</v>
      </c>
      <c r="K37" s="14">
        <v>2</v>
      </c>
    </row>
    <row r="38" spans="1:11" x14ac:dyDescent="0.35">
      <c r="A38" s="12">
        <v>0.65</v>
      </c>
      <c r="B38" s="14">
        <v>602214.928525</v>
      </c>
      <c r="C38" s="14">
        <v>529213.14694000012</v>
      </c>
      <c r="D38" s="14">
        <v>527324.9598500001</v>
      </c>
      <c r="E38" s="14">
        <v>544059.59217000008</v>
      </c>
      <c r="F38" s="14">
        <v>552444.70799999998</v>
      </c>
      <c r="G38" s="14">
        <v>4.375</v>
      </c>
      <c r="H38" s="14">
        <v>5</v>
      </c>
      <c r="I38" s="14">
        <v>25.333333333333332</v>
      </c>
      <c r="J38" s="14">
        <v>14.666666666666666</v>
      </c>
      <c r="K38" s="14">
        <v>4</v>
      </c>
    </row>
    <row r="39" spans="1:11" x14ac:dyDescent="0.35">
      <c r="A39" s="12">
        <v>0.7</v>
      </c>
      <c r="B39" s="14">
        <v>646679.70053000003</v>
      </c>
      <c r="C39" s="14">
        <v>554300.50067999994</v>
      </c>
      <c r="D39" s="14">
        <v>555502.46543999994</v>
      </c>
      <c r="E39" s="14">
        <v>568039.33149000001</v>
      </c>
      <c r="F39" s="14">
        <v>592239.60200999992</v>
      </c>
      <c r="G39" s="14">
        <v>4.46875</v>
      </c>
      <c r="H39" s="14">
        <v>5</v>
      </c>
      <c r="I39" s="14">
        <v>26.333333333333332</v>
      </c>
      <c r="J39" s="14">
        <v>15.666666666666666</v>
      </c>
      <c r="K39" s="14">
        <v>5</v>
      </c>
    </row>
    <row r="40" spans="1:11" x14ac:dyDescent="0.35">
      <c r="A40" s="12">
        <v>0.75</v>
      </c>
      <c r="B40" s="14">
        <v>690150.886375</v>
      </c>
      <c r="C40" s="14">
        <v>585934.70022500004</v>
      </c>
      <c r="D40" s="14">
        <v>585934.70022500004</v>
      </c>
      <c r="E40" s="14">
        <v>595280.28554999991</v>
      </c>
      <c r="F40" s="14">
        <v>627740.37560000003</v>
      </c>
      <c r="G40" s="14">
        <v>4.5625</v>
      </c>
      <c r="H40" s="14">
        <v>5</v>
      </c>
      <c r="I40" s="14">
        <v>27.333333333333332</v>
      </c>
      <c r="J40" s="14">
        <v>16.666666666666668</v>
      </c>
      <c r="K40" s="14">
        <v>6</v>
      </c>
    </row>
    <row r="41" spans="1:11" x14ac:dyDescent="0.35">
      <c r="A41" s="12">
        <v>0.8</v>
      </c>
      <c r="B41" s="14">
        <v>750990.71653999994</v>
      </c>
      <c r="C41" s="14">
        <v>629642.42556000012</v>
      </c>
      <c r="D41" s="14">
        <v>617577.86829999997</v>
      </c>
      <c r="E41" s="14">
        <v>628809.15882000001</v>
      </c>
      <c r="F41" s="14">
        <v>672546.0168000001</v>
      </c>
      <c r="G41" s="14">
        <v>4.75</v>
      </c>
      <c r="H41" s="14">
        <v>5</v>
      </c>
      <c r="I41" s="14">
        <v>29.333333333333332</v>
      </c>
      <c r="J41" s="14">
        <v>18.666666666666668</v>
      </c>
      <c r="K41" s="14">
        <v>8</v>
      </c>
    </row>
    <row r="42" spans="1:11" x14ac:dyDescent="0.35">
      <c r="A42" s="12">
        <v>0.85</v>
      </c>
      <c r="B42" s="14">
        <v>815626.67233500001</v>
      </c>
      <c r="C42" s="14">
        <v>689558.00772499992</v>
      </c>
      <c r="D42" s="14">
        <v>659321.43006499985</v>
      </c>
      <c r="E42" s="14">
        <v>665004.70835999993</v>
      </c>
      <c r="F42" s="14">
        <v>738341.77708499995</v>
      </c>
      <c r="G42" s="14">
        <v>5.03125</v>
      </c>
      <c r="H42" s="14">
        <v>6</v>
      </c>
      <c r="I42" s="14">
        <v>32.333333333333336</v>
      </c>
      <c r="J42" s="14">
        <v>21.666666666666668</v>
      </c>
      <c r="K42" s="14">
        <v>11</v>
      </c>
    </row>
    <row r="43" spans="1:11" x14ac:dyDescent="0.35">
      <c r="A43" s="12">
        <v>0.9</v>
      </c>
      <c r="B43" s="14">
        <v>887044.46843000012</v>
      </c>
      <c r="C43" s="14">
        <v>764411.73300999997</v>
      </c>
      <c r="D43" s="14">
        <v>729427.78930000006</v>
      </c>
      <c r="E43" s="14">
        <v>722030.61789000011</v>
      </c>
      <c r="F43" s="14">
        <v>810517.95464999997</v>
      </c>
      <c r="G43" s="14">
        <v>5.3125</v>
      </c>
      <c r="H43" s="14">
        <v>6</v>
      </c>
      <c r="I43" s="14">
        <v>35.333333333333336</v>
      </c>
      <c r="J43" s="14">
        <v>24.666666666666668</v>
      </c>
      <c r="K43" s="14">
        <v>14</v>
      </c>
    </row>
    <row r="44" spans="1:11" x14ac:dyDescent="0.35">
      <c r="A44" s="12">
        <v>0.95</v>
      </c>
      <c r="B44" s="14">
        <v>1026446.8580399998</v>
      </c>
      <c r="C44" s="14">
        <v>860296.04704499978</v>
      </c>
      <c r="D44" s="14">
        <v>810731.99062000006</v>
      </c>
      <c r="E44" s="14">
        <v>802903.4411249999</v>
      </c>
      <c r="F44" s="14">
        <v>920948.79429999972</v>
      </c>
      <c r="G44" s="14">
        <v>5.78125</v>
      </c>
      <c r="H44" s="14">
        <v>6</v>
      </c>
      <c r="I44" s="14">
        <v>40.333333333333336</v>
      </c>
      <c r="J44" s="14">
        <v>29.666666666666668</v>
      </c>
      <c r="K44" s="14">
        <v>19</v>
      </c>
    </row>
    <row r="45" spans="1:11" x14ac:dyDescent="0.35">
      <c r="A45" s="12">
        <v>1</v>
      </c>
      <c r="B45" s="14">
        <v>1456055.6629000001</v>
      </c>
      <c r="C45" s="14">
        <v>1356055.6629000001</v>
      </c>
      <c r="D45" s="14">
        <v>1306055.6629000001</v>
      </c>
      <c r="E45" s="14">
        <v>1256055.6629000001</v>
      </c>
      <c r="F45" s="14">
        <v>1406055.6629000001</v>
      </c>
      <c r="G45" s="14">
        <v>7.5625</v>
      </c>
      <c r="H45" s="14">
        <v>6</v>
      </c>
      <c r="I45" s="14">
        <v>59.333333333333336</v>
      </c>
      <c r="J45" s="14">
        <v>48.666666666666664</v>
      </c>
      <c r="K45" s="14">
        <v>38</v>
      </c>
    </row>
    <row r="47" spans="1:11" x14ac:dyDescent="0.35">
      <c r="A47" s="10" t="s">
        <v>41</v>
      </c>
      <c r="B47" s="14">
        <v>1456055.6629000001</v>
      </c>
      <c r="C47" s="14">
        <v>1356055.6629000001</v>
      </c>
      <c r="D47" s="14">
        <v>1306055.6629000001</v>
      </c>
      <c r="E47" s="14">
        <v>1256055.6629000001</v>
      </c>
      <c r="F47" s="14">
        <v>1406055.6629000001</v>
      </c>
      <c r="G47" s="14">
        <v>7.5625</v>
      </c>
      <c r="H47" s="14">
        <v>6</v>
      </c>
      <c r="I47" s="14">
        <v>59.333333333333336</v>
      </c>
      <c r="J47" s="14">
        <v>48.666666666666664</v>
      </c>
      <c r="K47" s="14">
        <v>38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54E4-266A-45A5-9471-884BBA0A0B5E}">
  <dimension ref="A1:K10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16.6328125" style="26" bestFit="1" customWidth="1"/>
    <col min="2" max="6" width="11.81640625" style="5" bestFit="1" customWidth="1"/>
    <col min="7" max="7" width="15.36328125" style="5" bestFit="1" customWidth="1"/>
    <col min="8" max="8" width="12.90625" style="5" bestFit="1" customWidth="1"/>
    <col min="9" max="11" width="14.453125" style="5" bestFit="1" customWidth="1"/>
    <col min="12" max="16384" width="8.7265625" style="5"/>
  </cols>
  <sheetData>
    <row r="1" spans="1:11" s="25" customFormat="1" x14ac:dyDescent="0.35">
      <c r="A1" s="24" t="s">
        <v>34</v>
      </c>
      <c r="B1" s="25">
        <v>0</v>
      </c>
      <c r="C1" s="25">
        <v>1000</v>
      </c>
      <c r="D1" s="25">
        <v>1500</v>
      </c>
      <c r="E1" s="25">
        <v>2000</v>
      </c>
      <c r="F1" s="25">
        <v>500</v>
      </c>
      <c r="G1" s="25" t="s">
        <v>69</v>
      </c>
      <c r="H1" s="25" t="s">
        <v>56</v>
      </c>
      <c r="I1" s="25" t="s">
        <v>60</v>
      </c>
      <c r="J1" s="25" t="s">
        <v>61</v>
      </c>
      <c r="K1" s="25" t="s">
        <v>62</v>
      </c>
    </row>
    <row r="2" spans="1:11" x14ac:dyDescent="0.35">
      <c r="A2" s="26" t="s">
        <v>35</v>
      </c>
      <c r="B2" s="5">
        <v>1</v>
      </c>
      <c r="C2" s="5">
        <v>1</v>
      </c>
      <c r="D2" s="5">
        <v>1</v>
      </c>
      <c r="E2" s="5">
        <v>1</v>
      </c>
      <c r="F2" s="5">
        <v>1</v>
      </c>
      <c r="G2" s="5">
        <v>1</v>
      </c>
      <c r="H2" s="5">
        <v>1</v>
      </c>
      <c r="I2" s="5">
        <v>1</v>
      </c>
      <c r="J2" s="5">
        <v>1</v>
      </c>
      <c r="K2" s="5">
        <v>1</v>
      </c>
    </row>
    <row r="3" spans="1:11" x14ac:dyDescent="0.35">
      <c r="A3" s="26" t="s">
        <v>37</v>
      </c>
      <c r="B3" s="5">
        <v>1000</v>
      </c>
      <c r="C3" s="5">
        <v>1000</v>
      </c>
      <c r="D3" s="5">
        <v>1000</v>
      </c>
      <c r="E3" s="5">
        <v>1000</v>
      </c>
      <c r="F3" s="5">
        <v>1000</v>
      </c>
      <c r="G3" s="5">
        <v>1000</v>
      </c>
      <c r="H3" s="5">
        <v>1000</v>
      </c>
      <c r="I3" s="5">
        <v>1000</v>
      </c>
      <c r="J3" s="5">
        <v>1000</v>
      </c>
      <c r="K3" s="5">
        <v>1000</v>
      </c>
    </row>
    <row r="4" spans="1:11" x14ac:dyDescent="0.35">
      <c r="A4" s="26" t="s">
        <v>38</v>
      </c>
      <c r="B4" s="5">
        <v>502704.29343859991</v>
      </c>
      <c r="C4" s="5">
        <v>465202.32802459988</v>
      </c>
      <c r="D4" s="5">
        <v>482355.68386600009</v>
      </c>
      <c r="E4" s="5">
        <v>520804.36475930078</v>
      </c>
      <c r="F4" s="5">
        <v>471252.52671259973</v>
      </c>
      <c r="G4" s="5">
        <v>3.9587500000000002</v>
      </c>
      <c r="H4" s="5">
        <v>4.4189999999999996</v>
      </c>
      <c r="I4" s="5">
        <v>21.015999999999991</v>
      </c>
      <c r="J4" s="5">
        <v>11.252666666666652</v>
      </c>
      <c r="K4" s="5">
        <v>4.1900000000000004</v>
      </c>
    </row>
    <row r="5" spans="1:11" x14ac:dyDescent="0.35">
      <c r="A5" s="26" t="s">
        <v>70</v>
      </c>
      <c r="B5" s="5">
        <v>287651.99220318283</v>
      </c>
      <c r="C5" s="5">
        <v>210449.91866006449</v>
      </c>
      <c r="D5" s="5">
        <v>173518.23123460199</v>
      </c>
      <c r="E5" s="5">
        <v>139964.63171824702</v>
      </c>
      <c r="F5" s="5">
        <v>249051.98935700883</v>
      </c>
      <c r="G5" s="5">
        <v>1.0404373376631595</v>
      </c>
      <c r="H5" s="5">
        <v>1.0190571512321953</v>
      </c>
      <c r="I5" s="5">
        <v>10.826893935887876</v>
      </c>
      <c r="J5" s="5">
        <v>9.5355928778200187</v>
      </c>
      <c r="K5" s="5">
        <v>6.4830494313964575</v>
      </c>
    </row>
    <row r="6" spans="1:11" x14ac:dyDescent="0.35">
      <c r="A6" s="26">
        <v>0</v>
      </c>
      <c r="B6" s="5">
        <v>0</v>
      </c>
      <c r="C6" s="5">
        <v>200000</v>
      </c>
      <c r="D6" s="5">
        <v>300000</v>
      </c>
      <c r="E6" s="5">
        <v>400000</v>
      </c>
      <c r="F6" s="5">
        <v>100000</v>
      </c>
      <c r="G6" s="5">
        <v>0.71875</v>
      </c>
      <c r="H6" s="5">
        <v>1</v>
      </c>
      <c r="I6" s="5">
        <v>0</v>
      </c>
      <c r="J6" s="5">
        <v>0</v>
      </c>
      <c r="K6" s="5">
        <v>0</v>
      </c>
    </row>
    <row r="7" spans="1:11" x14ac:dyDescent="0.35">
      <c r="A7" s="26">
        <v>0.01</v>
      </c>
      <c r="B7" s="5">
        <v>0</v>
      </c>
      <c r="C7" s="5">
        <v>200000</v>
      </c>
      <c r="D7" s="5">
        <v>300000</v>
      </c>
      <c r="E7" s="5">
        <v>400000</v>
      </c>
      <c r="F7" s="5">
        <v>100000</v>
      </c>
      <c r="G7" s="5">
        <v>1.5615625000000002</v>
      </c>
      <c r="H7" s="5">
        <v>2</v>
      </c>
      <c r="I7" s="5">
        <v>0</v>
      </c>
      <c r="J7" s="5">
        <v>0</v>
      </c>
      <c r="K7" s="5">
        <v>0</v>
      </c>
    </row>
    <row r="8" spans="1:11" x14ac:dyDescent="0.35">
      <c r="A8" s="26">
        <v>0.02</v>
      </c>
      <c r="B8" s="5">
        <v>29584.867330000001</v>
      </c>
      <c r="C8" s="5">
        <v>200000</v>
      </c>
      <c r="D8" s="5">
        <v>300000</v>
      </c>
      <c r="E8" s="5">
        <v>400000</v>
      </c>
      <c r="F8" s="5">
        <v>100000</v>
      </c>
      <c r="G8" s="5">
        <v>1.8418749999999999</v>
      </c>
      <c r="H8" s="5">
        <v>2</v>
      </c>
      <c r="I8" s="5">
        <v>0</v>
      </c>
      <c r="J8" s="5">
        <v>0</v>
      </c>
      <c r="K8" s="5">
        <v>0</v>
      </c>
    </row>
    <row r="9" spans="1:11" x14ac:dyDescent="0.35">
      <c r="A9" s="26">
        <v>0.03</v>
      </c>
      <c r="B9" s="5">
        <v>51596.921283999989</v>
      </c>
      <c r="C9" s="5">
        <v>200000</v>
      </c>
      <c r="D9" s="5">
        <v>300000</v>
      </c>
      <c r="E9" s="5">
        <v>400000</v>
      </c>
      <c r="F9" s="5">
        <v>100000</v>
      </c>
      <c r="G9" s="5">
        <v>2.03125</v>
      </c>
      <c r="H9" s="5">
        <v>3</v>
      </c>
      <c r="I9" s="5">
        <v>0.33333333333333331</v>
      </c>
      <c r="J9" s="5">
        <v>0</v>
      </c>
      <c r="K9" s="5">
        <v>0</v>
      </c>
    </row>
    <row r="10" spans="1:11" x14ac:dyDescent="0.35">
      <c r="A10" s="26">
        <v>0.04</v>
      </c>
      <c r="B10" s="5">
        <v>60236.996908000001</v>
      </c>
      <c r="C10" s="5">
        <v>200000</v>
      </c>
      <c r="D10" s="5">
        <v>300000</v>
      </c>
      <c r="E10" s="5">
        <v>400000</v>
      </c>
      <c r="F10" s="5">
        <v>103339.54156400001</v>
      </c>
      <c r="G10" s="5">
        <v>2.21875</v>
      </c>
      <c r="H10" s="5">
        <v>3</v>
      </c>
      <c r="I10" s="5">
        <v>2.3333333333333335</v>
      </c>
      <c r="J10" s="5">
        <v>0</v>
      </c>
      <c r="K10" s="5">
        <v>0</v>
      </c>
    </row>
    <row r="11" spans="1:11" x14ac:dyDescent="0.35">
      <c r="A11" s="26">
        <v>0.05</v>
      </c>
      <c r="B11" s="5">
        <v>77691.791475000005</v>
      </c>
      <c r="C11" s="5">
        <v>200000</v>
      </c>
      <c r="D11" s="5">
        <v>300000</v>
      </c>
      <c r="E11" s="5">
        <v>400000</v>
      </c>
      <c r="F11" s="5">
        <v>115784.890335</v>
      </c>
      <c r="G11" s="5">
        <v>2.3078125000000003</v>
      </c>
      <c r="H11" s="5">
        <v>3</v>
      </c>
      <c r="I11" s="5">
        <v>3.2833333333333363</v>
      </c>
      <c r="J11" s="5">
        <v>0</v>
      </c>
      <c r="K11" s="5">
        <v>0</v>
      </c>
    </row>
    <row r="12" spans="1:11" x14ac:dyDescent="0.35">
      <c r="A12" s="26">
        <v>0.06</v>
      </c>
      <c r="B12" s="5">
        <v>109452.49062799999</v>
      </c>
      <c r="C12" s="5">
        <v>200000</v>
      </c>
      <c r="D12" s="5">
        <v>300000</v>
      </c>
      <c r="E12" s="5">
        <v>400000</v>
      </c>
      <c r="F12" s="5">
        <v>129636.01079199999</v>
      </c>
      <c r="G12" s="5">
        <v>2.40625</v>
      </c>
      <c r="H12" s="5">
        <v>3</v>
      </c>
      <c r="I12" s="5">
        <v>4.333333333333333</v>
      </c>
      <c r="J12" s="5">
        <v>0</v>
      </c>
      <c r="K12" s="5">
        <v>0</v>
      </c>
    </row>
    <row r="13" spans="1:11" x14ac:dyDescent="0.35">
      <c r="A13" s="26">
        <v>7.0000000000000007E-2</v>
      </c>
      <c r="B13" s="5">
        <v>120777.66849900001</v>
      </c>
      <c r="C13" s="5">
        <v>200000</v>
      </c>
      <c r="D13" s="5">
        <v>300000</v>
      </c>
      <c r="E13" s="5">
        <v>400000</v>
      </c>
      <c r="F13" s="5">
        <v>138643.65543300001</v>
      </c>
      <c r="G13" s="5">
        <v>2.5</v>
      </c>
      <c r="H13" s="5">
        <v>3</v>
      </c>
      <c r="I13" s="5">
        <v>5.333333333333333</v>
      </c>
      <c r="J13" s="5">
        <v>0</v>
      </c>
      <c r="K13" s="5">
        <v>0</v>
      </c>
    </row>
    <row r="14" spans="1:11" x14ac:dyDescent="0.35">
      <c r="A14" s="26">
        <v>0.08</v>
      </c>
      <c r="B14" s="5">
        <v>129138.377588</v>
      </c>
      <c r="C14" s="5">
        <v>200000</v>
      </c>
      <c r="D14" s="5">
        <v>300000</v>
      </c>
      <c r="E14" s="5">
        <v>400000</v>
      </c>
      <c r="F14" s="5">
        <v>155842.49477600001</v>
      </c>
      <c r="G14" s="5">
        <v>2.59375</v>
      </c>
      <c r="H14" s="5">
        <v>3</v>
      </c>
      <c r="I14" s="5">
        <v>6.333333333333333</v>
      </c>
      <c r="J14" s="5">
        <v>0</v>
      </c>
      <c r="K14" s="5">
        <v>0</v>
      </c>
    </row>
    <row r="15" spans="1:11" x14ac:dyDescent="0.35">
      <c r="A15" s="26">
        <v>0.09</v>
      </c>
      <c r="B15" s="5">
        <v>139353.840249</v>
      </c>
      <c r="C15" s="5">
        <v>200033.38708099996</v>
      </c>
      <c r="D15" s="5">
        <v>300000</v>
      </c>
      <c r="E15" s="5">
        <v>400000</v>
      </c>
      <c r="F15" s="5">
        <v>162120.55616899999</v>
      </c>
      <c r="G15" s="5">
        <v>2.59375</v>
      </c>
      <c r="H15" s="5">
        <v>3</v>
      </c>
      <c r="I15" s="5">
        <v>6.333333333333333</v>
      </c>
      <c r="J15" s="5">
        <v>0</v>
      </c>
      <c r="K15" s="5">
        <v>0</v>
      </c>
    </row>
    <row r="16" spans="1:11" x14ac:dyDescent="0.35">
      <c r="A16" s="26">
        <v>0.1</v>
      </c>
      <c r="B16" s="5">
        <v>148603.98511000001</v>
      </c>
      <c r="C16" s="5">
        <v>208304.65048000001</v>
      </c>
      <c r="D16" s="5">
        <v>300000</v>
      </c>
      <c r="E16" s="5">
        <v>400000</v>
      </c>
      <c r="F16" s="5">
        <v>171168.02365000002</v>
      </c>
      <c r="G16" s="5">
        <v>2.6875</v>
      </c>
      <c r="H16" s="5">
        <v>3</v>
      </c>
      <c r="I16" s="5">
        <v>7.333333333333333</v>
      </c>
      <c r="J16" s="5">
        <v>0</v>
      </c>
      <c r="K16" s="5">
        <v>0</v>
      </c>
    </row>
    <row r="17" spans="1:11" x14ac:dyDescent="0.35">
      <c r="A17" s="26">
        <v>0.11</v>
      </c>
      <c r="B17" s="5">
        <v>161825.47706599999</v>
      </c>
      <c r="C17" s="5">
        <v>214248.367769</v>
      </c>
      <c r="D17" s="5">
        <v>300000</v>
      </c>
      <c r="E17" s="5">
        <v>400000</v>
      </c>
      <c r="F17" s="5">
        <v>176994.12537699999</v>
      </c>
      <c r="G17" s="5">
        <v>2.6875</v>
      </c>
      <c r="H17" s="5">
        <v>3</v>
      </c>
      <c r="I17" s="5">
        <v>7.333333333333333</v>
      </c>
      <c r="J17" s="5">
        <v>0</v>
      </c>
      <c r="K17" s="5">
        <v>0</v>
      </c>
    </row>
    <row r="18" spans="1:11" x14ac:dyDescent="0.35">
      <c r="A18" s="26">
        <v>0.12</v>
      </c>
      <c r="B18" s="5">
        <v>175115.75298399999</v>
      </c>
      <c r="C18" s="5">
        <v>221159.57605999999</v>
      </c>
      <c r="D18" s="5">
        <v>300000</v>
      </c>
      <c r="E18" s="5">
        <v>400000</v>
      </c>
      <c r="F18" s="5">
        <v>183549.29567600001</v>
      </c>
      <c r="G18" s="5">
        <v>2.78125</v>
      </c>
      <c r="H18" s="5">
        <v>3</v>
      </c>
      <c r="I18" s="5">
        <v>8.3333333333333339</v>
      </c>
      <c r="J18" s="5">
        <v>0</v>
      </c>
      <c r="K18" s="5">
        <v>0</v>
      </c>
    </row>
    <row r="19" spans="1:11" x14ac:dyDescent="0.35">
      <c r="A19" s="26">
        <v>0.13</v>
      </c>
      <c r="B19" s="5">
        <v>184510.10616200001</v>
      </c>
      <c r="C19" s="5">
        <v>225393.60766500002</v>
      </c>
      <c r="D19" s="5">
        <v>300000</v>
      </c>
      <c r="E19" s="5">
        <v>400000</v>
      </c>
      <c r="F19" s="5">
        <v>188712.86068000001</v>
      </c>
      <c r="G19" s="5">
        <v>2.78125</v>
      </c>
      <c r="H19" s="5">
        <v>3</v>
      </c>
      <c r="I19" s="5">
        <v>8.3333333333333339</v>
      </c>
      <c r="J19" s="5">
        <v>0</v>
      </c>
      <c r="K19" s="5">
        <v>0</v>
      </c>
    </row>
    <row r="20" spans="1:11" x14ac:dyDescent="0.35">
      <c r="A20" s="26">
        <v>0.14000000000000001</v>
      </c>
      <c r="B20" s="5">
        <v>191897.374312</v>
      </c>
      <c r="C20" s="5">
        <v>233165.424604</v>
      </c>
      <c r="D20" s="5">
        <v>300000</v>
      </c>
      <c r="E20" s="5">
        <v>400000</v>
      </c>
      <c r="F20" s="5">
        <v>195101.68738600001</v>
      </c>
      <c r="G20" s="5">
        <v>2.875</v>
      </c>
      <c r="H20" s="5">
        <v>3</v>
      </c>
      <c r="I20" s="5">
        <v>9.3333333333333339</v>
      </c>
      <c r="J20" s="5">
        <v>0</v>
      </c>
      <c r="K20" s="5">
        <v>0</v>
      </c>
    </row>
    <row r="21" spans="1:11" x14ac:dyDescent="0.35">
      <c r="A21" s="26">
        <v>0.15</v>
      </c>
      <c r="B21" s="5">
        <v>203357.66118</v>
      </c>
      <c r="C21" s="5">
        <v>238053.32302999997</v>
      </c>
      <c r="D21" s="5">
        <v>300000</v>
      </c>
      <c r="E21" s="5">
        <v>400000</v>
      </c>
      <c r="F21" s="5">
        <v>201454.71235000002</v>
      </c>
      <c r="G21" s="5">
        <v>2.875</v>
      </c>
      <c r="H21" s="5">
        <v>3</v>
      </c>
      <c r="I21" s="5">
        <v>9.3333333333333339</v>
      </c>
      <c r="J21" s="5">
        <v>0</v>
      </c>
      <c r="K21" s="5">
        <v>0</v>
      </c>
    </row>
    <row r="22" spans="1:11" x14ac:dyDescent="0.35">
      <c r="A22" s="26">
        <v>0.16</v>
      </c>
      <c r="B22" s="5">
        <v>211241.79441999999</v>
      </c>
      <c r="C22" s="5">
        <v>243625.79955999998</v>
      </c>
      <c r="D22" s="5">
        <v>300000</v>
      </c>
      <c r="E22" s="5">
        <v>400000</v>
      </c>
      <c r="F22" s="5">
        <v>212273.179172</v>
      </c>
      <c r="G22" s="5">
        <v>2.875</v>
      </c>
      <c r="H22" s="5">
        <v>3</v>
      </c>
      <c r="I22" s="5">
        <v>9.3333333333333339</v>
      </c>
      <c r="J22" s="5">
        <v>0</v>
      </c>
      <c r="K22" s="5">
        <v>0</v>
      </c>
    </row>
    <row r="23" spans="1:11" x14ac:dyDescent="0.35">
      <c r="A23" s="26">
        <v>0.17</v>
      </c>
      <c r="B23" s="5">
        <v>217469.94759699999</v>
      </c>
      <c r="C23" s="5">
        <v>245490.605235</v>
      </c>
      <c r="D23" s="5">
        <v>300000</v>
      </c>
      <c r="E23" s="5">
        <v>400000</v>
      </c>
      <c r="F23" s="5">
        <v>223567.98083300001</v>
      </c>
      <c r="G23" s="5">
        <v>2.96875</v>
      </c>
      <c r="H23" s="5">
        <v>3</v>
      </c>
      <c r="I23" s="5">
        <v>10.333333333333334</v>
      </c>
      <c r="J23" s="5">
        <v>0</v>
      </c>
      <c r="K23" s="5">
        <v>0</v>
      </c>
    </row>
    <row r="24" spans="1:11" x14ac:dyDescent="0.35">
      <c r="A24" s="26">
        <v>0.18</v>
      </c>
      <c r="B24" s="5">
        <v>223575.59805399997</v>
      </c>
      <c r="C24" s="5">
        <v>248398.65142399998</v>
      </c>
      <c r="D24" s="5">
        <v>300000</v>
      </c>
      <c r="E24" s="5">
        <v>400000</v>
      </c>
      <c r="F24" s="5">
        <v>231159.019528</v>
      </c>
      <c r="G24" s="5">
        <v>3.0456249999999994</v>
      </c>
      <c r="H24" s="5">
        <v>3.8199999999999932</v>
      </c>
      <c r="I24" s="5">
        <v>11.153333333333327</v>
      </c>
      <c r="J24" s="5">
        <v>0.54666666666666208</v>
      </c>
      <c r="K24" s="5">
        <v>0</v>
      </c>
    </row>
    <row r="25" spans="1:11" x14ac:dyDescent="0.35">
      <c r="A25" s="26">
        <v>0.19</v>
      </c>
      <c r="B25" s="5">
        <v>231295.68311300001</v>
      </c>
      <c r="C25" s="5">
        <v>254660.37517099999</v>
      </c>
      <c r="D25" s="5">
        <v>300000</v>
      </c>
      <c r="E25" s="5">
        <v>400000</v>
      </c>
      <c r="F25" s="5">
        <v>240233.270024</v>
      </c>
      <c r="G25" s="5">
        <v>3.0625</v>
      </c>
      <c r="H25" s="5">
        <v>4</v>
      </c>
      <c r="I25" s="5">
        <v>11.333333333333334</v>
      </c>
      <c r="J25" s="5">
        <v>0.66666666666666663</v>
      </c>
      <c r="K25" s="5">
        <v>0</v>
      </c>
    </row>
    <row r="26" spans="1:11" x14ac:dyDescent="0.35">
      <c r="A26" s="26">
        <v>0.2</v>
      </c>
      <c r="B26" s="5">
        <v>243413.21698</v>
      </c>
      <c r="C26" s="5">
        <v>261044.74507999999</v>
      </c>
      <c r="D26" s="5">
        <v>302439.62049999996</v>
      </c>
      <c r="E26" s="5">
        <v>400000</v>
      </c>
      <c r="F26" s="5">
        <v>244353.68432</v>
      </c>
      <c r="G26" s="5">
        <v>3.0625</v>
      </c>
      <c r="H26" s="5">
        <v>4</v>
      </c>
      <c r="I26" s="5">
        <v>11.333333333333334</v>
      </c>
      <c r="J26" s="5">
        <v>0.66666666666666663</v>
      </c>
      <c r="K26" s="5">
        <v>0</v>
      </c>
    </row>
    <row r="27" spans="1:11" x14ac:dyDescent="0.35">
      <c r="A27" s="26">
        <v>0.21</v>
      </c>
      <c r="B27" s="5">
        <v>248037.79742800002</v>
      </c>
      <c r="C27" s="5">
        <v>269335.29970299994</v>
      </c>
      <c r="D27" s="5">
        <v>304753.907015</v>
      </c>
      <c r="E27" s="5">
        <v>400000</v>
      </c>
      <c r="F27" s="5">
        <v>246715.11976199999</v>
      </c>
      <c r="G27" s="5">
        <v>3.15625</v>
      </c>
      <c r="H27" s="5">
        <v>4</v>
      </c>
      <c r="I27" s="5">
        <v>12.333333333333336</v>
      </c>
      <c r="J27" s="5">
        <v>1.666666666666667</v>
      </c>
      <c r="K27" s="5">
        <v>0</v>
      </c>
    </row>
    <row r="28" spans="1:11" x14ac:dyDescent="0.35">
      <c r="A28" s="26">
        <v>0.22</v>
      </c>
      <c r="B28" s="5">
        <v>253397.85091199999</v>
      </c>
      <c r="C28" s="5">
        <v>276355.175544</v>
      </c>
      <c r="D28" s="5">
        <v>312699.93034000002</v>
      </c>
      <c r="E28" s="5">
        <v>400000</v>
      </c>
      <c r="F28" s="5">
        <v>253677.10935399999</v>
      </c>
      <c r="G28" s="5">
        <v>3.15625</v>
      </c>
      <c r="H28" s="5">
        <v>4</v>
      </c>
      <c r="I28" s="5">
        <v>12.333333333333336</v>
      </c>
      <c r="J28" s="5">
        <v>1.666666666666667</v>
      </c>
      <c r="K28" s="5">
        <v>0</v>
      </c>
    </row>
    <row r="29" spans="1:11" x14ac:dyDescent="0.35">
      <c r="A29" s="26">
        <v>0.23</v>
      </c>
      <c r="B29" s="5">
        <v>259572.48735399998</v>
      </c>
      <c r="C29" s="5">
        <v>279131.712955</v>
      </c>
      <c r="D29" s="5">
        <v>320515.07099500002</v>
      </c>
      <c r="E29" s="5">
        <v>400000</v>
      </c>
      <c r="F29" s="5">
        <v>257315.170151</v>
      </c>
      <c r="G29" s="5">
        <v>3.25</v>
      </c>
      <c r="H29" s="5">
        <v>4</v>
      </c>
      <c r="I29" s="5">
        <v>13.333333333333336</v>
      </c>
      <c r="J29" s="5">
        <v>2.6666666666666661</v>
      </c>
      <c r="K29" s="5">
        <v>0</v>
      </c>
    </row>
    <row r="30" spans="1:11" x14ac:dyDescent="0.35">
      <c r="A30" s="26">
        <v>0.24</v>
      </c>
      <c r="B30" s="5">
        <v>264936.55928400002</v>
      </c>
      <c r="C30" s="5">
        <v>283935.58464000002</v>
      </c>
      <c r="D30" s="5">
        <v>326172.49023200001</v>
      </c>
      <c r="E30" s="5">
        <v>400000</v>
      </c>
      <c r="F30" s="5">
        <v>264131.449548</v>
      </c>
      <c r="G30" s="5">
        <v>3.25</v>
      </c>
      <c r="H30" s="5">
        <v>4</v>
      </c>
      <c r="I30" s="5">
        <v>13.333333333333334</v>
      </c>
      <c r="J30" s="5">
        <v>2.6666666666666665</v>
      </c>
      <c r="K30" s="5">
        <v>0</v>
      </c>
    </row>
    <row r="31" spans="1:11" x14ac:dyDescent="0.35">
      <c r="A31" s="26">
        <v>0.25</v>
      </c>
      <c r="B31" s="5">
        <v>274775.79087500006</v>
      </c>
      <c r="C31" s="5">
        <v>289157.80709999998</v>
      </c>
      <c r="D31" s="5">
        <v>328840.74859999999</v>
      </c>
      <c r="E31" s="5">
        <v>400000</v>
      </c>
      <c r="F31" s="5">
        <v>269635.45957499999</v>
      </c>
      <c r="G31" s="5">
        <v>3.25</v>
      </c>
      <c r="H31" s="5">
        <v>4</v>
      </c>
      <c r="I31" s="5">
        <v>13.333333333333334</v>
      </c>
      <c r="J31" s="5">
        <v>2.6666666666666665</v>
      </c>
      <c r="K31" s="5">
        <v>0</v>
      </c>
    </row>
    <row r="32" spans="1:11" x14ac:dyDescent="0.35">
      <c r="A32" s="26">
        <v>0.26</v>
      </c>
      <c r="B32" s="5">
        <v>286730.991026</v>
      </c>
      <c r="C32" s="5">
        <v>295375.969338</v>
      </c>
      <c r="D32" s="5">
        <v>332616.95632599998</v>
      </c>
      <c r="E32" s="5">
        <v>400000</v>
      </c>
      <c r="F32" s="5">
        <v>276948.80389600003</v>
      </c>
      <c r="G32" s="5">
        <v>3.3193750000000009</v>
      </c>
      <c r="H32" s="5">
        <v>4</v>
      </c>
      <c r="I32" s="5">
        <v>14.073333333333343</v>
      </c>
      <c r="J32" s="5">
        <v>3.4066666666666756</v>
      </c>
      <c r="K32" s="5">
        <v>0</v>
      </c>
    </row>
    <row r="33" spans="1:11" x14ac:dyDescent="0.35">
      <c r="A33" s="26">
        <v>0.27</v>
      </c>
      <c r="B33" s="5">
        <v>291970.02708799997</v>
      </c>
      <c r="C33" s="5">
        <v>303966.00015400001</v>
      </c>
      <c r="D33" s="5">
        <v>337968.95427300001</v>
      </c>
      <c r="E33" s="5">
        <v>400000</v>
      </c>
      <c r="F33" s="5">
        <v>282673.91344200005</v>
      </c>
      <c r="G33" s="5">
        <v>3.34375</v>
      </c>
      <c r="H33" s="5">
        <v>4</v>
      </c>
      <c r="I33" s="5">
        <v>14.333333333333334</v>
      </c>
      <c r="J33" s="5">
        <v>3.6666666666666665</v>
      </c>
      <c r="K33" s="5">
        <v>0</v>
      </c>
    </row>
    <row r="34" spans="1:11" x14ac:dyDescent="0.35">
      <c r="A34" s="26">
        <v>0.28000000000000003</v>
      </c>
      <c r="B34" s="5">
        <v>300441.99112800002</v>
      </c>
      <c r="C34" s="5">
        <v>307764.80247200001</v>
      </c>
      <c r="D34" s="5">
        <v>342375.38011600001</v>
      </c>
      <c r="E34" s="5">
        <v>400000</v>
      </c>
      <c r="F34" s="5">
        <v>287609.513852</v>
      </c>
      <c r="G34" s="5">
        <v>3.34375</v>
      </c>
      <c r="H34" s="5">
        <v>4</v>
      </c>
      <c r="I34" s="5">
        <v>14.333333333333334</v>
      </c>
      <c r="J34" s="5">
        <v>3.6666666666666665</v>
      </c>
      <c r="K34" s="5">
        <v>0</v>
      </c>
    </row>
    <row r="35" spans="1:11" x14ac:dyDescent="0.35">
      <c r="A35" s="26">
        <v>0.28999999999999998</v>
      </c>
      <c r="B35" s="5">
        <v>305101.27596</v>
      </c>
      <c r="C35" s="5">
        <v>313018.87351399998</v>
      </c>
      <c r="D35" s="5">
        <v>347266.80927099998</v>
      </c>
      <c r="E35" s="5">
        <v>400000</v>
      </c>
      <c r="F35" s="5">
        <v>294764.60903199995</v>
      </c>
      <c r="G35" s="5">
        <v>3.34375</v>
      </c>
      <c r="H35" s="5">
        <v>4</v>
      </c>
      <c r="I35" s="5">
        <v>14.333333333333336</v>
      </c>
      <c r="J35" s="5">
        <v>3.6666666666666661</v>
      </c>
      <c r="K35" s="5">
        <v>0</v>
      </c>
    </row>
    <row r="36" spans="1:11" x14ac:dyDescent="0.35">
      <c r="A36" s="26">
        <v>0.3</v>
      </c>
      <c r="B36" s="5">
        <v>315615.24203999998</v>
      </c>
      <c r="C36" s="5">
        <v>317653.5699</v>
      </c>
      <c r="D36" s="5">
        <v>353168.27314</v>
      </c>
      <c r="E36" s="5">
        <v>400000</v>
      </c>
      <c r="F36" s="5">
        <v>303711.87736000004</v>
      </c>
      <c r="G36" s="5">
        <v>3.4375</v>
      </c>
      <c r="H36" s="5">
        <v>4</v>
      </c>
      <c r="I36" s="5">
        <v>15.333333333333336</v>
      </c>
      <c r="J36" s="5">
        <v>4.666666666666667</v>
      </c>
      <c r="K36" s="5">
        <v>0</v>
      </c>
    </row>
    <row r="37" spans="1:11" x14ac:dyDescent="0.35">
      <c r="A37" s="26">
        <v>0.31</v>
      </c>
      <c r="B37" s="5">
        <v>321820.91694099997</v>
      </c>
      <c r="C37" s="5">
        <v>325273.62460699998</v>
      </c>
      <c r="D37" s="5">
        <v>357120.89546899998</v>
      </c>
      <c r="E37" s="5">
        <v>401317.51461000001</v>
      </c>
      <c r="F37" s="5">
        <v>310482.92342699994</v>
      </c>
      <c r="G37" s="5">
        <v>3.4375</v>
      </c>
      <c r="H37" s="5">
        <v>4</v>
      </c>
      <c r="I37" s="5">
        <v>15.333333333333336</v>
      </c>
      <c r="J37" s="5">
        <v>4.666666666666667</v>
      </c>
      <c r="K37" s="5">
        <v>0</v>
      </c>
    </row>
    <row r="38" spans="1:11" x14ac:dyDescent="0.35">
      <c r="A38" s="26">
        <v>0.32</v>
      </c>
      <c r="B38" s="5">
        <v>327052.77693599998</v>
      </c>
      <c r="C38" s="5">
        <v>328414.81875199999</v>
      </c>
      <c r="D38" s="5">
        <v>360101.37463199999</v>
      </c>
      <c r="E38" s="5">
        <v>405121.67518799996</v>
      </c>
      <c r="F38" s="5">
        <v>314521.30413200002</v>
      </c>
      <c r="G38" s="5">
        <v>3.4375</v>
      </c>
      <c r="H38" s="5">
        <v>4</v>
      </c>
      <c r="I38" s="5">
        <v>15.333333333333336</v>
      </c>
      <c r="J38" s="5">
        <v>4.666666666666667</v>
      </c>
      <c r="K38" s="5">
        <v>0</v>
      </c>
    </row>
    <row r="39" spans="1:11" x14ac:dyDescent="0.35">
      <c r="A39" s="26">
        <v>0.33</v>
      </c>
      <c r="B39" s="5">
        <v>334051.86479200004</v>
      </c>
      <c r="C39" s="5">
        <v>335359.25674400001</v>
      </c>
      <c r="D39" s="5">
        <v>364721.33915200003</v>
      </c>
      <c r="E39" s="5">
        <v>408372.76974000002</v>
      </c>
      <c r="F39" s="5">
        <v>318706.94907899998</v>
      </c>
      <c r="G39" s="5">
        <v>3.53125</v>
      </c>
      <c r="H39" s="5">
        <v>4</v>
      </c>
      <c r="I39" s="5">
        <v>16.333333333333332</v>
      </c>
      <c r="J39" s="5">
        <v>5.666666666666667</v>
      </c>
      <c r="K39" s="5">
        <v>0</v>
      </c>
    </row>
    <row r="40" spans="1:11" x14ac:dyDescent="0.35">
      <c r="A40" s="26">
        <v>0.34</v>
      </c>
      <c r="B40" s="5">
        <v>341490.47897200007</v>
      </c>
      <c r="C40" s="5">
        <v>342810.53507400001</v>
      </c>
      <c r="D40" s="5">
        <v>369265.72502000001</v>
      </c>
      <c r="E40" s="5">
        <v>411962.80326800002</v>
      </c>
      <c r="F40" s="5">
        <v>326973.94909400004</v>
      </c>
      <c r="G40" s="5">
        <v>3.53125</v>
      </c>
      <c r="H40" s="5">
        <v>4</v>
      </c>
      <c r="I40" s="5">
        <v>16.333333333333332</v>
      </c>
      <c r="J40" s="5">
        <v>5.666666666666667</v>
      </c>
      <c r="K40" s="5">
        <v>0</v>
      </c>
    </row>
    <row r="41" spans="1:11" x14ac:dyDescent="0.35">
      <c r="A41" s="26">
        <v>0.35</v>
      </c>
      <c r="B41" s="5">
        <v>351723.31551499997</v>
      </c>
      <c r="C41" s="5">
        <v>348168.17114499997</v>
      </c>
      <c r="D41" s="5">
        <v>373565.31936999998</v>
      </c>
      <c r="E41" s="5">
        <v>415805.52626499999</v>
      </c>
      <c r="F41" s="5">
        <v>333944.01939499995</v>
      </c>
      <c r="G41" s="5">
        <v>3.53125</v>
      </c>
      <c r="H41" s="5">
        <v>4</v>
      </c>
      <c r="I41" s="5">
        <v>16.333333333333332</v>
      </c>
      <c r="J41" s="5">
        <v>5.666666666666667</v>
      </c>
      <c r="K41" s="5">
        <v>0</v>
      </c>
    </row>
    <row r="42" spans="1:11" x14ac:dyDescent="0.35">
      <c r="A42" s="26">
        <v>0.36</v>
      </c>
      <c r="B42" s="5">
        <v>359978.23535600002</v>
      </c>
      <c r="C42" s="5">
        <v>355694.86283200001</v>
      </c>
      <c r="D42" s="5">
        <v>376909.3138</v>
      </c>
      <c r="E42" s="5">
        <v>420206.19871999999</v>
      </c>
      <c r="F42" s="5">
        <v>343622.18409999995</v>
      </c>
      <c r="G42" s="5">
        <v>3.625</v>
      </c>
      <c r="H42" s="5">
        <v>4</v>
      </c>
      <c r="I42" s="5">
        <v>17.333333333333332</v>
      </c>
      <c r="J42" s="5">
        <v>6.666666666666667</v>
      </c>
      <c r="K42" s="5">
        <v>0</v>
      </c>
    </row>
    <row r="43" spans="1:11" x14ac:dyDescent="0.35">
      <c r="A43" s="26">
        <v>0.37</v>
      </c>
      <c r="B43" s="5">
        <v>369326.32076599996</v>
      </c>
      <c r="C43" s="5">
        <v>360879.09300999995</v>
      </c>
      <c r="D43" s="5">
        <v>381223.84961599996</v>
      </c>
      <c r="E43" s="5">
        <v>423866.71901700005</v>
      </c>
      <c r="F43" s="5">
        <v>353222.07834900002</v>
      </c>
      <c r="G43" s="5">
        <v>3.625</v>
      </c>
      <c r="H43" s="5">
        <v>4</v>
      </c>
      <c r="I43" s="5">
        <v>17.333333333333332</v>
      </c>
      <c r="J43" s="5">
        <v>6.666666666666667</v>
      </c>
      <c r="K43" s="5">
        <v>0</v>
      </c>
    </row>
    <row r="44" spans="1:11" x14ac:dyDescent="0.35">
      <c r="A44" s="26">
        <v>0.38</v>
      </c>
      <c r="B44" s="5">
        <v>374610.52891600004</v>
      </c>
      <c r="C44" s="5">
        <v>364355.35531799996</v>
      </c>
      <c r="D44" s="5">
        <v>386531.38758600003</v>
      </c>
      <c r="E44" s="5">
        <v>427124.48392599996</v>
      </c>
      <c r="F44" s="5">
        <v>362147.73613400001</v>
      </c>
      <c r="G44" s="5">
        <v>3.625</v>
      </c>
      <c r="H44" s="5">
        <v>4</v>
      </c>
      <c r="I44" s="5">
        <v>17.333333333333332</v>
      </c>
      <c r="J44" s="5">
        <v>6.666666666666667</v>
      </c>
      <c r="K44" s="5">
        <v>0</v>
      </c>
    </row>
    <row r="45" spans="1:11" x14ac:dyDescent="0.35">
      <c r="A45" s="26">
        <v>0.39</v>
      </c>
      <c r="B45" s="5">
        <v>382353.24576000002</v>
      </c>
      <c r="C45" s="5">
        <v>368225.06946499995</v>
      </c>
      <c r="D45" s="5">
        <v>392032.15908000001</v>
      </c>
      <c r="E45" s="5">
        <v>431135.44641999999</v>
      </c>
      <c r="F45" s="5">
        <v>369363.01246700005</v>
      </c>
      <c r="G45" s="5">
        <v>3.625</v>
      </c>
      <c r="H45" s="5">
        <v>4</v>
      </c>
      <c r="I45" s="5">
        <v>17.333333333333332</v>
      </c>
      <c r="J45" s="5">
        <v>6.666666666666667</v>
      </c>
      <c r="K45" s="5">
        <v>0</v>
      </c>
    </row>
    <row r="46" spans="1:11" x14ac:dyDescent="0.35">
      <c r="A46" s="26">
        <v>0.4</v>
      </c>
      <c r="B46" s="5">
        <v>388089.70296000002</v>
      </c>
      <c r="C46" s="5">
        <v>373725.51425999997</v>
      </c>
      <c r="D46" s="5">
        <v>397818.86541999999</v>
      </c>
      <c r="E46" s="5">
        <v>434880.79306000005</v>
      </c>
      <c r="F46" s="5">
        <v>373709.19706000003</v>
      </c>
      <c r="G46" s="5">
        <v>3.625</v>
      </c>
      <c r="H46" s="5">
        <v>4</v>
      </c>
      <c r="I46" s="5">
        <v>17.333333333333332</v>
      </c>
      <c r="J46" s="5">
        <v>6.666666666666667</v>
      </c>
      <c r="K46" s="5">
        <v>0</v>
      </c>
    </row>
    <row r="47" spans="1:11" x14ac:dyDescent="0.35">
      <c r="A47" s="26">
        <v>0.41</v>
      </c>
      <c r="B47" s="5">
        <v>401991.43909100001</v>
      </c>
      <c r="C47" s="5">
        <v>378745.55495499994</v>
      </c>
      <c r="D47" s="5">
        <v>405117.454455</v>
      </c>
      <c r="E47" s="5">
        <v>440428.67168500001</v>
      </c>
      <c r="F47" s="5">
        <v>379499.56160300004</v>
      </c>
      <c r="G47" s="5">
        <v>3.71875</v>
      </c>
      <c r="H47" s="5">
        <v>4</v>
      </c>
      <c r="I47" s="5">
        <v>18.333333333333332</v>
      </c>
      <c r="J47" s="5">
        <v>7.666666666666667</v>
      </c>
      <c r="K47" s="5">
        <v>0</v>
      </c>
    </row>
    <row r="48" spans="1:11" x14ac:dyDescent="0.35">
      <c r="A48" s="26">
        <v>0.42</v>
      </c>
      <c r="B48" s="5">
        <v>412565.03715599992</v>
      </c>
      <c r="C48" s="5">
        <v>384086.69786800002</v>
      </c>
      <c r="D48" s="5">
        <v>409702.38489999995</v>
      </c>
      <c r="E48" s="5">
        <v>443846.922074</v>
      </c>
      <c r="F48" s="5">
        <v>385571.21735399996</v>
      </c>
      <c r="G48" s="5">
        <v>3.71875</v>
      </c>
      <c r="H48" s="5">
        <v>4</v>
      </c>
      <c r="I48" s="5">
        <v>18.333333333333332</v>
      </c>
      <c r="J48" s="5">
        <v>7.666666666666667</v>
      </c>
      <c r="K48" s="5">
        <v>0</v>
      </c>
    </row>
    <row r="49" spans="1:11" x14ac:dyDescent="0.35">
      <c r="A49" s="26">
        <v>0.43</v>
      </c>
      <c r="B49" s="5">
        <v>418769.21575999999</v>
      </c>
      <c r="C49" s="5">
        <v>389635.092817</v>
      </c>
      <c r="D49" s="5">
        <v>414838.53559300001</v>
      </c>
      <c r="E49" s="5">
        <v>447745.97192200006</v>
      </c>
      <c r="F49" s="5">
        <v>391886.30320800003</v>
      </c>
      <c r="G49" s="5">
        <v>3.71875</v>
      </c>
      <c r="H49" s="5">
        <v>4</v>
      </c>
      <c r="I49" s="5">
        <v>18.333333333333332</v>
      </c>
      <c r="J49" s="5">
        <v>7.666666666666667</v>
      </c>
      <c r="K49" s="5">
        <v>0</v>
      </c>
    </row>
    <row r="50" spans="1:11" x14ac:dyDescent="0.35">
      <c r="A50" s="26">
        <v>0.44</v>
      </c>
      <c r="B50" s="5">
        <v>424313.70592400001</v>
      </c>
      <c r="C50" s="5">
        <v>398789.6078</v>
      </c>
      <c r="D50" s="5">
        <v>420760.023048</v>
      </c>
      <c r="E50" s="5">
        <v>452228.36437600001</v>
      </c>
      <c r="F50" s="5">
        <v>402307.40162000002</v>
      </c>
      <c r="G50" s="5">
        <v>3.7712500000000002</v>
      </c>
      <c r="H50" s="5">
        <v>4</v>
      </c>
      <c r="I50" s="5">
        <v>18.893333333333334</v>
      </c>
      <c r="J50" s="5">
        <v>8.2266666666666701</v>
      </c>
      <c r="K50" s="5">
        <v>0</v>
      </c>
    </row>
    <row r="51" spans="1:11" x14ac:dyDescent="0.35">
      <c r="A51" s="26">
        <v>0.45</v>
      </c>
      <c r="B51" s="5">
        <v>431665.90254000004</v>
      </c>
      <c r="C51" s="5">
        <v>405317.89112500002</v>
      </c>
      <c r="D51" s="5">
        <v>425215.74856500002</v>
      </c>
      <c r="E51" s="5">
        <v>456918.23218499997</v>
      </c>
      <c r="F51" s="5">
        <v>408921.80192</v>
      </c>
      <c r="G51" s="5">
        <v>3.8125</v>
      </c>
      <c r="H51" s="5">
        <v>4</v>
      </c>
      <c r="I51" s="5">
        <v>19.333333333333332</v>
      </c>
      <c r="J51" s="5">
        <v>8.6666666666666661</v>
      </c>
      <c r="K51" s="5">
        <v>0</v>
      </c>
    </row>
    <row r="52" spans="1:11" x14ac:dyDescent="0.35">
      <c r="A52" s="26">
        <v>0.46</v>
      </c>
      <c r="B52" s="5">
        <v>443599.85618999996</v>
      </c>
      <c r="C52" s="5">
        <v>410183.34006199997</v>
      </c>
      <c r="D52" s="5">
        <v>427628.80925000005</v>
      </c>
      <c r="E52" s="5">
        <v>461473.41005599999</v>
      </c>
      <c r="F52" s="5">
        <v>412883.23083800002</v>
      </c>
      <c r="G52" s="5">
        <v>3.8125</v>
      </c>
      <c r="H52" s="5">
        <v>4</v>
      </c>
      <c r="I52" s="5">
        <v>19.333333333333332</v>
      </c>
      <c r="J52" s="5">
        <v>8.6666666666666661</v>
      </c>
      <c r="K52" s="5">
        <v>0</v>
      </c>
    </row>
    <row r="53" spans="1:11" x14ac:dyDescent="0.35">
      <c r="A53" s="26">
        <v>0.47</v>
      </c>
      <c r="B53" s="5">
        <v>453357.54107000004</v>
      </c>
      <c r="C53" s="5">
        <v>415862.777611</v>
      </c>
      <c r="D53" s="5">
        <v>432204.36003500002</v>
      </c>
      <c r="E53" s="5">
        <v>464880.51525599998</v>
      </c>
      <c r="F53" s="5">
        <v>417890.07247899997</v>
      </c>
      <c r="G53" s="5">
        <v>3.8125</v>
      </c>
      <c r="H53" s="5">
        <v>4</v>
      </c>
      <c r="I53" s="5">
        <v>19.333333333333332</v>
      </c>
      <c r="J53" s="5">
        <v>8.6666666666666661</v>
      </c>
      <c r="K53" s="5">
        <v>0</v>
      </c>
    </row>
    <row r="54" spans="1:11" x14ac:dyDescent="0.35">
      <c r="A54" s="26">
        <v>0.48</v>
      </c>
      <c r="B54" s="5">
        <v>462074.90481199999</v>
      </c>
      <c r="C54" s="5">
        <v>421214.85587600002</v>
      </c>
      <c r="D54" s="5">
        <v>436671.77002399997</v>
      </c>
      <c r="E54" s="5">
        <v>470727.331756</v>
      </c>
      <c r="F54" s="5">
        <v>425001.753684</v>
      </c>
      <c r="G54" s="5">
        <v>3.90625</v>
      </c>
      <c r="H54" s="5">
        <v>4</v>
      </c>
      <c r="I54" s="5">
        <v>20.333333333333332</v>
      </c>
      <c r="J54" s="5">
        <v>9.6666666666666661</v>
      </c>
      <c r="K54" s="5">
        <v>0</v>
      </c>
    </row>
    <row r="55" spans="1:11" x14ac:dyDescent="0.35">
      <c r="A55" s="26">
        <v>0.49</v>
      </c>
      <c r="B55" s="5">
        <v>468516.825839</v>
      </c>
      <c r="C55" s="5">
        <v>426628.74207799998</v>
      </c>
      <c r="D55" s="5">
        <v>443680.43246400001</v>
      </c>
      <c r="E55" s="5">
        <v>474415.39837000001</v>
      </c>
      <c r="F55" s="5">
        <v>431455.86274500005</v>
      </c>
      <c r="G55" s="5">
        <v>3.90625</v>
      </c>
      <c r="H55" s="5">
        <v>4</v>
      </c>
      <c r="I55" s="5">
        <v>20.333333333333332</v>
      </c>
      <c r="J55" s="5">
        <v>9.6666666666666661</v>
      </c>
      <c r="K55" s="5">
        <v>0</v>
      </c>
    </row>
    <row r="56" spans="1:11" x14ac:dyDescent="0.35">
      <c r="A56" s="26">
        <v>0.5</v>
      </c>
      <c r="B56" s="5">
        <v>474978.00600000005</v>
      </c>
      <c r="C56" s="5">
        <v>432913.49255000002</v>
      </c>
      <c r="D56" s="5">
        <v>448437.77379999997</v>
      </c>
      <c r="E56" s="5">
        <v>476405.14919999999</v>
      </c>
      <c r="F56" s="5">
        <v>443038.48389999999</v>
      </c>
      <c r="G56" s="5">
        <v>3.90625</v>
      </c>
      <c r="H56" s="5">
        <v>4</v>
      </c>
      <c r="I56" s="5">
        <v>20.333333333333332</v>
      </c>
      <c r="J56" s="5">
        <v>9.6666666666666661</v>
      </c>
      <c r="K56" s="5">
        <v>0</v>
      </c>
    </row>
    <row r="57" spans="1:11" x14ac:dyDescent="0.35">
      <c r="A57" s="26">
        <v>0.51</v>
      </c>
      <c r="B57" s="5">
        <v>487197.37575499999</v>
      </c>
      <c r="C57" s="5">
        <v>442930.28305600001</v>
      </c>
      <c r="D57" s="5">
        <v>452061.09009499999</v>
      </c>
      <c r="E57" s="5">
        <v>478560.778062</v>
      </c>
      <c r="F57" s="5">
        <v>450480.692224</v>
      </c>
      <c r="G57" s="5">
        <v>4</v>
      </c>
      <c r="H57" s="5">
        <v>4</v>
      </c>
      <c r="I57" s="5">
        <v>21.333333333333332</v>
      </c>
      <c r="J57" s="5">
        <v>10.666666666666666</v>
      </c>
      <c r="K57" s="5">
        <v>0</v>
      </c>
    </row>
    <row r="58" spans="1:11" x14ac:dyDescent="0.35">
      <c r="A58" s="26">
        <v>0.52</v>
      </c>
      <c r="B58" s="5">
        <v>495952.03699599998</v>
      </c>
      <c r="C58" s="5">
        <v>449190.425972</v>
      </c>
      <c r="D58" s="5">
        <v>456624.25488000002</v>
      </c>
      <c r="E58" s="5">
        <v>482124.82572399999</v>
      </c>
      <c r="F58" s="5">
        <v>458642.796156</v>
      </c>
      <c r="G58" s="5">
        <v>4</v>
      </c>
      <c r="H58" s="5">
        <v>4</v>
      </c>
      <c r="I58" s="5">
        <v>21.333333333333332</v>
      </c>
      <c r="J58" s="5">
        <v>10.666666666666666</v>
      </c>
      <c r="K58" s="5">
        <v>0</v>
      </c>
    </row>
    <row r="59" spans="1:11" x14ac:dyDescent="0.35">
      <c r="A59" s="26">
        <v>0.53</v>
      </c>
      <c r="B59" s="5">
        <v>504358.64397500001</v>
      </c>
      <c r="C59" s="5">
        <v>456718.489604</v>
      </c>
      <c r="D59" s="5">
        <v>460200.68654899998</v>
      </c>
      <c r="E59" s="5">
        <v>485928.088927</v>
      </c>
      <c r="F59" s="5">
        <v>468562.48924100003</v>
      </c>
      <c r="G59" s="5">
        <v>4.0440625000000026</v>
      </c>
      <c r="H59" s="5">
        <v>4.4700000000000273</v>
      </c>
      <c r="I59" s="5">
        <v>21.803333333333359</v>
      </c>
      <c r="J59" s="5">
        <v>11.136666666666693</v>
      </c>
      <c r="K59" s="5">
        <v>0.47000000000002728</v>
      </c>
    </row>
    <row r="60" spans="1:11" x14ac:dyDescent="0.35">
      <c r="A60" s="26">
        <v>0.54</v>
      </c>
      <c r="B60" s="5">
        <v>513979.37420800002</v>
      </c>
      <c r="C60" s="5">
        <v>459722.25413999998</v>
      </c>
      <c r="D60" s="5">
        <v>464909.56698800001</v>
      </c>
      <c r="E60" s="5">
        <v>490148.13010399998</v>
      </c>
      <c r="F60" s="5">
        <v>476816.77963200002</v>
      </c>
      <c r="G60" s="5">
        <v>4.09375</v>
      </c>
      <c r="H60" s="5">
        <v>5</v>
      </c>
      <c r="I60" s="5">
        <v>22.333333333333332</v>
      </c>
      <c r="J60" s="5">
        <v>11.666666666666666</v>
      </c>
      <c r="K60" s="5">
        <v>1</v>
      </c>
    </row>
    <row r="61" spans="1:11" x14ac:dyDescent="0.35">
      <c r="A61" s="26">
        <v>0.55000000000000004</v>
      </c>
      <c r="B61" s="5">
        <v>520840.35377500003</v>
      </c>
      <c r="C61" s="5">
        <v>466401.68454500014</v>
      </c>
      <c r="D61" s="5">
        <v>470994.46425500012</v>
      </c>
      <c r="E61" s="5">
        <v>494446.35921999998</v>
      </c>
      <c r="F61" s="5">
        <v>485594.02072500001</v>
      </c>
      <c r="G61" s="5">
        <v>4.09375</v>
      </c>
      <c r="H61" s="5">
        <v>5</v>
      </c>
      <c r="I61" s="5">
        <v>22.333333333333332</v>
      </c>
      <c r="J61" s="5">
        <v>11.666666666666666</v>
      </c>
      <c r="K61" s="5">
        <v>1</v>
      </c>
    </row>
    <row r="62" spans="1:11" x14ac:dyDescent="0.35">
      <c r="A62" s="26">
        <v>0.56000000000000005</v>
      </c>
      <c r="B62" s="5">
        <v>529476.786448</v>
      </c>
      <c r="C62" s="5">
        <v>474261.32956000004</v>
      </c>
      <c r="D62" s="5">
        <v>475539.96907200001</v>
      </c>
      <c r="E62" s="5">
        <v>500078.50998799998</v>
      </c>
      <c r="F62" s="5">
        <v>492562.81711200002</v>
      </c>
      <c r="G62" s="5">
        <v>4.09375</v>
      </c>
      <c r="H62" s="5">
        <v>5</v>
      </c>
      <c r="I62" s="5">
        <v>22.333333333333332</v>
      </c>
      <c r="J62" s="5">
        <v>11.666666666666666</v>
      </c>
      <c r="K62" s="5">
        <v>1</v>
      </c>
    </row>
    <row r="63" spans="1:11" x14ac:dyDescent="0.35">
      <c r="A63" s="26">
        <v>0.56999999999999995</v>
      </c>
      <c r="B63" s="5">
        <v>537813.60398999997</v>
      </c>
      <c r="C63" s="5">
        <v>480399.91324399994</v>
      </c>
      <c r="D63" s="5">
        <v>481655.83716500003</v>
      </c>
      <c r="E63" s="5">
        <v>505646.16033499991</v>
      </c>
      <c r="F63" s="5">
        <v>498375.85670099995</v>
      </c>
      <c r="G63" s="5">
        <v>4.09375</v>
      </c>
      <c r="H63" s="5">
        <v>5</v>
      </c>
      <c r="I63" s="5">
        <v>22.333333333333332</v>
      </c>
      <c r="J63" s="5">
        <v>11.666666666666666</v>
      </c>
      <c r="K63" s="5">
        <v>1</v>
      </c>
    </row>
    <row r="64" spans="1:11" x14ac:dyDescent="0.35">
      <c r="A64" s="26">
        <v>0.57999999999999996</v>
      </c>
      <c r="B64" s="5">
        <v>542682.296156</v>
      </c>
      <c r="C64" s="5">
        <v>486684.90184999991</v>
      </c>
      <c r="D64" s="5">
        <v>486386.94487000001</v>
      </c>
      <c r="E64" s="5">
        <v>510116.71876800002</v>
      </c>
      <c r="F64" s="5">
        <v>505193.26503199997</v>
      </c>
      <c r="G64" s="5">
        <v>4.1875</v>
      </c>
      <c r="H64" s="5">
        <v>5</v>
      </c>
      <c r="I64" s="5">
        <v>23.333333333333332</v>
      </c>
      <c r="J64" s="5">
        <v>12.666666666666666</v>
      </c>
      <c r="K64" s="5">
        <v>2</v>
      </c>
    </row>
    <row r="65" spans="1:11" x14ac:dyDescent="0.35">
      <c r="A65" s="26">
        <v>0.59</v>
      </c>
      <c r="B65" s="5">
        <v>549081.15847899998</v>
      </c>
      <c r="C65" s="5">
        <v>494875.87212700001</v>
      </c>
      <c r="D65" s="5">
        <v>493819.12752900005</v>
      </c>
      <c r="E65" s="5">
        <v>515806.29736700002</v>
      </c>
      <c r="F65" s="5">
        <v>514475.23651399999</v>
      </c>
      <c r="G65" s="5">
        <v>4.1875</v>
      </c>
      <c r="H65" s="5">
        <v>5</v>
      </c>
      <c r="I65" s="5">
        <v>23.333333333333332</v>
      </c>
      <c r="J65" s="5">
        <v>12.666666666666666</v>
      </c>
      <c r="K65" s="5">
        <v>2</v>
      </c>
    </row>
    <row r="66" spans="1:11" x14ac:dyDescent="0.35">
      <c r="A66" s="26">
        <v>0.6</v>
      </c>
      <c r="B66" s="5">
        <v>557835.85187999997</v>
      </c>
      <c r="C66" s="5">
        <v>501228.68023999996</v>
      </c>
      <c r="D66" s="5">
        <v>497838.15878000006</v>
      </c>
      <c r="E66" s="5">
        <v>518437.39971999999</v>
      </c>
      <c r="F66" s="5">
        <v>520501.71915999998</v>
      </c>
      <c r="G66" s="5">
        <v>4.1875</v>
      </c>
      <c r="H66" s="5">
        <v>5</v>
      </c>
      <c r="I66" s="5">
        <v>23.333333333333332</v>
      </c>
      <c r="J66" s="5">
        <v>12.666666666666666</v>
      </c>
      <c r="K66" s="5">
        <v>2</v>
      </c>
    </row>
    <row r="67" spans="1:11" x14ac:dyDescent="0.35">
      <c r="A67" s="26">
        <v>0.61</v>
      </c>
      <c r="B67" s="5">
        <v>567513.53546099993</v>
      </c>
      <c r="C67" s="5">
        <v>508956.39509500004</v>
      </c>
      <c r="D67" s="5">
        <v>505220.63224799995</v>
      </c>
      <c r="E67" s="5">
        <v>523330.32538599998</v>
      </c>
      <c r="F67" s="5">
        <v>527386.48359000008</v>
      </c>
      <c r="G67" s="5">
        <v>4.28125</v>
      </c>
      <c r="H67" s="5">
        <v>5</v>
      </c>
      <c r="I67" s="5">
        <v>24.333333333333332</v>
      </c>
      <c r="J67" s="5">
        <v>13.666666666666666</v>
      </c>
      <c r="K67" s="5">
        <v>3</v>
      </c>
    </row>
    <row r="68" spans="1:11" x14ac:dyDescent="0.35">
      <c r="A68" s="26">
        <v>0.62</v>
      </c>
      <c r="B68" s="5">
        <v>578274.03153600008</v>
      </c>
      <c r="C68" s="5">
        <v>514743.11102199997</v>
      </c>
      <c r="D68" s="5">
        <v>509431.34468800004</v>
      </c>
      <c r="E68" s="5">
        <v>528695.03159999999</v>
      </c>
      <c r="F68" s="5">
        <v>534094.93221400003</v>
      </c>
      <c r="G68" s="5">
        <v>4.28125</v>
      </c>
      <c r="H68" s="5">
        <v>5</v>
      </c>
      <c r="I68" s="5">
        <v>24.333333333333332</v>
      </c>
      <c r="J68" s="5">
        <v>13.666666666666666</v>
      </c>
      <c r="K68" s="5">
        <v>3</v>
      </c>
    </row>
    <row r="69" spans="1:11" x14ac:dyDescent="0.35">
      <c r="A69" s="26">
        <v>0.63</v>
      </c>
      <c r="B69" s="5">
        <v>587231.13905399991</v>
      </c>
      <c r="C69" s="5">
        <v>520633.541218</v>
      </c>
      <c r="D69" s="5">
        <v>514448.45429799997</v>
      </c>
      <c r="E69" s="5">
        <v>533011.89973599999</v>
      </c>
      <c r="F69" s="5">
        <v>540889.937316</v>
      </c>
      <c r="G69" s="5">
        <v>4.28125</v>
      </c>
      <c r="H69" s="5">
        <v>5</v>
      </c>
      <c r="I69" s="5">
        <v>24.333333333333332</v>
      </c>
      <c r="J69" s="5">
        <v>13.666666666666666</v>
      </c>
      <c r="K69" s="5">
        <v>3</v>
      </c>
    </row>
    <row r="70" spans="1:11" x14ac:dyDescent="0.35">
      <c r="A70" s="26">
        <v>0.64</v>
      </c>
      <c r="B70" s="5">
        <v>594754.36122000008</v>
      </c>
      <c r="C70" s="5">
        <v>524205.60810000007</v>
      </c>
      <c r="D70" s="5">
        <v>519116.30604000005</v>
      </c>
      <c r="E70" s="5">
        <v>539134.49424400006</v>
      </c>
      <c r="F70" s="5">
        <v>545325.43555199995</v>
      </c>
      <c r="G70" s="5">
        <v>4.28125</v>
      </c>
      <c r="H70" s="5">
        <v>5</v>
      </c>
      <c r="I70" s="5">
        <v>24.333333333333332</v>
      </c>
      <c r="J70" s="5">
        <v>13.666666666666666</v>
      </c>
      <c r="K70" s="5">
        <v>3</v>
      </c>
    </row>
    <row r="71" spans="1:11" x14ac:dyDescent="0.35">
      <c r="A71" s="26">
        <v>0.65</v>
      </c>
      <c r="B71" s="5">
        <v>602214.928525</v>
      </c>
      <c r="C71" s="5">
        <v>529213.14694000012</v>
      </c>
      <c r="D71" s="5">
        <v>527324.9598500001</v>
      </c>
      <c r="E71" s="5">
        <v>544059.59217000008</v>
      </c>
      <c r="F71" s="5">
        <v>552444.70799999998</v>
      </c>
      <c r="G71" s="5">
        <v>4.375</v>
      </c>
      <c r="H71" s="5">
        <v>5</v>
      </c>
      <c r="I71" s="5">
        <v>25.333333333333332</v>
      </c>
      <c r="J71" s="5">
        <v>14.666666666666666</v>
      </c>
      <c r="K71" s="5">
        <v>4</v>
      </c>
    </row>
    <row r="72" spans="1:11" x14ac:dyDescent="0.35">
      <c r="A72" s="26">
        <v>0.66</v>
      </c>
      <c r="B72" s="5">
        <v>606391.39562000008</v>
      </c>
      <c r="C72" s="5">
        <v>534651.97944000014</v>
      </c>
      <c r="D72" s="5">
        <v>531921.89638200006</v>
      </c>
      <c r="E72" s="5">
        <v>547987.63593599992</v>
      </c>
      <c r="F72" s="5">
        <v>557441.40571800002</v>
      </c>
      <c r="G72" s="5">
        <v>4.375</v>
      </c>
      <c r="H72" s="5">
        <v>5</v>
      </c>
      <c r="I72" s="5">
        <v>25.333333333333332</v>
      </c>
      <c r="J72" s="5">
        <v>14.666666666666666</v>
      </c>
      <c r="K72" s="5">
        <v>4</v>
      </c>
    </row>
    <row r="73" spans="1:11" x14ac:dyDescent="0.35">
      <c r="A73" s="26">
        <v>0.67</v>
      </c>
      <c r="B73" s="5">
        <v>612860.69978900021</v>
      </c>
      <c r="C73" s="5">
        <v>539963.13972099999</v>
      </c>
      <c r="D73" s="5">
        <v>536387.37261100009</v>
      </c>
      <c r="E73" s="5">
        <v>552845.35720300011</v>
      </c>
      <c r="F73" s="5">
        <v>564185.35736300005</v>
      </c>
      <c r="G73" s="5">
        <v>4.375</v>
      </c>
      <c r="H73" s="5">
        <v>5</v>
      </c>
      <c r="I73" s="5">
        <v>25.333333333333332</v>
      </c>
      <c r="J73" s="5">
        <v>14.666666666666666</v>
      </c>
      <c r="K73" s="5">
        <v>4</v>
      </c>
    </row>
    <row r="74" spans="1:11" x14ac:dyDescent="0.35">
      <c r="A74" s="26">
        <v>0.68</v>
      </c>
      <c r="B74" s="5">
        <v>629868.71434399998</v>
      </c>
      <c r="C74" s="5">
        <v>543456.14370400005</v>
      </c>
      <c r="D74" s="5">
        <v>540788.45999600005</v>
      </c>
      <c r="E74" s="5">
        <v>557924.39909200009</v>
      </c>
      <c r="F74" s="5">
        <v>577797.45860000001</v>
      </c>
      <c r="G74" s="5">
        <v>4.375</v>
      </c>
      <c r="H74" s="5">
        <v>5</v>
      </c>
      <c r="I74" s="5">
        <v>25.333333333333332</v>
      </c>
      <c r="J74" s="5">
        <v>14.666666666666666</v>
      </c>
      <c r="K74" s="5">
        <v>4</v>
      </c>
    </row>
    <row r="75" spans="1:11" x14ac:dyDescent="0.35">
      <c r="A75" s="26">
        <v>0.69</v>
      </c>
      <c r="B75" s="5">
        <v>641987.80196099996</v>
      </c>
      <c r="C75" s="5">
        <v>546776.18862199993</v>
      </c>
      <c r="D75" s="5">
        <v>545789.23738200008</v>
      </c>
      <c r="E75" s="5">
        <v>563062.37981800002</v>
      </c>
      <c r="F75" s="5">
        <v>582152.68669499992</v>
      </c>
      <c r="G75" s="5">
        <v>4.46875</v>
      </c>
      <c r="H75" s="5">
        <v>5</v>
      </c>
      <c r="I75" s="5">
        <v>26.333333333333332</v>
      </c>
      <c r="J75" s="5">
        <v>15.666666666666666</v>
      </c>
      <c r="K75" s="5">
        <v>5</v>
      </c>
    </row>
    <row r="76" spans="1:11" x14ac:dyDescent="0.35">
      <c r="A76" s="26">
        <v>0.7</v>
      </c>
      <c r="B76" s="5">
        <v>646679.70053000003</v>
      </c>
      <c r="C76" s="5">
        <v>554300.50067999994</v>
      </c>
      <c r="D76" s="5">
        <v>555502.46543999994</v>
      </c>
      <c r="E76" s="5">
        <v>568039.33149000001</v>
      </c>
      <c r="F76" s="5">
        <v>592239.60200999992</v>
      </c>
      <c r="G76" s="5">
        <v>4.46875</v>
      </c>
      <c r="H76" s="5">
        <v>5</v>
      </c>
      <c r="I76" s="5">
        <v>26.333333333333332</v>
      </c>
      <c r="J76" s="5">
        <v>15.666666666666666</v>
      </c>
      <c r="K76" s="5">
        <v>5</v>
      </c>
    </row>
    <row r="77" spans="1:11" x14ac:dyDescent="0.35">
      <c r="A77" s="26">
        <v>0.71</v>
      </c>
      <c r="B77" s="5">
        <v>652362.982448</v>
      </c>
      <c r="C77" s="5">
        <v>564466.53990199999</v>
      </c>
      <c r="D77" s="5">
        <v>561925.03934999998</v>
      </c>
      <c r="E77" s="5">
        <v>573754.15729100001</v>
      </c>
      <c r="F77" s="5">
        <v>597774.19207300001</v>
      </c>
      <c r="G77" s="5">
        <v>4.46875</v>
      </c>
      <c r="H77" s="5">
        <v>5</v>
      </c>
      <c r="I77" s="5">
        <v>26.333333333333332</v>
      </c>
      <c r="J77" s="5">
        <v>15.666666666666666</v>
      </c>
      <c r="K77" s="5">
        <v>5</v>
      </c>
    </row>
    <row r="78" spans="1:11" x14ac:dyDescent="0.35">
      <c r="A78" s="26">
        <v>0.72</v>
      </c>
      <c r="B78" s="5">
        <v>665953.251972</v>
      </c>
      <c r="C78" s="5">
        <v>573895.88525999989</v>
      </c>
      <c r="D78" s="5">
        <v>569624.06233999995</v>
      </c>
      <c r="E78" s="5">
        <v>577802.00836400001</v>
      </c>
      <c r="F78" s="5">
        <v>603118.20536799997</v>
      </c>
      <c r="G78" s="5">
        <v>4.46875</v>
      </c>
      <c r="H78" s="5">
        <v>5</v>
      </c>
      <c r="I78" s="5">
        <v>26.333333333333332</v>
      </c>
      <c r="J78" s="5">
        <v>15.666666666666666</v>
      </c>
      <c r="K78" s="5">
        <v>5</v>
      </c>
    </row>
    <row r="79" spans="1:11" x14ac:dyDescent="0.35">
      <c r="A79" s="26">
        <v>0.73</v>
      </c>
      <c r="B79" s="5">
        <v>677020.01341000001</v>
      </c>
      <c r="C79" s="5">
        <v>577610.16898200009</v>
      </c>
      <c r="D79" s="5">
        <v>575904.10845299996</v>
      </c>
      <c r="E79" s="5">
        <v>582584.66174799995</v>
      </c>
      <c r="F79" s="5">
        <v>609913.28312299994</v>
      </c>
      <c r="G79" s="5">
        <v>4.5625</v>
      </c>
      <c r="H79" s="5">
        <v>5</v>
      </c>
      <c r="I79" s="5">
        <v>27.333333333333332</v>
      </c>
      <c r="J79" s="5">
        <v>16.666666666666668</v>
      </c>
      <c r="K79" s="5">
        <v>6</v>
      </c>
    </row>
    <row r="80" spans="1:11" x14ac:dyDescent="0.35">
      <c r="A80" s="26">
        <v>0.74</v>
      </c>
      <c r="B80" s="5">
        <v>680692.72299399995</v>
      </c>
      <c r="C80" s="5">
        <v>581301.99677799991</v>
      </c>
      <c r="D80" s="5">
        <v>578589.34243600001</v>
      </c>
      <c r="E80" s="5">
        <v>589989.35555199999</v>
      </c>
      <c r="F80" s="5">
        <v>620200.31294799992</v>
      </c>
      <c r="G80" s="5">
        <v>4.5625</v>
      </c>
      <c r="H80" s="5">
        <v>5</v>
      </c>
      <c r="I80" s="5">
        <v>27.333333333333332</v>
      </c>
      <c r="J80" s="5">
        <v>16.666666666666668</v>
      </c>
      <c r="K80" s="5">
        <v>6</v>
      </c>
    </row>
    <row r="81" spans="1:11" x14ac:dyDescent="0.35">
      <c r="A81" s="26">
        <v>0.75</v>
      </c>
      <c r="B81" s="5">
        <v>690150.886375</v>
      </c>
      <c r="C81" s="5">
        <v>585934.70022500004</v>
      </c>
      <c r="D81" s="5">
        <v>585934.70022500004</v>
      </c>
      <c r="E81" s="5">
        <v>595280.28554999991</v>
      </c>
      <c r="F81" s="5">
        <v>627740.37560000003</v>
      </c>
      <c r="G81" s="5">
        <v>4.5625</v>
      </c>
      <c r="H81" s="5">
        <v>5</v>
      </c>
      <c r="I81" s="5">
        <v>27.333333333333332</v>
      </c>
      <c r="J81" s="5">
        <v>16.666666666666668</v>
      </c>
      <c r="K81" s="5">
        <v>6</v>
      </c>
    </row>
    <row r="82" spans="1:11" x14ac:dyDescent="0.35">
      <c r="A82" s="26">
        <v>0.76</v>
      </c>
      <c r="B82" s="5">
        <v>700615.99604400003</v>
      </c>
      <c r="C82" s="5">
        <v>594791.41708799987</v>
      </c>
      <c r="D82" s="5">
        <v>592849.25145600003</v>
      </c>
      <c r="E82" s="5">
        <v>603399.95934000006</v>
      </c>
      <c r="F82" s="5">
        <v>631344.50254800008</v>
      </c>
      <c r="G82" s="5">
        <v>4.65625</v>
      </c>
      <c r="H82" s="5">
        <v>5</v>
      </c>
      <c r="I82" s="5">
        <v>28.333333333333332</v>
      </c>
      <c r="J82" s="5">
        <v>17.666666666666668</v>
      </c>
      <c r="K82" s="5">
        <v>7</v>
      </c>
    </row>
    <row r="83" spans="1:11" x14ac:dyDescent="0.35">
      <c r="A83" s="26">
        <v>0.77</v>
      </c>
      <c r="B83" s="5">
        <v>716998.43501700007</v>
      </c>
      <c r="C83" s="5">
        <v>603763.06685400009</v>
      </c>
      <c r="D83" s="5">
        <v>596974.1604109999</v>
      </c>
      <c r="E83" s="5">
        <v>607258.69662100007</v>
      </c>
      <c r="F83" s="5">
        <v>636113.74204000004</v>
      </c>
      <c r="G83" s="5">
        <v>4.65625</v>
      </c>
      <c r="H83" s="5">
        <v>5</v>
      </c>
      <c r="I83" s="5">
        <v>28.333333333333332</v>
      </c>
      <c r="J83" s="5">
        <v>17.666666666666668</v>
      </c>
      <c r="K83" s="5">
        <v>7</v>
      </c>
    </row>
    <row r="84" spans="1:11" x14ac:dyDescent="0.35">
      <c r="A84" s="26">
        <v>0.78</v>
      </c>
      <c r="B84" s="5">
        <v>725737.32895200001</v>
      </c>
      <c r="C84" s="5">
        <v>610435.34905600001</v>
      </c>
      <c r="D84" s="5">
        <v>601493.07945000008</v>
      </c>
      <c r="E84" s="5">
        <v>613483.49398599996</v>
      </c>
      <c r="F84" s="5">
        <v>649449.58650200011</v>
      </c>
      <c r="G84" s="5">
        <v>4.75</v>
      </c>
      <c r="H84" s="5">
        <v>5</v>
      </c>
      <c r="I84" s="5">
        <v>29.333333333333332</v>
      </c>
      <c r="J84" s="5">
        <v>18.666666666666668</v>
      </c>
      <c r="K84" s="5">
        <v>8</v>
      </c>
    </row>
    <row r="85" spans="1:11" x14ac:dyDescent="0.35">
      <c r="A85" s="26">
        <v>0.79</v>
      </c>
      <c r="B85" s="5">
        <v>737190.81728000008</v>
      </c>
      <c r="C85" s="5">
        <v>620897.98666000005</v>
      </c>
      <c r="D85" s="5">
        <v>608764.88218299998</v>
      </c>
      <c r="E85" s="5">
        <v>622642.85940900003</v>
      </c>
      <c r="F85" s="5">
        <v>662613.07686400006</v>
      </c>
      <c r="G85" s="5">
        <v>4.75</v>
      </c>
      <c r="H85" s="5">
        <v>5</v>
      </c>
      <c r="I85" s="5">
        <v>29.333333333333332</v>
      </c>
      <c r="J85" s="5">
        <v>18.666666666666668</v>
      </c>
      <c r="K85" s="5">
        <v>8</v>
      </c>
    </row>
    <row r="86" spans="1:11" x14ac:dyDescent="0.35">
      <c r="A86" s="26">
        <v>0.8</v>
      </c>
      <c r="B86" s="5">
        <v>750990.71653999994</v>
      </c>
      <c r="C86" s="5">
        <v>629642.42556000012</v>
      </c>
      <c r="D86" s="5">
        <v>617577.86829999997</v>
      </c>
      <c r="E86" s="5">
        <v>628809.15882000001</v>
      </c>
      <c r="F86" s="5">
        <v>672546.0168000001</v>
      </c>
      <c r="G86" s="5">
        <v>4.75</v>
      </c>
      <c r="H86" s="5">
        <v>5</v>
      </c>
      <c r="I86" s="5">
        <v>29.333333333333332</v>
      </c>
      <c r="J86" s="5">
        <v>18.666666666666668</v>
      </c>
      <c r="K86" s="5">
        <v>8</v>
      </c>
    </row>
    <row r="87" spans="1:11" x14ac:dyDescent="0.35">
      <c r="A87" s="26">
        <v>0.81</v>
      </c>
      <c r="B87" s="5">
        <v>758498.66546800011</v>
      </c>
      <c r="C87" s="5">
        <v>642384.88509800006</v>
      </c>
      <c r="D87" s="5">
        <v>625579.7285320001</v>
      </c>
      <c r="E87" s="5">
        <v>634034.13071100006</v>
      </c>
      <c r="F87" s="5">
        <v>691412.5260800001</v>
      </c>
      <c r="G87" s="5">
        <v>4.84375</v>
      </c>
      <c r="H87" s="5">
        <v>5</v>
      </c>
      <c r="I87" s="5">
        <v>30.333333333333332</v>
      </c>
      <c r="J87" s="5">
        <v>19.666666666666668</v>
      </c>
      <c r="K87" s="5">
        <v>9</v>
      </c>
    </row>
    <row r="88" spans="1:11" x14ac:dyDescent="0.35">
      <c r="A88" s="26">
        <v>0.82</v>
      </c>
      <c r="B88" s="5">
        <v>778907.23895399994</v>
      </c>
      <c r="C88" s="5">
        <v>652514.46362599987</v>
      </c>
      <c r="D88" s="5">
        <v>631359.28211999999</v>
      </c>
      <c r="E88" s="5">
        <v>642843.96064399998</v>
      </c>
      <c r="F88" s="5">
        <v>707326.86737799994</v>
      </c>
      <c r="G88" s="5">
        <v>4.84375</v>
      </c>
      <c r="H88" s="5">
        <v>5</v>
      </c>
      <c r="I88" s="5">
        <v>30.333333333333329</v>
      </c>
      <c r="J88" s="5">
        <v>19.666666666666668</v>
      </c>
      <c r="K88" s="5">
        <v>9</v>
      </c>
    </row>
    <row r="89" spans="1:11" x14ac:dyDescent="0.35">
      <c r="A89" s="26">
        <v>0.83</v>
      </c>
      <c r="B89" s="5">
        <v>788937.05639499996</v>
      </c>
      <c r="C89" s="5">
        <v>667426.66700499994</v>
      </c>
      <c r="D89" s="5">
        <v>635688.8916509999</v>
      </c>
      <c r="E89" s="5">
        <v>646740.782947</v>
      </c>
      <c r="F89" s="5">
        <v>716573.62960800005</v>
      </c>
      <c r="G89" s="5">
        <v>4.9375</v>
      </c>
      <c r="H89" s="5">
        <v>5</v>
      </c>
      <c r="I89" s="5">
        <v>31.333333333333329</v>
      </c>
      <c r="J89" s="5">
        <v>20.666666666666668</v>
      </c>
      <c r="K89" s="5">
        <v>10</v>
      </c>
    </row>
    <row r="90" spans="1:11" x14ac:dyDescent="0.35">
      <c r="A90" s="26">
        <v>0.84</v>
      </c>
      <c r="B90" s="5">
        <v>798991.75210399996</v>
      </c>
      <c r="C90" s="5">
        <v>677163.10465999995</v>
      </c>
      <c r="D90" s="5">
        <v>648412.91947199998</v>
      </c>
      <c r="E90" s="5">
        <v>654584.77743200003</v>
      </c>
      <c r="F90" s="5">
        <v>728764.78361599997</v>
      </c>
      <c r="G90" s="5">
        <v>4.9375</v>
      </c>
      <c r="H90" s="5">
        <v>5</v>
      </c>
      <c r="I90" s="5">
        <v>31.333333333333329</v>
      </c>
      <c r="J90" s="5">
        <v>20.666666666666668</v>
      </c>
      <c r="K90" s="5">
        <v>10</v>
      </c>
    </row>
    <row r="91" spans="1:11" x14ac:dyDescent="0.35">
      <c r="A91" s="26">
        <v>0.85</v>
      </c>
      <c r="B91" s="5">
        <v>815626.67233500001</v>
      </c>
      <c r="C91" s="5">
        <v>689558.00772499992</v>
      </c>
      <c r="D91" s="5">
        <v>659321.43006499985</v>
      </c>
      <c r="E91" s="5">
        <v>665004.70835999993</v>
      </c>
      <c r="F91" s="5">
        <v>738341.77708499995</v>
      </c>
      <c r="G91" s="5">
        <v>5.03125</v>
      </c>
      <c r="H91" s="5">
        <v>6</v>
      </c>
      <c r="I91" s="5">
        <v>32.333333333333336</v>
      </c>
      <c r="J91" s="5">
        <v>21.666666666666668</v>
      </c>
      <c r="K91" s="5">
        <v>11</v>
      </c>
    </row>
    <row r="92" spans="1:11" x14ac:dyDescent="0.35">
      <c r="A92" s="26">
        <v>0.86</v>
      </c>
      <c r="B92" s="5">
        <v>821858.03009799996</v>
      </c>
      <c r="C92" s="5">
        <v>705799.35795800004</v>
      </c>
      <c r="D92" s="5">
        <v>682847.16778600006</v>
      </c>
      <c r="E92" s="5">
        <v>671277.45083400002</v>
      </c>
      <c r="F92" s="5">
        <v>748015.59468800004</v>
      </c>
      <c r="G92" s="5">
        <v>5.125</v>
      </c>
      <c r="H92" s="5">
        <v>6</v>
      </c>
      <c r="I92" s="5">
        <v>33.333333333333336</v>
      </c>
      <c r="J92" s="5">
        <v>22.666666666666668</v>
      </c>
      <c r="K92" s="5">
        <v>12</v>
      </c>
    </row>
    <row r="93" spans="1:11" x14ac:dyDescent="0.35">
      <c r="A93" s="26">
        <v>0.87</v>
      </c>
      <c r="B93" s="5">
        <v>832840.61537800007</v>
      </c>
      <c r="C93" s="5">
        <v>726501.59174100007</v>
      </c>
      <c r="D93" s="5">
        <v>695626.07522600004</v>
      </c>
      <c r="E93" s="5">
        <v>684637.37345900002</v>
      </c>
      <c r="F93" s="5">
        <v>766898.71139099996</v>
      </c>
      <c r="G93" s="5">
        <v>5.21875</v>
      </c>
      <c r="H93" s="5">
        <v>6</v>
      </c>
      <c r="I93" s="5">
        <v>34.333333333333336</v>
      </c>
      <c r="J93" s="5">
        <v>23.666666666666668</v>
      </c>
      <c r="K93" s="5">
        <v>13</v>
      </c>
    </row>
    <row r="94" spans="1:11" x14ac:dyDescent="0.35">
      <c r="A94" s="26">
        <v>0.88</v>
      </c>
      <c r="B94" s="5">
        <v>846394.56026399997</v>
      </c>
      <c r="C94" s="5">
        <v>736463.04059599992</v>
      </c>
      <c r="D94" s="5">
        <v>705120.26734399993</v>
      </c>
      <c r="E94" s="5">
        <v>694185.1217759999</v>
      </c>
      <c r="F94" s="5">
        <v>779770.28670400009</v>
      </c>
      <c r="G94" s="5">
        <v>5.21875</v>
      </c>
      <c r="H94" s="5">
        <v>6</v>
      </c>
      <c r="I94" s="5">
        <v>34.333333333333336</v>
      </c>
      <c r="J94" s="5">
        <v>23.666666666666668</v>
      </c>
      <c r="K94" s="5">
        <v>13</v>
      </c>
    </row>
    <row r="95" spans="1:11" x14ac:dyDescent="0.35">
      <c r="A95" s="26">
        <v>0.89</v>
      </c>
      <c r="B95" s="5">
        <v>864267.55016899994</v>
      </c>
      <c r="C95" s="5">
        <v>750585.82028300001</v>
      </c>
      <c r="D95" s="5">
        <v>715037.21555700013</v>
      </c>
      <c r="E95" s="5">
        <v>708719.5114790001</v>
      </c>
      <c r="F95" s="5">
        <v>793442.48124499992</v>
      </c>
      <c r="G95" s="5">
        <v>5.3125</v>
      </c>
      <c r="H95" s="5">
        <v>6</v>
      </c>
      <c r="I95" s="5">
        <v>35.333333333333336</v>
      </c>
      <c r="J95" s="5">
        <v>24.666666666666668</v>
      </c>
      <c r="K95" s="5">
        <v>14</v>
      </c>
    </row>
    <row r="96" spans="1:11" x14ac:dyDescent="0.35">
      <c r="A96" s="26">
        <v>0.9</v>
      </c>
      <c r="B96" s="5">
        <v>887044.46843000012</v>
      </c>
      <c r="C96" s="5">
        <v>764411.73300999997</v>
      </c>
      <c r="D96" s="5">
        <v>729427.78930000006</v>
      </c>
      <c r="E96" s="5">
        <v>722030.61789000011</v>
      </c>
      <c r="F96" s="5">
        <v>810517.95464999997</v>
      </c>
      <c r="G96" s="5">
        <v>5.3125</v>
      </c>
      <c r="H96" s="5">
        <v>6</v>
      </c>
      <c r="I96" s="5">
        <v>35.333333333333336</v>
      </c>
      <c r="J96" s="5">
        <v>24.666666666666668</v>
      </c>
      <c r="K96" s="5">
        <v>14</v>
      </c>
    </row>
    <row r="97" spans="1:11" x14ac:dyDescent="0.35">
      <c r="A97" s="26">
        <v>0.91</v>
      </c>
      <c r="B97" s="5">
        <v>919164.60876700003</v>
      </c>
      <c r="C97" s="5">
        <v>780527.56118100008</v>
      </c>
      <c r="D97" s="5">
        <v>739771.17967400001</v>
      </c>
      <c r="E97" s="5">
        <v>735793.9788840001</v>
      </c>
      <c r="F97" s="5">
        <v>842276.9905079999</v>
      </c>
      <c r="G97" s="5">
        <v>5.40625</v>
      </c>
      <c r="H97" s="5">
        <v>6</v>
      </c>
      <c r="I97" s="5">
        <v>36.333333333333336</v>
      </c>
      <c r="J97" s="5">
        <v>25.666666666666668</v>
      </c>
      <c r="K97" s="5">
        <v>15</v>
      </c>
    </row>
    <row r="98" spans="1:11" x14ac:dyDescent="0.35">
      <c r="A98" s="26">
        <v>0.92</v>
      </c>
      <c r="B98" s="5">
        <v>953024.26704399998</v>
      </c>
      <c r="C98" s="5">
        <v>798596.43409999995</v>
      </c>
      <c r="D98" s="5">
        <v>756623.43157600006</v>
      </c>
      <c r="E98" s="5">
        <v>743008.76725200005</v>
      </c>
      <c r="F98" s="5">
        <v>867411.14653599996</v>
      </c>
      <c r="G98" s="5">
        <v>5.40625</v>
      </c>
      <c r="H98" s="5">
        <v>6</v>
      </c>
      <c r="I98" s="5">
        <v>36.333333333333336</v>
      </c>
      <c r="J98" s="5">
        <v>25.666666666666668</v>
      </c>
      <c r="K98" s="5">
        <v>15</v>
      </c>
    </row>
    <row r="99" spans="1:11" x14ac:dyDescent="0.35">
      <c r="A99" s="26">
        <v>0.93</v>
      </c>
      <c r="B99" s="5">
        <v>970821.13781900005</v>
      </c>
      <c r="C99" s="5">
        <v>811356.65573500004</v>
      </c>
      <c r="D99" s="5">
        <v>767179.18448400032</v>
      </c>
      <c r="E99" s="5">
        <v>760838.99181899999</v>
      </c>
      <c r="F99" s="5">
        <v>886208.38923299999</v>
      </c>
      <c r="G99" s="5">
        <v>5.5</v>
      </c>
      <c r="H99" s="5">
        <v>6</v>
      </c>
      <c r="I99" s="5">
        <v>37.333333333333336</v>
      </c>
      <c r="J99" s="5">
        <v>26.666666666666668</v>
      </c>
      <c r="K99" s="5">
        <v>16</v>
      </c>
    </row>
    <row r="100" spans="1:11" x14ac:dyDescent="0.35">
      <c r="A100" s="26">
        <v>0.94</v>
      </c>
      <c r="B100" s="5">
        <v>1000439.37864</v>
      </c>
      <c r="C100" s="5">
        <v>831336.3474539998</v>
      </c>
      <c r="D100" s="5">
        <v>788224.01801999984</v>
      </c>
      <c r="E100" s="5">
        <v>784422.10682800005</v>
      </c>
      <c r="F100" s="5">
        <v>906854.17480199994</v>
      </c>
      <c r="G100" s="5">
        <v>5.59375</v>
      </c>
      <c r="H100" s="5">
        <v>6</v>
      </c>
      <c r="I100" s="5">
        <v>38.333333333333336</v>
      </c>
      <c r="J100" s="5">
        <v>27.666666666666668</v>
      </c>
      <c r="K100" s="5">
        <v>17</v>
      </c>
    </row>
    <row r="101" spans="1:11" x14ac:dyDescent="0.35">
      <c r="A101" s="26">
        <v>0.95</v>
      </c>
      <c r="B101" s="5">
        <v>1026446.8580399998</v>
      </c>
      <c r="C101" s="5">
        <v>860296.04704499978</v>
      </c>
      <c r="D101" s="5">
        <v>810731.99062000006</v>
      </c>
      <c r="E101" s="5">
        <v>802903.4411249999</v>
      </c>
      <c r="F101" s="5">
        <v>920948.79429999972</v>
      </c>
      <c r="G101" s="5">
        <v>5.78125</v>
      </c>
      <c r="H101" s="5">
        <v>6</v>
      </c>
      <c r="I101" s="5">
        <v>40.333333333333336</v>
      </c>
      <c r="J101" s="5">
        <v>29.666666666666668</v>
      </c>
      <c r="K101" s="5">
        <v>19</v>
      </c>
    </row>
    <row r="102" spans="1:11" x14ac:dyDescent="0.35">
      <c r="A102" s="26">
        <v>0.96</v>
      </c>
      <c r="B102" s="5">
        <v>1062230.576508</v>
      </c>
      <c r="C102" s="5">
        <v>883484.74964399997</v>
      </c>
      <c r="D102" s="5">
        <v>841671.36308799963</v>
      </c>
      <c r="E102" s="5">
        <v>829993.49849999999</v>
      </c>
      <c r="F102" s="5">
        <v>967851.61032399989</v>
      </c>
      <c r="G102" s="5">
        <v>5.875</v>
      </c>
      <c r="H102" s="5">
        <v>6</v>
      </c>
      <c r="I102" s="5">
        <v>41.333333333333336</v>
      </c>
      <c r="J102" s="5">
        <v>30.666666666666668</v>
      </c>
      <c r="K102" s="5">
        <v>20</v>
      </c>
    </row>
    <row r="103" spans="1:11" x14ac:dyDescent="0.35">
      <c r="A103" s="26">
        <v>0.97</v>
      </c>
      <c r="B103" s="5">
        <v>1083616.298158</v>
      </c>
      <c r="C103" s="5">
        <v>936687.20636399998</v>
      </c>
      <c r="D103" s="5">
        <v>886700.850508</v>
      </c>
      <c r="E103" s="5">
        <v>863502.29931999999</v>
      </c>
      <c r="F103" s="5">
        <v>1000185.368232</v>
      </c>
      <c r="G103" s="5">
        <v>5.9715624999999974</v>
      </c>
      <c r="H103" s="5">
        <v>6</v>
      </c>
      <c r="I103" s="5">
        <v>42.363333333333308</v>
      </c>
      <c r="J103" s="5">
        <v>31.696666666666641</v>
      </c>
      <c r="K103" s="5">
        <v>21.029999999999973</v>
      </c>
    </row>
    <row r="104" spans="1:11" x14ac:dyDescent="0.35">
      <c r="A104" s="26">
        <v>0.98</v>
      </c>
      <c r="B104" s="5">
        <v>1146493.0399879999</v>
      </c>
      <c r="C104" s="5">
        <v>968398.38242199994</v>
      </c>
      <c r="D104" s="5">
        <v>913913.74024799967</v>
      </c>
      <c r="E104" s="5">
        <v>907242.39466200001</v>
      </c>
      <c r="F104" s="5">
        <v>1037243.423742</v>
      </c>
      <c r="G104" s="5">
        <v>6.15625</v>
      </c>
      <c r="H104" s="5">
        <v>6</v>
      </c>
      <c r="I104" s="5">
        <v>44.333333333333336</v>
      </c>
      <c r="J104" s="5">
        <v>33.666666666666664</v>
      </c>
      <c r="K104" s="5">
        <v>23</v>
      </c>
    </row>
    <row r="105" spans="1:11" x14ac:dyDescent="0.35">
      <c r="A105" s="26">
        <v>0.99</v>
      </c>
      <c r="B105" s="5">
        <v>1188314.8832949998</v>
      </c>
      <c r="C105" s="5">
        <v>1016261.892456</v>
      </c>
      <c r="D105" s="5">
        <v>974537.33294700005</v>
      </c>
      <c r="E105" s="5">
        <v>957910.61829900008</v>
      </c>
      <c r="F105" s="5">
        <v>1077485.1200699999</v>
      </c>
      <c r="G105" s="5">
        <v>6.4375</v>
      </c>
      <c r="H105" s="5">
        <v>6</v>
      </c>
      <c r="I105" s="5">
        <v>47.333333333333336</v>
      </c>
      <c r="J105" s="5">
        <v>36.666666666666664</v>
      </c>
      <c r="K105" s="5">
        <v>26</v>
      </c>
    </row>
    <row r="106" spans="1:11" x14ac:dyDescent="0.35">
      <c r="A106" s="26">
        <v>1</v>
      </c>
      <c r="B106" s="5">
        <v>1456055.6629000001</v>
      </c>
      <c r="C106" s="5">
        <v>1356055.6629000001</v>
      </c>
      <c r="D106" s="5">
        <v>1306055.6629000001</v>
      </c>
      <c r="E106" s="5">
        <v>1256055.6629000001</v>
      </c>
      <c r="F106" s="5">
        <v>1406055.6629000001</v>
      </c>
      <c r="G106" s="5">
        <v>7.5625</v>
      </c>
      <c r="H106" s="5">
        <v>6</v>
      </c>
      <c r="I106" s="5">
        <v>59.333333333333336</v>
      </c>
      <c r="J106" s="5">
        <v>48.666666666666664</v>
      </c>
      <c r="K106" s="5">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vt:lpstr>
      <vt:lpstr>1</vt:lpstr>
      <vt:lpstr>Simulation Output 1</vt:lpstr>
      <vt:lpstr>CFD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Fausto</dc:creator>
  <cp:lastModifiedBy>Siyong Liu</cp:lastModifiedBy>
  <dcterms:created xsi:type="dcterms:W3CDTF">2021-11-16T17:21:16Z</dcterms:created>
  <dcterms:modified xsi:type="dcterms:W3CDTF">2021-12-11T21:27:20Z</dcterms:modified>
</cp:coreProperties>
</file>