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MichaelTenner\Desktop\PreConPlanning\"/>
    </mc:Choice>
  </mc:AlternateContent>
  <xr:revisionPtr revIDLastSave="0" documentId="8_{6CD37C4E-9A4C-4C04-B319-31E2EC22988A}" xr6:coauthVersionLast="47" xr6:coauthVersionMax="47" xr10:uidLastSave="{00000000-0000-0000-0000-000000000000}"/>
  <bookViews>
    <workbookView xWindow="29745" yWindow="660" windowWidth="19380" windowHeight="11175" tabRatio="788" activeTab="4" xr2:uid="{87B0D467-F876-4206-83A5-657FF2683A05}"/>
  </bookViews>
  <sheets>
    <sheet name="Disclaimer" sheetId="9" r:id="rId1"/>
    <sheet name="Calculator" sheetId="1" r:id="rId2"/>
    <sheet name="Fabric Pricing Input" sheetId="2" r:id="rId3"/>
    <sheet name="Inforiver Pricing" sheetId="4" r:id="rId4"/>
    <sheet name="Power Apps Cost" sheetId="5" r:id="rId5"/>
    <sheet name="Power BI Cost" sheetId="8" r:id="rId6"/>
  </sheets>
  <definedNames>
    <definedName name="End_user">Calculator!$J$7</definedName>
    <definedName name="External_Cost_in_EUR_per_Hour">Calculator!$D$7</definedName>
    <definedName name="Internal_cost_Per_Hour_in_EUR">Calculator!$B$7</definedName>
    <definedName name="Start_Month">Calculator!$H$7</definedName>
    <definedName name="User_Start">Calculator!$F$7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 l="1"/>
  <c r="C19" i="1"/>
  <c r="E60" i="1"/>
  <c r="D60" i="1"/>
  <c r="C60" i="1"/>
  <c r="C28" i="1"/>
  <c r="D28" i="1" s="1"/>
  <c r="E28" i="1" s="1"/>
  <c r="F28" i="1" s="1"/>
  <c r="G28" i="1" s="1"/>
  <c r="H28" i="1" s="1"/>
  <c r="I28" i="1" s="1"/>
  <c r="J28" i="1" s="1"/>
  <c r="K28" i="1" s="1"/>
  <c r="L28" i="1" s="1"/>
  <c r="M28" i="1" s="1"/>
  <c r="N28" i="1" s="1"/>
  <c r="O28" i="1" s="1"/>
  <c r="P28" i="1" s="1"/>
  <c r="Q28" i="1" s="1"/>
  <c r="R28" i="1" s="1"/>
  <c r="S28" i="1" s="1"/>
  <c r="T28" i="1" s="1"/>
  <c r="U28" i="1" s="1"/>
  <c r="V28" i="1" s="1"/>
  <c r="W28" i="1" s="1"/>
  <c r="X28" i="1" s="1"/>
  <c r="Y28" i="1" s="1"/>
  <c r="Z28" i="1" s="1"/>
  <c r="AA28" i="1" s="1"/>
  <c r="AB28" i="1" s="1"/>
  <c r="AC28" i="1" s="1"/>
  <c r="AD28" i="1" s="1"/>
  <c r="AE28" i="1" s="1"/>
  <c r="AF28" i="1" s="1"/>
  <c r="AG28" i="1" s="1"/>
  <c r="AH28" i="1" s="1"/>
  <c r="AI28" i="1" s="1"/>
  <c r="AJ28" i="1" s="1"/>
  <c r="AK28" i="1" s="1"/>
  <c r="AL28" i="1" s="1"/>
  <c r="C24" i="1"/>
  <c r="D24" i="1" s="1"/>
  <c r="E24" i="1" s="1"/>
  <c r="F24" i="1" s="1"/>
  <c r="G24" i="1" s="1"/>
  <c r="H24" i="1" s="1"/>
  <c r="I24" i="1" s="1"/>
  <c r="J24" i="1" s="1"/>
  <c r="K24" i="1" s="1"/>
  <c r="L24" i="1" s="1"/>
  <c r="M24" i="1" s="1"/>
  <c r="N24" i="1" s="1"/>
  <c r="O24" i="1" s="1"/>
  <c r="P24" i="1" s="1"/>
  <c r="Q24" i="1" s="1"/>
  <c r="R24" i="1" s="1"/>
  <c r="S24" i="1" s="1"/>
  <c r="T24" i="1" s="1"/>
  <c r="U24" i="1" s="1"/>
  <c r="V24" i="1" s="1"/>
  <c r="W24" i="1" s="1"/>
  <c r="X24" i="1" s="1"/>
  <c r="Y24" i="1" s="1"/>
  <c r="Z24" i="1" s="1"/>
  <c r="AA24" i="1" s="1"/>
  <c r="AB24" i="1" s="1"/>
  <c r="AC24" i="1" s="1"/>
  <c r="AD24" i="1" s="1"/>
  <c r="AE24" i="1" s="1"/>
  <c r="AF24" i="1" s="1"/>
  <c r="AG24" i="1" s="1"/>
  <c r="AH24" i="1" s="1"/>
  <c r="AI24" i="1" s="1"/>
  <c r="AJ24" i="1" s="1"/>
  <c r="AK24" i="1" s="1"/>
  <c r="AL24" i="1" s="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C44" i="1"/>
  <c r="C43" i="1"/>
  <c r="C45" i="1" s="1"/>
  <c r="D39" i="1"/>
  <c r="E39" i="1" s="1"/>
  <c r="C40" i="1"/>
  <c r="D30" i="1"/>
  <c r="E30" i="1" s="1"/>
  <c r="D29" i="1"/>
  <c r="E29" i="1" s="1"/>
  <c r="F29" i="1" s="1"/>
  <c r="G29" i="1" s="1"/>
  <c r="H29" i="1" s="1"/>
  <c r="I29" i="1" s="1"/>
  <c r="J29" i="1" s="1"/>
  <c r="K29" i="1" s="1"/>
  <c r="L29" i="1" s="1"/>
  <c r="M29" i="1" s="1"/>
  <c r="N29" i="1" s="1"/>
  <c r="O29" i="1" s="1"/>
  <c r="P29" i="1" s="1"/>
  <c r="Q29" i="1" s="1"/>
  <c r="R29" i="1" s="1"/>
  <c r="S29" i="1" s="1"/>
  <c r="T29" i="1" s="1"/>
  <c r="U29" i="1" s="1"/>
  <c r="V29" i="1" s="1"/>
  <c r="W29" i="1" s="1"/>
  <c r="X29" i="1" s="1"/>
  <c r="Y29" i="1" s="1"/>
  <c r="Z29" i="1" s="1"/>
  <c r="AA29" i="1" s="1"/>
  <c r="AB29" i="1" s="1"/>
  <c r="AC29" i="1" s="1"/>
  <c r="AD29" i="1" s="1"/>
  <c r="AE29" i="1" s="1"/>
  <c r="AF29" i="1" s="1"/>
  <c r="AG29" i="1" s="1"/>
  <c r="AH29" i="1" s="1"/>
  <c r="AI29" i="1" s="1"/>
  <c r="AJ29" i="1" s="1"/>
  <c r="AK29" i="1" s="1"/>
  <c r="AL29" i="1" s="1"/>
  <c r="C38" i="1"/>
  <c r="D38" i="1" s="1"/>
  <c r="E38" i="1" s="1"/>
  <c r="F38" i="1" s="1"/>
  <c r="G38" i="1" s="1"/>
  <c r="H38" i="1" s="1"/>
  <c r="I38" i="1" s="1"/>
  <c r="J38" i="1" s="1"/>
  <c r="K38" i="1" s="1"/>
  <c r="L38" i="1" s="1"/>
  <c r="M38" i="1" s="1"/>
  <c r="N38" i="1" s="1"/>
  <c r="O38" i="1" s="1"/>
  <c r="P38" i="1" s="1"/>
  <c r="Q38" i="1" s="1"/>
  <c r="R38" i="1" s="1"/>
  <c r="S38" i="1" s="1"/>
  <c r="T38" i="1" s="1"/>
  <c r="U38" i="1" s="1"/>
  <c r="V38" i="1" s="1"/>
  <c r="W38" i="1" s="1"/>
  <c r="X38" i="1" s="1"/>
  <c r="Y38" i="1" s="1"/>
  <c r="Z38" i="1" s="1"/>
  <c r="AA38" i="1" s="1"/>
  <c r="AB38" i="1" s="1"/>
  <c r="AC38" i="1" s="1"/>
  <c r="AD38" i="1" s="1"/>
  <c r="AE38" i="1" s="1"/>
  <c r="AF38" i="1" s="1"/>
  <c r="AG38" i="1" s="1"/>
  <c r="AH38" i="1" s="1"/>
  <c r="AI38" i="1" s="1"/>
  <c r="AJ38" i="1" s="1"/>
  <c r="AK38" i="1" s="1"/>
  <c r="AL38" i="1" s="1"/>
  <c r="C35" i="1"/>
  <c r="D35" i="1" s="1"/>
  <c r="E35" i="1" s="1"/>
  <c r="F35" i="1" s="1"/>
  <c r="G35" i="1" s="1"/>
  <c r="H35" i="1" s="1"/>
  <c r="I35" i="1" s="1"/>
  <c r="J35" i="1" s="1"/>
  <c r="K35" i="1" s="1"/>
  <c r="L35" i="1" s="1"/>
  <c r="M35" i="1" s="1"/>
  <c r="N35" i="1" s="1"/>
  <c r="O35" i="1" s="1"/>
  <c r="P35" i="1" s="1"/>
  <c r="Q35" i="1" s="1"/>
  <c r="R35" i="1" s="1"/>
  <c r="S35" i="1" s="1"/>
  <c r="T35" i="1" s="1"/>
  <c r="U35" i="1" s="1"/>
  <c r="V35" i="1" s="1"/>
  <c r="W35" i="1" s="1"/>
  <c r="X35" i="1" s="1"/>
  <c r="Y35" i="1" s="1"/>
  <c r="Z35" i="1" s="1"/>
  <c r="AA35" i="1" s="1"/>
  <c r="AB35" i="1" s="1"/>
  <c r="AC35" i="1" s="1"/>
  <c r="AD35" i="1" s="1"/>
  <c r="AE35" i="1" s="1"/>
  <c r="AF35" i="1" s="1"/>
  <c r="AG35" i="1" s="1"/>
  <c r="AH35" i="1" s="1"/>
  <c r="AI35" i="1" s="1"/>
  <c r="AJ35" i="1" s="1"/>
  <c r="AK35" i="1" s="1"/>
  <c r="AL35" i="1" s="1"/>
  <c r="D23" i="1"/>
  <c r="E23" i="1" s="1"/>
  <c r="F23" i="1" s="1"/>
  <c r="C25" i="1"/>
  <c r="D25" i="1" s="1"/>
  <c r="E25" i="1" s="1"/>
  <c r="F25" i="1" s="1"/>
  <c r="G25" i="1" s="1"/>
  <c r="H25" i="1" s="1"/>
  <c r="I25" i="1" s="1"/>
  <c r="J25" i="1" s="1"/>
  <c r="K25" i="1" s="1"/>
  <c r="L25" i="1" s="1"/>
  <c r="M25" i="1" s="1"/>
  <c r="N25" i="1" s="1"/>
  <c r="O25" i="1" s="1"/>
  <c r="P25" i="1" s="1"/>
  <c r="Q25" i="1" s="1"/>
  <c r="R25" i="1" s="1"/>
  <c r="S25" i="1" s="1"/>
  <c r="T25" i="1" s="1"/>
  <c r="U25" i="1" s="1"/>
  <c r="V25" i="1" s="1"/>
  <c r="W25" i="1" s="1"/>
  <c r="X25" i="1" s="1"/>
  <c r="Y25" i="1" s="1"/>
  <c r="Z25" i="1" s="1"/>
  <c r="AA25" i="1" s="1"/>
  <c r="AB25" i="1" s="1"/>
  <c r="AC25" i="1" s="1"/>
  <c r="AD25" i="1" s="1"/>
  <c r="AE25" i="1" s="1"/>
  <c r="AF25" i="1" s="1"/>
  <c r="AG25" i="1" s="1"/>
  <c r="AH25" i="1" s="1"/>
  <c r="AI25" i="1" s="1"/>
  <c r="AJ25" i="1" s="1"/>
  <c r="AK25" i="1" s="1"/>
  <c r="AL25" i="1" s="1"/>
  <c r="C10" i="1"/>
  <c r="D10" i="1" s="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C14" i="1"/>
  <c r="D12" i="1"/>
  <c r="D19" i="1" s="1"/>
  <c r="E12" i="1"/>
  <c r="F12" i="1"/>
  <c r="G12" i="1"/>
  <c r="G19" i="1" s="1"/>
  <c r="H12" i="1"/>
  <c r="H19" i="1" s="1"/>
  <c r="I12" i="1"/>
  <c r="I19" i="1" s="1"/>
  <c r="J12" i="1"/>
  <c r="K12" i="1"/>
  <c r="K19" i="1" s="1"/>
  <c r="L12" i="1"/>
  <c r="M12" i="1"/>
  <c r="M19" i="1" s="1"/>
  <c r="N12" i="1"/>
  <c r="O12" i="1"/>
  <c r="P12" i="1"/>
  <c r="P19" i="1" s="1"/>
  <c r="Q12" i="1"/>
  <c r="Q19" i="1" s="1"/>
  <c r="R12" i="1"/>
  <c r="S12" i="1"/>
  <c r="T12" i="1"/>
  <c r="T19" i="1" s="1"/>
  <c r="U12" i="1"/>
  <c r="V12" i="1"/>
  <c r="W12" i="1"/>
  <c r="W19" i="1" s="1"/>
  <c r="X12" i="1"/>
  <c r="X19" i="1" s="1"/>
  <c r="Y12" i="1"/>
  <c r="Y19" i="1" s="1"/>
  <c r="Z12" i="1"/>
  <c r="Z19" i="1" s="1"/>
  <c r="AA12" i="1"/>
  <c r="AA19" i="1" s="1"/>
  <c r="AB12" i="1"/>
  <c r="AB19" i="1" s="1"/>
  <c r="AC12" i="1"/>
  <c r="AC19" i="1" s="1"/>
  <c r="AD12" i="1"/>
  <c r="AE12" i="1"/>
  <c r="AF12" i="1"/>
  <c r="AF19" i="1" s="1"/>
  <c r="AG12" i="1"/>
  <c r="AH12" i="1"/>
  <c r="AH19" i="1" s="1"/>
  <c r="AI12" i="1"/>
  <c r="AJ12" i="1"/>
  <c r="AJ19" i="1" s="1"/>
  <c r="AK12" i="1"/>
  <c r="AK19" i="1" s="1"/>
  <c r="AL12" i="1"/>
  <c r="AL19" i="1" s="1"/>
  <c r="C12" i="1"/>
  <c r="V19" i="1" l="1"/>
  <c r="F19" i="1"/>
  <c r="AI19" i="1"/>
  <c r="S19" i="1"/>
  <c r="J19" i="1"/>
  <c r="D40" i="1"/>
  <c r="R19" i="1"/>
  <c r="E19" i="1"/>
  <c r="D43" i="1"/>
  <c r="U19" i="1"/>
  <c r="AE19" i="1"/>
  <c r="D31" i="1"/>
  <c r="L19" i="1"/>
  <c r="C31" i="1"/>
  <c r="E31" i="1"/>
  <c r="E48" i="1" s="1"/>
  <c r="F30" i="1"/>
  <c r="F39" i="1"/>
  <c r="E40" i="1"/>
  <c r="AD19" i="1"/>
  <c r="AG19" i="1"/>
  <c r="O19" i="1"/>
  <c r="N19" i="1"/>
  <c r="C22" i="1"/>
  <c r="E10" i="1"/>
  <c r="E22" i="1" s="1"/>
  <c r="D22" i="1"/>
  <c r="G23" i="1"/>
  <c r="E49" i="1" l="1"/>
  <c r="D49" i="1"/>
  <c r="D55" i="1"/>
  <c r="D56" i="1" s="1"/>
  <c r="C55" i="1"/>
  <c r="C56" i="1" s="1"/>
  <c r="C69" i="1" s="1"/>
  <c r="E55" i="1"/>
  <c r="E56" i="1" s="1"/>
  <c r="C48" i="1"/>
  <c r="C50" i="1"/>
  <c r="D48" i="1"/>
  <c r="D45" i="1"/>
  <c r="D50" i="1" s="1"/>
  <c r="E43" i="1"/>
  <c r="F31" i="1"/>
  <c r="G30" i="1"/>
  <c r="G39" i="1"/>
  <c r="F40" i="1"/>
  <c r="F10" i="1"/>
  <c r="F22" i="1" s="1"/>
  <c r="H23" i="1"/>
  <c r="F49" i="1" l="1"/>
  <c r="F48" i="1"/>
  <c r="E45" i="1"/>
  <c r="E50" i="1" s="1"/>
  <c r="F43" i="1"/>
  <c r="G31" i="1"/>
  <c r="H30" i="1"/>
  <c r="G40" i="1"/>
  <c r="H39" i="1"/>
  <c r="G10" i="1"/>
  <c r="G22" i="1" s="1"/>
  <c r="I23" i="1"/>
  <c r="G49" i="1" l="1"/>
  <c r="G48" i="1"/>
  <c r="G43" i="1"/>
  <c r="F45" i="1"/>
  <c r="F50" i="1" s="1"/>
  <c r="I30" i="1"/>
  <c r="H31" i="1"/>
  <c r="H40" i="1"/>
  <c r="H49" i="1" s="1"/>
  <c r="I39" i="1"/>
  <c r="H10" i="1"/>
  <c r="H22" i="1" s="1"/>
  <c r="J23" i="1"/>
  <c r="H48" i="1" l="1"/>
  <c r="H43" i="1"/>
  <c r="G45" i="1"/>
  <c r="G50" i="1" s="1"/>
  <c r="J30" i="1"/>
  <c r="I31" i="1"/>
  <c r="I40" i="1"/>
  <c r="I49" i="1" s="1"/>
  <c r="J39" i="1"/>
  <c r="I10" i="1"/>
  <c r="I22" i="1" s="1"/>
  <c r="K23" i="1"/>
  <c r="I48" i="1" l="1"/>
  <c r="I43" i="1"/>
  <c r="H45" i="1"/>
  <c r="H50" i="1" s="1"/>
  <c r="K30" i="1"/>
  <c r="J31" i="1"/>
  <c r="K39" i="1"/>
  <c r="J40" i="1"/>
  <c r="J49" i="1" s="1"/>
  <c r="J10" i="1"/>
  <c r="J22" i="1" s="1"/>
  <c r="L23" i="1"/>
  <c r="J48" i="1" l="1"/>
  <c r="J43" i="1"/>
  <c r="I45" i="1"/>
  <c r="I50" i="1" s="1"/>
  <c r="L30" i="1"/>
  <c r="K31" i="1"/>
  <c r="L39" i="1"/>
  <c r="K40" i="1"/>
  <c r="K49" i="1" s="1"/>
  <c r="K10" i="1"/>
  <c r="K22" i="1" s="1"/>
  <c r="M23" i="1"/>
  <c r="K48" i="1" l="1"/>
  <c r="K43" i="1"/>
  <c r="J45" i="1"/>
  <c r="J50" i="1" s="1"/>
  <c r="M30" i="1"/>
  <c r="L31" i="1"/>
  <c r="M39" i="1"/>
  <c r="L40" i="1"/>
  <c r="L49" i="1" s="1"/>
  <c r="L10" i="1"/>
  <c r="L22" i="1" s="1"/>
  <c r="N23" i="1"/>
  <c r="L48" i="1" l="1"/>
  <c r="L43" i="1"/>
  <c r="K45" i="1"/>
  <c r="K50" i="1" s="1"/>
  <c r="N30" i="1"/>
  <c r="M31" i="1"/>
  <c r="N39" i="1"/>
  <c r="M40" i="1"/>
  <c r="M10" i="1"/>
  <c r="M22" i="1" s="1"/>
  <c r="O23" i="1"/>
  <c r="M49" i="1" l="1"/>
  <c r="M48" i="1"/>
  <c r="M43" i="1"/>
  <c r="L45" i="1"/>
  <c r="L50" i="1" s="1"/>
  <c r="O30" i="1"/>
  <c r="N31" i="1"/>
  <c r="N40" i="1"/>
  <c r="O39" i="1"/>
  <c r="N10" i="1"/>
  <c r="N22" i="1" s="1"/>
  <c r="P23" i="1"/>
  <c r="N49" i="1" l="1"/>
  <c r="N48" i="1"/>
  <c r="N43" i="1"/>
  <c r="M45" i="1"/>
  <c r="M50" i="1" s="1"/>
  <c r="P30" i="1"/>
  <c r="O31" i="1"/>
  <c r="P39" i="1"/>
  <c r="O40" i="1"/>
  <c r="O49" i="1" s="1"/>
  <c r="O10" i="1"/>
  <c r="O22" i="1" s="1"/>
  <c r="Q23" i="1"/>
  <c r="O48" i="1" l="1"/>
  <c r="O43" i="1"/>
  <c r="N45" i="1"/>
  <c r="N50" i="1" s="1"/>
  <c r="Q30" i="1"/>
  <c r="P31" i="1"/>
  <c r="Q39" i="1"/>
  <c r="P40" i="1"/>
  <c r="P10" i="1"/>
  <c r="P22" i="1" s="1"/>
  <c r="R23" i="1"/>
  <c r="P49" i="1" l="1"/>
  <c r="P48" i="1"/>
  <c r="P43" i="1"/>
  <c r="O45" i="1"/>
  <c r="O50" i="1" s="1"/>
  <c r="R30" i="1"/>
  <c r="Q31" i="1"/>
  <c r="R39" i="1"/>
  <c r="Q40" i="1"/>
  <c r="Q10" i="1"/>
  <c r="Q22" i="1" s="1"/>
  <c r="S23" i="1"/>
  <c r="Q49" i="1" l="1"/>
  <c r="Q48" i="1"/>
  <c r="Q43" i="1"/>
  <c r="P45" i="1"/>
  <c r="P50" i="1" s="1"/>
  <c r="S30" i="1"/>
  <c r="R31" i="1"/>
  <c r="S39" i="1"/>
  <c r="R40" i="1"/>
  <c r="R10" i="1"/>
  <c r="R22" i="1" s="1"/>
  <c r="T23" i="1"/>
  <c r="R49" i="1" l="1"/>
  <c r="R48" i="1"/>
  <c r="R43" i="1"/>
  <c r="Q45" i="1"/>
  <c r="Q50" i="1" s="1"/>
  <c r="T30" i="1"/>
  <c r="S31" i="1"/>
  <c r="T39" i="1"/>
  <c r="S40" i="1"/>
  <c r="S49" i="1" s="1"/>
  <c r="S10" i="1"/>
  <c r="S22" i="1" s="1"/>
  <c r="U23" i="1"/>
  <c r="S48" i="1" l="1"/>
  <c r="S43" i="1"/>
  <c r="R45" i="1"/>
  <c r="R50" i="1" s="1"/>
  <c r="U30" i="1"/>
  <c r="T31" i="1"/>
  <c r="T40" i="1"/>
  <c r="T49" i="1" s="1"/>
  <c r="U39" i="1"/>
  <c r="T10" i="1"/>
  <c r="T22" i="1" s="1"/>
  <c r="V23" i="1"/>
  <c r="T48" i="1" l="1"/>
  <c r="T43" i="1"/>
  <c r="S45" i="1"/>
  <c r="S50" i="1" s="1"/>
  <c r="V30" i="1"/>
  <c r="U31" i="1"/>
  <c r="V39" i="1"/>
  <c r="U40" i="1"/>
  <c r="U10" i="1"/>
  <c r="U22" i="1" s="1"/>
  <c r="W23" i="1"/>
  <c r="U49" i="1" l="1"/>
  <c r="U48" i="1"/>
  <c r="U43" i="1"/>
  <c r="T45" i="1"/>
  <c r="T50" i="1" s="1"/>
  <c r="W30" i="1"/>
  <c r="V31" i="1"/>
  <c r="W39" i="1"/>
  <c r="V40" i="1"/>
  <c r="V10" i="1"/>
  <c r="V22" i="1" s="1"/>
  <c r="X23" i="1"/>
  <c r="V49" i="1" l="1"/>
  <c r="V48" i="1"/>
  <c r="V43" i="1"/>
  <c r="U45" i="1"/>
  <c r="U50" i="1" s="1"/>
  <c r="X30" i="1"/>
  <c r="W31" i="1"/>
  <c r="X39" i="1"/>
  <c r="W40" i="1"/>
  <c r="W10" i="1"/>
  <c r="W22" i="1" s="1"/>
  <c r="Y23" i="1"/>
  <c r="W49" i="1" l="1"/>
  <c r="W48" i="1"/>
  <c r="W43" i="1"/>
  <c r="V45" i="1"/>
  <c r="V50" i="1" s="1"/>
  <c r="Y30" i="1"/>
  <c r="X31" i="1"/>
  <c r="Y39" i="1"/>
  <c r="X40" i="1"/>
  <c r="X10" i="1"/>
  <c r="X22" i="1" s="1"/>
  <c r="Z23" i="1"/>
  <c r="X49" i="1" l="1"/>
  <c r="X48" i="1"/>
  <c r="X43" i="1"/>
  <c r="W45" i="1"/>
  <c r="W50" i="1" s="1"/>
  <c r="Z30" i="1"/>
  <c r="Y31" i="1"/>
  <c r="Z39" i="1"/>
  <c r="Y40" i="1"/>
  <c r="Y10" i="1"/>
  <c r="Y22" i="1" s="1"/>
  <c r="AA23" i="1"/>
  <c r="Y49" i="1" l="1"/>
  <c r="Y48" i="1"/>
  <c r="Y43" i="1"/>
  <c r="X45" i="1"/>
  <c r="X50" i="1" s="1"/>
  <c r="AA30" i="1"/>
  <c r="Z31" i="1"/>
  <c r="AA39" i="1"/>
  <c r="Z40" i="1"/>
  <c r="Z10" i="1"/>
  <c r="Z22" i="1" s="1"/>
  <c r="AB23" i="1"/>
  <c r="Z49" i="1" l="1"/>
  <c r="Z48" i="1"/>
  <c r="Z43" i="1"/>
  <c r="Y45" i="1"/>
  <c r="Y50" i="1" s="1"/>
  <c r="AB30" i="1"/>
  <c r="AA31" i="1"/>
  <c r="AB39" i="1"/>
  <c r="AA40" i="1"/>
  <c r="AA49" i="1" s="1"/>
  <c r="AA10" i="1"/>
  <c r="AA22" i="1" s="1"/>
  <c r="AC23" i="1"/>
  <c r="AA48" i="1" l="1"/>
  <c r="AA43" i="1"/>
  <c r="Z45" i="1"/>
  <c r="Z50" i="1" s="1"/>
  <c r="AC30" i="1"/>
  <c r="AB31" i="1"/>
  <c r="AC39" i="1"/>
  <c r="AB40" i="1"/>
  <c r="AB10" i="1"/>
  <c r="AB22" i="1" s="1"/>
  <c r="AD23" i="1"/>
  <c r="AB49" i="1" l="1"/>
  <c r="AB48" i="1"/>
  <c r="AB43" i="1"/>
  <c r="AA45" i="1"/>
  <c r="AA50" i="1" s="1"/>
  <c r="AD30" i="1"/>
  <c r="AC31" i="1"/>
  <c r="AC40" i="1"/>
  <c r="AD39" i="1"/>
  <c r="AC10" i="1"/>
  <c r="AC22" i="1" s="1"/>
  <c r="AE23" i="1"/>
  <c r="AC49" i="1" l="1"/>
  <c r="AC48" i="1"/>
  <c r="AC43" i="1"/>
  <c r="AB45" i="1"/>
  <c r="AB50" i="1" s="1"/>
  <c r="AE30" i="1"/>
  <c r="AD31" i="1"/>
  <c r="AE39" i="1"/>
  <c r="AD40" i="1"/>
  <c r="AD10" i="1"/>
  <c r="AD22" i="1" s="1"/>
  <c r="AF23" i="1"/>
  <c r="AD49" i="1" l="1"/>
  <c r="AD48" i="1"/>
  <c r="AD43" i="1"/>
  <c r="AC45" i="1"/>
  <c r="AC50" i="1" s="1"/>
  <c r="AF30" i="1"/>
  <c r="AE31" i="1"/>
  <c r="AF39" i="1"/>
  <c r="AE40" i="1"/>
  <c r="AE49" i="1" s="1"/>
  <c r="AE10" i="1"/>
  <c r="AE22" i="1" s="1"/>
  <c r="AG23" i="1"/>
  <c r="AE48" i="1" l="1"/>
  <c r="AE43" i="1"/>
  <c r="AD45" i="1"/>
  <c r="AD50" i="1" s="1"/>
  <c r="AG30" i="1"/>
  <c r="AF31" i="1"/>
  <c r="AG39" i="1"/>
  <c r="AF40" i="1"/>
  <c r="AF49" i="1" s="1"/>
  <c r="AF10" i="1"/>
  <c r="AF22" i="1" s="1"/>
  <c r="AH23" i="1"/>
  <c r="AF48" i="1" l="1"/>
  <c r="AF43" i="1"/>
  <c r="AE45" i="1"/>
  <c r="AE50" i="1" s="1"/>
  <c r="AH30" i="1"/>
  <c r="AG31" i="1"/>
  <c r="AH39" i="1"/>
  <c r="AG40" i="1"/>
  <c r="AG49" i="1" s="1"/>
  <c r="AG10" i="1"/>
  <c r="AG22" i="1" s="1"/>
  <c r="AI23" i="1"/>
  <c r="AG48" i="1" l="1"/>
  <c r="AG43" i="1"/>
  <c r="AF45" i="1"/>
  <c r="AF50" i="1" s="1"/>
  <c r="AI30" i="1"/>
  <c r="AH31" i="1"/>
  <c r="AH40" i="1"/>
  <c r="AH49" i="1" s="1"/>
  <c r="AI39" i="1"/>
  <c r="AH10" i="1"/>
  <c r="AH22" i="1" s="1"/>
  <c r="AJ23" i="1"/>
  <c r="AH48" i="1" l="1"/>
  <c r="AH43" i="1"/>
  <c r="AG45" i="1"/>
  <c r="AG50" i="1" s="1"/>
  <c r="AJ30" i="1"/>
  <c r="AI31" i="1"/>
  <c r="AI40" i="1"/>
  <c r="AI49" i="1" s="1"/>
  <c r="AJ39" i="1"/>
  <c r="AI10" i="1"/>
  <c r="AI22" i="1" s="1"/>
  <c r="AK23" i="1"/>
  <c r="AI48" i="1" l="1"/>
  <c r="AI43" i="1"/>
  <c r="AH45" i="1"/>
  <c r="AH50" i="1" s="1"/>
  <c r="AK30" i="1"/>
  <c r="AJ31" i="1"/>
  <c r="AK39" i="1"/>
  <c r="AJ40" i="1"/>
  <c r="AJ49" i="1" s="1"/>
  <c r="AJ10" i="1"/>
  <c r="AJ22" i="1" s="1"/>
  <c r="AL23" i="1"/>
  <c r="AJ48" i="1" l="1"/>
  <c r="AJ43" i="1"/>
  <c r="AI45" i="1"/>
  <c r="AI50" i="1" s="1"/>
  <c r="AL30" i="1"/>
  <c r="AL31" i="1" s="1"/>
  <c r="AK31" i="1"/>
  <c r="AL39" i="1"/>
  <c r="AL40" i="1" s="1"/>
  <c r="AK40" i="1"/>
  <c r="AK10" i="1"/>
  <c r="AK22" i="1" s="1"/>
  <c r="AK49" i="1" l="1"/>
  <c r="AL49" i="1"/>
  <c r="C62" i="1"/>
  <c r="C63" i="1" s="1"/>
  <c r="E62" i="1"/>
  <c r="E63" i="1" s="1"/>
  <c r="D62" i="1"/>
  <c r="D63" i="1" s="1"/>
  <c r="AK48" i="1"/>
  <c r="AL48" i="1"/>
  <c r="AK43" i="1"/>
  <c r="AJ45" i="1"/>
  <c r="AJ50" i="1" s="1"/>
  <c r="AL10" i="1"/>
  <c r="AL22" i="1" s="1"/>
  <c r="C59" i="1" l="1"/>
  <c r="E59" i="1"/>
  <c r="D59" i="1"/>
  <c r="AL43" i="1"/>
  <c r="AL45" i="1" s="1"/>
  <c r="AL50" i="1" s="1"/>
  <c r="AK45" i="1"/>
  <c r="AK50" i="1" s="1"/>
  <c r="D69" i="1" l="1"/>
  <c r="D68" i="1"/>
  <c r="E69" i="1"/>
  <c r="E68" i="1"/>
  <c r="C68" i="1"/>
  <c r="D65" i="1"/>
  <c r="D66" i="1" s="1"/>
  <c r="C65" i="1"/>
  <c r="C66" i="1" s="1"/>
  <c r="E65" i="1"/>
  <c r="E6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D2FC10-BECD-4640-B295-9A824AD62724}" keepAlive="1" name="Abfrage - Tabelle1" description="Verbindung mit der Abfrage 'Tabelle1' in der Arbeitsmappe." type="5" refreshedVersion="0" background="1">
    <dbPr connection="Provider=Microsoft.Mashup.OleDb.1;Data Source=$Workbook$;Location=Tabelle1;Extended Properties=&quot;&quot;" command="SELECT * FROM [Tabelle1]"/>
  </connection>
</connections>
</file>

<file path=xl/sharedStrings.xml><?xml version="1.0" encoding="utf-8"?>
<sst xmlns="http://schemas.openxmlformats.org/spreadsheetml/2006/main" count="140" uniqueCount="100">
  <si>
    <t>https://azure.microsoft.com/en-us/pricing/details/microsoft-fabric/</t>
  </si>
  <si>
    <t>SKU</t>
  </si>
  <si>
    <t>Capacity unit (CU)</t>
  </si>
  <si>
    <t>Pay-as-you-go</t>
  </si>
  <si>
    <t>Reservation</t>
  </si>
  <si>
    <t>F2</t>
  </si>
  <si>
    <t>F4</t>
  </si>
  <si>
    <t>F8</t>
  </si>
  <si>
    <t>F16</t>
  </si>
  <si>
    <t>F32</t>
  </si>
  <si>
    <t>F64</t>
  </si>
  <si>
    <t>F128</t>
  </si>
  <si>
    <t>F256</t>
  </si>
  <si>
    <t>F512</t>
  </si>
  <si>
    <t>F1024</t>
  </si>
  <si>
    <t>F2048</t>
  </si>
  <si>
    <t>Fabric Pricing In EUR</t>
  </si>
  <si>
    <t>Cost Per User</t>
  </si>
  <si>
    <t>https://inforiver.com/writeback-matrix/pricing/</t>
  </si>
  <si>
    <t>User</t>
  </si>
  <si>
    <t>1 to 100</t>
  </si>
  <si>
    <t xml:space="preserve">Limitation </t>
  </si>
  <si>
    <t>Small Planing Scenarios</t>
  </si>
  <si>
    <t>10 to 25</t>
  </si>
  <si>
    <t>25 to 50</t>
  </si>
  <si>
    <t>50+</t>
  </si>
  <si>
    <t>No</t>
  </si>
  <si>
    <t>Solution</t>
  </si>
  <si>
    <t>Starter Writeback Matrix</t>
  </si>
  <si>
    <t>Professionale  Writeback Matrix</t>
  </si>
  <si>
    <t>Starter Matrix +Edit Table</t>
  </si>
  <si>
    <t>Professional Matrix +Edit Table</t>
  </si>
  <si>
    <t>1 to 10</t>
  </si>
  <si>
    <t>Inforiver Writeback Cost</t>
  </si>
  <si>
    <t>Power APPS Basic</t>
  </si>
  <si>
    <t>Power Apps Pricing</t>
  </si>
  <si>
    <t xml:space="preserve">unendlich </t>
  </si>
  <si>
    <t xml:space="preserve">Power Apps Premium </t>
  </si>
  <si>
    <t>no Database Connector and more</t>
  </si>
  <si>
    <t>Enterprise Case</t>
  </si>
  <si>
    <t>https://www.microsoft.com/de-de/power-platform/products/power-apps/pricing?market=de</t>
  </si>
  <si>
    <t xml:space="preserve">Power BI </t>
  </si>
  <si>
    <t>Free</t>
  </si>
  <si>
    <t>No Sharing | pure personal juse</t>
  </si>
  <si>
    <t>Power BI Pro</t>
  </si>
  <si>
    <t>Power BI Premium Per User</t>
  </si>
  <si>
    <t>https://www.microsoft.com/en-us/power-platform/products/power-bi/pricing</t>
  </si>
  <si>
    <t>Storage Cost</t>
  </si>
  <si>
    <t>Storage</t>
  </si>
  <si>
    <t>Price</t>
  </si>
  <si>
    <t>OneLake storage/month**</t>
  </si>
  <si>
    <t>OneLake BCDR storage/month</t>
  </si>
  <si>
    <t>OneLake cache/month*</t>
  </si>
  <si>
    <t>Internal cost Per Hour in EUR</t>
  </si>
  <si>
    <t>External Cost in EUR per Hour</t>
  </si>
  <si>
    <t>User Start</t>
  </si>
  <si>
    <t>Implementation Cost</t>
  </si>
  <si>
    <t>PT Intern</t>
  </si>
  <si>
    <t>Cost Intern</t>
  </si>
  <si>
    <t>Support Extern</t>
  </si>
  <si>
    <t>Cost Extern</t>
  </si>
  <si>
    <t>Total</t>
  </si>
  <si>
    <t>Spezial Cost 1</t>
  </si>
  <si>
    <t>Spezial Cost 2</t>
  </si>
  <si>
    <t xml:space="preserve">Cost Calculator Planning Solution </t>
  </si>
  <si>
    <t>Software Cost</t>
  </si>
  <si>
    <t>Start Month</t>
  </si>
  <si>
    <t>Data volum in GB</t>
  </si>
  <si>
    <t>Power BI Pro User</t>
  </si>
  <si>
    <t>Power BI Free User</t>
  </si>
  <si>
    <t>Training cost</t>
  </si>
  <si>
    <t>Power BI Premium Per Use</t>
  </si>
  <si>
    <t>Fabric Capacity Cost</t>
  </si>
  <si>
    <t>Fabric input</t>
  </si>
  <si>
    <t>Software imput Power BI</t>
  </si>
  <si>
    <t>Power Apps Input</t>
  </si>
  <si>
    <t>End User</t>
  </si>
  <si>
    <t>Power BI Cost</t>
  </si>
  <si>
    <t>Power BI Premium SKU(F64+)</t>
  </si>
  <si>
    <t>Power Apps Premium</t>
  </si>
  <si>
    <t xml:space="preserve">Power Apps Cost </t>
  </si>
  <si>
    <t>Power Apps User Free (inlucde in E)</t>
  </si>
  <si>
    <t>Inforiver or other 3rd Party Vendor</t>
  </si>
  <si>
    <t>Inforriver User</t>
  </si>
  <si>
    <t>InforRiver Cost per licence ( manual )</t>
  </si>
  <si>
    <t>Inforiver Cost</t>
  </si>
  <si>
    <t xml:space="preserve">Cost Software Usage </t>
  </si>
  <si>
    <t>Power Apps on Excel or Sharepoint</t>
  </si>
  <si>
    <t>Power Apps on Fabric (or other DB/Lake)</t>
  </si>
  <si>
    <t>Inforiver Matrix+EditTable</t>
  </si>
  <si>
    <t>Basic Imputs (Cost in EUR )</t>
  </si>
  <si>
    <t>Cost comparing</t>
  </si>
  <si>
    <t>1 year</t>
  </si>
  <si>
    <t>3 years</t>
  </si>
  <si>
    <t>Initial Setup Project</t>
  </si>
  <si>
    <t xml:space="preserve">Setup per user </t>
  </si>
  <si>
    <t>Disclamier : Effort for implemntation depents on Usage Scenario</t>
  </si>
  <si>
    <t>Use for Scenario Calculation</t>
  </si>
  <si>
    <t>per month</t>
  </si>
  <si>
    <t>Total cost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</si>
</sst>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mm\-yyyy"/>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u/>
      <sz val="11"/>
      <color theme="10"/>
      <name val="Aptos Narrow"/>
      <family val="2"/>
      <scheme val="minor"/>
    </font>
    <font>
      <i/>
      <sz val="11"/>
      <color theme="1"/>
      <name val="Aptos Narrow"/>
      <family val="2"/>
      <scheme val="minor"/>
    </font>
    <font>
      <i/>
      <sz val="8"/>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style="thin">
        <color indexed="64"/>
      </top>
      <bottom style="double">
        <color indexed="64"/>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1" fillId="0" borderId="0" xfId="0" applyFont="1"/>
    <xf numFmtId="0" fontId="3" fillId="0" borderId="0" xfId="2"/>
    <xf numFmtId="0" fontId="0" fillId="2" borderId="0" xfId="0" applyFill="1"/>
    <xf numFmtId="0" fontId="1" fillId="0" borderId="0" xfId="0" applyFont="1" applyAlignment="1">
      <alignment wrapText="1"/>
    </xf>
    <xf numFmtId="0" fontId="1" fillId="0" borderId="1" xfId="0" applyFont="1" applyBorder="1"/>
    <xf numFmtId="164" fontId="0" fillId="0" borderId="0" xfId="1" applyNumberFormat="1" applyFont="1"/>
    <xf numFmtId="14" fontId="0" fillId="2" borderId="0" xfId="0" applyNumberFormat="1" applyFill="1"/>
    <xf numFmtId="0" fontId="4" fillId="0" borderId="0" xfId="0" applyFont="1"/>
    <xf numFmtId="0" fontId="4" fillId="0" borderId="2" xfId="0" applyFont="1" applyBorder="1" applyAlignment="1">
      <alignment horizontal="left" indent="1"/>
    </xf>
    <xf numFmtId="0" fontId="1" fillId="0" borderId="3" xfId="0" applyFont="1" applyBorder="1"/>
    <xf numFmtId="165" fontId="0" fillId="0" borderId="3" xfId="0" applyNumberFormat="1" applyBorder="1"/>
    <xf numFmtId="0" fontId="4" fillId="0" borderId="0" xfId="0" applyFont="1" applyAlignment="1">
      <alignment horizontal="left" indent="1"/>
    </xf>
    <xf numFmtId="0" fontId="0" fillId="0" borderId="0" xfId="0" applyAlignment="1">
      <alignment horizontal="left"/>
    </xf>
    <xf numFmtId="0" fontId="1" fillId="0" borderId="0" xfId="0" applyFont="1" applyAlignment="1">
      <alignment horizontal="left"/>
    </xf>
    <xf numFmtId="164" fontId="1" fillId="0" borderId="1" xfId="1" applyNumberFormat="1" applyFont="1" applyBorder="1"/>
    <xf numFmtId="164" fontId="1" fillId="0" borderId="0" xfId="1" applyNumberFormat="1" applyFont="1"/>
    <xf numFmtId="164" fontId="0" fillId="0" borderId="2" xfId="1" applyNumberFormat="1" applyFont="1" applyBorder="1"/>
    <xf numFmtId="164" fontId="4" fillId="0" borderId="2" xfId="1" applyNumberFormat="1" applyFont="1" applyBorder="1" applyAlignment="1">
      <alignment horizontal="left" indent="1"/>
    </xf>
    <xf numFmtId="164" fontId="1" fillId="0" borderId="0" xfId="0" applyNumberFormat="1" applyFont="1"/>
    <xf numFmtId="164" fontId="4" fillId="0" borderId="0" xfId="0" applyNumberFormat="1" applyFont="1"/>
    <xf numFmtId="0" fontId="5" fillId="0" borderId="0" xfId="0" applyFont="1"/>
    <xf numFmtId="0" fontId="1" fillId="0" borderId="0" xfId="0" applyFont="1" applyAlignment="1">
      <alignment horizontal="right" wrapText="1"/>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vertical="center"/>
    </xf>
    <xf numFmtId="0" fontId="1" fillId="0" borderId="0" xfId="0" applyFont="1" applyAlignment="1">
      <alignment horizontal="left" vertical="center" wrapText="1"/>
    </xf>
    <xf numFmtId="0" fontId="0" fillId="0" borderId="4" xfId="0" applyBorder="1"/>
    <xf numFmtId="0" fontId="1" fillId="0" borderId="4" xfId="0" applyFont="1" applyBorder="1"/>
    <xf numFmtId="164" fontId="1" fillId="0" borderId="4" xfId="1" applyNumberFormat="1" applyFont="1" applyBorder="1"/>
    <xf numFmtId="0" fontId="0" fillId="0" borderId="3" xfId="0" applyBorder="1"/>
  </cellXfs>
  <cellStyles count="3">
    <cellStyle name="Komma" xfId="1" builtinId="3"/>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714373</xdr:colOff>
      <xdr:row>1</xdr:row>
      <xdr:rowOff>95250</xdr:rowOff>
    </xdr:from>
    <xdr:to>
      <xdr:col>12</xdr:col>
      <xdr:colOff>752474</xdr:colOff>
      <xdr:row>19</xdr:row>
      <xdr:rowOff>123825</xdr:rowOff>
    </xdr:to>
    <xdr:sp macro="" textlink="">
      <xdr:nvSpPr>
        <xdr:cNvPr id="2" name="Textfeld 1">
          <a:extLst>
            <a:ext uri="{FF2B5EF4-FFF2-40B4-BE49-F238E27FC236}">
              <a16:creationId xmlns:a16="http://schemas.microsoft.com/office/drawing/2014/main" id="{D18FA317-2F34-1795-0C81-F3BF865E92BA}"/>
            </a:ext>
          </a:extLst>
        </xdr:cNvPr>
        <xdr:cNvSpPr txBox="1"/>
      </xdr:nvSpPr>
      <xdr:spPr>
        <a:xfrm>
          <a:off x="714373" y="276225"/>
          <a:ext cx="9182101"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b="1"/>
        </a:p>
        <a:p>
          <a:r>
            <a:rPr lang="de-DE" sz="2000" b="1"/>
            <a:t>Planning</a:t>
          </a:r>
          <a:r>
            <a:rPr lang="de-DE" sz="2000" b="1" baseline="0"/>
            <a:t> in Power BI Cost Calculation Tool </a:t>
          </a:r>
          <a:endParaRPr lang="de-DE" sz="2000" b="1"/>
        </a:p>
        <a:p>
          <a:endParaRPr lang="de-DE" b="1"/>
        </a:p>
        <a:p>
          <a:r>
            <a:rPr lang="de-DE" b="1"/>
            <a:t>Disclaimer</a:t>
          </a:r>
        </a:p>
        <a:p>
          <a:endParaRPr lang="de-DE"/>
        </a:p>
        <a:p>
          <a:r>
            <a:rPr lang="de-DE"/>
            <a:t>This Excel tool is provided for informational and estimation purposes only. It is designed to assist in comparing software costs based on user-inputted data and assumptions. The calculations, results, and insights generated by this tool are not guaranteed to be accurate, complete, or up to date.</a:t>
          </a:r>
        </a:p>
        <a:p>
          <a:endParaRPr lang="de-DE"/>
        </a:p>
        <a:p>
          <a:r>
            <a:rPr lang="de-DE"/>
            <a:t>Users should independently verify all cost components, pricing models, and licensing conditions with the respective software vendors before making any financial or business decisions. The creators of this tool are not responsible for any errors, omissions, or misinterpretations arising from its use.</a:t>
          </a:r>
        </a:p>
        <a:p>
          <a:endParaRPr lang="de-DE"/>
        </a:p>
        <a:p>
          <a:r>
            <a:rPr lang="de-DE"/>
            <a:t>By using this tool, you acknowledge that all decisions based on its outputs are made at your own risk. The creators, developers, and distributors of this tool disclaim any liability for direct, indirect, or consequential damages that may result from its use.</a:t>
          </a:r>
        </a:p>
        <a:p>
          <a:endParaRPr lang="de-DE"/>
        </a:p>
        <a:p>
          <a:r>
            <a:rPr lang="de-DE"/>
            <a:t>For precise cost assessments and contractual obligations, please consult the official pricing documentation of the respective software providers.</a:t>
          </a:r>
        </a:p>
        <a:p>
          <a:endParaRPr lang="de-DE" sz="1100"/>
        </a:p>
      </xdr:txBody>
    </xdr:sp>
    <xdr:clientData/>
  </xdr:twoCellAnchor>
  <xdr:twoCellAnchor editAs="oneCell">
    <xdr:from>
      <xdr:col>11</xdr:col>
      <xdr:colOff>584199</xdr:colOff>
      <xdr:row>0</xdr:row>
      <xdr:rowOff>177800</xdr:rowOff>
    </xdr:from>
    <xdr:to>
      <xdr:col>12</xdr:col>
      <xdr:colOff>749993</xdr:colOff>
      <xdr:row>6</xdr:row>
      <xdr:rowOff>39892</xdr:rowOff>
    </xdr:to>
    <xdr:pic>
      <xdr:nvPicPr>
        <xdr:cNvPr id="3" name="Grafik 2" descr="Ein Bild, das Grafiken, Schrift, Logo, Schwarz enthält.&#10;&#10;KI-generierte Inhalte können fehlerhaft sein.">
          <a:extLst>
            <a:ext uri="{FF2B5EF4-FFF2-40B4-BE49-F238E27FC236}">
              <a16:creationId xmlns:a16="http://schemas.microsoft.com/office/drawing/2014/main" id="{8111E3F0-12FA-41ED-A44B-243B76B76037}"/>
            </a:ext>
          </a:extLst>
        </xdr:cNvPr>
        <xdr:cNvPicPr>
          <a:picLocks noChangeAspect="1"/>
        </xdr:cNvPicPr>
      </xdr:nvPicPr>
      <xdr:blipFill>
        <a:blip xmlns:r="http://schemas.openxmlformats.org/officeDocument/2006/relationships" r:embed="rId1"/>
        <a:stretch>
          <a:fillRect/>
        </a:stretch>
      </xdr:blipFill>
      <xdr:spPr>
        <a:xfrm>
          <a:off x="8661399" y="177800"/>
          <a:ext cx="927794" cy="94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180975</xdr:colOff>
      <xdr:row>0</xdr:row>
      <xdr:rowOff>0</xdr:rowOff>
    </xdr:from>
    <xdr:to>
      <xdr:col>11</xdr:col>
      <xdr:colOff>353119</xdr:colOff>
      <xdr:row>5</xdr:row>
      <xdr:rowOff>39892</xdr:rowOff>
    </xdr:to>
    <xdr:pic>
      <xdr:nvPicPr>
        <xdr:cNvPr id="3" name="Grafik 2" descr="Ein Bild, das Grafiken, Schrift, Logo, Schwarz enthält.&#10;&#10;KI-generierte Inhalte können fehlerhaft sein.">
          <a:extLst>
            <a:ext uri="{FF2B5EF4-FFF2-40B4-BE49-F238E27FC236}">
              <a16:creationId xmlns:a16="http://schemas.microsoft.com/office/drawing/2014/main" id="{2702AAA2-5D14-4CDD-90EA-FA64D2CF934F}"/>
            </a:ext>
          </a:extLst>
        </xdr:cNvPr>
        <xdr:cNvPicPr>
          <a:picLocks noChangeAspect="1"/>
        </xdr:cNvPicPr>
      </xdr:nvPicPr>
      <xdr:blipFill>
        <a:blip xmlns:r="http://schemas.openxmlformats.org/officeDocument/2006/relationships" r:embed="rId1"/>
        <a:stretch>
          <a:fillRect/>
        </a:stretch>
      </xdr:blipFill>
      <xdr:spPr>
        <a:xfrm>
          <a:off x="10344150" y="0"/>
          <a:ext cx="934144" cy="94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107256</xdr:colOff>
      <xdr:row>1</xdr:row>
      <xdr:rowOff>161925</xdr:rowOff>
    </xdr:from>
    <xdr:to>
      <xdr:col>11</xdr:col>
      <xdr:colOff>266700</xdr:colOff>
      <xdr:row>7</xdr:row>
      <xdr:rowOff>20842</xdr:rowOff>
    </xdr:to>
    <xdr:pic>
      <xdr:nvPicPr>
        <xdr:cNvPr id="2" name="Grafik 1" descr="Ein Bild, das Grafiken, Schrift, Logo, Schwarz enthält.&#10;&#10;KI-generierte Inhalte können fehlerhaft sein.">
          <a:extLst>
            <a:ext uri="{FF2B5EF4-FFF2-40B4-BE49-F238E27FC236}">
              <a16:creationId xmlns:a16="http://schemas.microsoft.com/office/drawing/2014/main" id="{E06438F2-16B8-C809-26CD-A5A681490F08}"/>
            </a:ext>
          </a:extLst>
        </xdr:cNvPr>
        <xdr:cNvPicPr>
          <a:picLocks noChangeAspect="1"/>
        </xdr:cNvPicPr>
      </xdr:nvPicPr>
      <xdr:blipFill>
        <a:blip xmlns:r="http://schemas.openxmlformats.org/officeDocument/2006/relationships" r:embed="rId1"/>
        <a:stretch>
          <a:fillRect/>
        </a:stretch>
      </xdr:blipFill>
      <xdr:spPr>
        <a:xfrm>
          <a:off x="9413181" y="342900"/>
          <a:ext cx="921444" cy="94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107256</xdr:colOff>
      <xdr:row>1</xdr:row>
      <xdr:rowOff>161925</xdr:rowOff>
    </xdr:from>
    <xdr:to>
      <xdr:col>9</xdr:col>
      <xdr:colOff>266700</xdr:colOff>
      <xdr:row>7</xdr:row>
      <xdr:rowOff>20842</xdr:rowOff>
    </xdr:to>
    <xdr:pic>
      <xdr:nvPicPr>
        <xdr:cNvPr id="2" name="Grafik 1" descr="Ein Bild, das Grafiken, Schrift, Logo, Schwarz enthält.&#10;&#10;KI-generierte Inhalte können fehlerhaft sein.">
          <a:extLst>
            <a:ext uri="{FF2B5EF4-FFF2-40B4-BE49-F238E27FC236}">
              <a16:creationId xmlns:a16="http://schemas.microsoft.com/office/drawing/2014/main" id="{D04C7A06-9317-445D-B86C-E178C8814633}"/>
            </a:ext>
          </a:extLst>
        </xdr:cNvPr>
        <xdr:cNvPicPr>
          <a:picLocks noChangeAspect="1"/>
        </xdr:cNvPicPr>
      </xdr:nvPicPr>
      <xdr:blipFill>
        <a:blip xmlns:r="http://schemas.openxmlformats.org/officeDocument/2006/relationships" r:embed="rId1"/>
        <a:stretch>
          <a:fillRect/>
        </a:stretch>
      </xdr:blipFill>
      <xdr:spPr>
        <a:xfrm>
          <a:off x="9410006" y="339725"/>
          <a:ext cx="924619" cy="9479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107256</xdr:colOff>
      <xdr:row>1</xdr:row>
      <xdr:rowOff>161925</xdr:rowOff>
    </xdr:from>
    <xdr:to>
      <xdr:col>9</xdr:col>
      <xdr:colOff>266700</xdr:colOff>
      <xdr:row>7</xdr:row>
      <xdr:rowOff>20842</xdr:rowOff>
    </xdr:to>
    <xdr:pic>
      <xdr:nvPicPr>
        <xdr:cNvPr id="2" name="Grafik 1" descr="Ein Bild, das Grafiken, Schrift, Logo, Schwarz enthält.&#10;&#10;KI-generierte Inhalte können fehlerhaft sein.">
          <a:extLst>
            <a:ext uri="{FF2B5EF4-FFF2-40B4-BE49-F238E27FC236}">
              <a16:creationId xmlns:a16="http://schemas.microsoft.com/office/drawing/2014/main" id="{91CA7059-B0D8-4D70-BCE9-D4E2C120C1CE}"/>
            </a:ext>
          </a:extLst>
        </xdr:cNvPr>
        <xdr:cNvPicPr>
          <a:picLocks noChangeAspect="1"/>
        </xdr:cNvPicPr>
      </xdr:nvPicPr>
      <xdr:blipFill>
        <a:blip xmlns:r="http://schemas.openxmlformats.org/officeDocument/2006/relationships" r:embed="rId1"/>
        <a:stretch>
          <a:fillRect/>
        </a:stretch>
      </xdr:blipFill>
      <xdr:spPr>
        <a:xfrm>
          <a:off x="9029006" y="339725"/>
          <a:ext cx="924619" cy="9479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107256</xdr:colOff>
      <xdr:row>1</xdr:row>
      <xdr:rowOff>161925</xdr:rowOff>
    </xdr:from>
    <xdr:to>
      <xdr:col>9</xdr:col>
      <xdr:colOff>266700</xdr:colOff>
      <xdr:row>7</xdr:row>
      <xdr:rowOff>20842</xdr:rowOff>
    </xdr:to>
    <xdr:pic>
      <xdr:nvPicPr>
        <xdr:cNvPr id="2" name="Grafik 1" descr="Ein Bild, das Grafiken, Schrift, Logo, Schwarz enthält.&#10;&#10;KI-generierte Inhalte können fehlerhaft sein.">
          <a:extLst>
            <a:ext uri="{FF2B5EF4-FFF2-40B4-BE49-F238E27FC236}">
              <a16:creationId xmlns:a16="http://schemas.microsoft.com/office/drawing/2014/main" id="{91615127-21B1-4A2B-8EFA-B95353477EB4}"/>
            </a:ext>
          </a:extLst>
        </xdr:cNvPr>
        <xdr:cNvPicPr>
          <a:picLocks noChangeAspect="1"/>
        </xdr:cNvPicPr>
      </xdr:nvPicPr>
      <xdr:blipFill>
        <a:blip xmlns:r="http://schemas.openxmlformats.org/officeDocument/2006/relationships" r:embed="rId1"/>
        <a:stretch>
          <a:fillRect/>
        </a:stretch>
      </xdr:blipFill>
      <xdr:spPr>
        <a:xfrm>
          <a:off x="9029006" y="346075"/>
          <a:ext cx="921444" cy="96381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CD33EF-9BB2-4D2F-97EB-E0E6071F930D}" name="Tabelle1" displayName="Tabelle1" ref="B6:E17" totalsRowShown="0">
  <autoFilter ref="B6:E17" xr:uid="{C7CD33EF-9BB2-4D2F-97EB-E0E6071F930D}"/>
  <sortState xmlns:xlrd2="http://schemas.microsoft.com/office/spreadsheetml/2017/richdata2" ref="B7:E17">
    <sortCondition ref="C6:C17"/>
  </sortState>
  <tableColumns count="4">
    <tableColumn id="1" xr3:uid="{04F654F7-CC4E-4F80-BD95-B9AD0B99EA3D}" name="SKU"/>
    <tableColumn id="2" xr3:uid="{2FE8ED21-0223-4833-B37E-20A675C888BB}" name="Capacity unit (CU)"/>
    <tableColumn id="3" xr3:uid="{7E5B8D40-9558-4F0A-A4F3-5EBE31AE2748}" name="Pay-as-you-go"/>
    <tableColumn id="4" xr3:uid="{2B76FEA2-82DD-4BF5-8A9E-6D5346FAE9A3}" name="Reservatio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F0D8B8-18AA-4740-8426-40AF78AC8943}" name="Tabelle5" displayName="Tabelle5" ref="B21:C24" totalsRowShown="0">
  <autoFilter ref="B21:C24" xr:uid="{D5F0D8B8-18AA-4740-8426-40AF78AC8943}"/>
  <tableColumns count="2">
    <tableColumn id="1" xr3:uid="{BEECD0D7-6765-4DF5-BFDB-A0F771D0FCEC}" name="Storage"/>
    <tableColumn id="2" xr3:uid="{B7E288C0-9F5A-4EBB-878A-C21EFF8EBCF1}" name="Price"/>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52CEC6-8A79-4EFA-9334-B2F110C9948B}" name="Tabelle13" displayName="Tabelle13" ref="B6:E16" totalsRowShown="0">
  <autoFilter ref="B6:E16" xr:uid="{C7CD33EF-9BB2-4D2F-97EB-E0E6071F930D}"/>
  <sortState xmlns:xlrd2="http://schemas.microsoft.com/office/spreadsheetml/2017/richdata2" ref="B7:C16">
    <sortCondition descending="1" ref="B6:B16"/>
  </sortState>
  <tableColumns count="4">
    <tableColumn id="1" xr3:uid="{0E672482-FD80-4A84-A72E-5D4C8CC8A988}" name="Solution"/>
    <tableColumn id="2" xr3:uid="{54217156-BFE6-4FDE-B414-236114272A82}" name="Cost Per User"/>
    <tableColumn id="6" xr3:uid="{BB0A8E27-9168-4210-8ED0-0E37F7D067AD}" name="User"/>
    <tableColumn id="7" xr3:uid="{92467B2A-9884-4686-8D1C-56081479F85D}" name="Limitation "/>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066EB6-E55E-4F39-BF67-C4905FBC55D1}" name="Tabelle134" displayName="Tabelle134" ref="B6:E9" totalsRowShown="0">
  <autoFilter ref="B6:E9" xr:uid="{C7CD33EF-9BB2-4D2F-97EB-E0E6071F930D}"/>
  <sortState xmlns:xlrd2="http://schemas.microsoft.com/office/spreadsheetml/2017/richdata2" ref="B7:C9">
    <sortCondition descending="1" ref="B6:B9"/>
  </sortState>
  <tableColumns count="4">
    <tableColumn id="1" xr3:uid="{F9A47C49-703C-4FA8-A2C7-E97BF81A5632}" name="Solution"/>
    <tableColumn id="2" xr3:uid="{B84495FC-64F4-424D-A3DC-C995A8D6542C}" name="Cost Per User"/>
    <tableColumn id="6" xr3:uid="{D80009CE-F33C-439C-B5F3-4F383F07E342}" name="User"/>
    <tableColumn id="7" xr3:uid="{C693D298-81FA-4875-B309-E91FDA33870F}" name="Limitation "/>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EBEE79-FABD-463D-A873-00939051E358}" name="Tabelle1345" displayName="Tabelle1345" ref="B6:E9" totalsRowShown="0">
  <autoFilter ref="B6:E9" xr:uid="{C7CD33EF-9BB2-4D2F-97EB-E0E6071F930D}"/>
  <sortState xmlns:xlrd2="http://schemas.microsoft.com/office/spreadsheetml/2017/richdata2" ref="B7:C9">
    <sortCondition descending="1" ref="B6:B9"/>
  </sortState>
  <tableColumns count="4">
    <tableColumn id="1" xr3:uid="{BF599697-53BF-42D7-8647-C153992D0171}" name="Solution"/>
    <tableColumn id="2" xr3:uid="{5492B81A-94FC-4640-B229-5653F3B40995}" name="Cost Per User"/>
    <tableColumn id="6" xr3:uid="{7DB895A2-48C0-4563-9117-1EDAC80E1DC1}" name="User"/>
    <tableColumn id="7" xr3:uid="{68B710A0-1CEA-44AF-926E-D4D8C9833337}" name="Limitation "/>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azure.microsoft.com/en-us/pricing/details/microsoft-fabric/"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inforiver.com/writeback-matrix/pricing/"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www.microsoft.com/de-de/power-platform/products/power-apps/pricing?market=de"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hyperlink" Target="https://www.microsoft.com/en-us/power-platform/products/power-bi/pricing" TargetMode="Externa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A6232-268C-4A49-BB21-AC4013089A64}">
  <dimension ref="A1"/>
  <sheetViews>
    <sheetView showGridLines="0" workbookViewId="0">
      <selection activeCell="P18" sqref="P18"/>
    </sheetView>
  </sheetViews>
  <sheetFormatPr baseColWidth="10" defaultRowHeight="14.5" x14ac:dyDescent="0.35"/>
  <cols>
    <col min="1" max="1" width="6.54296875" customWidth="1"/>
  </cols>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73D1-5644-4282-8835-DB7A0986759C}">
  <sheetPr>
    <tabColor theme="0"/>
  </sheetPr>
  <dimension ref="B2:AL69"/>
  <sheetViews>
    <sheetView showGridLines="0" zoomScale="85" zoomScaleNormal="85" workbookViewId="0">
      <pane ySplit="8" topLeftCell="A47" activePane="bottomLeft" state="frozen"/>
      <selection pane="bottomLeft" activeCell="K56" sqref="K56"/>
    </sheetView>
  </sheetViews>
  <sheetFormatPr baseColWidth="10" defaultRowHeight="14.5" outlineLevelRow="2" x14ac:dyDescent="0.35"/>
  <cols>
    <col min="2" max="2" width="44" customWidth="1"/>
    <col min="3" max="3" width="10.1796875" customWidth="1"/>
    <col min="4" max="4" width="15.453125" customWidth="1"/>
    <col min="5" max="5" width="10.36328125" customWidth="1"/>
  </cols>
  <sheetData>
    <row r="2" spans="2:38" x14ac:dyDescent="0.35">
      <c r="B2" s="1" t="s">
        <v>64</v>
      </c>
    </row>
    <row r="4" spans="2:38" x14ac:dyDescent="0.35">
      <c r="B4" s="1" t="s">
        <v>90</v>
      </c>
    </row>
    <row r="6" spans="2:38" ht="28.5" customHeight="1" x14ac:dyDescent="0.35">
      <c r="B6" s="4" t="s">
        <v>53</v>
      </c>
      <c r="C6" s="1"/>
      <c r="D6" s="4" t="s">
        <v>54</v>
      </c>
      <c r="E6" s="1"/>
      <c r="F6" s="1" t="s">
        <v>55</v>
      </c>
      <c r="H6" s="1" t="s">
        <v>66</v>
      </c>
      <c r="J6" s="1" t="s">
        <v>76</v>
      </c>
    </row>
    <row r="7" spans="2:38" x14ac:dyDescent="0.35">
      <c r="B7" s="3">
        <v>75</v>
      </c>
      <c r="D7" s="3">
        <v>250</v>
      </c>
      <c r="F7" s="3">
        <v>5</v>
      </c>
      <c r="H7" s="7">
        <v>45748</v>
      </c>
      <c r="J7" s="3">
        <v>10</v>
      </c>
    </row>
    <row r="10" spans="2:38" ht="15" thickBot="1" x14ac:dyDescent="0.4">
      <c r="B10" s="10" t="s">
        <v>56</v>
      </c>
      <c r="C10" s="11">
        <f>Start_Month</f>
        <v>45748</v>
      </c>
      <c r="D10" s="11">
        <f>EOMONTH(C10,1)</f>
        <v>45808</v>
      </c>
      <c r="E10" s="11">
        <f>EOMONTH(D10,1)</f>
        <v>45838</v>
      </c>
      <c r="F10" s="11">
        <f t="shared" ref="F10:AL10" si="0">EOMONTH(E10,1)</f>
        <v>45869</v>
      </c>
      <c r="G10" s="11">
        <f t="shared" si="0"/>
        <v>45900</v>
      </c>
      <c r="H10" s="11">
        <f t="shared" si="0"/>
        <v>45930</v>
      </c>
      <c r="I10" s="11">
        <f t="shared" si="0"/>
        <v>45961</v>
      </c>
      <c r="J10" s="11">
        <f t="shared" si="0"/>
        <v>45991</v>
      </c>
      <c r="K10" s="11">
        <f t="shared" si="0"/>
        <v>46022</v>
      </c>
      <c r="L10" s="11">
        <f t="shared" si="0"/>
        <v>46053</v>
      </c>
      <c r="M10" s="11">
        <f t="shared" si="0"/>
        <v>46081</v>
      </c>
      <c r="N10" s="11">
        <f t="shared" si="0"/>
        <v>46112</v>
      </c>
      <c r="O10" s="11">
        <f t="shared" si="0"/>
        <v>46142</v>
      </c>
      <c r="P10" s="11">
        <f t="shared" si="0"/>
        <v>46173</v>
      </c>
      <c r="Q10" s="11">
        <f t="shared" si="0"/>
        <v>46203</v>
      </c>
      <c r="R10" s="11">
        <f t="shared" si="0"/>
        <v>46234</v>
      </c>
      <c r="S10" s="11">
        <f t="shared" si="0"/>
        <v>46265</v>
      </c>
      <c r="T10" s="11">
        <f t="shared" si="0"/>
        <v>46295</v>
      </c>
      <c r="U10" s="11">
        <f t="shared" si="0"/>
        <v>46326</v>
      </c>
      <c r="V10" s="11">
        <f t="shared" si="0"/>
        <v>46356</v>
      </c>
      <c r="W10" s="11">
        <f t="shared" si="0"/>
        <v>46387</v>
      </c>
      <c r="X10" s="11">
        <f t="shared" si="0"/>
        <v>46418</v>
      </c>
      <c r="Y10" s="11">
        <f t="shared" si="0"/>
        <v>46446</v>
      </c>
      <c r="Z10" s="11">
        <f t="shared" si="0"/>
        <v>46477</v>
      </c>
      <c r="AA10" s="11">
        <f t="shared" si="0"/>
        <v>46507</v>
      </c>
      <c r="AB10" s="11">
        <f t="shared" si="0"/>
        <v>46538</v>
      </c>
      <c r="AC10" s="11">
        <f t="shared" si="0"/>
        <v>46568</v>
      </c>
      <c r="AD10" s="11">
        <f t="shared" si="0"/>
        <v>46599</v>
      </c>
      <c r="AE10" s="11">
        <f t="shared" si="0"/>
        <v>46630</v>
      </c>
      <c r="AF10" s="11">
        <f t="shared" si="0"/>
        <v>46660</v>
      </c>
      <c r="AG10" s="11">
        <f t="shared" si="0"/>
        <v>46691</v>
      </c>
      <c r="AH10" s="11">
        <f t="shared" si="0"/>
        <v>46721</v>
      </c>
      <c r="AI10" s="11">
        <f t="shared" si="0"/>
        <v>46752</v>
      </c>
      <c r="AJ10" s="11">
        <f t="shared" si="0"/>
        <v>46783</v>
      </c>
      <c r="AK10" s="11">
        <f t="shared" si="0"/>
        <v>46812</v>
      </c>
      <c r="AL10" s="11">
        <f t="shared" si="0"/>
        <v>46843</v>
      </c>
    </row>
    <row r="11" spans="2:38" outlineLevel="1" x14ac:dyDescent="0.35">
      <c r="B11" t="s">
        <v>57</v>
      </c>
      <c r="C11" s="6">
        <v>10</v>
      </c>
      <c r="D11" s="6">
        <v>10</v>
      </c>
      <c r="E11" s="6">
        <v>10</v>
      </c>
      <c r="F11" s="6">
        <v>5</v>
      </c>
      <c r="G11" s="6">
        <v>5</v>
      </c>
      <c r="H11" s="6">
        <v>5</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row>
    <row r="12" spans="2:38" outlineLevel="1" x14ac:dyDescent="0.35">
      <c r="B12" t="s">
        <v>58</v>
      </c>
      <c r="C12" s="6">
        <f t="shared" ref="C12:AL12" si="1">C11*8*Internal_cost_Per_Hour_in_EUR</f>
        <v>6000</v>
      </c>
      <c r="D12" s="6">
        <f t="shared" si="1"/>
        <v>6000</v>
      </c>
      <c r="E12" s="6">
        <f t="shared" si="1"/>
        <v>6000</v>
      </c>
      <c r="F12" s="6">
        <f t="shared" si="1"/>
        <v>3000</v>
      </c>
      <c r="G12" s="6">
        <f t="shared" si="1"/>
        <v>3000</v>
      </c>
      <c r="H12" s="6">
        <f t="shared" si="1"/>
        <v>3000</v>
      </c>
      <c r="I12" s="6">
        <f t="shared" si="1"/>
        <v>0</v>
      </c>
      <c r="J12" s="6">
        <f t="shared" si="1"/>
        <v>0</v>
      </c>
      <c r="K12" s="6">
        <f t="shared" si="1"/>
        <v>0</v>
      </c>
      <c r="L12" s="6">
        <f t="shared" si="1"/>
        <v>0</v>
      </c>
      <c r="M12" s="6">
        <f t="shared" si="1"/>
        <v>0</v>
      </c>
      <c r="N12" s="6">
        <f t="shared" si="1"/>
        <v>0</v>
      </c>
      <c r="O12" s="6">
        <f t="shared" si="1"/>
        <v>0</v>
      </c>
      <c r="P12" s="6">
        <f t="shared" si="1"/>
        <v>0</v>
      </c>
      <c r="Q12" s="6">
        <f t="shared" si="1"/>
        <v>0</v>
      </c>
      <c r="R12" s="6">
        <f t="shared" si="1"/>
        <v>0</v>
      </c>
      <c r="S12" s="6">
        <f t="shared" si="1"/>
        <v>0</v>
      </c>
      <c r="T12" s="6">
        <f t="shared" si="1"/>
        <v>0</v>
      </c>
      <c r="U12" s="6">
        <f t="shared" si="1"/>
        <v>0</v>
      </c>
      <c r="V12" s="6">
        <f t="shared" si="1"/>
        <v>0</v>
      </c>
      <c r="W12" s="6">
        <f t="shared" si="1"/>
        <v>0</v>
      </c>
      <c r="X12" s="6">
        <f t="shared" si="1"/>
        <v>0</v>
      </c>
      <c r="Y12" s="6">
        <f t="shared" si="1"/>
        <v>0</v>
      </c>
      <c r="Z12" s="6">
        <f t="shared" si="1"/>
        <v>0</v>
      </c>
      <c r="AA12" s="6">
        <f t="shared" si="1"/>
        <v>0</v>
      </c>
      <c r="AB12" s="6">
        <f t="shared" si="1"/>
        <v>0</v>
      </c>
      <c r="AC12" s="6">
        <f t="shared" si="1"/>
        <v>0</v>
      </c>
      <c r="AD12" s="6">
        <f t="shared" si="1"/>
        <v>0</v>
      </c>
      <c r="AE12" s="6">
        <f t="shared" si="1"/>
        <v>0</v>
      </c>
      <c r="AF12" s="6">
        <f t="shared" si="1"/>
        <v>0</v>
      </c>
      <c r="AG12" s="6">
        <f t="shared" si="1"/>
        <v>0</v>
      </c>
      <c r="AH12" s="6">
        <f t="shared" si="1"/>
        <v>0</v>
      </c>
      <c r="AI12" s="6">
        <f t="shared" si="1"/>
        <v>0</v>
      </c>
      <c r="AJ12" s="6">
        <f t="shared" si="1"/>
        <v>0</v>
      </c>
      <c r="AK12" s="6">
        <f t="shared" si="1"/>
        <v>0</v>
      </c>
      <c r="AL12" s="6">
        <f t="shared" si="1"/>
        <v>0</v>
      </c>
    </row>
    <row r="13" spans="2:38" outlineLevel="1" x14ac:dyDescent="0.35">
      <c r="B13" t="s">
        <v>59</v>
      </c>
      <c r="C13" s="6">
        <v>10</v>
      </c>
      <c r="D13" s="6">
        <v>10</v>
      </c>
      <c r="E13" s="6">
        <v>5</v>
      </c>
      <c r="F13" s="6">
        <v>5</v>
      </c>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2:38" outlineLevel="1" x14ac:dyDescent="0.35">
      <c r="B14" t="s">
        <v>60</v>
      </c>
      <c r="C14" s="6">
        <f t="shared" ref="C14:AL14" si="2">C13*8*External_Cost_in_EUR_per_Hour</f>
        <v>20000</v>
      </c>
      <c r="D14" s="6">
        <f t="shared" si="2"/>
        <v>20000</v>
      </c>
      <c r="E14" s="6">
        <f t="shared" si="2"/>
        <v>10000</v>
      </c>
      <c r="F14" s="6">
        <f t="shared" si="2"/>
        <v>10000</v>
      </c>
      <c r="G14" s="6">
        <f t="shared" si="2"/>
        <v>0</v>
      </c>
      <c r="H14" s="6">
        <f t="shared" si="2"/>
        <v>0</v>
      </c>
      <c r="I14" s="6">
        <f t="shared" si="2"/>
        <v>0</v>
      </c>
      <c r="J14" s="6">
        <f t="shared" si="2"/>
        <v>0</v>
      </c>
      <c r="K14" s="6">
        <f t="shared" si="2"/>
        <v>0</v>
      </c>
      <c r="L14" s="6">
        <f t="shared" si="2"/>
        <v>0</v>
      </c>
      <c r="M14" s="6">
        <f t="shared" si="2"/>
        <v>0</v>
      </c>
      <c r="N14" s="6">
        <f t="shared" si="2"/>
        <v>0</v>
      </c>
      <c r="O14" s="6">
        <f t="shared" si="2"/>
        <v>0</v>
      </c>
      <c r="P14" s="6">
        <f t="shared" si="2"/>
        <v>0</v>
      </c>
      <c r="Q14" s="6">
        <f t="shared" si="2"/>
        <v>0</v>
      </c>
      <c r="R14" s="6">
        <f t="shared" si="2"/>
        <v>0</v>
      </c>
      <c r="S14" s="6">
        <f t="shared" si="2"/>
        <v>0</v>
      </c>
      <c r="T14" s="6">
        <f t="shared" si="2"/>
        <v>0</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f t="shared" si="2"/>
        <v>0</v>
      </c>
      <c r="AI14" s="6">
        <f t="shared" si="2"/>
        <v>0</v>
      </c>
      <c r="AJ14" s="6">
        <f t="shared" si="2"/>
        <v>0</v>
      </c>
      <c r="AK14" s="6">
        <f t="shared" si="2"/>
        <v>0</v>
      </c>
      <c r="AL14" s="6">
        <f t="shared" si="2"/>
        <v>0</v>
      </c>
    </row>
    <row r="15" spans="2:38" outlineLevel="1" x14ac:dyDescent="0.35">
      <c r="B15" t="s">
        <v>70</v>
      </c>
      <c r="C15" s="6">
        <v>0</v>
      </c>
      <c r="D15" s="6">
        <v>0</v>
      </c>
      <c r="E15" s="6">
        <v>0</v>
      </c>
      <c r="F15" s="6">
        <v>0</v>
      </c>
      <c r="G15" s="6">
        <v>0</v>
      </c>
      <c r="H15" s="6">
        <v>0</v>
      </c>
      <c r="I15" s="6">
        <v>6000</v>
      </c>
      <c r="J15" s="6">
        <v>6000</v>
      </c>
      <c r="K15" s="6">
        <v>0</v>
      </c>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row>
    <row r="16" spans="2:38" outlineLevel="1" x14ac:dyDescent="0.35">
      <c r="B16" t="s">
        <v>62</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v>0</v>
      </c>
    </row>
    <row r="17" spans="2:38" outlineLevel="1" x14ac:dyDescent="0.35">
      <c r="B17" t="s">
        <v>63</v>
      </c>
      <c r="C17" s="6">
        <v>0</v>
      </c>
      <c r="D17" s="6">
        <v>0</v>
      </c>
      <c r="E17" s="6">
        <v>0</v>
      </c>
      <c r="F17" s="6">
        <v>0</v>
      </c>
      <c r="G17" s="6">
        <v>0</v>
      </c>
      <c r="H17" s="6">
        <v>0</v>
      </c>
      <c r="I17" s="6">
        <v>0</v>
      </c>
      <c r="J17" s="6">
        <v>0</v>
      </c>
      <c r="K17" s="6">
        <v>0</v>
      </c>
      <c r="L17" s="6">
        <v>0</v>
      </c>
      <c r="M17" s="6">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6">
        <v>0</v>
      </c>
      <c r="AG17" s="6">
        <v>0</v>
      </c>
      <c r="AH17" s="6">
        <v>0</v>
      </c>
      <c r="AI17" s="6">
        <v>0</v>
      </c>
      <c r="AJ17" s="6">
        <v>0</v>
      </c>
      <c r="AK17" s="6">
        <v>0</v>
      </c>
      <c r="AL17" s="6">
        <v>0</v>
      </c>
    </row>
    <row r="18" spans="2:38" outlineLevel="1" x14ac:dyDescent="0.3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row>
    <row r="19" spans="2:38" ht="15" thickBot="1" x14ac:dyDescent="0.4">
      <c r="B19" s="5" t="s">
        <v>61</v>
      </c>
      <c r="C19" s="15">
        <f>SUM(C12,C14,C16,C17,C15)</f>
        <v>26000</v>
      </c>
      <c r="D19" s="15">
        <f t="shared" ref="D19:AL19" si="3">SUM(D12,D14,D16,D17,D15)</f>
        <v>26000</v>
      </c>
      <c r="E19" s="15">
        <f t="shared" si="3"/>
        <v>16000</v>
      </c>
      <c r="F19" s="15">
        <f t="shared" si="3"/>
        <v>13000</v>
      </c>
      <c r="G19" s="15">
        <f t="shared" si="3"/>
        <v>3000</v>
      </c>
      <c r="H19" s="15">
        <f t="shared" si="3"/>
        <v>3000</v>
      </c>
      <c r="I19" s="15">
        <f t="shared" si="3"/>
        <v>6000</v>
      </c>
      <c r="J19" s="15">
        <f t="shared" si="3"/>
        <v>6000</v>
      </c>
      <c r="K19" s="15">
        <f t="shared" si="3"/>
        <v>0</v>
      </c>
      <c r="L19" s="15">
        <f t="shared" si="3"/>
        <v>0</v>
      </c>
      <c r="M19" s="15">
        <f t="shared" si="3"/>
        <v>0</v>
      </c>
      <c r="N19" s="15">
        <f t="shared" si="3"/>
        <v>0</v>
      </c>
      <c r="O19" s="15">
        <f t="shared" si="3"/>
        <v>0</v>
      </c>
      <c r="P19" s="15">
        <f t="shared" si="3"/>
        <v>0</v>
      </c>
      <c r="Q19" s="15">
        <f t="shared" si="3"/>
        <v>0</v>
      </c>
      <c r="R19" s="15">
        <f t="shared" si="3"/>
        <v>0</v>
      </c>
      <c r="S19" s="15">
        <f t="shared" si="3"/>
        <v>0</v>
      </c>
      <c r="T19" s="15">
        <f t="shared" si="3"/>
        <v>0</v>
      </c>
      <c r="U19" s="15">
        <f t="shared" si="3"/>
        <v>0</v>
      </c>
      <c r="V19" s="15">
        <f t="shared" si="3"/>
        <v>0</v>
      </c>
      <c r="W19" s="15">
        <f t="shared" si="3"/>
        <v>0</v>
      </c>
      <c r="X19" s="15">
        <f t="shared" si="3"/>
        <v>0</v>
      </c>
      <c r="Y19" s="15">
        <f t="shared" si="3"/>
        <v>0</v>
      </c>
      <c r="Z19" s="15">
        <f t="shared" si="3"/>
        <v>0</v>
      </c>
      <c r="AA19" s="15">
        <f t="shared" si="3"/>
        <v>0</v>
      </c>
      <c r="AB19" s="15">
        <f t="shared" si="3"/>
        <v>0</v>
      </c>
      <c r="AC19" s="15">
        <f t="shared" si="3"/>
        <v>0</v>
      </c>
      <c r="AD19" s="15">
        <f t="shared" si="3"/>
        <v>0</v>
      </c>
      <c r="AE19" s="15">
        <f t="shared" si="3"/>
        <v>0</v>
      </c>
      <c r="AF19" s="15">
        <f t="shared" si="3"/>
        <v>0</v>
      </c>
      <c r="AG19" s="15">
        <f t="shared" si="3"/>
        <v>0</v>
      </c>
      <c r="AH19" s="15">
        <f t="shared" si="3"/>
        <v>0</v>
      </c>
      <c r="AI19" s="15">
        <f t="shared" si="3"/>
        <v>0</v>
      </c>
      <c r="AJ19" s="15">
        <f t="shared" si="3"/>
        <v>0</v>
      </c>
      <c r="AK19" s="15">
        <f t="shared" si="3"/>
        <v>0</v>
      </c>
      <c r="AL19" s="15">
        <f t="shared" si="3"/>
        <v>0</v>
      </c>
    </row>
    <row r="20" spans="2:38" ht="15" thickTop="1" x14ac:dyDescent="0.3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2:38" x14ac:dyDescent="0.35">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row>
    <row r="22" spans="2:38" ht="15" thickBot="1" x14ac:dyDescent="0.4">
      <c r="B22" s="10" t="s">
        <v>65</v>
      </c>
      <c r="C22" s="11">
        <f>C10</f>
        <v>45748</v>
      </c>
      <c r="D22" s="11">
        <f t="shared" ref="D22:AL22" si="4">D10</f>
        <v>45808</v>
      </c>
      <c r="E22" s="11">
        <f t="shared" si="4"/>
        <v>45838</v>
      </c>
      <c r="F22" s="11">
        <f t="shared" si="4"/>
        <v>45869</v>
      </c>
      <c r="G22" s="11">
        <f t="shared" si="4"/>
        <v>45900</v>
      </c>
      <c r="H22" s="11">
        <f t="shared" si="4"/>
        <v>45930</v>
      </c>
      <c r="I22" s="11">
        <f t="shared" si="4"/>
        <v>45961</v>
      </c>
      <c r="J22" s="11">
        <f t="shared" si="4"/>
        <v>45991</v>
      </c>
      <c r="K22" s="11">
        <f t="shared" si="4"/>
        <v>46022</v>
      </c>
      <c r="L22" s="11">
        <f t="shared" si="4"/>
        <v>46053</v>
      </c>
      <c r="M22" s="11">
        <f t="shared" si="4"/>
        <v>46081</v>
      </c>
      <c r="N22" s="11">
        <f t="shared" si="4"/>
        <v>46112</v>
      </c>
      <c r="O22" s="11">
        <f t="shared" si="4"/>
        <v>46142</v>
      </c>
      <c r="P22" s="11">
        <f t="shared" si="4"/>
        <v>46173</v>
      </c>
      <c r="Q22" s="11">
        <f t="shared" si="4"/>
        <v>46203</v>
      </c>
      <c r="R22" s="11">
        <f t="shared" si="4"/>
        <v>46234</v>
      </c>
      <c r="S22" s="11">
        <f t="shared" si="4"/>
        <v>46265</v>
      </c>
      <c r="T22" s="11">
        <f t="shared" si="4"/>
        <v>46295</v>
      </c>
      <c r="U22" s="11">
        <f t="shared" si="4"/>
        <v>46326</v>
      </c>
      <c r="V22" s="11">
        <f t="shared" si="4"/>
        <v>46356</v>
      </c>
      <c r="W22" s="11">
        <f t="shared" si="4"/>
        <v>46387</v>
      </c>
      <c r="X22" s="11">
        <f t="shared" si="4"/>
        <v>46418</v>
      </c>
      <c r="Y22" s="11">
        <f t="shared" si="4"/>
        <v>46446</v>
      </c>
      <c r="Z22" s="11">
        <f t="shared" si="4"/>
        <v>46477</v>
      </c>
      <c r="AA22" s="11">
        <f t="shared" si="4"/>
        <v>46507</v>
      </c>
      <c r="AB22" s="11">
        <f t="shared" si="4"/>
        <v>46538</v>
      </c>
      <c r="AC22" s="11">
        <f t="shared" si="4"/>
        <v>46568</v>
      </c>
      <c r="AD22" s="11">
        <f t="shared" si="4"/>
        <v>46599</v>
      </c>
      <c r="AE22" s="11">
        <f t="shared" si="4"/>
        <v>46630</v>
      </c>
      <c r="AF22" s="11">
        <f t="shared" si="4"/>
        <v>46660</v>
      </c>
      <c r="AG22" s="11">
        <f t="shared" si="4"/>
        <v>46691</v>
      </c>
      <c r="AH22" s="11">
        <f t="shared" si="4"/>
        <v>46721</v>
      </c>
      <c r="AI22" s="11">
        <f t="shared" si="4"/>
        <v>46752</v>
      </c>
      <c r="AJ22" s="11">
        <f t="shared" si="4"/>
        <v>46783</v>
      </c>
      <c r="AK22" s="11">
        <f t="shared" si="4"/>
        <v>46812</v>
      </c>
      <c r="AL22" s="11">
        <f t="shared" si="4"/>
        <v>46843</v>
      </c>
    </row>
    <row r="23" spans="2:38" outlineLevel="2" x14ac:dyDescent="0.35">
      <c r="B23" t="s">
        <v>67</v>
      </c>
      <c r="C23" s="6">
        <v>100</v>
      </c>
      <c r="D23" s="6">
        <f>C23</f>
        <v>100</v>
      </c>
      <c r="E23" s="6">
        <f t="shared" ref="E23:AL23" si="5">D23</f>
        <v>100</v>
      </c>
      <c r="F23" s="6">
        <f t="shared" si="5"/>
        <v>100</v>
      </c>
      <c r="G23" s="6">
        <f t="shared" si="5"/>
        <v>100</v>
      </c>
      <c r="H23" s="6">
        <f t="shared" si="5"/>
        <v>100</v>
      </c>
      <c r="I23" s="6">
        <f t="shared" si="5"/>
        <v>100</v>
      </c>
      <c r="J23" s="6">
        <f t="shared" si="5"/>
        <v>100</v>
      </c>
      <c r="K23" s="6">
        <f t="shared" si="5"/>
        <v>100</v>
      </c>
      <c r="L23" s="6">
        <f t="shared" si="5"/>
        <v>100</v>
      </c>
      <c r="M23" s="6">
        <f t="shared" si="5"/>
        <v>100</v>
      </c>
      <c r="N23" s="6">
        <f t="shared" si="5"/>
        <v>100</v>
      </c>
      <c r="O23" s="6">
        <f t="shared" si="5"/>
        <v>100</v>
      </c>
      <c r="P23" s="6">
        <f t="shared" si="5"/>
        <v>100</v>
      </c>
      <c r="Q23" s="6">
        <f t="shared" si="5"/>
        <v>100</v>
      </c>
      <c r="R23" s="6">
        <f t="shared" si="5"/>
        <v>100</v>
      </c>
      <c r="S23" s="6">
        <f t="shared" si="5"/>
        <v>100</v>
      </c>
      <c r="T23" s="6">
        <f t="shared" si="5"/>
        <v>100</v>
      </c>
      <c r="U23" s="6">
        <f t="shared" si="5"/>
        <v>100</v>
      </c>
      <c r="V23" s="6">
        <f t="shared" si="5"/>
        <v>100</v>
      </c>
      <c r="W23" s="6">
        <f t="shared" si="5"/>
        <v>100</v>
      </c>
      <c r="X23" s="6">
        <f t="shared" si="5"/>
        <v>100</v>
      </c>
      <c r="Y23" s="6">
        <f t="shared" si="5"/>
        <v>100</v>
      </c>
      <c r="Z23" s="6">
        <f t="shared" si="5"/>
        <v>100</v>
      </c>
      <c r="AA23" s="6">
        <f t="shared" si="5"/>
        <v>100</v>
      </c>
      <c r="AB23" s="6">
        <f t="shared" si="5"/>
        <v>100</v>
      </c>
      <c r="AC23" s="6">
        <f t="shared" si="5"/>
        <v>100</v>
      </c>
      <c r="AD23" s="6">
        <f t="shared" si="5"/>
        <v>100</v>
      </c>
      <c r="AE23" s="6">
        <f t="shared" si="5"/>
        <v>100</v>
      </c>
      <c r="AF23" s="6">
        <f t="shared" si="5"/>
        <v>100</v>
      </c>
      <c r="AG23" s="6">
        <f t="shared" si="5"/>
        <v>100</v>
      </c>
      <c r="AH23" s="6">
        <f t="shared" si="5"/>
        <v>100</v>
      </c>
      <c r="AI23" s="6">
        <f t="shared" si="5"/>
        <v>100</v>
      </c>
      <c r="AJ23" s="6">
        <f t="shared" si="5"/>
        <v>100</v>
      </c>
      <c r="AK23" s="6">
        <f t="shared" si="5"/>
        <v>100</v>
      </c>
      <c r="AL23" s="6">
        <f t="shared" si="5"/>
        <v>100</v>
      </c>
    </row>
    <row r="24" spans="2:38" outlineLevel="2" x14ac:dyDescent="0.35">
      <c r="B24" t="s">
        <v>19</v>
      </c>
      <c r="C24" s="6">
        <f>User_Start</f>
        <v>5</v>
      </c>
      <c r="D24" s="6">
        <f>C24</f>
        <v>5</v>
      </c>
      <c r="E24" s="6">
        <f t="shared" ref="E24:AL24" si="6">D24</f>
        <v>5</v>
      </c>
      <c r="F24" s="6">
        <f t="shared" si="6"/>
        <v>5</v>
      </c>
      <c r="G24" s="6">
        <f t="shared" si="6"/>
        <v>5</v>
      </c>
      <c r="H24" s="6">
        <f t="shared" si="6"/>
        <v>5</v>
      </c>
      <c r="I24" s="6">
        <f t="shared" si="6"/>
        <v>5</v>
      </c>
      <c r="J24" s="6">
        <f t="shared" si="6"/>
        <v>5</v>
      </c>
      <c r="K24" s="6">
        <f t="shared" si="6"/>
        <v>5</v>
      </c>
      <c r="L24" s="6">
        <f t="shared" si="6"/>
        <v>5</v>
      </c>
      <c r="M24" s="6">
        <f t="shared" si="6"/>
        <v>5</v>
      </c>
      <c r="N24" s="6">
        <f t="shared" si="6"/>
        <v>5</v>
      </c>
      <c r="O24" s="6">
        <f t="shared" si="6"/>
        <v>5</v>
      </c>
      <c r="P24" s="6">
        <f t="shared" si="6"/>
        <v>5</v>
      </c>
      <c r="Q24" s="6">
        <f t="shared" si="6"/>
        <v>5</v>
      </c>
      <c r="R24" s="6">
        <f t="shared" si="6"/>
        <v>5</v>
      </c>
      <c r="S24" s="6">
        <f t="shared" si="6"/>
        <v>5</v>
      </c>
      <c r="T24" s="6">
        <f t="shared" si="6"/>
        <v>5</v>
      </c>
      <c r="U24" s="6">
        <f t="shared" si="6"/>
        <v>5</v>
      </c>
      <c r="V24" s="6">
        <f t="shared" si="6"/>
        <v>5</v>
      </c>
      <c r="W24" s="6">
        <f t="shared" si="6"/>
        <v>5</v>
      </c>
      <c r="X24" s="6">
        <f t="shared" si="6"/>
        <v>5</v>
      </c>
      <c r="Y24" s="6">
        <f t="shared" si="6"/>
        <v>5</v>
      </c>
      <c r="Z24" s="6">
        <f t="shared" si="6"/>
        <v>5</v>
      </c>
      <c r="AA24" s="6">
        <f t="shared" si="6"/>
        <v>5</v>
      </c>
      <c r="AB24" s="6">
        <f t="shared" si="6"/>
        <v>5</v>
      </c>
      <c r="AC24" s="6">
        <f t="shared" si="6"/>
        <v>5</v>
      </c>
      <c r="AD24" s="6">
        <f t="shared" si="6"/>
        <v>5</v>
      </c>
      <c r="AE24" s="6">
        <f t="shared" si="6"/>
        <v>5</v>
      </c>
      <c r="AF24" s="6">
        <f t="shared" si="6"/>
        <v>5</v>
      </c>
      <c r="AG24" s="6">
        <f t="shared" si="6"/>
        <v>5</v>
      </c>
      <c r="AH24" s="6">
        <f t="shared" si="6"/>
        <v>5</v>
      </c>
      <c r="AI24" s="6">
        <f t="shared" si="6"/>
        <v>5</v>
      </c>
      <c r="AJ24" s="6">
        <f t="shared" si="6"/>
        <v>5</v>
      </c>
      <c r="AK24" s="6">
        <f t="shared" si="6"/>
        <v>5</v>
      </c>
      <c r="AL24" s="6">
        <f t="shared" si="6"/>
        <v>5</v>
      </c>
    </row>
    <row r="25" spans="2:38" outlineLevel="1" x14ac:dyDescent="0.35">
      <c r="B25" s="1" t="s">
        <v>47</v>
      </c>
      <c r="C25" s="16">
        <f>C23*'Fabric Pricing Input'!$C$22</f>
        <v>2.2999999999999998</v>
      </c>
      <c r="D25" s="16">
        <f>C25</f>
        <v>2.2999999999999998</v>
      </c>
      <c r="E25" s="16">
        <f t="shared" ref="E25:AL25" si="7">D25</f>
        <v>2.2999999999999998</v>
      </c>
      <c r="F25" s="16">
        <f t="shared" si="7"/>
        <v>2.2999999999999998</v>
      </c>
      <c r="G25" s="16">
        <f t="shared" si="7"/>
        <v>2.2999999999999998</v>
      </c>
      <c r="H25" s="16">
        <f t="shared" si="7"/>
        <v>2.2999999999999998</v>
      </c>
      <c r="I25" s="16">
        <f t="shared" si="7"/>
        <v>2.2999999999999998</v>
      </c>
      <c r="J25" s="16">
        <f t="shared" si="7"/>
        <v>2.2999999999999998</v>
      </c>
      <c r="K25" s="16">
        <f t="shared" si="7"/>
        <v>2.2999999999999998</v>
      </c>
      <c r="L25" s="16">
        <f t="shared" si="7"/>
        <v>2.2999999999999998</v>
      </c>
      <c r="M25" s="16">
        <f t="shared" si="7"/>
        <v>2.2999999999999998</v>
      </c>
      <c r="N25" s="16">
        <f t="shared" si="7"/>
        <v>2.2999999999999998</v>
      </c>
      <c r="O25" s="16">
        <f t="shared" si="7"/>
        <v>2.2999999999999998</v>
      </c>
      <c r="P25" s="16">
        <f t="shared" si="7"/>
        <v>2.2999999999999998</v>
      </c>
      <c r="Q25" s="16">
        <f t="shared" si="7"/>
        <v>2.2999999999999998</v>
      </c>
      <c r="R25" s="16">
        <f t="shared" si="7"/>
        <v>2.2999999999999998</v>
      </c>
      <c r="S25" s="16">
        <f t="shared" si="7"/>
        <v>2.2999999999999998</v>
      </c>
      <c r="T25" s="16">
        <f t="shared" si="7"/>
        <v>2.2999999999999998</v>
      </c>
      <c r="U25" s="16">
        <f t="shared" si="7"/>
        <v>2.2999999999999998</v>
      </c>
      <c r="V25" s="16">
        <f t="shared" si="7"/>
        <v>2.2999999999999998</v>
      </c>
      <c r="W25" s="16">
        <f t="shared" si="7"/>
        <v>2.2999999999999998</v>
      </c>
      <c r="X25" s="16">
        <f t="shared" si="7"/>
        <v>2.2999999999999998</v>
      </c>
      <c r="Y25" s="16">
        <f t="shared" si="7"/>
        <v>2.2999999999999998</v>
      </c>
      <c r="Z25" s="16">
        <f t="shared" si="7"/>
        <v>2.2999999999999998</v>
      </c>
      <c r="AA25" s="16">
        <f t="shared" si="7"/>
        <v>2.2999999999999998</v>
      </c>
      <c r="AB25" s="16">
        <f t="shared" si="7"/>
        <v>2.2999999999999998</v>
      </c>
      <c r="AC25" s="16">
        <f t="shared" si="7"/>
        <v>2.2999999999999998</v>
      </c>
      <c r="AD25" s="16">
        <f t="shared" si="7"/>
        <v>2.2999999999999998</v>
      </c>
      <c r="AE25" s="16">
        <f t="shared" si="7"/>
        <v>2.2999999999999998</v>
      </c>
      <c r="AF25" s="16">
        <f t="shared" si="7"/>
        <v>2.2999999999999998</v>
      </c>
      <c r="AG25" s="16">
        <f t="shared" si="7"/>
        <v>2.2999999999999998</v>
      </c>
      <c r="AH25" s="16">
        <f t="shared" si="7"/>
        <v>2.2999999999999998</v>
      </c>
      <c r="AI25" s="16">
        <f t="shared" si="7"/>
        <v>2.2999999999999998</v>
      </c>
      <c r="AJ25" s="16">
        <f t="shared" si="7"/>
        <v>2.2999999999999998</v>
      </c>
      <c r="AK25" s="16">
        <f t="shared" si="7"/>
        <v>2.2999999999999998</v>
      </c>
      <c r="AL25" s="16">
        <f t="shared" si="7"/>
        <v>2.2999999999999998</v>
      </c>
    </row>
    <row r="26" spans="2:38" outlineLevel="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2:38" outlineLevel="1" x14ac:dyDescent="0.35">
      <c r="B27" s="9" t="s">
        <v>74</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2:38" outlineLevel="2" x14ac:dyDescent="0.35">
      <c r="B28" t="s">
        <v>68</v>
      </c>
      <c r="C28" s="6">
        <f>End_user</f>
        <v>10</v>
      </c>
      <c r="D28" s="6">
        <f>C28</f>
        <v>10</v>
      </c>
      <c r="E28" s="6">
        <f t="shared" ref="E28:AL28" si="8">D28</f>
        <v>10</v>
      </c>
      <c r="F28" s="6">
        <f t="shared" si="8"/>
        <v>10</v>
      </c>
      <c r="G28" s="6">
        <f t="shared" si="8"/>
        <v>10</v>
      </c>
      <c r="H28" s="6">
        <f t="shared" si="8"/>
        <v>10</v>
      </c>
      <c r="I28" s="6">
        <f t="shared" si="8"/>
        <v>10</v>
      </c>
      <c r="J28" s="6">
        <f t="shared" si="8"/>
        <v>10</v>
      </c>
      <c r="K28" s="6">
        <f t="shared" si="8"/>
        <v>10</v>
      </c>
      <c r="L28" s="6">
        <f t="shared" si="8"/>
        <v>10</v>
      </c>
      <c r="M28" s="6">
        <f t="shared" si="8"/>
        <v>10</v>
      </c>
      <c r="N28" s="6">
        <f t="shared" si="8"/>
        <v>10</v>
      </c>
      <c r="O28" s="6">
        <f t="shared" si="8"/>
        <v>10</v>
      </c>
      <c r="P28" s="6">
        <f t="shared" si="8"/>
        <v>10</v>
      </c>
      <c r="Q28" s="6">
        <f t="shared" si="8"/>
        <v>10</v>
      </c>
      <c r="R28" s="6">
        <f t="shared" si="8"/>
        <v>10</v>
      </c>
      <c r="S28" s="6">
        <f t="shared" si="8"/>
        <v>10</v>
      </c>
      <c r="T28" s="6">
        <f t="shared" si="8"/>
        <v>10</v>
      </c>
      <c r="U28" s="6">
        <f t="shared" si="8"/>
        <v>10</v>
      </c>
      <c r="V28" s="6">
        <f t="shared" si="8"/>
        <v>10</v>
      </c>
      <c r="W28" s="6">
        <f t="shared" si="8"/>
        <v>10</v>
      </c>
      <c r="X28" s="6">
        <f t="shared" si="8"/>
        <v>10</v>
      </c>
      <c r="Y28" s="6">
        <f t="shared" si="8"/>
        <v>10</v>
      </c>
      <c r="Z28" s="6">
        <f t="shared" si="8"/>
        <v>10</v>
      </c>
      <c r="AA28" s="6">
        <f t="shared" si="8"/>
        <v>10</v>
      </c>
      <c r="AB28" s="6">
        <f t="shared" si="8"/>
        <v>10</v>
      </c>
      <c r="AC28" s="6">
        <f t="shared" si="8"/>
        <v>10</v>
      </c>
      <c r="AD28" s="6">
        <f t="shared" si="8"/>
        <v>10</v>
      </c>
      <c r="AE28" s="6">
        <f t="shared" si="8"/>
        <v>10</v>
      </c>
      <c r="AF28" s="6">
        <f t="shared" si="8"/>
        <v>10</v>
      </c>
      <c r="AG28" s="6">
        <f t="shared" si="8"/>
        <v>10</v>
      </c>
      <c r="AH28" s="6">
        <f t="shared" si="8"/>
        <v>10</v>
      </c>
      <c r="AI28" s="6">
        <f t="shared" si="8"/>
        <v>10</v>
      </c>
      <c r="AJ28" s="6">
        <f t="shared" si="8"/>
        <v>10</v>
      </c>
      <c r="AK28" s="6">
        <f t="shared" si="8"/>
        <v>10</v>
      </c>
      <c r="AL28" s="6">
        <f t="shared" si="8"/>
        <v>10</v>
      </c>
    </row>
    <row r="29" spans="2:38" outlineLevel="2" x14ac:dyDescent="0.35">
      <c r="B29" t="s">
        <v>69</v>
      </c>
      <c r="C29" s="6">
        <v>0</v>
      </c>
      <c r="D29" s="6">
        <f>C29</f>
        <v>0</v>
      </c>
      <c r="E29" s="6">
        <f t="shared" ref="E29:AL29" si="9">D29</f>
        <v>0</v>
      </c>
      <c r="F29" s="6">
        <f t="shared" si="9"/>
        <v>0</v>
      </c>
      <c r="G29" s="6">
        <f t="shared" si="9"/>
        <v>0</v>
      </c>
      <c r="H29" s="6">
        <f t="shared" si="9"/>
        <v>0</v>
      </c>
      <c r="I29" s="6">
        <f t="shared" si="9"/>
        <v>0</v>
      </c>
      <c r="J29" s="6">
        <f t="shared" si="9"/>
        <v>0</v>
      </c>
      <c r="K29" s="6">
        <f t="shared" si="9"/>
        <v>0</v>
      </c>
      <c r="L29" s="6">
        <f t="shared" si="9"/>
        <v>0</v>
      </c>
      <c r="M29" s="6">
        <f t="shared" si="9"/>
        <v>0</v>
      </c>
      <c r="N29" s="6">
        <f t="shared" si="9"/>
        <v>0</v>
      </c>
      <c r="O29" s="6">
        <f t="shared" si="9"/>
        <v>0</v>
      </c>
      <c r="P29" s="6">
        <f t="shared" si="9"/>
        <v>0</v>
      </c>
      <c r="Q29" s="6">
        <f t="shared" si="9"/>
        <v>0</v>
      </c>
      <c r="R29" s="6">
        <f t="shared" si="9"/>
        <v>0</v>
      </c>
      <c r="S29" s="6">
        <f t="shared" si="9"/>
        <v>0</v>
      </c>
      <c r="T29" s="6">
        <f t="shared" si="9"/>
        <v>0</v>
      </c>
      <c r="U29" s="6">
        <f t="shared" si="9"/>
        <v>0</v>
      </c>
      <c r="V29" s="6">
        <f t="shared" si="9"/>
        <v>0</v>
      </c>
      <c r="W29" s="6">
        <f t="shared" si="9"/>
        <v>0</v>
      </c>
      <c r="X29" s="6">
        <f t="shared" si="9"/>
        <v>0</v>
      </c>
      <c r="Y29" s="6">
        <f t="shared" si="9"/>
        <v>0</v>
      </c>
      <c r="Z29" s="6">
        <f t="shared" si="9"/>
        <v>0</v>
      </c>
      <c r="AA29" s="6">
        <f t="shared" si="9"/>
        <v>0</v>
      </c>
      <c r="AB29" s="6">
        <f t="shared" si="9"/>
        <v>0</v>
      </c>
      <c r="AC29" s="6">
        <f t="shared" si="9"/>
        <v>0</v>
      </c>
      <c r="AD29" s="6">
        <f t="shared" si="9"/>
        <v>0</v>
      </c>
      <c r="AE29" s="6">
        <f t="shared" si="9"/>
        <v>0</v>
      </c>
      <c r="AF29" s="6">
        <f t="shared" si="9"/>
        <v>0</v>
      </c>
      <c r="AG29" s="6">
        <f t="shared" si="9"/>
        <v>0</v>
      </c>
      <c r="AH29" s="6">
        <f t="shared" si="9"/>
        <v>0</v>
      </c>
      <c r="AI29" s="6">
        <f t="shared" si="9"/>
        <v>0</v>
      </c>
      <c r="AJ29" s="6">
        <f t="shared" si="9"/>
        <v>0</v>
      </c>
      <c r="AK29" s="6">
        <f t="shared" si="9"/>
        <v>0</v>
      </c>
      <c r="AL29" s="6">
        <f t="shared" si="9"/>
        <v>0</v>
      </c>
    </row>
    <row r="30" spans="2:38" outlineLevel="2" x14ac:dyDescent="0.35">
      <c r="B30" t="s">
        <v>71</v>
      </c>
      <c r="C30" s="6">
        <v>0</v>
      </c>
      <c r="D30" s="6">
        <f>C30</f>
        <v>0</v>
      </c>
      <c r="E30" s="6">
        <f t="shared" ref="E30:AL30" si="10">D30</f>
        <v>0</v>
      </c>
      <c r="F30" s="6">
        <f t="shared" si="10"/>
        <v>0</v>
      </c>
      <c r="G30" s="6">
        <f t="shared" si="10"/>
        <v>0</v>
      </c>
      <c r="H30" s="6">
        <f t="shared" si="10"/>
        <v>0</v>
      </c>
      <c r="I30" s="6">
        <f t="shared" si="10"/>
        <v>0</v>
      </c>
      <c r="J30" s="6">
        <f t="shared" si="10"/>
        <v>0</v>
      </c>
      <c r="K30" s="6">
        <f t="shared" si="10"/>
        <v>0</v>
      </c>
      <c r="L30" s="6">
        <f t="shared" si="10"/>
        <v>0</v>
      </c>
      <c r="M30" s="6">
        <f t="shared" si="10"/>
        <v>0</v>
      </c>
      <c r="N30" s="6">
        <f t="shared" si="10"/>
        <v>0</v>
      </c>
      <c r="O30" s="6">
        <f t="shared" si="10"/>
        <v>0</v>
      </c>
      <c r="P30" s="6">
        <f t="shared" si="10"/>
        <v>0</v>
      </c>
      <c r="Q30" s="6">
        <f t="shared" si="10"/>
        <v>0</v>
      </c>
      <c r="R30" s="6">
        <f t="shared" si="10"/>
        <v>0</v>
      </c>
      <c r="S30" s="6">
        <f t="shared" si="10"/>
        <v>0</v>
      </c>
      <c r="T30" s="6">
        <f t="shared" si="10"/>
        <v>0</v>
      </c>
      <c r="U30" s="6">
        <f t="shared" si="10"/>
        <v>0</v>
      </c>
      <c r="V30" s="6">
        <f t="shared" si="10"/>
        <v>0</v>
      </c>
      <c r="W30" s="6">
        <f t="shared" si="10"/>
        <v>0</v>
      </c>
      <c r="X30" s="6">
        <f t="shared" si="10"/>
        <v>0</v>
      </c>
      <c r="Y30" s="6">
        <f t="shared" si="10"/>
        <v>0</v>
      </c>
      <c r="Z30" s="6">
        <f t="shared" si="10"/>
        <v>0</v>
      </c>
      <c r="AA30" s="6">
        <f t="shared" si="10"/>
        <v>0</v>
      </c>
      <c r="AB30" s="6">
        <f t="shared" si="10"/>
        <v>0</v>
      </c>
      <c r="AC30" s="6">
        <f t="shared" si="10"/>
        <v>0</v>
      </c>
      <c r="AD30" s="6">
        <f t="shared" si="10"/>
        <v>0</v>
      </c>
      <c r="AE30" s="6">
        <f t="shared" si="10"/>
        <v>0</v>
      </c>
      <c r="AF30" s="6">
        <f t="shared" si="10"/>
        <v>0</v>
      </c>
      <c r="AG30" s="6">
        <f t="shared" si="10"/>
        <v>0</v>
      </c>
      <c r="AH30" s="6">
        <f t="shared" si="10"/>
        <v>0</v>
      </c>
      <c r="AI30" s="6">
        <f t="shared" si="10"/>
        <v>0</v>
      </c>
      <c r="AJ30" s="6">
        <f t="shared" si="10"/>
        <v>0</v>
      </c>
      <c r="AK30" s="6">
        <f t="shared" si="10"/>
        <v>0</v>
      </c>
      <c r="AL30" s="6">
        <f t="shared" si="10"/>
        <v>0</v>
      </c>
    </row>
    <row r="31" spans="2:38" outlineLevel="2" x14ac:dyDescent="0.35">
      <c r="B31" s="1" t="s">
        <v>77</v>
      </c>
      <c r="C31" s="16">
        <f>C28*'Power BI Cost'!$C$8+C30*'Power BI Cost'!$C$9</f>
        <v>140</v>
      </c>
      <c r="D31" s="16">
        <f>D28*'Power BI Cost'!$C$8+D30*'Power BI Cost'!$C$9</f>
        <v>140</v>
      </c>
      <c r="E31" s="16">
        <f>E28*'Power BI Cost'!$C$8+E30*'Power BI Cost'!$C$9</f>
        <v>140</v>
      </c>
      <c r="F31" s="16">
        <f>F28*'Power BI Cost'!$C$8+F30*'Power BI Cost'!$C$9</f>
        <v>140</v>
      </c>
      <c r="G31" s="16">
        <f>G28*'Power BI Cost'!$C$8+G30*'Power BI Cost'!$C$9</f>
        <v>140</v>
      </c>
      <c r="H31" s="16">
        <f>H28*'Power BI Cost'!$C$8+H30*'Power BI Cost'!$C$9</f>
        <v>140</v>
      </c>
      <c r="I31" s="16">
        <f>I28*'Power BI Cost'!$C$8+I30*'Power BI Cost'!$C$9</f>
        <v>140</v>
      </c>
      <c r="J31" s="16">
        <f>J28*'Power BI Cost'!$C$8+J30*'Power BI Cost'!$C$9</f>
        <v>140</v>
      </c>
      <c r="K31" s="16">
        <f>K28*'Power BI Cost'!$C$8+K30*'Power BI Cost'!$C$9</f>
        <v>140</v>
      </c>
      <c r="L31" s="16">
        <f>L28*'Power BI Cost'!$C$8+L30*'Power BI Cost'!$C$9</f>
        <v>140</v>
      </c>
      <c r="M31" s="16">
        <f>M28*'Power BI Cost'!$C$8+M30*'Power BI Cost'!$C$9</f>
        <v>140</v>
      </c>
      <c r="N31" s="16">
        <f>N28*'Power BI Cost'!$C$8+N30*'Power BI Cost'!$C$9</f>
        <v>140</v>
      </c>
      <c r="O31" s="16">
        <f>O28*'Power BI Cost'!$C$8+O30*'Power BI Cost'!$C$9</f>
        <v>140</v>
      </c>
      <c r="P31" s="16">
        <f>P28*'Power BI Cost'!$C$8+P30*'Power BI Cost'!$C$9</f>
        <v>140</v>
      </c>
      <c r="Q31" s="16">
        <f>Q28*'Power BI Cost'!$C$8+Q30*'Power BI Cost'!$C$9</f>
        <v>140</v>
      </c>
      <c r="R31" s="16">
        <f>R28*'Power BI Cost'!$C$8+R30*'Power BI Cost'!$C$9</f>
        <v>140</v>
      </c>
      <c r="S31" s="16">
        <f>S28*'Power BI Cost'!$C$8+S30*'Power BI Cost'!$C$9</f>
        <v>140</v>
      </c>
      <c r="T31" s="16">
        <f>T28*'Power BI Cost'!$C$8+T30*'Power BI Cost'!$C$9</f>
        <v>140</v>
      </c>
      <c r="U31" s="16">
        <f>U28*'Power BI Cost'!$C$8+U30*'Power BI Cost'!$C$9</f>
        <v>140</v>
      </c>
      <c r="V31" s="16">
        <f>V28*'Power BI Cost'!$C$8+V30*'Power BI Cost'!$C$9</f>
        <v>140</v>
      </c>
      <c r="W31" s="16">
        <f>W28*'Power BI Cost'!$C$8+W30*'Power BI Cost'!$C$9</f>
        <v>140</v>
      </c>
      <c r="X31" s="16">
        <f>X28*'Power BI Cost'!$C$8+X30*'Power BI Cost'!$C$9</f>
        <v>140</v>
      </c>
      <c r="Y31" s="16">
        <f>Y28*'Power BI Cost'!$C$8+Y30*'Power BI Cost'!$C$9</f>
        <v>140</v>
      </c>
      <c r="Z31" s="16">
        <f>Z28*'Power BI Cost'!$C$8+Z30*'Power BI Cost'!$C$9</f>
        <v>140</v>
      </c>
      <c r="AA31" s="16">
        <f>AA28*'Power BI Cost'!$C$8+AA30*'Power BI Cost'!$C$9</f>
        <v>140</v>
      </c>
      <c r="AB31" s="16">
        <f>AB28*'Power BI Cost'!$C$8+AB30*'Power BI Cost'!$C$9</f>
        <v>140</v>
      </c>
      <c r="AC31" s="16">
        <f>AC28*'Power BI Cost'!$C$8+AC30*'Power BI Cost'!$C$9</f>
        <v>140</v>
      </c>
      <c r="AD31" s="16">
        <f>AD28*'Power BI Cost'!$C$8+AD30*'Power BI Cost'!$C$9</f>
        <v>140</v>
      </c>
      <c r="AE31" s="16">
        <f>AE28*'Power BI Cost'!$C$8+AE30*'Power BI Cost'!$C$9</f>
        <v>140</v>
      </c>
      <c r="AF31" s="16">
        <f>AF28*'Power BI Cost'!$C$8+AF30*'Power BI Cost'!$C$9</f>
        <v>140</v>
      </c>
      <c r="AG31" s="16">
        <f>AG28*'Power BI Cost'!$C$8+AG30*'Power BI Cost'!$C$9</f>
        <v>140</v>
      </c>
      <c r="AH31" s="16">
        <f>AH28*'Power BI Cost'!$C$8+AH30*'Power BI Cost'!$C$9</f>
        <v>140</v>
      </c>
      <c r="AI31" s="16">
        <f>AI28*'Power BI Cost'!$C$8+AI30*'Power BI Cost'!$C$9</f>
        <v>140</v>
      </c>
      <c r="AJ31" s="16">
        <f>AJ28*'Power BI Cost'!$C$8+AJ30*'Power BI Cost'!$C$9</f>
        <v>140</v>
      </c>
      <c r="AK31" s="16">
        <f>AK28*'Power BI Cost'!$C$8+AK30*'Power BI Cost'!$C$9</f>
        <v>140</v>
      </c>
      <c r="AL31" s="16">
        <f>AL28*'Power BI Cost'!$C$8+AL30*'Power BI Cost'!$C$9</f>
        <v>140</v>
      </c>
    </row>
    <row r="32" spans="2:38" outlineLevel="1" x14ac:dyDescent="0.3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2:38" outlineLevel="1" x14ac:dyDescent="0.35">
      <c r="B33" s="9" t="s">
        <v>73</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2:38" outlineLevel="1" x14ac:dyDescent="0.35">
      <c r="B34" t="s">
        <v>78</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0</v>
      </c>
      <c r="AB34" s="6">
        <v>0</v>
      </c>
      <c r="AC34" s="6">
        <v>0</v>
      </c>
      <c r="AD34" s="6">
        <v>0</v>
      </c>
      <c r="AE34" s="6">
        <v>0</v>
      </c>
      <c r="AF34" s="6">
        <v>0</v>
      </c>
      <c r="AG34" s="6">
        <v>0</v>
      </c>
      <c r="AH34" s="6">
        <v>0</v>
      </c>
      <c r="AI34" s="6">
        <v>0</v>
      </c>
      <c r="AJ34" s="6">
        <v>0</v>
      </c>
      <c r="AK34" s="6">
        <v>0</v>
      </c>
      <c r="AL34" s="6">
        <v>0</v>
      </c>
    </row>
    <row r="35" spans="2:38" s="1" customFormat="1" outlineLevel="1" x14ac:dyDescent="0.35">
      <c r="B35" s="1" t="s">
        <v>72</v>
      </c>
      <c r="C35" s="16">
        <f>'Fabric Pricing Input'!E7</f>
        <v>181.79300000000001</v>
      </c>
      <c r="D35" s="16">
        <f>C35</f>
        <v>181.79300000000001</v>
      </c>
      <c r="E35" s="16">
        <f t="shared" ref="E35:AL35" si="11">D35</f>
        <v>181.79300000000001</v>
      </c>
      <c r="F35" s="16">
        <f t="shared" si="11"/>
        <v>181.79300000000001</v>
      </c>
      <c r="G35" s="16">
        <f t="shared" si="11"/>
        <v>181.79300000000001</v>
      </c>
      <c r="H35" s="16">
        <f t="shared" si="11"/>
        <v>181.79300000000001</v>
      </c>
      <c r="I35" s="16">
        <f t="shared" si="11"/>
        <v>181.79300000000001</v>
      </c>
      <c r="J35" s="16">
        <f t="shared" si="11"/>
        <v>181.79300000000001</v>
      </c>
      <c r="K35" s="16">
        <f t="shared" si="11"/>
        <v>181.79300000000001</v>
      </c>
      <c r="L35" s="16">
        <f t="shared" si="11"/>
        <v>181.79300000000001</v>
      </c>
      <c r="M35" s="16">
        <f t="shared" si="11"/>
        <v>181.79300000000001</v>
      </c>
      <c r="N35" s="16">
        <f t="shared" si="11"/>
        <v>181.79300000000001</v>
      </c>
      <c r="O35" s="16">
        <f t="shared" si="11"/>
        <v>181.79300000000001</v>
      </c>
      <c r="P35" s="16">
        <f t="shared" si="11"/>
        <v>181.79300000000001</v>
      </c>
      <c r="Q35" s="16">
        <f t="shared" si="11"/>
        <v>181.79300000000001</v>
      </c>
      <c r="R35" s="16">
        <f t="shared" si="11"/>
        <v>181.79300000000001</v>
      </c>
      <c r="S35" s="16">
        <f t="shared" si="11"/>
        <v>181.79300000000001</v>
      </c>
      <c r="T35" s="16">
        <f t="shared" si="11"/>
        <v>181.79300000000001</v>
      </c>
      <c r="U35" s="16">
        <f t="shared" si="11"/>
        <v>181.79300000000001</v>
      </c>
      <c r="V35" s="16">
        <f t="shared" si="11"/>
        <v>181.79300000000001</v>
      </c>
      <c r="W35" s="16">
        <f t="shared" si="11"/>
        <v>181.79300000000001</v>
      </c>
      <c r="X35" s="16">
        <f t="shared" si="11"/>
        <v>181.79300000000001</v>
      </c>
      <c r="Y35" s="16">
        <f t="shared" si="11"/>
        <v>181.79300000000001</v>
      </c>
      <c r="Z35" s="16">
        <f t="shared" si="11"/>
        <v>181.79300000000001</v>
      </c>
      <c r="AA35" s="16">
        <f t="shared" si="11"/>
        <v>181.79300000000001</v>
      </c>
      <c r="AB35" s="16">
        <f t="shared" si="11"/>
        <v>181.79300000000001</v>
      </c>
      <c r="AC35" s="16">
        <f t="shared" si="11"/>
        <v>181.79300000000001</v>
      </c>
      <c r="AD35" s="16">
        <f t="shared" si="11"/>
        <v>181.79300000000001</v>
      </c>
      <c r="AE35" s="16">
        <f t="shared" si="11"/>
        <v>181.79300000000001</v>
      </c>
      <c r="AF35" s="16">
        <f t="shared" si="11"/>
        <v>181.79300000000001</v>
      </c>
      <c r="AG35" s="16">
        <f t="shared" si="11"/>
        <v>181.79300000000001</v>
      </c>
      <c r="AH35" s="16">
        <f t="shared" si="11"/>
        <v>181.79300000000001</v>
      </c>
      <c r="AI35" s="16">
        <f t="shared" si="11"/>
        <v>181.79300000000001</v>
      </c>
      <c r="AJ35" s="16">
        <f t="shared" si="11"/>
        <v>181.79300000000001</v>
      </c>
      <c r="AK35" s="16">
        <f t="shared" si="11"/>
        <v>181.79300000000001</v>
      </c>
      <c r="AL35" s="16">
        <f t="shared" si="11"/>
        <v>181.79300000000001</v>
      </c>
    </row>
    <row r="36" spans="2:38" outlineLevel="1" x14ac:dyDescent="0.35">
      <c r="B36" s="12"/>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row>
    <row r="37" spans="2:38" outlineLevel="2" x14ac:dyDescent="0.35">
      <c r="B37" s="9" t="s">
        <v>75</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row>
    <row r="38" spans="2:38" outlineLevel="2" x14ac:dyDescent="0.35">
      <c r="B38" s="13" t="s">
        <v>81</v>
      </c>
      <c r="C38" s="6">
        <f>User_Start</f>
        <v>5</v>
      </c>
      <c r="D38" s="6">
        <f>C38</f>
        <v>5</v>
      </c>
      <c r="E38" s="6">
        <f t="shared" ref="E38:AL38" si="12">D38</f>
        <v>5</v>
      </c>
      <c r="F38" s="6">
        <f t="shared" si="12"/>
        <v>5</v>
      </c>
      <c r="G38" s="6">
        <f t="shared" si="12"/>
        <v>5</v>
      </c>
      <c r="H38" s="6">
        <f t="shared" si="12"/>
        <v>5</v>
      </c>
      <c r="I38" s="6">
        <f t="shared" si="12"/>
        <v>5</v>
      </c>
      <c r="J38" s="6">
        <f t="shared" si="12"/>
        <v>5</v>
      </c>
      <c r="K38" s="6">
        <f t="shared" si="12"/>
        <v>5</v>
      </c>
      <c r="L38" s="6">
        <f t="shared" si="12"/>
        <v>5</v>
      </c>
      <c r="M38" s="6">
        <f t="shared" si="12"/>
        <v>5</v>
      </c>
      <c r="N38" s="6">
        <f t="shared" si="12"/>
        <v>5</v>
      </c>
      <c r="O38" s="6">
        <f t="shared" si="12"/>
        <v>5</v>
      </c>
      <c r="P38" s="6">
        <f t="shared" si="12"/>
        <v>5</v>
      </c>
      <c r="Q38" s="6">
        <f t="shared" si="12"/>
        <v>5</v>
      </c>
      <c r="R38" s="6">
        <f t="shared" si="12"/>
        <v>5</v>
      </c>
      <c r="S38" s="6">
        <f t="shared" si="12"/>
        <v>5</v>
      </c>
      <c r="T38" s="6">
        <f t="shared" si="12"/>
        <v>5</v>
      </c>
      <c r="U38" s="6">
        <f t="shared" si="12"/>
        <v>5</v>
      </c>
      <c r="V38" s="6">
        <f t="shared" si="12"/>
        <v>5</v>
      </c>
      <c r="W38" s="6">
        <f t="shared" si="12"/>
        <v>5</v>
      </c>
      <c r="X38" s="6">
        <f t="shared" si="12"/>
        <v>5</v>
      </c>
      <c r="Y38" s="6">
        <f t="shared" si="12"/>
        <v>5</v>
      </c>
      <c r="Z38" s="6">
        <f t="shared" si="12"/>
        <v>5</v>
      </c>
      <c r="AA38" s="6">
        <f t="shared" si="12"/>
        <v>5</v>
      </c>
      <c r="AB38" s="6">
        <f t="shared" si="12"/>
        <v>5</v>
      </c>
      <c r="AC38" s="6">
        <f t="shared" si="12"/>
        <v>5</v>
      </c>
      <c r="AD38" s="6">
        <f t="shared" si="12"/>
        <v>5</v>
      </c>
      <c r="AE38" s="6">
        <f t="shared" si="12"/>
        <v>5</v>
      </c>
      <c r="AF38" s="6">
        <f t="shared" si="12"/>
        <v>5</v>
      </c>
      <c r="AG38" s="6">
        <f t="shared" si="12"/>
        <v>5</v>
      </c>
      <c r="AH38" s="6">
        <f t="shared" si="12"/>
        <v>5</v>
      </c>
      <c r="AI38" s="6">
        <f t="shared" si="12"/>
        <v>5</v>
      </c>
      <c r="AJ38" s="6">
        <f t="shared" si="12"/>
        <v>5</v>
      </c>
      <c r="AK38" s="6">
        <f t="shared" si="12"/>
        <v>5</v>
      </c>
      <c r="AL38" s="6">
        <f t="shared" si="12"/>
        <v>5</v>
      </c>
    </row>
    <row r="39" spans="2:38" outlineLevel="2" x14ac:dyDescent="0.35">
      <c r="B39" s="13" t="s">
        <v>79</v>
      </c>
      <c r="C39" s="6">
        <v>5</v>
      </c>
      <c r="D39" s="6">
        <f>C39</f>
        <v>5</v>
      </c>
      <c r="E39" s="6">
        <f t="shared" ref="E39:AL39" si="13">D39</f>
        <v>5</v>
      </c>
      <c r="F39" s="6">
        <f t="shared" si="13"/>
        <v>5</v>
      </c>
      <c r="G39" s="6">
        <f t="shared" si="13"/>
        <v>5</v>
      </c>
      <c r="H39" s="6">
        <f t="shared" si="13"/>
        <v>5</v>
      </c>
      <c r="I39" s="6">
        <f t="shared" si="13"/>
        <v>5</v>
      </c>
      <c r="J39" s="6">
        <f t="shared" si="13"/>
        <v>5</v>
      </c>
      <c r="K39" s="6">
        <f t="shared" si="13"/>
        <v>5</v>
      </c>
      <c r="L39" s="6">
        <f t="shared" si="13"/>
        <v>5</v>
      </c>
      <c r="M39" s="6">
        <f t="shared" si="13"/>
        <v>5</v>
      </c>
      <c r="N39" s="6">
        <f t="shared" si="13"/>
        <v>5</v>
      </c>
      <c r="O39" s="6">
        <f t="shared" si="13"/>
        <v>5</v>
      </c>
      <c r="P39" s="6">
        <f t="shared" si="13"/>
        <v>5</v>
      </c>
      <c r="Q39" s="6">
        <f t="shared" si="13"/>
        <v>5</v>
      </c>
      <c r="R39" s="6">
        <f t="shared" si="13"/>
        <v>5</v>
      </c>
      <c r="S39" s="6">
        <f t="shared" si="13"/>
        <v>5</v>
      </c>
      <c r="T39" s="6">
        <f t="shared" si="13"/>
        <v>5</v>
      </c>
      <c r="U39" s="6">
        <f t="shared" si="13"/>
        <v>5</v>
      </c>
      <c r="V39" s="6">
        <f t="shared" si="13"/>
        <v>5</v>
      </c>
      <c r="W39" s="6">
        <f t="shared" si="13"/>
        <v>5</v>
      </c>
      <c r="X39" s="6">
        <f t="shared" si="13"/>
        <v>5</v>
      </c>
      <c r="Y39" s="6">
        <f t="shared" si="13"/>
        <v>5</v>
      </c>
      <c r="Z39" s="6">
        <f t="shared" si="13"/>
        <v>5</v>
      </c>
      <c r="AA39" s="6">
        <f t="shared" si="13"/>
        <v>5</v>
      </c>
      <c r="AB39" s="6">
        <f t="shared" si="13"/>
        <v>5</v>
      </c>
      <c r="AC39" s="6">
        <f t="shared" si="13"/>
        <v>5</v>
      </c>
      <c r="AD39" s="6">
        <f t="shared" si="13"/>
        <v>5</v>
      </c>
      <c r="AE39" s="6">
        <f t="shared" si="13"/>
        <v>5</v>
      </c>
      <c r="AF39" s="6">
        <f t="shared" si="13"/>
        <v>5</v>
      </c>
      <c r="AG39" s="6">
        <f t="shared" si="13"/>
        <v>5</v>
      </c>
      <c r="AH39" s="6">
        <f t="shared" si="13"/>
        <v>5</v>
      </c>
      <c r="AI39" s="6">
        <f t="shared" si="13"/>
        <v>5</v>
      </c>
      <c r="AJ39" s="6">
        <f t="shared" si="13"/>
        <v>5</v>
      </c>
      <c r="AK39" s="6">
        <f t="shared" si="13"/>
        <v>5</v>
      </c>
      <c r="AL39" s="6">
        <f t="shared" si="13"/>
        <v>5</v>
      </c>
    </row>
    <row r="40" spans="2:38" outlineLevel="1" x14ac:dyDescent="0.35">
      <c r="B40" s="14" t="s">
        <v>80</v>
      </c>
      <c r="C40" s="16">
        <f>C39*'Power Apps Cost'!$C$8</f>
        <v>93.5</v>
      </c>
      <c r="D40" s="16">
        <f>D39*'Power Apps Cost'!$C$8</f>
        <v>93.5</v>
      </c>
      <c r="E40" s="16">
        <f>E39*'Power Apps Cost'!$C$8</f>
        <v>93.5</v>
      </c>
      <c r="F40" s="16">
        <f>F39*'Power Apps Cost'!$C$8</f>
        <v>93.5</v>
      </c>
      <c r="G40" s="16">
        <f>G39*'Power Apps Cost'!$C$8</f>
        <v>93.5</v>
      </c>
      <c r="H40" s="16">
        <f>H39*'Power Apps Cost'!$C$8</f>
        <v>93.5</v>
      </c>
      <c r="I40" s="16">
        <f>I39*'Power Apps Cost'!$C$8</f>
        <v>93.5</v>
      </c>
      <c r="J40" s="16">
        <f>J39*'Power Apps Cost'!$C$8</f>
        <v>93.5</v>
      </c>
      <c r="K40" s="16">
        <f>K39*'Power Apps Cost'!$C$8</f>
        <v>93.5</v>
      </c>
      <c r="L40" s="16">
        <f>L39*'Power Apps Cost'!$C$8</f>
        <v>93.5</v>
      </c>
      <c r="M40" s="16">
        <f>M39*'Power Apps Cost'!$C$8</f>
        <v>93.5</v>
      </c>
      <c r="N40" s="16">
        <f>N39*'Power Apps Cost'!$C$8</f>
        <v>93.5</v>
      </c>
      <c r="O40" s="16">
        <f>O39*'Power Apps Cost'!$C$8</f>
        <v>93.5</v>
      </c>
      <c r="P40" s="16">
        <f>P39*'Power Apps Cost'!$C$8</f>
        <v>93.5</v>
      </c>
      <c r="Q40" s="16">
        <f>Q39*'Power Apps Cost'!$C$8</f>
        <v>93.5</v>
      </c>
      <c r="R40" s="16">
        <f>R39*'Power Apps Cost'!$C$8</f>
        <v>93.5</v>
      </c>
      <c r="S40" s="16">
        <f>S39*'Power Apps Cost'!$C$8</f>
        <v>93.5</v>
      </c>
      <c r="T40" s="16">
        <f>T39*'Power Apps Cost'!$C$8</f>
        <v>93.5</v>
      </c>
      <c r="U40" s="16">
        <f>U39*'Power Apps Cost'!$C$8</f>
        <v>93.5</v>
      </c>
      <c r="V40" s="16">
        <f>V39*'Power Apps Cost'!$C$8</f>
        <v>93.5</v>
      </c>
      <c r="W40" s="16">
        <f>W39*'Power Apps Cost'!$C$8</f>
        <v>93.5</v>
      </c>
      <c r="X40" s="16">
        <f>X39*'Power Apps Cost'!$C$8</f>
        <v>93.5</v>
      </c>
      <c r="Y40" s="16">
        <f>Y39*'Power Apps Cost'!$C$8</f>
        <v>93.5</v>
      </c>
      <c r="Z40" s="16">
        <f>Z39*'Power Apps Cost'!$C$8</f>
        <v>93.5</v>
      </c>
      <c r="AA40" s="16">
        <f>AA39*'Power Apps Cost'!$C$8</f>
        <v>93.5</v>
      </c>
      <c r="AB40" s="16">
        <f>AB39*'Power Apps Cost'!$C$8</f>
        <v>93.5</v>
      </c>
      <c r="AC40" s="16">
        <f>AC39*'Power Apps Cost'!$C$8</f>
        <v>93.5</v>
      </c>
      <c r="AD40" s="16">
        <f>AD39*'Power Apps Cost'!$C$8</f>
        <v>93.5</v>
      </c>
      <c r="AE40" s="16">
        <f>AE39*'Power Apps Cost'!$C$8</f>
        <v>93.5</v>
      </c>
      <c r="AF40" s="16">
        <f>AF39*'Power Apps Cost'!$C$8</f>
        <v>93.5</v>
      </c>
      <c r="AG40" s="16">
        <f>AG39*'Power Apps Cost'!$C$8</f>
        <v>93.5</v>
      </c>
      <c r="AH40" s="16">
        <f>AH39*'Power Apps Cost'!$C$8</f>
        <v>93.5</v>
      </c>
      <c r="AI40" s="16">
        <f>AI39*'Power Apps Cost'!$C$8</f>
        <v>93.5</v>
      </c>
      <c r="AJ40" s="16">
        <f>AJ39*'Power Apps Cost'!$C$8</f>
        <v>93.5</v>
      </c>
      <c r="AK40" s="16">
        <f>AK39*'Power Apps Cost'!$C$8</f>
        <v>93.5</v>
      </c>
      <c r="AL40" s="16">
        <f>AL39*'Power Apps Cost'!$C$8</f>
        <v>93.5</v>
      </c>
    </row>
    <row r="41" spans="2:38" x14ac:dyDescent="0.3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2:38" outlineLevel="1" x14ac:dyDescent="0.35">
      <c r="B42" s="9" t="s">
        <v>82</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row>
    <row r="43" spans="2:38" outlineLevel="2" x14ac:dyDescent="0.35">
      <c r="B43" t="s">
        <v>83</v>
      </c>
      <c r="C43" s="6">
        <f>User_Start</f>
        <v>5</v>
      </c>
      <c r="D43" s="6">
        <f>C43</f>
        <v>5</v>
      </c>
      <c r="E43" s="6">
        <f t="shared" ref="E43:AL43" si="14">D43</f>
        <v>5</v>
      </c>
      <c r="F43" s="6">
        <f t="shared" si="14"/>
        <v>5</v>
      </c>
      <c r="G43" s="6">
        <f t="shared" si="14"/>
        <v>5</v>
      </c>
      <c r="H43" s="6">
        <f t="shared" si="14"/>
        <v>5</v>
      </c>
      <c r="I43" s="6">
        <f t="shared" si="14"/>
        <v>5</v>
      </c>
      <c r="J43" s="6">
        <f t="shared" si="14"/>
        <v>5</v>
      </c>
      <c r="K43" s="6">
        <f t="shared" si="14"/>
        <v>5</v>
      </c>
      <c r="L43" s="6">
        <f t="shared" si="14"/>
        <v>5</v>
      </c>
      <c r="M43" s="6">
        <f t="shared" si="14"/>
        <v>5</v>
      </c>
      <c r="N43" s="6">
        <f t="shared" si="14"/>
        <v>5</v>
      </c>
      <c r="O43" s="6">
        <f t="shared" si="14"/>
        <v>5</v>
      </c>
      <c r="P43" s="6">
        <f t="shared" si="14"/>
        <v>5</v>
      </c>
      <c r="Q43" s="6">
        <f t="shared" si="14"/>
        <v>5</v>
      </c>
      <c r="R43" s="6">
        <f t="shared" si="14"/>
        <v>5</v>
      </c>
      <c r="S43" s="6">
        <f t="shared" si="14"/>
        <v>5</v>
      </c>
      <c r="T43" s="6">
        <f t="shared" si="14"/>
        <v>5</v>
      </c>
      <c r="U43" s="6">
        <f t="shared" si="14"/>
        <v>5</v>
      </c>
      <c r="V43" s="6">
        <f t="shared" si="14"/>
        <v>5</v>
      </c>
      <c r="W43" s="6">
        <f t="shared" si="14"/>
        <v>5</v>
      </c>
      <c r="X43" s="6">
        <f t="shared" si="14"/>
        <v>5</v>
      </c>
      <c r="Y43" s="6">
        <f t="shared" si="14"/>
        <v>5</v>
      </c>
      <c r="Z43" s="6">
        <f t="shared" si="14"/>
        <v>5</v>
      </c>
      <c r="AA43" s="6">
        <f t="shared" si="14"/>
        <v>5</v>
      </c>
      <c r="AB43" s="6">
        <f t="shared" si="14"/>
        <v>5</v>
      </c>
      <c r="AC43" s="6">
        <f t="shared" si="14"/>
        <v>5</v>
      </c>
      <c r="AD43" s="6">
        <f t="shared" si="14"/>
        <v>5</v>
      </c>
      <c r="AE43" s="6">
        <f t="shared" si="14"/>
        <v>5</v>
      </c>
      <c r="AF43" s="6">
        <f t="shared" si="14"/>
        <v>5</v>
      </c>
      <c r="AG43" s="6">
        <f t="shared" si="14"/>
        <v>5</v>
      </c>
      <c r="AH43" s="6">
        <f t="shared" si="14"/>
        <v>5</v>
      </c>
      <c r="AI43" s="6">
        <f t="shared" si="14"/>
        <v>5</v>
      </c>
      <c r="AJ43" s="6">
        <f t="shared" si="14"/>
        <v>5</v>
      </c>
      <c r="AK43" s="6">
        <f t="shared" si="14"/>
        <v>5</v>
      </c>
      <c r="AL43" s="6">
        <f t="shared" si="14"/>
        <v>5</v>
      </c>
    </row>
    <row r="44" spans="2:38" outlineLevel="2" x14ac:dyDescent="0.35">
      <c r="B44" t="s">
        <v>84</v>
      </c>
      <c r="C44" s="6">
        <f>'Inforiver Pricing'!$C$13</f>
        <v>150</v>
      </c>
      <c r="D44" s="6">
        <f>'Inforiver Pricing'!$C$13</f>
        <v>150</v>
      </c>
      <c r="E44" s="6">
        <f>'Inforiver Pricing'!$C$13</f>
        <v>150</v>
      </c>
      <c r="F44" s="6">
        <f>'Inforiver Pricing'!$C$13</f>
        <v>150</v>
      </c>
      <c r="G44" s="6">
        <f>'Inforiver Pricing'!$C$13</f>
        <v>150</v>
      </c>
      <c r="H44" s="6">
        <f>'Inforiver Pricing'!$C$13</f>
        <v>150</v>
      </c>
      <c r="I44" s="6">
        <f>'Inforiver Pricing'!$C$13</f>
        <v>150</v>
      </c>
      <c r="J44" s="6">
        <f>'Inforiver Pricing'!$C$13</f>
        <v>150</v>
      </c>
      <c r="K44" s="6">
        <f>'Inforiver Pricing'!$C$13</f>
        <v>150</v>
      </c>
      <c r="L44" s="6">
        <f>'Inforiver Pricing'!$C$13</f>
        <v>150</v>
      </c>
      <c r="M44" s="6">
        <f>'Inforiver Pricing'!$C$13</f>
        <v>150</v>
      </c>
      <c r="N44" s="6">
        <f>'Inforiver Pricing'!$C$13</f>
        <v>150</v>
      </c>
      <c r="O44" s="6">
        <f>'Inforiver Pricing'!$C$13</f>
        <v>150</v>
      </c>
      <c r="P44" s="6">
        <f>'Inforiver Pricing'!$C$13</f>
        <v>150</v>
      </c>
      <c r="Q44" s="6">
        <f>'Inforiver Pricing'!$C$13</f>
        <v>150</v>
      </c>
      <c r="R44" s="6">
        <f>'Inforiver Pricing'!$C$13</f>
        <v>150</v>
      </c>
      <c r="S44" s="6">
        <f>'Inforiver Pricing'!$C$13</f>
        <v>150</v>
      </c>
      <c r="T44" s="6">
        <f>'Inforiver Pricing'!$C$13</f>
        <v>150</v>
      </c>
      <c r="U44" s="6">
        <f>'Inforiver Pricing'!$C$13</f>
        <v>150</v>
      </c>
      <c r="V44" s="6">
        <f>'Inforiver Pricing'!$C$13</f>
        <v>150</v>
      </c>
      <c r="W44" s="6">
        <f>'Inforiver Pricing'!$C$13</f>
        <v>150</v>
      </c>
      <c r="X44" s="6">
        <f>'Inforiver Pricing'!$C$13</f>
        <v>150</v>
      </c>
      <c r="Y44" s="6">
        <f>'Inforiver Pricing'!$C$13</f>
        <v>150</v>
      </c>
      <c r="Z44" s="6">
        <f>'Inforiver Pricing'!$C$13</f>
        <v>150</v>
      </c>
      <c r="AA44" s="6">
        <f>'Inforiver Pricing'!$C$13</f>
        <v>150</v>
      </c>
      <c r="AB44" s="6">
        <f>'Inforiver Pricing'!$C$13</f>
        <v>150</v>
      </c>
      <c r="AC44" s="6">
        <f>'Inforiver Pricing'!$C$13</f>
        <v>150</v>
      </c>
      <c r="AD44" s="6">
        <f>'Inforiver Pricing'!$C$13</f>
        <v>150</v>
      </c>
      <c r="AE44" s="6">
        <f>'Inforiver Pricing'!$C$13</f>
        <v>150</v>
      </c>
      <c r="AF44" s="6">
        <f>'Inforiver Pricing'!$C$13</f>
        <v>150</v>
      </c>
      <c r="AG44" s="6">
        <f>'Inforiver Pricing'!$C$13</f>
        <v>150</v>
      </c>
      <c r="AH44" s="6">
        <f>'Inforiver Pricing'!$C$13</f>
        <v>150</v>
      </c>
      <c r="AI44" s="6">
        <f>'Inforiver Pricing'!$C$13</f>
        <v>150</v>
      </c>
      <c r="AJ44" s="6">
        <f>'Inforiver Pricing'!$C$13</f>
        <v>150</v>
      </c>
      <c r="AK44" s="6">
        <f>'Inforiver Pricing'!$C$13</f>
        <v>150</v>
      </c>
      <c r="AL44" s="6">
        <f>'Inforiver Pricing'!$C$13</f>
        <v>150</v>
      </c>
    </row>
    <row r="45" spans="2:38" outlineLevel="2" x14ac:dyDescent="0.35">
      <c r="B45" s="1" t="s">
        <v>85</v>
      </c>
      <c r="C45" s="16">
        <f>C44*C43</f>
        <v>750</v>
      </c>
      <c r="D45" s="16">
        <f t="shared" ref="D45:AL45" si="15">D44*D43</f>
        <v>750</v>
      </c>
      <c r="E45" s="16">
        <f t="shared" si="15"/>
        <v>750</v>
      </c>
      <c r="F45" s="16">
        <f t="shared" si="15"/>
        <v>750</v>
      </c>
      <c r="G45" s="16">
        <f t="shared" si="15"/>
        <v>750</v>
      </c>
      <c r="H45" s="16">
        <f t="shared" si="15"/>
        <v>750</v>
      </c>
      <c r="I45" s="16">
        <f t="shared" si="15"/>
        <v>750</v>
      </c>
      <c r="J45" s="16">
        <f t="shared" si="15"/>
        <v>750</v>
      </c>
      <c r="K45" s="16">
        <f t="shared" si="15"/>
        <v>750</v>
      </c>
      <c r="L45" s="16">
        <f t="shared" si="15"/>
        <v>750</v>
      </c>
      <c r="M45" s="16">
        <f t="shared" si="15"/>
        <v>750</v>
      </c>
      <c r="N45" s="16">
        <f t="shared" si="15"/>
        <v>750</v>
      </c>
      <c r="O45" s="16">
        <f t="shared" si="15"/>
        <v>750</v>
      </c>
      <c r="P45" s="16">
        <f t="shared" si="15"/>
        <v>750</v>
      </c>
      <c r="Q45" s="16">
        <f t="shared" si="15"/>
        <v>750</v>
      </c>
      <c r="R45" s="16">
        <f t="shared" si="15"/>
        <v>750</v>
      </c>
      <c r="S45" s="16">
        <f t="shared" si="15"/>
        <v>750</v>
      </c>
      <c r="T45" s="16">
        <f t="shared" si="15"/>
        <v>750</v>
      </c>
      <c r="U45" s="16">
        <f t="shared" si="15"/>
        <v>750</v>
      </c>
      <c r="V45" s="16">
        <f t="shared" si="15"/>
        <v>750</v>
      </c>
      <c r="W45" s="16">
        <f t="shared" si="15"/>
        <v>750</v>
      </c>
      <c r="X45" s="16">
        <f t="shared" si="15"/>
        <v>750</v>
      </c>
      <c r="Y45" s="16">
        <f t="shared" si="15"/>
        <v>750</v>
      </c>
      <c r="Z45" s="16">
        <f t="shared" si="15"/>
        <v>750</v>
      </c>
      <c r="AA45" s="16">
        <f t="shared" si="15"/>
        <v>750</v>
      </c>
      <c r="AB45" s="16">
        <f t="shared" si="15"/>
        <v>750</v>
      </c>
      <c r="AC45" s="16">
        <f t="shared" si="15"/>
        <v>750</v>
      </c>
      <c r="AD45" s="16">
        <f t="shared" si="15"/>
        <v>750</v>
      </c>
      <c r="AE45" s="16">
        <f t="shared" si="15"/>
        <v>750</v>
      </c>
      <c r="AF45" s="16">
        <f t="shared" si="15"/>
        <v>750</v>
      </c>
      <c r="AG45" s="16">
        <f t="shared" si="15"/>
        <v>750</v>
      </c>
      <c r="AH45" s="16">
        <f t="shared" si="15"/>
        <v>750</v>
      </c>
      <c r="AI45" s="16">
        <f t="shared" si="15"/>
        <v>750</v>
      </c>
      <c r="AJ45" s="16">
        <f t="shared" si="15"/>
        <v>750</v>
      </c>
      <c r="AK45" s="16">
        <f t="shared" si="15"/>
        <v>750</v>
      </c>
      <c r="AL45" s="16">
        <f t="shared" si="15"/>
        <v>750</v>
      </c>
    </row>
    <row r="46" spans="2:38" x14ac:dyDescent="0.35">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2:38" x14ac:dyDescent="0.35">
      <c r="B47" s="8" t="s">
        <v>86</v>
      </c>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row>
    <row r="48" spans="2:38" x14ac:dyDescent="0.35">
      <c r="B48" s="1" t="s">
        <v>87</v>
      </c>
      <c r="C48" s="16">
        <f>C31</f>
        <v>140</v>
      </c>
      <c r="D48" s="16">
        <f t="shared" ref="D48:AL48" si="16">D31</f>
        <v>140</v>
      </c>
      <c r="E48" s="16">
        <f t="shared" si="16"/>
        <v>140</v>
      </c>
      <c r="F48" s="16">
        <f t="shared" si="16"/>
        <v>140</v>
      </c>
      <c r="G48" s="16">
        <f t="shared" si="16"/>
        <v>140</v>
      </c>
      <c r="H48" s="16">
        <f t="shared" si="16"/>
        <v>140</v>
      </c>
      <c r="I48" s="16">
        <f t="shared" si="16"/>
        <v>140</v>
      </c>
      <c r="J48" s="16">
        <f t="shared" si="16"/>
        <v>140</v>
      </c>
      <c r="K48" s="16">
        <f t="shared" si="16"/>
        <v>140</v>
      </c>
      <c r="L48" s="16">
        <f t="shared" si="16"/>
        <v>140</v>
      </c>
      <c r="M48" s="16">
        <f t="shared" si="16"/>
        <v>140</v>
      </c>
      <c r="N48" s="16">
        <f t="shared" si="16"/>
        <v>140</v>
      </c>
      <c r="O48" s="16">
        <f t="shared" si="16"/>
        <v>140</v>
      </c>
      <c r="P48" s="16">
        <f t="shared" si="16"/>
        <v>140</v>
      </c>
      <c r="Q48" s="16">
        <f t="shared" si="16"/>
        <v>140</v>
      </c>
      <c r="R48" s="16">
        <f t="shared" si="16"/>
        <v>140</v>
      </c>
      <c r="S48" s="16">
        <f t="shared" si="16"/>
        <v>140</v>
      </c>
      <c r="T48" s="16">
        <f t="shared" si="16"/>
        <v>140</v>
      </c>
      <c r="U48" s="16">
        <f t="shared" si="16"/>
        <v>140</v>
      </c>
      <c r="V48" s="16">
        <f t="shared" si="16"/>
        <v>140</v>
      </c>
      <c r="W48" s="16">
        <f t="shared" si="16"/>
        <v>140</v>
      </c>
      <c r="X48" s="16">
        <f t="shared" si="16"/>
        <v>140</v>
      </c>
      <c r="Y48" s="16">
        <f t="shared" si="16"/>
        <v>140</v>
      </c>
      <c r="Z48" s="16">
        <f t="shared" si="16"/>
        <v>140</v>
      </c>
      <c r="AA48" s="16">
        <f t="shared" si="16"/>
        <v>140</v>
      </c>
      <c r="AB48" s="16">
        <f t="shared" si="16"/>
        <v>140</v>
      </c>
      <c r="AC48" s="16">
        <f t="shared" si="16"/>
        <v>140</v>
      </c>
      <c r="AD48" s="16">
        <f t="shared" si="16"/>
        <v>140</v>
      </c>
      <c r="AE48" s="16">
        <f t="shared" si="16"/>
        <v>140</v>
      </c>
      <c r="AF48" s="16">
        <f t="shared" si="16"/>
        <v>140</v>
      </c>
      <c r="AG48" s="16">
        <f t="shared" si="16"/>
        <v>140</v>
      </c>
      <c r="AH48" s="16">
        <f t="shared" si="16"/>
        <v>140</v>
      </c>
      <c r="AI48" s="16">
        <f t="shared" si="16"/>
        <v>140</v>
      </c>
      <c r="AJ48" s="16">
        <f t="shared" si="16"/>
        <v>140</v>
      </c>
      <c r="AK48" s="16">
        <f t="shared" si="16"/>
        <v>140</v>
      </c>
      <c r="AL48" s="16">
        <f t="shared" si="16"/>
        <v>140</v>
      </c>
    </row>
    <row r="49" spans="2:38" x14ac:dyDescent="0.35">
      <c r="B49" s="1" t="s">
        <v>88</v>
      </c>
      <c r="C49" s="16">
        <f>C40+C365+C31+C35</f>
        <v>415.29300000000001</v>
      </c>
      <c r="D49" s="16">
        <f t="shared" ref="D49:AL49" si="17">D40+D365+D31+D25+D35</f>
        <v>417.59300000000002</v>
      </c>
      <c r="E49" s="16">
        <f t="shared" si="17"/>
        <v>417.59300000000002</v>
      </c>
      <c r="F49" s="16">
        <f t="shared" si="17"/>
        <v>417.59300000000002</v>
      </c>
      <c r="G49" s="16">
        <f t="shared" si="17"/>
        <v>417.59300000000002</v>
      </c>
      <c r="H49" s="16">
        <f t="shared" si="17"/>
        <v>417.59300000000002</v>
      </c>
      <c r="I49" s="16">
        <f t="shared" si="17"/>
        <v>417.59300000000002</v>
      </c>
      <c r="J49" s="16">
        <f t="shared" si="17"/>
        <v>417.59300000000002</v>
      </c>
      <c r="K49" s="16">
        <f t="shared" si="17"/>
        <v>417.59300000000002</v>
      </c>
      <c r="L49" s="16">
        <f t="shared" si="17"/>
        <v>417.59300000000002</v>
      </c>
      <c r="M49" s="16">
        <f t="shared" si="17"/>
        <v>417.59300000000002</v>
      </c>
      <c r="N49" s="16">
        <f t="shared" si="17"/>
        <v>417.59300000000002</v>
      </c>
      <c r="O49" s="16">
        <f t="shared" si="17"/>
        <v>417.59300000000002</v>
      </c>
      <c r="P49" s="16">
        <f t="shared" si="17"/>
        <v>417.59300000000002</v>
      </c>
      <c r="Q49" s="16">
        <f t="shared" si="17"/>
        <v>417.59300000000002</v>
      </c>
      <c r="R49" s="16">
        <f t="shared" si="17"/>
        <v>417.59300000000002</v>
      </c>
      <c r="S49" s="16">
        <f t="shared" si="17"/>
        <v>417.59300000000002</v>
      </c>
      <c r="T49" s="16">
        <f t="shared" si="17"/>
        <v>417.59300000000002</v>
      </c>
      <c r="U49" s="16">
        <f t="shared" si="17"/>
        <v>417.59300000000002</v>
      </c>
      <c r="V49" s="16">
        <f t="shared" si="17"/>
        <v>417.59300000000002</v>
      </c>
      <c r="W49" s="16">
        <f t="shared" si="17"/>
        <v>417.59300000000002</v>
      </c>
      <c r="X49" s="16">
        <f t="shared" si="17"/>
        <v>417.59300000000002</v>
      </c>
      <c r="Y49" s="16">
        <f t="shared" si="17"/>
        <v>417.59300000000002</v>
      </c>
      <c r="Z49" s="16">
        <f t="shared" si="17"/>
        <v>417.59300000000002</v>
      </c>
      <c r="AA49" s="16">
        <f t="shared" si="17"/>
        <v>417.59300000000002</v>
      </c>
      <c r="AB49" s="16">
        <f t="shared" si="17"/>
        <v>417.59300000000002</v>
      </c>
      <c r="AC49" s="16">
        <f t="shared" si="17"/>
        <v>417.59300000000002</v>
      </c>
      <c r="AD49" s="16">
        <f t="shared" si="17"/>
        <v>417.59300000000002</v>
      </c>
      <c r="AE49" s="16">
        <f t="shared" si="17"/>
        <v>417.59300000000002</v>
      </c>
      <c r="AF49" s="16">
        <f t="shared" si="17"/>
        <v>417.59300000000002</v>
      </c>
      <c r="AG49" s="16">
        <f t="shared" si="17"/>
        <v>417.59300000000002</v>
      </c>
      <c r="AH49" s="16">
        <f t="shared" si="17"/>
        <v>417.59300000000002</v>
      </c>
      <c r="AI49" s="16">
        <f t="shared" si="17"/>
        <v>417.59300000000002</v>
      </c>
      <c r="AJ49" s="16">
        <f t="shared" si="17"/>
        <v>417.59300000000002</v>
      </c>
      <c r="AK49" s="16">
        <f t="shared" si="17"/>
        <v>417.59300000000002</v>
      </c>
      <c r="AL49" s="16">
        <f t="shared" si="17"/>
        <v>417.59300000000002</v>
      </c>
    </row>
    <row r="50" spans="2:38" x14ac:dyDescent="0.35">
      <c r="B50" s="1" t="s">
        <v>89</v>
      </c>
      <c r="C50" s="16">
        <f>C25+C31+C35+C45</f>
        <v>1074.0930000000001</v>
      </c>
      <c r="D50" s="16">
        <f t="shared" ref="D50:AL50" si="18">D25+D31+D35+D45</f>
        <v>1074.0930000000001</v>
      </c>
      <c r="E50" s="16">
        <f t="shared" si="18"/>
        <v>1074.0930000000001</v>
      </c>
      <c r="F50" s="16">
        <f t="shared" si="18"/>
        <v>1074.0930000000001</v>
      </c>
      <c r="G50" s="16">
        <f t="shared" si="18"/>
        <v>1074.0930000000001</v>
      </c>
      <c r="H50" s="16">
        <f t="shared" si="18"/>
        <v>1074.0930000000001</v>
      </c>
      <c r="I50" s="16">
        <f t="shared" si="18"/>
        <v>1074.0930000000001</v>
      </c>
      <c r="J50" s="16">
        <f t="shared" si="18"/>
        <v>1074.0930000000001</v>
      </c>
      <c r="K50" s="16">
        <f t="shared" si="18"/>
        <v>1074.0930000000001</v>
      </c>
      <c r="L50" s="16">
        <f t="shared" si="18"/>
        <v>1074.0930000000001</v>
      </c>
      <c r="M50" s="16">
        <f t="shared" si="18"/>
        <v>1074.0930000000001</v>
      </c>
      <c r="N50" s="16">
        <f t="shared" si="18"/>
        <v>1074.0930000000001</v>
      </c>
      <c r="O50" s="16">
        <f t="shared" si="18"/>
        <v>1074.0930000000001</v>
      </c>
      <c r="P50" s="16">
        <f t="shared" si="18"/>
        <v>1074.0930000000001</v>
      </c>
      <c r="Q50" s="16">
        <f t="shared" si="18"/>
        <v>1074.0930000000001</v>
      </c>
      <c r="R50" s="16">
        <f t="shared" si="18"/>
        <v>1074.0930000000001</v>
      </c>
      <c r="S50" s="16">
        <f t="shared" si="18"/>
        <v>1074.0930000000001</v>
      </c>
      <c r="T50" s="16">
        <f t="shared" si="18"/>
        <v>1074.0930000000001</v>
      </c>
      <c r="U50" s="16">
        <f t="shared" si="18"/>
        <v>1074.0930000000001</v>
      </c>
      <c r="V50" s="16">
        <f t="shared" si="18"/>
        <v>1074.0930000000001</v>
      </c>
      <c r="W50" s="16">
        <f t="shared" si="18"/>
        <v>1074.0930000000001</v>
      </c>
      <c r="X50" s="16">
        <f t="shared" si="18"/>
        <v>1074.0930000000001</v>
      </c>
      <c r="Y50" s="16">
        <f t="shared" si="18"/>
        <v>1074.0930000000001</v>
      </c>
      <c r="Z50" s="16">
        <f t="shared" si="18"/>
        <v>1074.0930000000001</v>
      </c>
      <c r="AA50" s="16">
        <f t="shared" si="18"/>
        <v>1074.0930000000001</v>
      </c>
      <c r="AB50" s="16">
        <f t="shared" si="18"/>
        <v>1074.0930000000001</v>
      </c>
      <c r="AC50" s="16">
        <f t="shared" si="18"/>
        <v>1074.0930000000001</v>
      </c>
      <c r="AD50" s="16">
        <f t="shared" si="18"/>
        <v>1074.0930000000001</v>
      </c>
      <c r="AE50" s="16">
        <f t="shared" si="18"/>
        <v>1074.0930000000001</v>
      </c>
      <c r="AF50" s="16">
        <f t="shared" si="18"/>
        <v>1074.0930000000001</v>
      </c>
      <c r="AG50" s="16">
        <f t="shared" si="18"/>
        <v>1074.0930000000001</v>
      </c>
      <c r="AH50" s="16">
        <f t="shared" si="18"/>
        <v>1074.0930000000001</v>
      </c>
      <c r="AI50" s="16">
        <f t="shared" si="18"/>
        <v>1074.0930000000001</v>
      </c>
      <c r="AJ50" s="16">
        <f t="shared" si="18"/>
        <v>1074.0930000000001</v>
      </c>
      <c r="AK50" s="16">
        <f t="shared" si="18"/>
        <v>1074.0930000000001</v>
      </c>
      <c r="AL50" s="16">
        <f t="shared" si="18"/>
        <v>1074.0930000000001</v>
      </c>
    </row>
    <row r="51" spans="2:38" ht="15" thickBot="1" x14ac:dyDescent="0.4">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3" spans="2:38" ht="42" customHeight="1" x14ac:dyDescent="0.35">
      <c r="B53" s="23" t="s">
        <v>91</v>
      </c>
      <c r="C53" s="24" t="s">
        <v>98</v>
      </c>
      <c r="D53" s="24" t="s">
        <v>92</v>
      </c>
      <c r="E53" s="24" t="s">
        <v>93</v>
      </c>
      <c r="F53" s="25"/>
      <c r="G53" s="26" t="s">
        <v>97</v>
      </c>
      <c r="H53" s="22"/>
    </row>
    <row r="55" spans="2:38" x14ac:dyDescent="0.35">
      <c r="B55" s="1" t="s">
        <v>94</v>
      </c>
      <c r="C55" s="19">
        <f>SUM(C19:AL19)/36</f>
        <v>2750</v>
      </c>
      <c r="D55" s="19">
        <f>SUM(C19:AL19)/3</f>
        <v>33000</v>
      </c>
      <c r="E55" s="19">
        <f>SUM(C19:AL19)</f>
        <v>99000</v>
      </c>
      <c r="G55" s="3">
        <v>1</v>
      </c>
    </row>
    <row r="56" spans="2:38" x14ac:dyDescent="0.35">
      <c r="B56" s="8" t="s">
        <v>95</v>
      </c>
      <c r="C56" s="20">
        <f>C55/User_Start</f>
        <v>550</v>
      </c>
      <c r="D56" s="20">
        <f>D55/User_Start</f>
        <v>6600</v>
      </c>
      <c r="E56" s="20">
        <f>E55/User_Start</f>
        <v>19800</v>
      </c>
    </row>
    <row r="57" spans="2:38" x14ac:dyDescent="0.35">
      <c r="B57" s="21" t="s">
        <v>96</v>
      </c>
    </row>
    <row r="59" spans="2:38" x14ac:dyDescent="0.35">
      <c r="B59" s="1" t="s">
        <v>87</v>
      </c>
      <c r="C59" s="19">
        <f>SUM(C48:AL48)/36</f>
        <v>140</v>
      </c>
      <c r="D59" s="19">
        <f>SUM(C48:AL48)/3</f>
        <v>1680</v>
      </c>
      <c r="E59" s="19">
        <f>SUM(C48:AL48)</f>
        <v>5040</v>
      </c>
      <c r="G59" s="3">
        <v>0</v>
      </c>
    </row>
    <row r="60" spans="2:38" x14ac:dyDescent="0.35">
      <c r="B60" s="8" t="s">
        <v>95</v>
      </c>
      <c r="C60" s="20">
        <f>C59/End_user</f>
        <v>14</v>
      </c>
      <c r="D60" s="20">
        <f>D59/End_user</f>
        <v>168</v>
      </c>
      <c r="E60" s="20">
        <f>E59/End_user</f>
        <v>504</v>
      </c>
    </row>
    <row r="62" spans="2:38" x14ac:dyDescent="0.35">
      <c r="B62" s="1" t="s">
        <v>88</v>
      </c>
      <c r="C62" s="19">
        <f>SUM(C49:AL49)/36</f>
        <v>417.52911111111138</v>
      </c>
      <c r="D62" s="19">
        <f>SUM(C49:AL49)/3</f>
        <v>5010.3493333333363</v>
      </c>
      <c r="E62" s="19">
        <f>SUM(C49:AL49)</f>
        <v>15031.04800000001</v>
      </c>
      <c r="G62" s="3">
        <v>0</v>
      </c>
    </row>
    <row r="63" spans="2:38" x14ac:dyDescent="0.35">
      <c r="B63" s="8" t="s">
        <v>95</v>
      </c>
      <c r="C63" s="20">
        <f>C62/User_Start</f>
        <v>83.505822222222278</v>
      </c>
      <c r="D63" s="20">
        <f>D62/User_Start</f>
        <v>1002.0698666666673</v>
      </c>
      <c r="E63" s="20">
        <f>E62/User_Start</f>
        <v>3006.209600000002</v>
      </c>
    </row>
    <row r="65" spans="2:7" x14ac:dyDescent="0.35">
      <c r="B65" s="1" t="s">
        <v>89</v>
      </c>
      <c r="C65" s="19">
        <f>SUM(C50:AL50)/36</f>
        <v>1074.0930000000005</v>
      </c>
      <c r="D65" s="19">
        <f>SUM(C50:AL50)/3</f>
        <v>12889.116000000007</v>
      </c>
      <c r="E65" s="19">
        <f>SUM(C50:AL50)</f>
        <v>38667.34800000002</v>
      </c>
      <c r="G65" s="3">
        <v>1</v>
      </c>
    </row>
    <row r="66" spans="2:7" x14ac:dyDescent="0.35">
      <c r="C66" s="20">
        <f>C65/User_Start</f>
        <v>214.81860000000012</v>
      </c>
      <c r="D66" s="20">
        <f>D65/User_Start</f>
        <v>2577.8232000000016</v>
      </c>
      <c r="E66" s="20">
        <f>E65/User_Start</f>
        <v>7733.469600000004</v>
      </c>
    </row>
    <row r="68" spans="2:7" ht="15" thickBot="1" x14ac:dyDescent="0.4">
      <c r="B68" s="28" t="s">
        <v>99</v>
      </c>
      <c r="C68" s="29">
        <f>IF($G$55=1,C55,0)+IF($G$59=1,C59,0)+IF($G$62=1,C62,0)+IF($G$65=1,C65,0)</f>
        <v>3824.0930000000008</v>
      </c>
      <c r="D68" s="29">
        <f t="shared" ref="D68:E69" si="19">IF($G$55=1,D55,0)+IF($G$59=1,D59,0)+IF($G$62=1,D62,0)+IF($G$65=1,D65,0)</f>
        <v>45889.116000000009</v>
      </c>
      <c r="E68" s="29">
        <f t="shared" si="19"/>
        <v>137667.34800000003</v>
      </c>
      <c r="F68" s="27"/>
      <c r="G68" s="27"/>
    </row>
    <row r="69" spans="2:7" x14ac:dyDescent="0.35">
      <c r="B69" s="8" t="s">
        <v>95</v>
      </c>
      <c r="C69" s="6">
        <f>IF($G$55=1,C56,0)+IF($G$59=1,C60,0)+IF($G$62=1,C63,0)+IF($G$65=1,C66,0)</f>
        <v>764.81860000000006</v>
      </c>
      <c r="D69" s="6">
        <f t="shared" si="19"/>
        <v>9177.8232000000025</v>
      </c>
      <c r="E69" s="6">
        <f t="shared" si="19"/>
        <v>27533.469600000004</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09659-43DC-4CAD-AEE5-991D928D15E0}">
  <sheetPr>
    <tabColor theme="6"/>
  </sheetPr>
  <dimension ref="B3:E24"/>
  <sheetViews>
    <sheetView showGridLines="0" workbookViewId="0">
      <selection activeCell="E7" sqref="E7"/>
    </sheetView>
  </sheetViews>
  <sheetFormatPr baseColWidth="10" defaultRowHeight="14.5" x14ac:dyDescent="0.35"/>
  <cols>
    <col min="2" max="2" width="23.6328125" customWidth="1"/>
    <col min="3" max="3" width="18.54296875" customWidth="1"/>
    <col min="4" max="4" width="19.90625" customWidth="1"/>
  </cols>
  <sheetData>
    <row r="3" spans="2:5" x14ac:dyDescent="0.35">
      <c r="B3" s="1" t="s">
        <v>16</v>
      </c>
    </row>
    <row r="4" spans="2:5" x14ac:dyDescent="0.35">
      <c r="B4" s="2" t="s">
        <v>0</v>
      </c>
    </row>
    <row r="6" spans="2:5" x14ac:dyDescent="0.35">
      <c r="B6" t="s">
        <v>1</v>
      </c>
      <c r="C6" t="s">
        <v>2</v>
      </c>
      <c r="D6" t="s">
        <v>3</v>
      </c>
      <c r="E6" t="s">
        <v>4</v>
      </c>
    </row>
    <row r="7" spans="2:5" x14ac:dyDescent="0.35">
      <c r="B7" t="s">
        <v>5</v>
      </c>
      <c r="C7">
        <v>2</v>
      </c>
      <c r="D7">
        <v>305.71600000000001</v>
      </c>
      <c r="E7">
        <v>181.79300000000001</v>
      </c>
    </row>
    <row r="8" spans="2:5" x14ac:dyDescent="0.35">
      <c r="B8" t="s">
        <v>6</v>
      </c>
      <c r="C8">
        <v>4</v>
      </c>
      <c r="D8">
        <v>611.43200000000002</v>
      </c>
      <c r="E8">
        <v>363.58499999999998</v>
      </c>
    </row>
    <row r="9" spans="2:5" x14ac:dyDescent="0.35">
      <c r="B9" t="s">
        <v>7</v>
      </c>
      <c r="C9">
        <v>8</v>
      </c>
      <c r="D9">
        <v>1222.8630000000001</v>
      </c>
      <c r="E9">
        <v>727.16899999999998</v>
      </c>
    </row>
    <row r="10" spans="2:5" x14ac:dyDescent="0.35">
      <c r="B10" t="s">
        <v>8</v>
      </c>
      <c r="C10">
        <v>16</v>
      </c>
      <c r="D10">
        <v>2445.7249999999999</v>
      </c>
      <c r="E10">
        <v>1454.338</v>
      </c>
    </row>
    <row r="11" spans="2:5" x14ac:dyDescent="0.35">
      <c r="B11" t="s">
        <v>9</v>
      </c>
      <c r="C11">
        <v>32</v>
      </c>
      <c r="D11">
        <v>4891.4489999999996</v>
      </c>
      <c r="E11">
        <v>2908.6759999999999</v>
      </c>
    </row>
    <row r="12" spans="2:5" x14ac:dyDescent="0.35">
      <c r="B12" t="s">
        <v>10</v>
      </c>
      <c r="C12">
        <v>64</v>
      </c>
      <c r="D12">
        <v>9782.8970000000008</v>
      </c>
      <c r="E12">
        <v>5817.3519999999999</v>
      </c>
    </row>
    <row r="13" spans="2:5" x14ac:dyDescent="0.35">
      <c r="B13" t="s">
        <v>11</v>
      </c>
      <c r="C13">
        <v>128</v>
      </c>
      <c r="D13">
        <v>19565.793000000001</v>
      </c>
      <c r="E13">
        <v>11634.703</v>
      </c>
    </row>
    <row r="14" spans="2:5" x14ac:dyDescent="0.35">
      <c r="B14" t="s">
        <v>12</v>
      </c>
      <c r="C14">
        <v>256</v>
      </c>
      <c r="D14">
        <v>39131.586000000003</v>
      </c>
      <c r="E14">
        <v>23269.404999999999</v>
      </c>
    </row>
    <row r="15" spans="2:5" x14ac:dyDescent="0.35">
      <c r="B15" t="s">
        <v>13</v>
      </c>
      <c r="C15">
        <v>512</v>
      </c>
      <c r="D15">
        <v>78263.171000000002</v>
      </c>
      <c r="E15">
        <v>46538.81</v>
      </c>
    </row>
    <row r="16" spans="2:5" x14ac:dyDescent="0.35">
      <c r="B16" t="s">
        <v>14</v>
      </c>
      <c r="C16">
        <v>1024</v>
      </c>
      <c r="D16">
        <v>156526.34099999999</v>
      </c>
      <c r="E16">
        <v>93077.619000000006</v>
      </c>
    </row>
    <row r="17" spans="2:5" x14ac:dyDescent="0.35">
      <c r="B17" t="s">
        <v>15</v>
      </c>
      <c r="C17">
        <v>2048</v>
      </c>
      <c r="D17">
        <v>313052.68199999997</v>
      </c>
      <c r="E17">
        <v>186155.23800000001</v>
      </c>
    </row>
    <row r="19" spans="2:5" x14ac:dyDescent="0.35">
      <c r="B19" t="s">
        <v>47</v>
      </c>
    </row>
    <row r="21" spans="2:5" x14ac:dyDescent="0.35">
      <c r="B21" t="s">
        <v>48</v>
      </c>
      <c r="C21" t="s">
        <v>49</v>
      </c>
    </row>
    <row r="22" spans="2:5" x14ac:dyDescent="0.35">
      <c r="B22" t="s">
        <v>50</v>
      </c>
      <c r="C22">
        <v>2.3E-2</v>
      </c>
    </row>
    <row r="23" spans="2:5" x14ac:dyDescent="0.35">
      <c r="B23" t="s">
        <v>51</v>
      </c>
      <c r="C23">
        <v>4.1399999999999999E-2</v>
      </c>
    </row>
    <row r="24" spans="2:5" x14ac:dyDescent="0.35">
      <c r="B24" t="s">
        <v>52</v>
      </c>
      <c r="C24">
        <v>0.246</v>
      </c>
    </row>
  </sheetData>
  <hyperlinks>
    <hyperlink ref="B4" r:id="rId1" xr:uid="{42F5F2D7-5A59-478A-A1BD-EAB7ED3236D7}"/>
  </hyperlinks>
  <pageMargins left="0.7" right="0.7" top="0.78740157499999996" bottom="0.78740157499999996" header="0.3" footer="0.3"/>
  <pageSetup orientation="portrait" r:id="rId2"/>
  <drawing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0A0E-3C44-4E6B-93F9-DA57F9D63933}">
  <sheetPr>
    <tabColor theme="4"/>
  </sheetPr>
  <dimension ref="B3:E16"/>
  <sheetViews>
    <sheetView showGridLines="0" workbookViewId="0">
      <selection activeCell="C30" sqref="C30"/>
    </sheetView>
  </sheetViews>
  <sheetFormatPr baseColWidth="10" defaultRowHeight="14.5" x14ac:dyDescent="0.35"/>
  <cols>
    <col min="2" max="2" width="32" customWidth="1"/>
    <col min="3" max="3" width="18.54296875" customWidth="1"/>
    <col min="5" max="5" width="22.6328125" customWidth="1"/>
  </cols>
  <sheetData>
    <row r="3" spans="2:5" x14ac:dyDescent="0.35">
      <c r="B3" s="1" t="s">
        <v>33</v>
      </c>
    </row>
    <row r="4" spans="2:5" x14ac:dyDescent="0.35">
      <c r="B4" s="2" t="s">
        <v>18</v>
      </c>
    </row>
    <row r="6" spans="2:5" x14ac:dyDescent="0.35">
      <c r="B6" t="s">
        <v>27</v>
      </c>
      <c r="C6" t="s">
        <v>17</v>
      </c>
      <c r="D6" t="s">
        <v>19</v>
      </c>
      <c r="E6" t="s">
        <v>21</v>
      </c>
    </row>
    <row r="7" spans="2:5" x14ac:dyDescent="0.35">
      <c r="B7" t="s">
        <v>28</v>
      </c>
      <c r="C7">
        <v>20</v>
      </c>
      <c r="D7" t="s">
        <v>20</v>
      </c>
      <c r="E7" t="s">
        <v>22</v>
      </c>
    </row>
    <row r="8" spans="2:5" x14ac:dyDescent="0.35">
      <c r="B8" t="s">
        <v>29</v>
      </c>
      <c r="C8">
        <v>100</v>
      </c>
      <c r="D8" t="s">
        <v>32</v>
      </c>
      <c r="E8" t="s">
        <v>26</v>
      </c>
    </row>
    <row r="9" spans="2:5" x14ac:dyDescent="0.35">
      <c r="B9" t="s">
        <v>29</v>
      </c>
      <c r="C9">
        <v>70</v>
      </c>
      <c r="D9" t="s">
        <v>23</v>
      </c>
      <c r="E9" t="s">
        <v>26</v>
      </c>
    </row>
    <row r="10" spans="2:5" x14ac:dyDescent="0.35">
      <c r="B10" t="s">
        <v>29</v>
      </c>
      <c r="C10">
        <v>60</v>
      </c>
      <c r="D10" t="s">
        <v>24</v>
      </c>
      <c r="E10" t="s">
        <v>26</v>
      </c>
    </row>
    <row r="11" spans="2:5" x14ac:dyDescent="0.35">
      <c r="B11" t="s">
        <v>29</v>
      </c>
      <c r="C11">
        <v>40</v>
      </c>
      <c r="D11" t="s">
        <v>25</v>
      </c>
      <c r="E11" t="s">
        <v>26</v>
      </c>
    </row>
    <row r="12" spans="2:5" x14ac:dyDescent="0.35">
      <c r="B12" t="s">
        <v>30</v>
      </c>
      <c r="C12">
        <v>30</v>
      </c>
      <c r="D12" t="s">
        <v>20</v>
      </c>
      <c r="E12" t="s">
        <v>22</v>
      </c>
    </row>
    <row r="13" spans="2:5" x14ac:dyDescent="0.35">
      <c r="B13" t="s">
        <v>31</v>
      </c>
      <c r="C13">
        <v>150</v>
      </c>
      <c r="D13" t="s">
        <v>32</v>
      </c>
      <c r="E13" t="s">
        <v>26</v>
      </c>
    </row>
    <row r="14" spans="2:5" x14ac:dyDescent="0.35">
      <c r="B14" t="s">
        <v>31</v>
      </c>
      <c r="C14">
        <v>105</v>
      </c>
      <c r="D14" t="s">
        <v>23</v>
      </c>
      <c r="E14" t="s">
        <v>26</v>
      </c>
    </row>
    <row r="15" spans="2:5" x14ac:dyDescent="0.35">
      <c r="B15" t="s">
        <v>31</v>
      </c>
      <c r="C15">
        <v>90</v>
      </c>
      <c r="D15" t="s">
        <v>24</v>
      </c>
      <c r="E15" t="s">
        <v>26</v>
      </c>
    </row>
    <row r="16" spans="2:5" x14ac:dyDescent="0.35">
      <c r="B16" t="s">
        <v>31</v>
      </c>
      <c r="C16">
        <v>60</v>
      </c>
      <c r="D16" t="s">
        <v>25</v>
      </c>
      <c r="E16" t="s">
        <v>26</v>
      </c>
    </row>
  </sheetData>
  <hyperlinks>
    <hyperlink ref="B4" r:id="rId1" xr:uid="{36310C8A-AA44-457A-B70B-B7E39EBA1298}"/>
  </hyperlinks>
  <pageMargins left="0.7" right="0.7" top="0.78740157499999996" bottom="0.78740157499999996"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75D94-F14A-46F9-A83D-3C42437BCB38}">
  <sheetPr>
    <tabColor theme="8"/>
  </sheetPr>
  <dimension ref="B3:E9"/>
  <sheetViews>
    <sheetView showGridLines="0" tabSelected="1" workbookViewId="0">
      <selection activeCell="G25" sqref="G25"/>
    </sheetView>
  </sheetViews>
  <sheetFormatPr baseColWidth="10" defaultRowHeight="14.5" x14ac:dyDescent="0.35"/>
  <cols>
    <col min="2" max="2" width="32" customWidth="1"/>
    <col min="3" max="3" width="18.54296875" customWidth="1"/>
    <col min="5" max="5" width="22.6328125" customWidth="1"/>
  </cols>
  <sheetData>
    <row r="3" spans="2:5" x14ac:dyDescent="0.35">
      <c r="B3" s="1" t="s">
        <v>35</v>
      </c>
    </row>
    <row r="4" spans="2:5" x14ac:dyDescent="0.35">
      <c r="B4" s="2" t="s">
        <v>40</v>
      </c>
    </row>
    <row r="6" spans="2:5" x14ac:dyDescent="0.35">
      <c r="B6" t="s">
        <v>27</v>
      </c>
      <c r="C6" t="s">
        <v>17</v>
      </c>
      <c r="D6" t="s">
        <v>19</v>
      </c>
      <c r="E6" t="s">
        <v>21</v>
      </c>
    </row>
    <row r="7" spans="2:5" x14ac:dyDescent="0.35">
      <c r="B7" t="s">
        <v>34</v>
      </c>
      <c r="C7">
        <v>0</v>
      </c>
      <c r="D7" t="s">
        <v>36</v>
      </c>
      <c r="E7" t="s">
        <v>38</v>
      </c>
    </row>
    <row r="8" spans="2:5" x14ac:dyDescent="0.35">
      <c r="B8" t="s">
        <v>37</v>
      </c>
      <c r="C8">
        <v>18.7</v>
      </c>
      <c r="D8" t="s">
        <v>36</v>
      </c>
    </row>
    <row r="9" spans="2:5" x14ac:dyDescent="0.35">
      <c r="B9" t="s">
        <v>37</v>
      </c>
      <c r="C9">
        <v>11.2</v>
      </c>
      <c r="D9">
        <v>2000</v>
      </c>
      <c r="E9" t="s">
        <v>39</v>
      </c>
    </row>
  </sheetData>
  <hyperlinks>
    <hyperlink ref="B4" r:id="rId1" xr:uid="{45BCA10D-9E88-4807-8AF3-B7558C67BA5A}"/>
  </hyperlinks>
  <pageMargins left="0.7" right="0.7" top="0.78740157499999996" bottom="0.78740157499999996"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53A2-6961-46BF-A77E-9D2F74FEC97B}">
  <sheetPr>
    <tabColor rgb="FFFFFF00"/>
  </sheetPr>
  <dimension ref="B3:E9"/>
  <sheetViews>
    <sheetView showGridLines="0" workbookViewId="0">
      <selection activeCell="C19" sqref="C19"/>
    </sheetView>
  </sheetViews>
  <sheetFormatPr baseColWidth="10" defaultRowHeight="14.5" x14ac:dyDescent="0.35"/>
  <cols>
    <col min="2" max="2" width="32" customWidth="1"/>
    <col min="3" max="3" width="18.54296875" customWidth="1"/>
    <col min="5" max="5" width="22.6328125" customWidth="1"/>
  </cols>
  <sheetData>
    <row r="3" spans="2:5" x14ac:dyDescent="0.35">
      <c r="B3" s="1" t="s">
        <v>41</v>
      </c>
    </row>
    <row r="4" spans="2:5" x14ac:dyDescent="0.35">
      <c r="B4" s="2" t="s">
        <v>46</v>
      </c>
    </row>
    <row r="6" spans="2:5" x14ac:dyDescent="0.35">
      <c r="B6" t="s">
        <v>27</v>
      </c>
      <c r="C6" t="s">
        <v>17</v>
      </c>
      <c r="D6" t="s">
        <v>19</v>
      </c>
      <c r="E6" t="s">
        <v>21</v>
      </c>
    </row>
    <row r="7" spans="2:5" x14ac:dyDescent="0.35">
      <c r="B7" t="s">
        <v>42</v>
      </c>
      <c r="C7">
        <v>0</v>
      </c>
      <c r="D7" t="s">
        <v>36</v>
      </c>
      <c r="E7" t="s">
        <v>43</v>
      </c>
    </row>
    <row r="8" spans="2:5" x14ac:dyDescent="0.35">
      <c r="B8" t="s">
        <v>44</v>
      </c>
      <c r="C8">
        <v>14</v>
      </c>
      <c r="D8" t="s">
        <v>36</v>
      </c>
    </row>
    <row r="9" spans="2:5" x14ac:dyDescent="0.35">
      <c r="B9" t="s">
        <v>45</v>
      </c>
      <c r="C9">
        <v>28</v>
      </c>
      <c r="D9" t="s">
        <v>36</v>
      </c>
    </row>
  </sheetData>
  <hyperlinks>
    <hyperlink ref="B4" r:id="rId1" xr:uid="{9E02C943-ED14-4D99-9725-DB49ABF628A1}"/>
  </hyperlinks>
  <pageMargins left="0.7" right="0.7" top="0.78740157499999996" bottom="0.78740157499999996"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2 l 5 k W g X f o T O m A A A A 9 w A A A B I A H A B D b 2 5 m a W c v U G F j a 2 F n Z S 5 4 b W w g o h g A K K A U A A A A A A A A A A A A A A A A A A A A A A A A A A A A h Y 8 x D o I w G I W v Q r r T F h g E 8 l M G d Z P E x M S 4 N q V C I x R D i + V u D h 7 J K 4 h R 1 M 3 x f e 8 b 3 r t f b 5 C P b e N d Z G 9 U p z M U Y I o 8 q U V X K l 1 l a L B H P 0 Y 5 g y 0 X J 1 5 J b 5 K 1 S U d T Z q i 2 9 p w S 4 p z D L s J d X 5 G Q 0 o A c i s 1 O 1 L L l 6 C O r / 7 K v t L F c C 4 k Y 7 F 9 j W I i D K M F B v E g w B T J T K J T + G u E 0 + N n + Q F g O j R 1 6 y U r p r 9 Z A 5 g j k f Y I 9 A F B L A w Q U A A I A C A D a X m 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l 5 k W j 4 3 T z x L A Q A A 9 A I A A B M A H A B G b 3 J t d W x h c y 9 T Z W N 0 a W 9 u M S 5 t I K I Y A C i g F A A A A A A A A A A A A A A A A A A A A A A A A A A A A K 2 R z 0 r D Q B D G 7 4 G 8 w 7 J e E t h U C u K l 9 B R K E U G 0 T e 2 h 9 L B J R x u 6 2 S 3 7 R x p D L z 6 L R 9 / C N / F J n N h W a U P Q g 3 v Z Z e a b m d + 3 Y y C z u Z J k v L u 7 P d / z P b P k G h Y k 4 S k I A V 3 S J w K s 7 x E 8 d 6 4 O Y W S w y U B 0 Y q c 1 S D t V e p U q t Q r C a n b D C + j T Q y 2 d b 2 e x k h Z F c 7 Z r c U a H 8 P 4 q F 6 A t a J K U a 4 r t U C + g k 2 g u z Y P S R a y E K y T m w A S 7 k a y q 6 P h 6 Q h m x G C U W N n b L S E V j v u Z Z b k v i Z G 5 J E E 9 C l F x J e 3 n R q c u / N L e 8 j L i J S u W i R 9 X o M A I D + o n X 9 o 9 y 2 / A b e K A N 2 O c a d 4 r U P 7 w j W A u e w T 0 X D o K m L 0 b P C / S + x A d l e 6 0 + F C U 4 g z X Z j n B a E b q t D C e o j H 6 8 v P 3 H / B N v p M D f H k K a g z U m W 0 L B f 9 l i 0 w H + f c t q p C t S 0 G 3 L 2 W c x T U F G k z E N f S + X f + f s f Q J Q S w E C L Q A U A A I A C A D a X m R a B d + h M 6 Y A A A D 3 A A A A E g A A A A A A A A A A A A A A A A A A A A A A Q 2 9 u Z m l n L 1 B h Y 2 t h Z 2 U u e G 1 s U E s B A i 0 A F A A C A A g A 2 l 5 k W g / K 6 a u k A A A A 6 Q A A A B M A A A A A A A A A A A A A A A A A 8 g A A A F t D b 2 5 0 Z W 5 0 X 1 R 5 c G V z X S 5 4 b W x Q S w E C L Q A U A A I A C A D a X m R a P j d P P E s B A A D 0 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B w A A A A A A A D E 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Z W x s Z T E 8 L 0 l 0 Z W 1 Q Y X R o P j w v S X R l b U x v Y 2 F 0 a W 9 u P j x T d G F i b G V F b n R y a W V z P j x F b n R y e S B U e X B l P S J J c 1 B y a X Z h d G U i I F Z h b H V l P S J s M C I g L z 4 8 R W 5 0 c n k g V H l w Z T 0 i U X V l c n l J R C I g V m F s d W U 9 I n M 3 Z G I 1 Y W I x M S 1 k M G M 3 L T Q 4 Y 2 E t O W Y x M C 0 5 M D k x M T c 1 M m M w Z T 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F Q x M D o 1 N D o 1 M i 4 2 N j I z M z k z W i I g L z 4 8 R W 5 0 c n k g V H l w Z T 0 i R m l s b F N 0 Y X R 1 c y I g V m F s d W U 9 I n N D b 2 1 w b G V 0 Z 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H Z S V D M y V B N G 5 k Z X J 0 Z X I l M j B U e X A 8 L 0 l 0 Z W 1 Q Y X R o P j w v S X R l b U x v Y 2 F 0 a W 9 u P j x T d G F i b G V F b n R y a W V z I C 8 + P C 9 J d G V t P j x J d G V t P j x J d G V t T G 9 j Y X R p b 2 4 + P E l 0 Z W 1 U e X B l P k Z v c m 1 1 b G E 8 L 0 l 0 Z W 1 U e X B l P j x J d G V t U G F 0 a D 5 T Z W N 0 a W 9 u M S 9 U Y W J l b G x l M S 9 F c n N l d H p 0 Z X I l M j B X Z X J 0 P C 9 J d G V t U G F 0 a D 4 8 L 0 l 0 Z W 1 M b 2 N h d G l v b j 4 8 U 3 R h Y m x l R W 5 0 c m l l c y A v P j w v S X R l b T 4 8 S X R l b T 4 8 S X R l b U x v Y 2 F 0 a W 9 u P j x J d G V t V H l w Z T 5 G b 3 J t d W x h P C 9 J d G V t V H l w Z T 4 8 S X R l b V B h d G g + U 2 V j d G l v b j E v V G F i Z W x s Z T E v R X J z Z X R 6 d G V y J T I w V 2 V y d D E 8 L 0 l 0 Z W 1 Q Y X R o P j w v S X R l b U x v Y 2 F 0 a W 9 u P j x T d G F i b G V F b n R y a W V z I C 8 + P C 9 J d G V t P j x J d G V t P j x J d G V t T G 9 j Y X R p b 2 4 + P E l 0 Z W 1 U e X B l P k Z v c m 1 1 b G E 8 L 0 l 0 Z W 1 U e X B l P j x J d G V t U G F 0 a D 5 T Z W N 0 a W 9 u M S 9 U Y W J l b G x l M S 9 H Z S V D M y V B N G 5 k Z X J 0 Z X I l M j B U e X A l M j B t a X Q l M j B H Z W J p Z X R z c 2 N o Z W 1 h P C 9 J d G V t U G F 0 a D 4 8 L 0 l 0 Z W 1 M b 2 N h d G l v b j 4 8 U 3 R h Y m x l R W 5 0 c m l l c y A v P j w v S X R l b T 4 8 L 0 l 0 Z W 1 z P j w v T G 9 j Y W x Q Y W N r Y W d l T W V 0 Y W R h d G F G a W x l P h Y A A A B Q S w U G A A A A A A A A A A A A A A A A A A A A A A A A J g E A A A E A A A D Q j J 3 f A R X R E Y x 6 A M B P w p f r A Q A A A E q 5 j j c + U y Z D j E t m d 8 H T p c Q A A A A A A g A A A A A A E G Y A A A A B A A A g A A A A B 6 C 5 w A / 7 x C 7 + z o 2 s D 3 q y L S f b m R 0 V E n W h Z M H T w f z Q W q Y A A A A A D o A A A A A C A A A g A A A A B J c b B o 2 s t k o A O x t 9 A S 0 H 4 B v i n E F 8 G K p 1 K c o k 1 i o e a 0 1 Q A A A A I a w I q C r T P e c H M p H D R 8 q f L / Q 1 + i D G v l c q r Z M T m 4 5 B W J f O e O V a T q I F L X K D E 2 h / X s d R c S y d F E k g C R J t 3 b P R O T H S 7 z M p l p f 0 F Z 8 F r e n S + N c j B v Z A A A A A t u I m W V 9 y a E L H k a K j N D / k c c x k U 0 e H Z D / 7 2 3 y h D M 7 Q 2 8 j K 6 8 n e h G z b q A T L F 7 K Q 3 m q / k / T T r o J s M / + e s q m w 3 p g J C w = = < / D a t a M a s h u p > 
</file>

<file path=customXml/itemProps1.xml><?xml version="1.0" encoding="utf-8"?>
<ds:datastoreItem xmlns:ds="http://schemas.openxmlformats.org/officeDocument/2006/customXml" ds:itemID="{4A8EC3B4-8C6A-4E3D-888D-2034BB258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Disclaimer</vt:lpstr>
      <vt:lpstr>Calculator</vt:lpstr>
      <vt:lpstr>Fabric Pricing Input</vt:lpstr>
      <vt:lpstr>Inforiver Pricing</vt:lpstr>
      <vt:lpstr>Power Apps Cost</vt:lpstr>
      <vt:lpstr>Power BI Cost</vt:lpstr>
      <vt:lpstr>End_user</vt:lpstr>
      <vt:lpstr>External_Cost_in_EUR_per_Hour</vt:lpstr>
      <vt:lpstr>Internal_cost_Per_Hour_in_EUR</vt:lpstr>
      <vt:lpstr>Start_Month</vt:lpstr>
      <vt:lpstr>User_Start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Tenner</dc:creator>
  <cp:lastModifiedBy>Michael Tenner</cp:lastModifiedBy>
  <dcterms:created xsi:type="dcterms:W3CDTF">2025-03-04T10:22:11Z</dcterms:created>
  <dcterms:modified xsi:type="dcterms:W3CDTF">2025-03-05T16:56:08Z</dcterms:modified>
</cp:coreProperties>
</file>