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edőlap" sheetId="1" state="visible" r:id="rId2"/>
    <sheet name="Irányelvek" sheetId="2" state="visible" r:id="rId3"/>
    <sheet name="Statisztika (hallgatói)" sheetId="3" state="visible" r:id="rId4"/>
    <sheet name="Statisztika (tutori)" sheetId="4" state="visible" r:id="rId5"/>
    <sheet name="Ponthatárok" sheetId="5" state="hidden" r:id="rId6"/>
  </sheets>
  <definedNames>
    <definedName function="false" hidden="false" name="nem_modosithato2" vbProcedure="false">Irányelvek!$L:$L,Irányelvek!$K:$K,Irányelvek!$J$1,Irányelvek!$I:$I,Irányelvek!$J:$J,Irányelvek!$H:$H,Irányelvek!$C:$C,Irányelvek!$B:$B,Irányelvek!$A:$A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<sst xmlns="http://schemas.openxmlformats.org/spreadsheetml/2006/main" count="170" uniqueCount="112">
  <si>
    <t xml:space="preserve">Web-fejlesztés kurzus beadandó feladata</t>
  </si>
  <si>
    <t xml:space="preserve">Verzió: v2024252_v2</t>
  </si>
  <si>
    <t xml:space="preserve">Neved:</t>
  </si>
  <si>
    <t xml:space="preserve">Restye János Barnabás</t>
  </si>
  <si>
    <t xml:space="preserve">Neptun kódod:</t>
  </si>
  <si>
    <t xml:space="preserve">F8U9I2</t>
  </si>
  <si>
    <t xml:space="preserve">E-mail címed:</t>
  </si>
  <si>
    <t xml:space="preserve">f8u9i2@inf.elte.hu</t>
  </si>
  <si>
    <t xml:space="preserve">A honlapot tesztelés céljából érdemes publikálni egy webszerveren még a beadás előtt. 
Azonban értékelésre a Canvas-ba feltöltött tömörített csomag kerül, amelyet saját webszerveren publikálunk.</t>
  </si>
  <si>
    <t xml:space="preserve">Az irányelvek megtekintése és az adatlap kitöltése</t>
  </si>
  <si>
    <t xml:space="preserve">Irányelvek</t>
  </si>
  <si>
    <t xml:space="preserve">Az irányelvek száma:</t>
  </si>
  <si>
    <t xml:space="preserve">A táblázatot Excelben kérjük kitölteni (laborokban fel van telepítve), mivel az összesítő alkalmazás csak az eredeti XLSX állományokon működik. Más formátumú táblázatokat nem fogadunk el.</t>
  </si>
  <si>
    <t xml:space="preserve">Az irányelvek teljesítésére kapható maximális pontszám:</t>
  </si>
  <si>
    <t xml:space="preserve">A honlap elfogadásához szükséges minimális pontszám:</t>
  </si>
  <si>
    <t xml:space="preserve">Hallgatói önértékelés eredménye</t>
  </si>
  <si>
    <t xml:space="preserve">Az önértékelésed alapján minden kiemelt irányelvet teljesítettél:</t>
  </si>
  <si>
    <t xml:space="preserve">Az önellenőrzés során elért összpontszámod:</t>
  </si>
  <si>
    <t xml:space="preserve">Tutori értékelés eredménye</t>
  </si>
  <si>
    <t xml:space="preserve">A tutori értékelés alapján minden kiemelt irányelvet teljesítettél:</t>
  </si>
  <si>
    <t xml:space="preserve">Csak akkor van jelentősége, ha már a tutor is elvégezte az értékelést.</t>
  </si>
  <si>
    <t xml:space="preserve">A tutori értékelés (ellenőrzés) során elért összpontszámod:</t>
  </si>
  <si>
    <t xml:space="preserve">Az összpontszám a tutor által kiosztott további pontszámok alapján</t>
  </si>
  <si>
    <t xml:space="preserve">Önértékelés szakmaisága</t>
  </si>
  <si>
    <t xml:space="preserve">Az önértékelés helyességére járó maximális pontszám</t>
  </si>
  <si>
    <t xml:space="preserve">Az értékelés elfogadásához szükséges minimális pontszám</t>
  </si>
  <si>
    <t xml:space="preserve">A hallgatói és tutori értékelés közti különbség az irányelveket 
(nem pedig pontszámot) tekintve:</t>
  </si>
  <si>
    <t xml:space="preserve">A hallgató pontszáma az önértékelés szakmaiságát tekintve:</t>
  </si>
  <si>
    <t xml:space="preserve">A tutor elvégezte az értékelést az irányelvek alapján:</t>
  </si>
  <si>
    <t xml:space="preserve">A tutor által kiosztott további pontszám az alapján, hogy az előadáson ismertett egyéb elvek milyen mértékben teljesültek (lehet pozitív és negatív is)</t>
  </si>
  <si>
    <t xml:space="preserve">A tutor szöveges értékelése (opcionális)</t>
  </si>
  <si>
    <t xml:space="preserve">Kategória</t>
  </si>
  <si>
    <t xml:space="preserve">Teljesítési feltétel</t>
  </si>
  <si>
    <t xml:space="preserve">Az irányelv teljesül? [1 ha igen, 0 ha nem] (hallgatói önértékelés)</t>
  </si>
  <si>
    <t xml:space="preserve">Hallgató megjegyzése (üres cellák esetén opcionális)</t>
  </si>
  <si>
    <t xml:space="preserve">Az irányelv teljesül? [1/0] (tutori értékelés)</t>
  </si>
  <si>
    <t xml:space="preserve">Tutor megjegyzése</t>
  </si>
  <si>
    <t xml:space="preserve">Kiemelt irányelv?</t>
  </si>
  <si>
    <t xml:space="preserve">Pontszám, 
ha teljesül</t>
  </si>
  <si>
    <t xml:space="preserve">Kapott pontszám (önértékelés)</t>
  </si>
  <si>
    <t xml:space="preserve">Kapott pontszám (tutor értékelése)</t>
  </si>
  <si>
    <t xml:space="preserve">Eltérés</t>
  </si>
  <si>
    <t xml:space="preserve">Kurzus követelmény</t>
  </si>
  <si>
    <t xml:space="preserve">A weblap legalább három, statikus HTML oldalból áll, a kezdőlap index.html néven lett elmentve. Minden HTML oldal, ami a csomagban van, be is van linkelve az oldalakra, nincs felesleges HTML állomány. Az oldalak relatív módon vannak linkelve, nincs gyökérmappára való hivatkozás.</t>
  </si>
  <si>
    <r>
      <rPr>
        <sz val="11"/>
        <color rgb="FF000000"/>
        <rFont val="Calibri"/>
        <family val="2"/>
        <charset val="238"/>
      </rPr>
      <t xml:space="preserve">Van  (legalább egy) olyan oldal, amely  háttérképet tartalmaz </t>
    </r>
    <r>
      <rPr>
        <i val="true"/>
        <sz val="11"/>
        <color rgb="FF000000"/>
        <rFont val="Calibri"/>
        <family val="2"/>
        <charset val="238"/>
      </rPr>
      <t xml:space="preserve">(Nem muszáj, hogy a háttérkép a lap háttere legyen, lehet egy tetszőleges komponensé is.)</t>
    </r>
  </si>
  <si>
    <t xml:space="preserve">Legalább 5 kép be van szúrva az oldalakra (összesen), legalább két kép előképként (thumbnail) funkcionál, vagyis a kép nagyobb változatára linkel</t>
  </si>
  <si>
    <t xml:space="preserve">Van olyan oldal, amelyen van olyan adattáblázat, amely legalább 2x3-as és vannak fejléc-cellái (&lt;th&gt;). 
A táblázat felirata (&lt;caption&gt;), lenyitható tartalomként lett elkészítve a &lt;details&gt; tag-be ágyazott &lt;summary&gt; tag segítségével.  Az oldal struktúráját nem szabad táblázat segítségével megvalósítani!</t>
  </si>
  <si>
    <t xml:space="preserve">Van olyan oldal, amelyben egy olyan űrlap található, amely tartalmaz legalább egy szövegmezőt (text), egy szövegterületet (textarea),legalább 2 választókapcsolót (radio), legalább 1 jelölőnégyzetet (checkbox), valamint egy elküldés (submit) gombot. </t>
  </si>
  <si>
    <t xml:space="preserve">főoldal</t>
  </si>
  <si>
    <r>
      <rPr>
        <sz val="11"/>
        <color rgb="FF000000"/>
        <rFont val="Calibri"/>
        <family val="2"/>
        <charset val="238"/>
      </rPr>
      <t xml:space="preserve">Van olyan oldal, amelyben egy felhasználói élményt javító JavaScript kód van beillesztve (pl. választás alternatív stíluslapból, betűméret váltás, képgaléria, ...) 
</t>
    </r>
    <r>
      <rPr>
        <i val="true"/>
        <sz val="11"/>
        <color rgb="FF000000"/>
        <rFont val="Calibri"/>
        <family val="2"/>
        <charset val="238"/>
      </rPr>
      <t xml:space="preserve">A Bootstrap keretrendszer komponensei is elfogadhatóak ennél a pontnál (pl. Carousel).</t>
    </r>
  </si>
  <si>
    <t xml:space="preserve">a script az 'idok' oldalon van, és kattinthatóvá teszi a táblázat sorait, így meg lehet tekinteni bővebben a tartalmukat</t>
  </si>
  <si>
    <r>
      <rPr>
        <sz val="11"/>
        <color rgb="FF000000"/>
        <rFont val="Calibri"/>
        <family val="2"/>
        <charset val="238"/>
      </rPr>
      <t xml:space="preserve">Az oldalak mindegyike tartalommal fel van töltve, a szerkezeti linkeken kívül legalább 3 külső hivatkozást is tartalmaznak (összesen).  A Lorem ipsum,stb. töltelékszövegekkel feltöltött oldalak nem elfogadhatóak!
</t>
    </r>
    <r>
      <rPr>
        <i val="true"/>
        <sz val="11"/>
        <color rgb="FF000000"/>
        <rFont val="Calibri"/>
        <family val="2"/>
        <charset val="238"/>
      </rPr>
      <t xml:space="preserve">A szerkezeti linkek az aktuális oldalhoz képest relatívan vannak megadva.</t>
    </r>
  </si>
  <si>
    <r>
      <rPr>
        <sz val="11"/>
        <color rgb="FF000000"/>
        <rFont val="Calibri"/>
        <family val="2"/>
        <charset val="238"/>
      </rPr>
      <t xml:space="preserve">A HTML5-s oldal(ak)on  az alábbi tagek mindegyikének használatára van példa: &lt;header&gt;&lt;nav&gt;&lt;section&gt;&lt;article&gt;&lt;aside&gt;&lt;footer&gt;&lt;figure&gt;&lt;video&gt;.  
</t>
    </r>
    <r>
      <rPr>
        <i val="true"/>
        <sz val="11"/>
        <color rgb="FF000000"/>
        <rFont val="Calibri"/>
        <family val="2"/>
        <charset val="238"/>
      </rPr>
      <t xml:space="preserve">A tageknek nem kell minden oldalon előfordulniuk, de amikor szemantikailag indokolt a használatuk, akkor a megfelelő taget KELL használni!</t>
    </r>
  </si>
  <si>
    <t xml:space="preserve">Oldaltervezés</t>
  </si>
  <si>
    <r>
      <rPr>
        <sz val="11"/>
        <color rgb="FF000000"/>
        <rFont val="Calibri"/>
        <family val="2"/>
        <charset val="238"/>
      </rPr>
      <t xml:space="preserve">Az elkészült weblap reszponzív. 
</t>
    </r>
    <r>
      <rPr>
        <i val="true"/>
        <sz val="11"/>
        <color rgb="FF000000"/>
        <rFont val="Calibri"/>
        <family val="2"/>
        <charset val="238"/>
      </rPr>
      <t xml:space="preserve">Ezen felül igaz legalább 1 oldal esetén, hogy a kijelzőmérettől függően legalább háromféle elrendezés van megvalósítva (okostelefon, tablet, nagyobb kijelző), amelyek közül a (leg)kisebb kijelzőméretre tervezett elrendezés egyetlen oszlopból áll, a (leg)nagyobbra tervezett pedig legalább két oszlopból. A tartalmi elemek (beleértve a képeket és a videókat) minden oldalon relatívan vannak méretezve.</t>
    </r>
  </si>
  <si>
    <t xml:space="preserve">A tartalom és a megjelenés megfelelően el van különítve egymástól külső stíluslap(ok) használatával. Az inline megadás kerülendő, hacsak nincs speciális indoka a használatának!</t>
  </si>
  <si>
    <t xml:space="preserve">Az oldalcímek &lt;title&gt; egyediek minden oldalon, és kulcsszóval kezdődnek, vagy végződnek 
(pl. Magamról - Gipsz Jakab honlapja; Gipsz Jakab honlapja - Magamról)</t>
  </si>
  <si>
    <t xml:space="preserve">A szöveg a megadott alapméretben jól olvasható</t>
  </si>
  <si>
    <t xml:space="preserve">A betűtípus megadásoknál konkrét betűtípusok és általános betűcsaládok is meg vannak adva, a kisebb méretű
szövegeknél talpnélküli (sans-serif) betűtípus van beállítva
</t>
  </si>
  <si>
    <t xml:space="preserve">A  betűméretek oly módon vannak megadva, hogy könnyen átméretezhető legyen a szöveg (%,em, vagy rem megadással)</t>
  </si>
  <si>
    <t xml:space="preserve">A menüsor felül, vagy  bal oldalon helyezkedik el, megfelelően elkülönül a tartalomtól (pl. színezett hátterű) </t>
  </si>
  <si>
    <t xml:space="preserve">Kinézetünkben különböznek a még nem látogatott és látogatott linkek. A már látogatott link kontrasztaránya kisebb a nem látogatotthoz képest. A menü esetén ez nem feltétel.</t>
  </si>
  <si>
    <t xml:space="preserve">Nincs olyan szöveg aláhúzva, ami nem tölt be link szerepet</t>
  </si>
  <si>
    <r>
      <rPr>
        <sz val="11"/>
        <color rgb="FF000000"/>
        <rFont val="Calibri"/>
        <family val="2"/>
        <charset val="238"/>
      </rPr>
      <t xml:space="preserve">A linkek alá vannak húzva a szövegben, kivétel lehet a navigációs menü és linklista. 
</t>
    </r>
    <r>
      <rPr>
        <i val="true"/>
        <sz val="11"/>
        <color rgb="FF000000"/>
        <rFont val="Calibri"/>
        <family val="2"/>
        <charset val="238"/>
      </rPr>
      <t xml:space="preserve">Nem elegendő, hogy az aláhúzás csak akkor jelenik meg, amikor a felhasználó a link fölé vitte az egeret. Az aláhúzásnak mindig láthatónak kell lennie.</t>
    </r>
  </si>
  <si>
    <r>
      <rPr>
        <sz val="11"/>
        <color rgb="FF000000"/>
        <rFont val="Calibri"/>
        <family val="2"/>
        <charset val="238"/>
      </rPr>
      <t xml:space="preserve">Az oldalak jól nyomtathatók, a nyomtatási képen minden fontos információ látszik.
</t>
    </r>
    <r>
      <rPr>
        <i val="true"/>
        <sz val="11"/>
        <color rgb="FF000000"/>
        <rFont val="Calibri"/>
        <family val="2"/>
        <charset val="238"/>
      </rPr>
      <t xml:space="preserve">A képernyő és a nyomtató számára külön stíluslapot kell készíteni. A nyomtatási nézetben el kell tüntetni a minden oldalon ismétlődő elemeket, így például a menüt, a fejlécet, az oldalsávot stb.</t>
    </r>
    <r>
      <rPr>
        <sz val="11"/>
        <color rgb="FF000000"/>
        <rFont val="Calibri"/>
        <family val="2"/>
        <charset val="238"/>
      </rPr>
      <t xml:space="preserve"> </t>
    </r>
    <r>
      <rPr>
        <i val="true"/>
        <sz val="11"/>
        <color rgb="FF000000"/>
        <rFont val="Calibri"/>
        <family val="2"/>
        <charset val="238"/>
      </rPr>
      <t xml:space="preserve">A videók legyenek elrejtve, a képek pedig legyenek kicsinyítve. A szöveg papír- és festéktakarékosan töltse ki az oldalakat.</t>
    </r>
  </si>
  <si>
    <t xml:space="preserve">Az űrlapelemeknél van megfelelően hozzárendelt címke (label for="") és egyértelműen utal arra, hogy milyen információt kell az űrlapelemben szerepeltetni</t>
  </si>
  <si>
    <r>
      <rPr>
        <sz val="11"/>
        <color rgb="FF000000"/>
        <rFont val="Calibri"/>
        <family val="2"/>
        <charset val="238"/>
      </rPr>
      <t xml:space="preserve">Az űrlap szövegmezői a várt adatnak megfelelő hosszúságúak
</t>
    </r>
    <r>
      <rPr>
        <i val="true"/>
        <sz val="11"/>
        <color rgb="FF000000"/>
        <rFont val="Calibri"/>
        <family val="2"/>
        <charset val="238"/>
      </rPr>
      <t xml:space="preserve">A szövegmezők méretét és a begépelhető szöveg maximális hosszát is be kell állítani. A méret beállításhoz használható stíluslap is.</t>
    </r>
  </si>
  <si>
    <t xml:space="preserve">Az űrlap címkéi közel vannak az űrlapmezőkhöz, így nem gyengül az asszociáció</t>
  </si>
  <si>
    <t xml:space="preserve">Az űrlap tartalma elküldhető (e-mailben post metódussal, vagy más módon feldolgozásra kerül)</t>
  </si>
  <si>
    <t xml:space="preserve">Az űrlapok választókapcsolói (radio) minden lehetséges választ lefednek</t>
  </si>
  <si>
    <t xml:space="preserve">Az űrlapnál a nyomógomb funkcióját egyértelműen jelzi a felirata</t>
  </si>
  <si>
    <t xml:space="preserve">Tartalomtervezés</t>
  </si>
  <si>
    <t xml:space="preserve">A letapogathatóság elve alapján a kulcsszavak ki vannak emelve (félkövér, dőlt), ahol az értelmes, felsoroláslista lett használva</t>
  </si>
  <si>
    <r>
      <rPr>
        <sz val="11"/>
        <color rgb="FF000000"/>
        <rFont val="Calibri"/>
        <family val="2"/>
        <charset val="238"/>
      </rPr>
      <t xml:space="preserve">Értelmesen megfogalmazott címsorok (&lt;h1&gt;…&lt;h6&gt;) tagolják a szöveget minden egyes oldalon. 
</t>
    </r>
    <r>
      <rPr>
        <i val="true"/>
        <sz val="11"/>
        <color rgb="FF000000"/>
        <rFont val="Calibri"/>
        <family val="2"/>
        <charset val="238"/>
      </rPr>
      <t xml:space="preserve">A HTML5-ös oldalakon a címsorszinteket egymásba ágyazott oldalszerkezeti elemekben szerepeltetett &lt;h1&gt; címsorral is be lehet állítani.</t>
    </r>
    <r>
      <rPr>
        <sz val="11"/>
        <color rgb="FF000000"/>
        <rFont val="Calibri"/>
        <family val="2"/>
        <charset val="238"/>
      </rPr>
      <t xml:space="preserve"> </t>
    </r>
    <r>
      <rPr>
        <i val="true"/>
        <sz val="11"/>
        <color rgb="FF000000"/>
        <rFont val="Calibri"/>
        <family val="2"/>
        <charset val="238"/>
      </rPr>
      <t xml:space="preserve">Ha nem indokolt az alcímsorok használata, akkor elég egy &lt;h1&gt; taget elhelyezni.</t>
    </r>
  </si>
  <si>
    <r>
      <rPr>
        <sz val="11"/>
        <color rgb="FF000000"/>
        <rFont val="Calibri"/>
        <family val="2"/>
        <charset val="238"/>
      </rPr>
      <t xml:space="preserve">Minden oldalra igaz, hogy a címsorok logikusan vannak egymásba ágyazva, például nem lehet az oldalon csak 2-es címsor szerepet betöltő címsor, 1-es címsornak nem lehet 3-as alcímsor szerepet betöltő alcímsora, és így tovább.
</t>
    </r>
    <r>
      <rPr>
        <i val="true"/>
        <sz val="11"/>
        <color rgb="FF000000"/>
        <rFont val="Calibri"/>
        <family val="2"/>
        <charset val="238"/>
      </rPr>
      <t xml:space="preserve">Csak akkor adható meg a pont, ha valamelyik oldalon legalább 2-es címsor szerepet betöltő címsor is előfordul (ami HTML5 oldalon lehet egy olyan 1-es címsor is, amely beágyazott oldalszerkezeti elemben szerepel)</t>
    </r>
  </si>
  <si>
    <t xml:space="preserve">Nincs olyan mintás háttér alkalmazva, amely megnehezíti a rajta lévő szöveg elolvasását</t>
  </si>
  <si>
    <t xml:space="preserve">A szövegblokkok, listák balra (esetleg sorkizártan) vannak igazítva</t>
  </si>
  <si>
    <t xml:space="preserve">A &lt;video&gt; taggel beillesztett videóállományból ki van vágva jellemző képkocka és poszterként be van állítva, hogy segítse a felhasználót annak eldöntésében, hogy érdemes-e megtekintenie a filmet.</t>
  </si>
  <si>
    <t xml:space="preserve">Ugyanazok a szerkezeti linkek szerepelnek minden oldalon, ugyanolyan sorrendben</t>
  </si>
  <si>
    <t xml:space="preserve">A kezdőlapra minden oldalról vissza lehet jutni egy link segítségével (pl. a menüben elhelyezett kezdőlap menüponttal, vagy ikonnal).</t>
  </si>
  <si>
    <r>
      <rPr>
        <sz val="11"/>
        <color rgb="FF000000"/>
        <rFont val="Calibri"/>
        <family val="2"/>
        <charset val="238"/>
      </rPr>
      <t xml:space="preserve">Ha valaki külső oldalról érkezik a weblap egy oldalára, egyértelműen kiderül számára, hogy melyik oldalon van (pl. aktuális oldal megkülönböztetése a menüben, nyomvonal navigáció stb.)
</t>
    </r>
    <r>
      <rPr>
        <i val="true"/>
        <sz val="11"/>
        <color rgb="FF000000"/>
        <rFont val="Calibri"/>
        <family val="2"/>
        <charset val="238"/>
      </rPr>
      <t xml:space="preserve">Nem elegendő a menüpont nevét (például) címsorként megismételni.</t>
    </r>
  </si>
  <si>
    <t xml:space="preserve">Akadálymentesség</t>
  </si>
  <si>
    <t xml:space="preserve">A nem design célú képeknél az ALT attribútum precízen ki van töltve (mindegyik képnél) (WCAG 2.0 1.1.1-es feltétel)</t>
  </si>
  <si>
    <t xml:space="preserve">A linkek szövegei önmagukban jól érthetőek (a "kattints ide" szöveg nem megfelelő), tömörek</t>
  </si>
  <si>
    <t xml:space="preserve">A szövegek jól olvashatóak, megfelelő kontrasztarány biztosított. (WCAG 2.0 1.4.3-as feltétel)</t>
  </si>
  <si>
    <t xml:space="preserve">Alternatív, nagybetűs, nagy kontrasztú stílus változat érhető el a gyengénlátó felhasználók számára minden oldalon.</t>
  </si>
  <si>
    <r>
      <rPr>
        <sz val="11"/>
        <color rgb="FF000000"/>
        <rFont val="Calibri"/>
        <family val="2"/>
        <charset val="238"/>
      </rPr>
      <t xml:space="preserve">Blokkok elkerülése: Minden oldalon hozzáférhető egy mechanizmus, melynek segítségével elkerülhetők azok a tartalmi blokkok, amelyek több oldalon is ismétlődnek (pl. képernyőről kipozícionált hivatkozás használatával) (WCAG 2.0 2.4.1-es feltétel)
</t>
    </r>
    <r>
      <rPr>
        <i val="true"/>
        <sz val="11"/>
        <color rgb="FF000000"/>
        <rFont val="Calibri"/>
        <family val="2"/>
        <charset val="238"/>
      </rPr>
      <t xml:space="preserve">A tartalomra ugrás céljára használt linket a képernyőolvasó programot használók számára kell elérhetővé tennünk, a vizuális böngészőprogramokban nem kell megjelennie.</t>
    </r>
  </si>
  <si>
    <r>
      <rPr>
        <sz val="11"/>
        <color rgb="FF000000"/>
        <rFont val="Calibri"/>
        <family val="2"/>
        <charset val="238"/>
      </rPr>
      <t xml:space="preserve">A videónál szerepel annak teljes szövegű leírása.
</t>
    </r>
    <r>
      <rPr>
        <i val="true"/>
        <sz val="11"/>
        <color rgb="FF000000"/>
        <rFont val="Calibri"/>
        <family val="2"/>
        <charset val="238"/>
      </rPr>
      <t xml:space="preserve">A leírásnak minden lényeges történést tartalmaznia kell, ami a videóban látható vagy hallható, nem elegendő néhány szóban csak összefoglalni a videó tartalmát. Célszerű külön HTML-állományban elhelyezni, és a videó után belinkelni, vagy &lt;details&gt;&lt;summary&gt; tagekben elhelyezni a videó után. A pont csak akkor adható meg, ha a videó legalább 30 másodperc hosszú, legalább 15 másodpercig beszélnek a résztvevők vagy a narrátor, nem csak statikus a háttere, vagyis vannak benne vizuális történések)</t>
    </r>
  </si>
  <si>
    <t xml:space="preserve">Az oldal nyelve mindegyik oldalon beállításra került. Ahol az alapértelmezett nyelvtől eltérő szöveg is van az oldalon, az el van látva a megfelelő nyelvkóddal.</t>
  </si>
  <si>
    <t xml:space="preserve">Tesztelés</t>
  </si>
  <si>
    <t xml:space="preserve">A karakterkódolás megfelelően be van állítva (pl. utf-8), az ékezetes karakterek helyesen jelennek meg</t>
  </si>
  <si>
    <t xml:space="preserve">Nincsenek hiányzó elemek, törött linkek, nem működő funkciók</t>
  </si>
  <si>
    <t xml:space="preserve">A leggyakrabban használt böngészőprogramokkal tesztelve (Chrome, Firefox, Edge)  az oldal funkcionálisan működik (eltekintve azon HTML5 és CSS3 funkcióktól, amelyek esetleg nincsenek implementálva az adott böngészőben)</t>
  </si>
  <si>
    <t xml:space="preserve">Legalább egy oldal a HTML5 szabvány szerint készült és valid a https://validator.w3.org/ oldal szerint</t>
  </si>
  <si>
    <t xml:space="preserve">Mindegyik beadott oldal a HTML5 szabvány szerint készült és valid a https://validator.w3.org/ oldal szerint</t>
  </si>
  <si>
    <t xml:space="preserve">index.html
idok.html
algoritmusok.html</t>
  </si>
  <si>
    <r>
      <rPr>
        <sz val="11"/>
        <color rgb="FF000000"/>
        <rFont val="Calibri"/>
        <family val="2"/>
        <charset val="238"/>
      </rPr>
      <t xml:space="preserve">Van(nak) saját készítésű CSS állomány(ok), amelyek legalább 15 szabályt tartalmaznak. A CSS állományok valid(ak) a jigsaw.w3.org/css-validator/ oldal szerint. 
</t>
    </r>
    <r>
      <rPr>
        <i val="true"/>
        <sz val="11"/>
        <color rgb="FF000000"/>
        <rFont val="Calibri"/>
        <family val="2"/>
        <charset val="238"/>
      </rPr>
      <t xml:space="preserve">Amennyiben a Bootstrap keretrendszer lett használva, a saját készítésű stílusok megfelelően elkülönülnek a Bootstrap stílusállományaitól.</t>
    </r>
  </si>
  <si>
    <t xml:space="preserve">style.css
print.css</t>
  </si>
  <si>
    <t xml:space="preserve">Statisztika (hallgatói értékelés)</t>
  </si>
  <si>
    <t xml:space="preserve">Teljesített</t>
  </si>
  <si>
    <t xml:space="preserve">Nem teljesített</t>
  </si>
  <si>
    <t xml:space="preserve">Összes</t>
  </si>
  <si>
    <t xml:space="preserve">Teljesítési arány</t>
  </si>
  <si>
    <t xml:space="preserve">Összesítés</t>
  </si>
  <si>
    <t xml:space="preserve">Az űrlapot Abonyi-Tóth Andor (ELTE IK) készítette</t>
  </si>
  <si>
    <t xml:space="preserve">Statisztika (tutori értékelés)</t>
  </si>
  <si>
    <t xml:space="preserve">Honlap irányelvek</t>
  </si>
  <si>
    <t xml:space="preserve">elégtelen</t>
  </si>
  <si>
    <t xml:space="preserve">elégséges</t>
  </si>
  <si>
    <t xml:space="preserve">közepes</t>
  </si>
  <si>
    <t xml:space="preserve">jó</t>
  </si>
  <si>
    <t xml:space="preserve">jeles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</si>
</sst>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@"/>
    <numFmt numFmtId="167" formatCode=";;;"/>
    <numFmt numFmtId="168" formatCode="0%"/>
    <numFmt numFmtId="169" formatCode="_-* #,##0.00\ _F_t_-;\-* #,##0.00\ _F_t_-;_-* \-??\ _F_t_-;_-@_-"/>
    <numFmt numFmtId="170" formatCode="#,##0_ ;\-#,##0\ "/>
  </numFmts>
  <fonts count="34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238"/>
    </font>
    <font>
      <b val="true"/>
      <sz val="14"/>
      <color rgb="FFFFFFFF"/>
      <name val="Calibri"/>
      <family val="2"/>
      <charset val="238"/>
    </font>
    <font>
      <b val="true"/>
      <i val="true"/>
      <sz val="11"/>
      <color rgb="FF000000"/>
      <name val="Calibri"/>
      <family val="2"/>
      <charset val="238"/>
    </font>
    <font>
      <sz val="16"/>
      <color rgb="FF000000"/>
      <name val="Arial"/>
      <family val="2"/>
      <charset val="238"/>
    </font>
    <font>
      <sz val="18"/>
      <color rgb="FF000000"/>
      <name val="Arial"/>
      <family val="2"/>
      <charset val="238"/>
    </font>
    <font>
      <b val="true"/>
      <sz val="11"/>
      <color rgb="FFFFFFFF"/>
      <name val="Calibri"/>
      <family val="2"/>
      <charset val="238"/>
    </font>
    <font>
      <b val="true"/>
      <u val="single"/>
      <sz val="16"/>
      <color rgb="FF0070C0"/>
      <name val="Calibri"/>
      <family val="2"/>
      <charset val="238"/>
    </font>
    <font>
      <u val="single"/>
      <sz val="11"/>
      <color rgb="FF0000FF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b val="true"/>
      <i val="true"/>
      <sz val="11"/>
      <color rgb="FFFF0000"/>
      <name val="Calibri"/>
      <family val="2"/>
      <charset val="238"/>
    </font>
    <font>
      <i val="true"/>
      <sz val="11"/>
      <color rgb="FF000000"/>
      <name val="Calibri"/>
      <family val="2"/>
      <charset val="238"/>
    </font>
    <font>
      <sz val="9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i val="true"/>
      <sz val="10"/>
      <color rgb="FF000000"/>
      <name val="Calibri"/>
      <family val="2"/>
      <charset val="238"/>
    </font>
    <font>
      <b val="true"/>
      <sz val="10"/>
      <color rgb="FFFFFFFF"/>
      <name val="Calibri"/>
      <family val="2"/>
      <charset val="238"/>
    </font>
    <font>
      <b val="true"/>
      <sz val="9"/>
      <color rgb="FFFFFFFF"/>
      <name val="Calibri"/>
      <family val="2"/>
      <charset val="238"/>
    </font>
    <font>
      <b val="true"/>
      <sz val="10"/>
      <color rgb="FF000000"/>
      <name val="Calibri"/>
      <family val="2"/>
      <charset val="238"/>
    </font>
    <font>
      <i val="true"/>
      <sz val="11"/>
      <name val="Calibri"/>
      <family val="2"/>
      <charset val="238"/>
    </font>
    <font>
      <b val="true"/>
      <sz val="11"/>
      <name val="Calibri"/>
      <family val="2"/>
      <charset val="238"/>
    </font>
    <font>
      <sz val="11"/>
      <name val="Calibri"/>
      <family val="2"/>
      <charset val="238"/>
    </font>
    <font>
      <b val="true"/>
      <sz val="18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b val="true"/>
      <sz val="10"/>
      <color rgb="FF000000"/>
      <name val="Arial"/>
      <family val="2"/>
      <charset val="238"/>
    </font>
    <font>
      <i val="true"/>
      <sz val="10"/>
      <color rgb="FF000000"/>
      <name val="Arial"/>
      <family val="2"/>
      <charset val="238"/>
    </font>
    <font>
      <sz val="11"/>
      <color rgb="FF000000"/>
      <name val="Arial"/>
      <family val="2"/>
      <charset val="238"/>
    </font>
    <font>
      <sz val="8"/>
      <color rgb="FF000000"/>
      <name val="Arial"/>
      <family val="2"/>
      <charset val="238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9"/>
      <color rgb="FF000000"/>
      <name val="Arial"/>
      <family val="2"/>
    </font>
    <font>
      <sz val="8.45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376092"/>
        <bgColor rgb="FF4F81BD"/>
      </patternFill>
    </fill>
    <fill>
      <patternFill patternType="solid">
        <fgColor rgb="FFFFFFFF"/>
        <bgColor rgb="FFFFFFCC"/>
      </patternFill>
    </fill>
    <fill>
      <patternFill patternType="solid">
        <fgColor rgb="FFFDEADA"/>
        <bgColor rgb="FFE6E0EC"/>
      </patternFill>
    </fill>
    <fill>
      <patternFill patternType="solid">
        <fgColor rgb="FFD9D9D9"/>
        <bgColor rgb="FFDDD9C3"/>
      </patternFill>
    </fill>
    <fill>
      <patternFill patternType="solid">
        <fgColor rgb="FFFFFFCC"/>
        <bgColor rgb="FFFFFF9F"/>
      </patternFill>
    </fill>
    <fill>
      <patternFill patternType="solid">
        <fgColor rgb="FFFFC000"/>
        <bgColor rgb="FFFF9900"/>
      </patternFill>
    </fill>
    <fill>
      <patternFill patternType="solid">
        <fgColor rgb="FFBFBFBF"/>
        <bgColor rgb="FFC1D1EC"/>
      </patternFill>
    </fill>
    <fill>
      <patternFill patternType="solid">
        <fgColor rgb="FF002060"/>
        <bgColor rgb="FF000080"/>
      </patternFill>
    </fill>
    <fill>
      <patternFill patternType="solid">
        <fgColor rgb="FFDDD9C3"/>
        <bgColor rgb="FFD9D9D9"/>
      </patternFill>
    </fill>
    <fill>
      <patternFill patternType="solid">
        <fgColor rgb="FFE6E0EC"/>
        <bgColor rgb="FFD9D9D9"/>
      </patternFill>
    </fill>
    <fill>
      <patternFill patternType="solid">
        <fgColor rgb="FFDBEEF4"/>
        <bgColor rgb="FFE6E0EC"/>
      </patternFill>
    </fill>
    <fill>
      <patternFill patternType="solid">
        <fgColor rgb="FFC6D9F1"/>
        <bgColor rgb="FFC1D1EC"/>
      </patternFill>
    </fill>
    <fill>
      <patternFill patternType="solid">
        <fgColor rgb="FF808080"/>
        <bgColor rgb="FF878787"/>
      </patternFill>
    </fill>
    <fill>
      <patternFill patternType="solid">
        <fgColor rgb="FFFFFF00"/>
        <bgColor rgb="FFFFC0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/>
      <right/>
      <top style="thin">
        <color rgb="FFA6A6A6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FFFFFF"/>
      </right>
      <top style="thin">
        <color rgb="FFFFFFFF"/>
      </top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 style="thin"/>
      <right style="thin"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4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2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6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6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4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5" fontId="0" fillId="3" borderId="4" xfId="0" applyFont="false" applyBorder="true" applyAlignment="true" applyProtection="true">
      <alignment horizontal="center" vertical="top" textRotation="0" wrapText="false" indent="0" shrinkToFit="false"/>
      <protection locked="false" hidden="false"/>
    </xf>
    <xf numFmtId="164" fontId="0" fillId="5" borderId="0" xfId="0" applyFont="false" applyBorder="false" applyAlignment="true" applyProtection="true">
      <alignment horizontal="general" vertical="top" textRotation="0" wrapText="false" indent="0" shrinkToFit="false"/>
      <protection locked="false" hidden="false"/>
    </xf>
    <xf numFmtId="164" fontId="0" fillId="3" borderId="4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0" fillId="3" borderId="4" xfId="0" applyFont="false" applyBorder="true" applyAlignment="true" applyProtection="true">
      <alignment horizontal="center" vertical="top" textRotation="0" wrapText="false" indent="0" shrinkToFit="false"/>
      <protection locked="false" hidden="false"/>
    </xf>
    <xf numFmtId="164" fontId="12" fillId="5" borderId="0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0" fillId="3" borderId="0" xfId="0" applyFont="false" applyBorder="true" applyAlignment="true" applyProtection="true">
      <alignment horizontal="general" vertical="top" textRotation="0" wrapText="true" indent="0" shrinkToFit="false"/>
      <protection locked="false" hidden="false"/>
    </xf>
    <xf numFmtId="164" fontId="0" fillId="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4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17" fillId="0" borderId="0" xfId="0" applyFont="true" applyBorder="false" applyAlignment="true" applyProtection="true">
      <alignment horizontal="left" vertical="bottom" textRotation="0" wrapText="true" indent="0" shrinkToFit="false"/>
      <protection locked="fals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9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9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9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2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3" borderId="9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14" fillId="0" borderId="9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6" fontId="21" fillId="0" borderId="9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5" fontId="16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4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6" fontId="21" fillId="0" borderId="4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5" fontId="1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2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3" borderId="12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14" fillId="0" borderId="1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6" fontId="21" fillId="0" borderId="1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5" fontId="16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11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2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1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12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4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4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4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1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6" fontId="21" fillId="0" borderId="1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6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13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13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4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1" fillId="0" borderId="4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4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3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6" fillId="3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7" fillId="3" borderId="1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5" fillId="3" borderId="1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3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6" fillId="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4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1"/>
        <i val="0"/>
      </font>
      <fill>
        <patternFill>
          <bgColor rgb="FFFFFF9F"/>
        </patternFill>
      </fill>
    </dxf>
    <dxf>
      <fill>
        <patternFill>
          <bgColor rgb="FFD7E4BD"/>
        </patternFill>
      </fill>
    </dxf>
    <dxf>
      <fill>
        <patternFill>
          <bgColor rgb="FFFFBDB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C0504D"/>
      <rgbColor rgb="FFFFFFCC"/>
      <rgbColor rgb="FFDBEEF4"/>
      <rgbColor rgb="FF660066"/>
      <rgbColor rgb="FFFF8080"/>
      <rgbColor rgb="FF0070C0"/>
      <rgbColor rgb="FFC1D1EC"/>
      <rgbColor rgb="FF000080"/>
      <rgbColor rgb="FFFF00FF"/>
      <rgbColor rgb="FFFDEADA"/>
      <rgbColor rgb="FF00FFFF"/>
      <rgbColor rgb="FF800080"/>
      <rgbColor rgb="FF800000"/>
      <rgbColor rgb="FF008080"/>
      <rgbColor rgb="FF0000FF"/>
      <rgbColor rgb="FF00CCFF"/>
      <rgbColor rgb="FFE6E0EC"/>
      <rgbColor rgb="FFD7E4BD"/>
      <rgbColor rgb="FFFFFF9F"/>
      <rgbColor rgb="FFC6D9F1"/>
      <rgbColor rgb="FFDDD9C3"/>
      <rgbColor rgb="FFD9D9D9"/>
      <rgbColor rgb="FFFFBDBD"/>
      <rgbColor rgb="FF4F81BD"/>
      <rgbColor rgb="FF33CCCC"/>
      <rgbColor rgb="FF92D050"/>
      <rgbColor rgb="FFFFC000"/>
      <rgbColor rgb="FFFF9900"/>
      <rgbColor rgb="FFFF6600"/>
      <rgbColor rgb="FF376092"/>
      <rgbColor rgb="FF878787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  <a:ea typeface="Calibri"/>
              </a:rPr>
              <a:t>Teljesítési arány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filled"/>
        <c:varyColors val="0"/>
        <c:ser>
          <c:idx val="0"/>
          <c:order val="0"/>
          <c:tx>
            <c:strRef>
              <c:f>'Statisztika (hallgatói)'!$F$2</c:f>
              <c:strCache>
                <c:ptCount val="1"/>
                <c:pt idx="0">
                  <c:v>Teljesítési arány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dLbls>
            <c:numFmt formatCode="0%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(hallgatói)'!$B$3:$B$7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(hallgatói)'!$F$3:$F$7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0.714285714285714</c:v>
                </c:pt>
                <c:pt idx="4">
                  <c:v>1</c:v>
                </c:pt>
              </c:numCache>
            </c:numRef>
          </c:val>
        </c:ser>
        <c:axId val="91186120"/>
        <c:axId val="40909486"/>
      </c:radarChart>
      <c:catAx>
        <c:axId val="91186120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1" sz="9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0909486"/>
        <c:crosses val="autoZero"/>
        <c:auto val="1"/>
        <c:lblAlgn val="ctr"/>
        <c:lblOffset val="100"/>
        <c:noMultiLvlLbl val="0"/>
      </c:catAx>
      <c:valAx>
        <c:axId val="4090948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c1d1ec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1186120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493054737723002"/>
          <c:y val="0.08859136029049"/>
          <c:w val="0.0962907680018259"/>
          <c:h val="0.024024825844137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845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hu-HU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hu-HU" sz="1800" spc="-1" strike="noStrike">
                <a:solidFill>
                  <a:srgbClr val="000000"/>
                </a:solidFill>
                <a:latin typeface="Calibri"/>
                <a:ea typeface="Calibri"/>
              </a:rPr>
              <a:t>Teljesítési arány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stacked"/>
        <c:varyColors val="0"/>
        <c:ser>
          <c:idx val="0"/>
          <c:order val="0"/>
          <c:tx>
            <c:strRef>
              <c:f>'Statisztika (hallgatói)'!$C$2</c:f>
              <c:strCache>
                <c:ptCount val="1"/>
                <c:pt idx="0">
                  <c:v>Teljesített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(hallgatói)'!$B$3:$B$7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(hallgatói)'!$C$3:$C$7</c:f>
              <c:numCache>
                <c:formatCode>General</c:formatCode>
                <c:ptCount val="5"/>
                <c:pt idx="0">
                  <c:v>8</c:v>
                </c:pt>
                <c:pt idx="1">
                  <c:v>17</c:v>
                </c:pt>
                <c:pt idx="2">
                  <c:v>9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'Statisztika (hallgatói)'!$D$2</c:f>
              <c:strCache>
                <c:ptCount val="1"/>
                <c:pt idx="0">
                  <c:v>Nem teljesített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(hallgatói)'!$B$3:$B$7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(hallgatói)'!$D$3:$D$7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gapWidth val="95"/>
        <c:overlap val="100"/>
        <c:axId val="68446742"/>
        <c:axId val="56142935"/>
      </c:barChart>
      <c:catAx>
        <c:axId val="68446742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6142935"/>
        <c:crosses val="autoZero"/>
        <c:auto val="1"/>
        <c:lblAlgn val="ctr"/>
        <c:lblOffset val="100"/>
        <c:noMultiLvlLbl val="0"/>
      </c:catAx>
      <c:valAx>
        <c:axId val="56142935"/>
        <c:scaling>
          <c:orientation val="minMax"/>
          <c:max val="25"/>
        </c:scaling>
        <c:delete val="1"/>
        <c:axPos val="l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8446742"/>
        <c:crossBetween val="between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371886893044619"/>
          <c:y val="0.10439916659902"/>
          <c:w val="0.20469406167979"/>
          <c:h val="0.043957391923947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845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  <a:ea typeface="Calibri"/>
              </a:rPr>
              <a:t>Teljesítési arány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filled"/>
        <c:varyColors val="0"/>
        <c:ser>
          <c:idx val="0"/>
          <c:order val="0"/>
          <c:tx>
            <c:strRef>
              <c:f>'Statisztika (tutori)'!$F$2</c:f>
              <c:strCache>
                <c:ptCount val="1"/>
                <c:pt idx="0">
                  <c:v>Teljesítési arány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dLbls>
            <c:numFmt formatCode="0%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(tutori)'!$B$3:$B$7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(tutori)'!$F$3:$F$7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96518843"/>
        <c:axId val="22333418"/>
      </c:radarChart>
      <c:catAx>
        <c:axId val="96518843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1" sz="9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2333418"/>
        <c:crosses val="autoZero"/>
        <c:auto val="1"/>
        <c:lblAlgn val="ctr"/>
        <c:lblOffset val="100"/>
        <c:noMultiLvlLbl val="0"/>
      </c:catAx>
      <c:valAx>
        <c:axId val="2233341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c1d1ec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6518843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500015519799155"/>
          <c:y val="0.0780806346575099"/>
          <c:w val="0.0939704058731788"/>
          <c:h val="0.024024825844137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845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hu-HU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hu-HU" sz="1800" spc="-1" strike="noStrike">
                <a:solidFill>
                  <a:srgbClr val="000000"/>
                </a:solidFill>
                <a:latin typeface="Calibri"/>
                <a:ea typeface="Calibri"/>
              </a:rPr>
              <a:t>Teljesítési arány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stacked"/>
        <c:varyColors val="0"/>
        <c:ser>
          <c:idx val="0"/>
          <c:order val="0"/>
          <c:tx>
            <c:strRef>
              <c:f>'Statisztika (tutori)'!$C$2</c:f>
              <c:strCache>
                <c:ptCount val="1"/>
                <c:pt idx="0">
                  <c:v>Teljesített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(tutori)'!$B$3:$B$7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(tutori)'!$C$3:$C$7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'Statisztika (tutori)'!$D$2</c:f>
              <c:strCache>
                <c:ptCount val="1"/>
                <c:pt idx="0">
                  <c:v>Nem teljesített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(tutori)'!$B$3:$B$7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(tutori)'!$D$3:$D$7</c:f>
              <c:numCache>
                <c:formatCode>General</c:formatCode>
                <c:ptCount val="5"/>
                <c:pt idx="0">
                  <c:v>8</c:v>
                </c:pt>
                <c:pt idx="1">
                  <c:v>17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</c:ser>
        <c:gapWidth val="95"/>
        <c:overlap val="100"/>
        <c:axId val="69570803"/>
        <c:axId val="38847352"/>
      </c:barChart>
      <c:catAx>
        <c:axId val="69570803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8847352"/>
        <c:crosses val="autoZero"/>
        <c:auto val="1"/>
        <c:lblAlgn val="ctr"/>
        <c:lblOffset val="100"/>
        <c:noMultiLvlLbl val="0"/>
      </c:catAx>
      <c:valAx>
        <c:axId val="38847352"/>
        <c:scaling>
          <c:orientation val="minMax"/>
          <c:max val="25"/>
        </c:scaling>
        <c:delete val="1"/>
        <c:axPos val="l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9570803"/>
        <c:crossBetween val="between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371886893044619"/>
          <c:y val="0.10439916659902"/>
          <c:w val="0.20469406167979"/>
          <c:h val="0.043957391923947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845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133200</xdr:colOff>
      <xdr:row>0</xdr:row>
      <xdr:rowOff>38160</xdr:rowOff>
    </xdr:from>
    <xdr:to>
      <xdr:col>16</xdr:col>
      <xdr:colOff>637200</xdr:colOff>
      <xdr:row>23</xdr:row>
      <xdr:rowOff>104040</xdr:rowOff>
    </xdr:to>
    <xdr:graphicFrame>
      <xdr:nvGraphicFramePr>
        <xdr:cNvPr id="0" name="Diagram 2"/>
        <xdr:cNvGraphicFramePr/>
      </xdr:nvGraphicFramePr>
      <xdr:xfrm>
        <a:off x="7402680" y="38160"/>
        <a:ext cx="8098560" cy="468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3240</xdr:colOff>
      <xdr:row>9</xdr:row>
      <xdr:rowOff>66600</xdr:rowOff>
    </xdr:from>
    <xdr:to>
      <xdr:col>5</xdr:col>
      <xdr:colOff>1115640</xdr:colOff>
      <xdr:row>23</xdr:row>
      <xdr:rowOff>170640</xdr:rowOff>
    </xdr:to>
    <xdr:graphicFrame>
      <xdr:nvGraphicFramePr>
        <xdr:cNvPr id="1" name="Diagram 3"/>
        <xdr:cNvGraphicFramePr/>
      </xdr:nvGraphicFramePr>
      <xdr:xfrm>
        <a:off x="762840" y="2152440"/>
        <a:ext cx="6506640" cy="263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133200</xdr:colOff>
      <xdr:row>0</xdr:row>
      <xdr:rowOff>38160</xdr:rowOff>
    </xdr:from>
    <xdr:to>
      <xdr:col>16</xdr:col>
      <xdr:colOff>646920</xdr:colOff>
      <xdr:row>23</xdr:row>
      <xdr:rowOff>104040</xdr:rowOff>
    </xdr:to>
    <xdr:graphicFrame>
      <xdr:nvGraphicFramePr>
        <xdr:cNvPr id="2" name="Diagram 2"/>
        <xdr:cNvGraphicFramePr/>
      </xdr:nvGraphicFramePr>
      <xdr:xfrm>
        <a:off x="7402680" y="38160"/>
        <a:ext cx="8108280" cy="468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3240</xdr:colOff>
      <xdr:row>9</xdr:row>
      <xdr:rowOff>66600</xdr:rowOff>
    </xdr:from>
    <xdr:to>
      <xdr:col>5</xdr:col>
      <xdr:colOff>1115640</xdr:colOff>
      <xdr:row>23</xdr:row>
      <xdr:rowOff>170640</xdr:rowOff>
    </xdr:to>
    <xdr:graphicFrame>
      <xdr:nvGraphicFramePr>
        <xdr:cNvPr id="3" name="Diagram 3"/>
        <xdr:cNvGraphicFramePr/>
      </xdr:nvGraphicFramePr>
      <xdr:xfrm>
        <a:off x="762840" y="2152440"/>
        <a:ext cx="6506640" cy="263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0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F15" activeCellId="0" sqref="F15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4.34"/>
    <col collapsed="false" customWidth="true" hidden="false" outlineLevel="0" max="2" min="2" style="0" width="26.89"/>
    <col collapsed="false" customWidth="true" hidden="false" outlineLevel="0" max="3" min="3" style="0" width="39.88"/>
    <col collapsed="false" customWidth="true" hidden="false" outlineLevel="0" max="4" min="4" style="0" width="14.89"/>
    <col collapsed="false" customWidth="true" hidden="false" outlineLevel="0" max="5" min="5" style="0" width="4.11"/>
    <col collapsed="false" customWidth="true" hidden="false" outlineLevel="0" max="6" min="6" style="0" width="40.66"/>
    <col collapsed="false" customWidth="true" hidden="false" outlineLevel="0" max="8" min="8" style="0" width="6.11"/>
    <col collapsed="false" customWidth="true" hidden="false" outlineLevel="0" max="9" min="9" style="0" width="4.55"/>
    <col collapsed="false" customWidth="true" hidden="false" outlineLevel="0" max="10" min="10" style="0" width="19"/>
    <col collapsed="false" customWidth="true" hidden="false" outlineLevel="0" max="11" min="11" style="0" width="9.11"/>
    <col collapsed="false" customWidth="true" hidden="false" outlineLevel="0" max="12" min="12" style="0" width="15.33"/>
    <col collapsed="false" customWidth="true" hidden="false" outlineLevel="0" max="17" min="13" style="0" width="9.11"/>
  </cols>
  <sheetData>
    <row r="1" customFormat="false" ht="32.25" hidden="false" customHeight="tru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1"/>
      <c r="J1" s="3" t="s">
        <v>1</v>
      </c>
    </row>
    <row r="2" customFormat="false" ht="23.25" hidden="false" customHeight="false" outlineLevel="0" collapsed="false">
      <c r="A2" s="4"/>
      <c r="B2" s="5" t="s">
        <v>2</v>
      </c>
      <c r="C2" s="6" t="s">
        <v>3</v>
      </c>
      <c r="D2" s="6"/>
      <c r="E2" s="6"/>
      <c r="F2" s="6"/>
      <c r="G2" s="6"/>
      <c r="H2" s="6"/>
      <c r="I2" s="4"/>
    </row>
    <row r="3" customFormat="false" ht="23.25" hidden="false" customHeight="false" outlineLevel="0" collapsed="false">
      <c r="A3" s="4"/>
      <c r="B3" s="5" t="s">
        <v>4</v>
      </c>
      <c r="C3" s="6" t="s">
        <v>5</v>
      </c>
      <c r="D3" s="6"/>
      <c r="E3" s="6"/>
      <c r="F3" s="6"/>
      <c r="G3" s="6"/>
      <c r="H3" s="6"/>
      <c r="I3" s="4"/>
    </row>
    <row r="4" customFormat="false" ht="23.25" hidden="false" customHeight="false" outlineLevel="0" collapsed="false">
      <c r="A4" s="4"/>
      <c r="B4" s="5" t="s">
        <v>6</v>
      </c>
      <c r="C4" s="6" t="s">
        <v>7</v>
      </c>
      <c r="D4" s="6"/>
      <c r="E4" s="6"/>
      <c r="F4" s="6"/>
      <c r="G4" s="6"/>
      <c r="H4" s="6"/>
      <c r="I4" s="4"/>
    </row>
    <row r="5" customFormat="false" ht="37.5" hidden="false" customHeight="true" outlineLevel="0" collapsed="false">
      <c r="A5" s="4"/>
      <c r="B5" s="7" t="s">
        <v>8</v>
      </c>
      <c r="C5" s="7"/>
      <c r="D5" s="7"/>
      <c r="E5" s="7"/>
      <c r="F5" s="7"/>
      <c r="G5" s="7"/>
      <c r="H5" s="7"/>
      <c r="I5" s="4"/>
    </row>
    <row r="6" customFormat="false" ht="49.5" hidden="false" customHeight="true" outlineLevel="0" collapsed="false">
      <c r="A6" s="4"/>
      <c r="B6" s="8" t="s">
        <v>9</v>
      </c>
      <c r="C6" s="8"/>
      <c r="D6" s="8"/>
      <c r="E6" s="8"/>
      <c r="F6" s="8"/>
      <c r="G6" s="8"/>
      <c r="H6" s="8"/>
      <c r="I6" s="4"/>
    </row>
    <row r="7" customFormat="false" ht="61.5" hidden="false" customHeight="true" outlineLevel="0" collapsed="false">
      <c r="A7" s="4"/>
      <c r="B7" s="9" t="str">
        <f aca="false">CONCATENATE("Az irányelvek között vannak kiemelt (sárga háttérszínnel és félkövér kiemeléssel jelölt) elvek , amelyek betartására kiemelten figyelni kell! Az elégséges szinthez legalább ",D12," pontot el kell érni. A hallgatói és tutori értékelés tekintetében, maximum 15 darab irányelvben lehet eltérés, ennél több esetén már nem tudjuk elfogadni a feladatot.")</f>
        <v>Az irányelvek között vannak kiemelt (sárga háttérszínnel és félkövér kiemeléssel jelölt) elvek , amelyek betartására kiemelten figyelni kell! Az elégséges szinthez legalább 50 pontot el kell érni. A hallgatói és tutori értékelés tekintetében, maximum 15 darab irányelvben lehet eltérés, ennél több esetén már nem tudjuk elfogadni a feladatot.</v>
      </c>
      <c r="C7" s="9"/>
      <c r="D7" s="9"/>
      <c r="E7" s="9"/>
      <c r="F7" s="9"/>
      <c r="G7" s="9"/>
      <c r="H7" s="9"/>
      <c r="I7" s="4"/>
    </row>
    <row r="8" customFormat="false" ht="14.25" hidden="false" customHeight="false" outlineLevel="0" collapsed="false">
      <c r="A8" s="4"/>
      <c r="B8" s="10"/>
      <c r="C8" s="10"/>
      <c r="D8" s="10"/>
      <c r="E8" s="10"/>
      <c r="F8" s="10"/>
      <c r="G8" s="10"/>
      <c r="H8" s="10"/>
      <c r="I8" s="4"/>
    </row>
    <row r="9" customFormat="false" ht="14.25" hidden="false" customHeight="false" outlineLevel="0" collapsed="false">
      <c r="A9" s="4"/>
      <c r="B9" s="11" t="s">
        <v>10</v>
      </c>
      <c r="C9" s="10"/>
      <c r="D9" s="10"/>
      <c r="E9" s="10"/>
      <c r="F9" s="10"/>
      <c r="G9" s="10"/>
      <c r="H9" s="10"/>
      <c r="I9" s="4"/>
    </row>
    <row r="10" customFormat="false" ht="15" hidden="false" customHeight="true" outlineLevel="0" collapsed="false">
      <c r="A10" s="4"/>
      <c r="B10" s="12" t="s">
        <v>11</v>
      </c>
      <c r="C10" s="12"/>
      <c r="D10" s="13" t="n">
        <f aca="false">COUNTA(Irányelvek!B:B)-1</f>
        <v>47</v>
      </c>
      <c r="E10" s="10"/>
      <c r="F10" s="14" t="s">
        <v>12</v>
      </c>
      <c r="G10" s="14"/>
      <c r="H10" s="14"/>
      <c r="I10" s="4"/>
    </row>
    <row r="11" customFormat="false" ht="14.25" hidden="false" customHeight="false" outlineLevel="0" collapsed="false">
      <c r="A11" s="4"/>
      <c r="B11" s="12" t="s">
        <v>13</v>
      </c>
      <c r="C11" s="12"/>
      <c r="D11" s="13" t="n">
        <f aca="false">SUM(Irányelvek!I:I)</f>
        <v>100</v>
      </c>
      <c r="E11" s="10"/>
      <c r="F11" s="14"/>
      <c r="G11" s="14"/>
      <c r="H11" s="14"/>
      <c r="I11" s="4"/>
    </row>
    <row r="12" customFormat="false" ht="35.25" hidden="false" customHeight="true" outlineLevel="0" collapsed="false">
      <c r="A12" s="4"/>
      <c r="B12" s="12" t="s">
        <v>14</v>
      </c>
      <c r="C12" s="12"/>
      <c r="D12" s="13" t="n">
        <v>50</v>
      </c>
      <c r="E12" s="10"/>
      <c r="F12" s="14"/>
      <c r="G12" s="14"/>
      <c r="H12" s="14"/>
      <c r="I12" s="4"/>
    </row>
    <row r="13" customFormat="false" ht="14.25" hidden="false" customHeight="false" outlineLevel="0" collapsed="false">
      <c r="A13" s="4"/>
      <c r="B13" s="11" t="s">
        <v>15</v>
      </c>
      <c r="C13" s="11"/>
      <c r="D13" s="11"/>
      <c r="E13" s="10"/>
      <c r="F13" s="10"/>
      <c r="G13" s="10"/>
      <c r="H13" s="10"/>
      <c r="I13" s="4"/>
    </row>
    <row r="14" customFormat="false" ht="14.25" hidden="false" customHeight="false" outlineLevel="0" collapsed="false">
      <c r="A14" s="4"/>
      <c r="B14" s="12" t="s">
        <v>16</v>
      </c>
      <c r="C14" s="12"/>
      <c r="D14" s="13" t="b">
        <f aca="false">IF(COUNTIFS(Irányelvek!D2:D48,"=1",Irányelvek!H2:H48,"=igaz")=19,TRUE(),FALSE())</f>
        <v>0</v>
      </c>
      <c r="E14" s="10"/>
      <c r="F14" s="10"/>
      <c r="G14" s="10"/>
      <c r="H14" s="10"/>
      <c r="I14" s="4"/>
    </row>
    <row r="15" customFormat="false" ht="31.5" hidden="false" customHeight="true" outlineLevel="0" collapsed="false">
      <c r="A15" s="4"/>
      <c r="B15" s="12" t="s">
        <v>17</v>
      </c>
      <c r="C15" s="12"/>
      <c r="D15" s="15" t="n">
        <f aca="false">SUM(Irányelvek!J2:J48)</f>
        <v>90</v>
      </c>
      <c r="E15" s="10"/>
      <c r="F15" s="16" t="str">
        <f aca="false">CONCATENATE("Ha a feladatot önállóan értékelnénk, akkor az önértékelésed alapján ",VLOOKUP(D15,Ponthatárok!$C$3:$D$7,2,TRUE()), "  érdemjegyet kapnál rá.")</f>
        <v>Ha a feladatot önállóan értékelnénk, akkor az önértékelésed alapján jeles  érdemjegyet kapnál rá.</v>
      </c>
      <c r="G15" s="16"/>
      <c r="H15" s="16"/>
      <c r="I15" s="4"/>
    </row>
    <row r="16" customFormat="false" ht="15.75" hidden="false" customHeight="true" outlineLevel="0" collapsed="false">
      <c r="A16" s="4"/>
      <c r="B16" s="11" t="s">
        <v>18</v>
      </c>
      <c r="C16" s="11"/>
      <c r="D16" s="11"/>
      <c r="E16" s="10"/>
      <c r="F16" s="10"/>
      <c r="G16" s="10"/>
      <c r="H16" s="10"/>
      <c r="I16" s="4"/>
    </row>
    <row r="17" customFormat="false" ht="15.75" hidden="false" customHeight="true" outlineLevel="0" collapsed="false">
      <c r="A17" s="4"/>
      <c r="B17" s="12" t="s">
        <v>19</v>
      </c>
      <c r="C17" s="12"/>
      <c r="D17" s="13" t="str">
        <f aca="false">IF(D26=TRUE(),IF(COUNTIFS(Irányelvek!F2:F48,"=1",Irányelvek!H2:H48,"=igaz")=19,TRUE(),FALSE()),"Még nincs adat.")</f>
        <v>Még nincs adat.</v>
      </c>
      <c r="E17" s="10"/>
      <c r="F17" s="17" t="s">
        <v>20</v>
      </c>
      <c r="G17" s="17"/>
      <c r="H17" s="17"/>
      <c r="I17" s="4"/>
    </row>
    <row r="18" customFormat="false" ht="31.5" hidden="false" customHeight="true" outlineLevel="0" collapsed="false">
      <c r="A18" s="4"/>
      <c r="B18" s="12" t="s">
        <v>21</v>
      </c>
      <c r="C18" s="12"/>
      <c r="D18" s="15" t="str">
        <f aca="false">IF(D26=TRUE(),SUM(Irányelvek!K2:K48),"Még nincs adat.")</f>
        <v>Még nincs adat.</v>
      </c>
      <c r="E18" s="10"/>
      <c r="F18" s="17"/>
      <c r="G18" s="17"/>
      <c r="H18" s="17"/>
      <c r="I18" s="4"/>
    </row>
    <row r="19" customFormat="false" ht="31.5" hidden="false" customHeight="true" outlineLevel="0" collapsed="false">
      <c r="A19" s="4"/>
      <c r="B19" s="12" t="s">
        <v>22</v>
      </c>
      <c r="C19" s="12"/>
      <c r="D19" s="15" t="str">
        <f aca="false">IF(D26=TRUE(),D18+D27,"Még nincs adat.")</f>
        <v>Még nincs adat.</v>
      </c>
      <c r="E19" s="10"/>
      <c r="F19" s="17"/>
      <c r="G19" s="17"/>
      <c r="H19" s="17"/>
      <c r="I19" s="4"/>
    </row>
    <row r="20" customFormat="false" ht="21" hidden="false" customHeight="true" outlineLevel="0" collapsed="false">
      <c r="A20" s="4"/>
      <c r="B20" s="11" t="s">
        <v>23</v>
      </c>
      <c r="C20" s="10"/>
      <c r="D20" s="10"/>
      <c r="E20" s="10"/>
      <c r="F20" s="10"/>
      <c r="G20" s="10"/>
      <c r="H20" s="10"/>
      <c r="I20" s="4"/>
    </row>
    <row r="21" customFormat="false" ht="14.25" hidden="false" customHeight="true" outlineLevel="0" collapsed="false">
      <c r="A21" s="4"/>
      <c r="B21" s="12" t="s">
        <v>24</v>
      </c>
      <c r="C21" s="12"/>
      <c r="D21" s="18" t="n">
        <v>20</v>
      </c>
      <c r="E21" s="10"/>
      <c r="F21" s="17" t="s">
        <v>20</v>
      </c>
      <c r="G21" s="17"/>
      <c r="H21" s="17"/>
      <c r="I21" s="4"/>
    </row>
    <row r="22" customFormat="false" ht="14.25" hidden="false" customHeight="false" outlineLevel="0" collapsed="false">
      <c r="A22" s="4"/>
      <c r="B22" s="12" t="s">
        <v>25</v>
      </c>
      <c r="C22" s="12"/>
      <c r="D22" s="18" t="n">
        <v>10</v>
      </c>
      <c r="E22" s="10"/>
      <c r="F22" s="17"/>
      <c r="G22" s="17"/>
      <c r="H22" s="17"/>
      <c r="I22" s="4"/>
    </row>
    <row r="23" customFormat="false" ht="36.75" hidden="false" customHeight="true" outlineLevel="0" collapsed="false">
      <c r="A23" s="4"/>
      <c r="B23" s="19" t="s">
        <v>26</v>
      </c>
      <c r="C23" s="19"/>
      <c r="D23" s="18" t="str">
        <f aca="false">IF(D26=TRUE(),SUM(Irányelvek!L2:L48),"Még nincs adat.")</f>
        <v>Még nincs adat.</v>
      </c>
      <c r="E23" s="10"/>
      <c r="F23" s="17"/>
      <c r="G23" s="17"/>
      <c r="H23" s="17"/>
      <c r="I23" s="4"/>
    </row>
    <row r="24" customFormat="false" ht="35.25" hidden="false" customHeight="true" outlineLevel="0" collapsed="false">
      <c r="A24" s="4"/>
      <c r="B24" s="12" t="s">
        <v>27</v>
      </c>
      <c r="C24" s="12"/>
      <c r="D24" s="20" t="str">
        <f aca="false">IF(D26,IF(ROUNDUP(20 - 0.71*D23,0)&gt;0,ROUNDUP(20 - 0.71*D23,0),0),"Még nincs adat.")</f>
        <v>Még nincs adat.</v>
      </c>
      <c r="E24" s="10"/>
      <c r="F24" s="17"/>
      <c r="G24" s="17"/>
      <c r="H24" s="17"/>
      <c r="I24" s="4"/>
    </row>
    <row r="25" customFormat="false" ht="14.25" hidden="false" customHeight="false" outlineLevel="0" collapsed="false">
      <c r="A25" s="4"/>
      <c r="B25" s="21"/>
      <c r="C25" s="21"/>
      <c r="D25" s="21"/>
      <c r="E25" s="21"/>
      <c r="F25" s="21"/>
      <c r="G25" s="21"/>
      <c r="H25" s="21"/>
      <c r="I25" s="4"/>
    </row>
    <row r="26" customFormat="false" ht="20.25" hidden="false" customHeight="true" outlineLevel="0" collapsed="false">
      <c r="A26" s="4"/>
      <c r="B26" s="22" t="s">
        <v>28</v>
      </c>
      <c r="C26" s="22"/>
      <c r="D26" s="23" t="b">
        <f aca="false">FALSE()</f>
        <v>0</v>
      </c>
      <c r="E26" s="24"/>
      <c r="F26" s="24"/>
      <c r="G26" s="24"/>
      <c r="H26" s="24"/>
      <c r="I26" s="4"/>
    </row>
    <row r="27" customFormat="false" ht="48" hidden="false" customHeight="true" outlineLevel="0" collapsed="false">
      <c r="A27" s="4"/>
      <c r="B27" s="25" t="s">
        <v>29</v>
      </c>
      <c r="C27" s="25"/>
      <c r="D27" s="26"/>
      <c r="E27" s="24"/>
      <c r="F27" s="24"/>
      <c r="G27" s="24"/>
      <c r="H27" s="24"/>
      <c r="I27" s="4"/>
    </row>
    <row r="28" customFormat="false" ht="14.25" hidden="false" customHeight="true" outlineLevel="0" collapsed="false">
      <c r="A28" s="4"/>
      <c r="B28" s="27" t="s">
        <v>30</v>
      </c>
      <c r="C28" s="27"/>
      <c r="D28" s="24"/>
      <c r="E28" s="24"/>
      <c r="F28" s="24"/>
      <c r="G28" s="24"/>
      <c r="H28" s="24"/>
      <c r="I28" s="4"/>
    </row>
    <row r="29" customFormat="false" ht="105" hidden="false" customHeight="true" outlineLevel="0" collapsed="false">
      <c r="A29" s="4"/>
      <c r="B29" s="28"/>
      <c r="C29" s="28"/>
      <c r="D29" s="28"/>
      <c r="E29" s="28"/>
      <c r="F29" s="28"/>
      <c r="G29" s="28"/>
      <c r="H29" s="28"/>
      <c r="I29" s="4"/>
    </row>
    <row r="30" customFormat="false" ht="14.25" hidden="false" customHeight="false" outlineLevel="0" collapsed="false">
      <c r="A30" s="4"/>
      <c r="B30" s="29"/>
      <c r="C30" s="29"/>
      <c r="D30" s="29"/>
      <c r="E30" s="29"/>
      <c r="F30" s="29"/>
      <c r="G30" s="29"/>
      <c r="H30" s="29"/>
      <c r="I30" s="4"/>
    </row>
  </sheetData>
  <sheetProtection algorithmName="SHA-512" hashValue="Mz7EfEDe6v8cDUz4TxEHDWHiqsbUlOKtpPmMASCpJrCgqIKcchwB59qyedMGM9nhDxctmLUFNc/7+3pzDxMfOQ==" saltValue="ufiuVYYMa4lem5kpeJ7gNw==" spinCount="100000" sheet="true" objects="true" scenarios="true"/>
  <mergeCells count="27">
    <mergeCell ref="B1:H1"/>
    <mergeCell ref="C2:H2"/>
    <mergeCell ref="C3:H3"/>
    <mergeCell ref="C4:H4"/>
    <mergeCell ref="B5:H5"/>
    <mergeCell ref="B6:H6"/>
    <mergeCell ref="B7:H7"/>
    <mergeCell ref="B10:C10"/>
    <mergeCell ref="F10:H12"/>
    <mergeCell ref="B11:C11"/>
    <mergeCell ref="B12:C12"/>
    <mergeCell ref="B14:C14"/>
    <mergeCell ref="B15:C15"/>
    <mergeCell ref="F15:H15"/>
    <mergeCell ref="B17:C17"/>
    <mergeCell ref="F17:H19"/>
    <mergeCell ref="B18:C18"/>
    <mergeCell ref="B19:C19"/>
    <mergeCell ref="B21:C21"/>
    <mergeCell ref="F21:H24"/>
    <mergeCell ref="B22:C22"/>
    <mergeCell ref="B23:C23"/>
    <mergeCell ref="B24:C24"/>
    <mergeCell ref="B26:C26"/>
    <mergeCell ref="B27:C27"/>
    <mergeCell ref="B28:C28"/>
    <mergeCell ref="B29:H29"/>
  </mergeCells>
  <conditionalFormatting sqref="D15">
    <cfRule type="expression" priority="2" aboveAverage="0" equalAverage="0" bottom="0" percent="0" rank="0" text="" dxfId="0">
      <formula>$D$15&gt;=$D$12</formula>
    </cfRule>
  </conditionalFormatting>
  <conditionalFormatting sqref="D18:D19">
    <cfRule type="expression" priority="3" aboveAverage="0" equalAverage="0" bottom="0" percent="0" rank="0" text="" dxfId="1">
      <formula>$D$18&gt;=$D$12</formula>
    </cfRule>
  </conditionalFormatting>
  <conditionalFormatting sqref="D24">
    <cfRule type="expression" priority="4" aboveAverage="0" equalAverage="0" bottom="0" percent="0" rank="0" text="" dxfId="2">
      <formula>$D$24&gt;=$D$22</formula>
    </cfRule>
  </conditionalFormatting>
  <hyperlinks>
    <hyperlink ref="B6" location="Irányelvek!A1" display="Az irányelvek megtekintése és az adatlap kitöltés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8" activePane="bottomLeft" state="frozen"/>
      <selection pane="topLeft" activeCell="A1" activeCellId="0" sqref="A1"/>
      <selection pane="bottomLeft" activeCell="E40" activeCellId="0" sqref="E40"/>
    </sheetView>
  </sheetViews>
  <sheetFormatPr defaultColWidth="8.54296875" defaultRowHeight="14.25" zeroHeight="false" outlineLevelRow="0" outlineLevelCol="0"/>
  <cols>
    <col collapsed="false" customWidth="true" hidden="false" outlineLevel="0" max="1" min="1" style="30" width="3.11"/>
    <col collapsed="false" customWidth="true" hidden="false" outlineLevel="0" max="2" min="2" style="31" width="15.89"/>
    <col collapsed="false" customWidth="true" hidden="false" outlineLevel="0" max="3" min="3" style="32" width="54.11"/>
    <col collapsed="false" customWidth="true" hidden="false" outlineLevel="0" max="4" min="4" style="33" width="11.44"/>
    <col collapsed="false" customWidth="true" hidden="false" outlineLevel="0" max="5" min="5" style="34" width="24.66"/>
    <col collapsed="false" customWidth="true" hidden="false" outlineLevel="0" max="6" min="6" style="35" width="10.55"/>
    <col collapsed="false" customWidth="true" hidden="false" outlineLevel="0" max="7" min="7" style="34" width="22.44"/>
    <col collapsed="false" customWidth="true" hidden="false" outlineLevel="0" max="8" min="8" style="36" width="9.87"/>
    <col collapsed="false" customWidth="true" hidden="false" outlineLevel="0" max="10" min="9" style="0" width="9.11"/>
    <col collapsed="false" customWidth="true" hidden="false" outlineLevel="0" max="12" min="11" style="0" width="10.87"/>
    <col collapsed="false" customWidth="true" hidden="false" outlineLevel="0" max="13" min="13" style="0" width="11.66"/>
    <col collapsed="false" customWidth="true" hidden="false" outlineLevel="0" max="14" min="14" style="0" width="9.66"/>
  </cols>
  <sheetData>
    <row r="1" s="42" customFormat="true" ht="84" hidden="false" customHeight="true" outlineLevel="0" collapsed="false">
      <c r="A1" s="37"/>
      <c r="B1" s="38" t="s">
        <v>31</v>
      </c>
      <c r="C1" s="39" t="s">
        <v>32</v>
      </c>
      <c r="D1" s="40" t="s">
        <v>33</v>
      </c>
      <c r="E1" s="39" t="s">
        <v>34</v>
      </c>
      <c r="F1" s="40" t="s">
        <v>35</v>
      </c>
      <c r="G1" s="39" t="s">
        <v>36</v>
      </c>
      <c r="H1" s="40" t="s">
        <v>37</v>
      </c>
      <c r="I1" s="39" t="s">
        <v>38</v>
      </c>
      <c r="J1" s="39" t="s">
        <v>39</v>
      </c>
      <c r="K1" s="39" t="s">
        <v>40</v>
      </c>
      <c r="L1" s="41" t="s">
        <v>41</v>
      </c>
      <c r="N1" s="43"/>
    </row>
    <row r="2" s="53" customFormat="true" ht="79.5" hidden="false" customHeight="true" outlineLevel="0" collapsed="false">
      <c r="A2" s="44" t="n">
        <v>1</v>
      </c>
      <c r="B2" s="45" t="s">
        <v>42</v>
      </c>
      <c r="C2" s="46" t="s">
        <v>43</v>
      </c>
      <c r="D2" s="47" t="n">
        <v>1</v>
      </c>
      <c r="E2" s="48"/>
      <c r="F2" s="47"/>
      <c r="G2" s="49"/>
      <c r="H2" s="50" t="b">
        <f aca="false">TRUE()</f>
        <v>1</v>
      </c>
      <c r="I2" s="51" t="n">
        <v>3</v>
      </c>
      <c r="J2" s="51" t="n">
        <f aca="false">IF(D2=1,I2,IF(H2=TRUE(),-5,""))</f>
        <v>3</v>
      </c>
      <c r="K2" s="52" t="n">
        <f aca="false">IF(F2=1,I2,IF(H2=TRUE(),-5,""))</f>
        <v>-5</v>
      </c>
      <c r="L2" s="51" t="n">
        <f aca="false">IF(J2=K2,0,1)</f>
        <v>1</v>
      </c>
    </row>
    <row r="3" s="53" customFormat="true" ht="50.25" hidden="false" customHeight="true" outlineLevel="0" collapsed="false">
      <c r="A3" s="44" t="n">
        <f aca="false">A2+1</f>
        <v>2</v>
      </c>
      <c r="B3" s="45" t="s">
        <v>42</v>
      </c>
      <c r="C3" s="54" t="s">
        <v>44</v>
      </c>
      <c r="D3" s="47" t="n">
        <v>1</v>
      </c>
      <c r="E3" s="55"/>
      <c r="F3" s="47"/>
      <c r="G3" s="56"/>
      <c r="H3" s="57" t="b">
        <f aca="false">TRUE()</f>
        <v>1</v>
      </c>
      <c r="I3" s="58" t="n">
        <v>2</v>
      </c>
      <c r="J3" s="51" t="n">
        <f aca="false">IF(D3=1,I3,IF(H3=TRUE(),-5,""))</f>
        <v>2</v>
      </c>
      <c r="K3" s="52" t="n">
        <f aca="false">IF(F3=1,I3,IF(H3=TRUE(),-5,""))</f>
        <v>-5</v>
      </c>
      <c r="L3" s="58" t="n">
        <f aca="false">IF(J3=K3,0,1)</f>
        <v>1</v>
      </c>
    </row>
    <row r="4" s="53" customFormat="true" ht="48.75" hidden="false" customHeight="true" outlineLevel="0" collapsed="false">
      <c r="A4" s="44" t="n">
        <f aca="false">A3+1</f>
        <v>3</v>
      </c>
      <c r="B4" s="59" t="s">
        <v>42</v>
      </c>
      <c r="C4" s="60" t="s">
        <v>45</v>
      </c>
      <c r="D4" s="47" t="n">
        <v>1</v>
      </c>
      <c r="E4" s="55"/>
      <c r="F4" s="47"/>
      <c r="G4" s="56"/>
      <c r="H4" s="57" t="b">
        <f aca="false">TRUE()</f>
        <v>1</v>
      </c>
      <c r="I4" s="58" t="n">
        <v>3</v>
      </c>
      <c r="J4" s="51" t="n">
        <f aca="false">IF(D4=1,I4,IF(H4=TRUE(),-5,""))</f>
        <v>3</v>
      </c>
      <c r="K4" s="52" t="n">
        <f aca="false">IF(F4=1,I4,IF(H4=TRUE(),-5,""))</f>
        <v>-5</v>
      </c>
      <c r="L4" s="58" t="n">
        <f aca="false">IF(J4=K4,0,1)</f>
        <v>1</v>
      </c>
      <c r="N4" s="61"/>
    </row>
    <row r="5" s="53" customFormat="true" ht="93.75" hidden="false" customHeight="true" outlineLevel="0" collapsed="false">
      <c r="A5" s="44" t="n">
        <f aca="false">A4+1</f>
        <v>4</v>
      </c>
      <c r="B5" s="45" t="s">
        <v>42</v>
      </c>
      <c r="C5" s="60" t="s">
        <v>46</v>
      </c>
      <c r="D5" s="47" t="n">
        <v>1</v>
      </c>
      <c r="E5" s="55"/>
      <c r="F5" s="47"/>
      <c r="G5" s="56"/>
      <c r="H5" s="57" t="b">
        <f aca="false">TRUE()</f>
        <v>1</v>
      </c>
      <c r="I5" s="58" t="n">
        <v>3</v>
      </c>
      <c r="J5" s="51" t="n">
        <f aca="false">IF(D5=1,I5,IF(H5=TRUE(),-5,""))</f>
        <v>3</v>
      </c>
      <c r="K5" s="52" t="n">
        <f aca="false">IF(F5=1,I5,IF(H5=TRUE(),-5,""))</f>
        <v>-5</v>
      </c>
      <c r="L5" s="58" t="n">
        <f aca="false">IF(J5=K5,0,1)</f>
        <v>1</v>
      </c>
      <c r="N5" s="62"/>
    </row>
    <row r="6" s="53" customFormat="true" ht="72" hidden="false" customHeight="false" outlineLevel="0" collapsed="false">
      <c r="A6" s="44" t="n">
        <f aca="false">A5+1</f>
        <v>5</v>
      </c>
      <c r="B6" s="45" t="s">
        <v>42</v>
      </c>
      <c r="C6" s="60" t="s">
        <v>47</v>
      </c>
      <c r="D6" s="47" t="n">
        <v>1</v>
      </c>
      <c r="E6" s="55" t="s">
        <v>48</v>
      </c>
      <c r="F6" s="47"/>
      <c r="G6" s="56"/>
      <c r="H6" s="57" t="b">
        <f aca="false">TRUE()</f>
        <v>1</v>
      </c>
      <c r="I6" s="58" t="n">
        <v>3</v>
      </c>
      <c r="J6" s="51" t="n">
        <f aca="false">IF(D6=1,I6,IF(H6=TRUE(),-5,""))</f>
        <v>3</v>
      </c>
      <c r="K6" s="52" t="n">
        <f aca="false">IF(F6=1,I6,IF(H6=TRUE(),-5,""))</f>
        <v>-5</v>
      </c>
      <c r="L6" s="58" t="n">
        <f aca="false">IF(J6=K6,0,1)</f>
        <v>1</v>
      </c>
      <c r="N6" s="62"/>
    </row>
    <row r="7" s="53" customFormat="true" ht="75.75" hidden="false" customHeight="true" outlineLevel="0" collapsed="false">
      <c r="A7" s="44" t="n">
        <f aca="false">A6+1</f>
        <v>6</v>
      </c>
      <c r="B7" s="45" t="s">
        <v>42</v>
      </c>
      <c r="C7" s="60" t="s">
        <v>49</v>
      </c>
      <c r="D7" s="47" t="n">
        <v>1</v>
      </c>
      <c r="E7" s="55" t="s">
        <v>50</v>
      </c>
      <c r="F7" s="47"/>
      <c r="G7" s="56"/>
      <c r="H7" s="57" t="b">
        <f aca="false">TRUE()</f>
        <v>1</v>
      </c>
      <c r="I7" s="58" t="n">
        <v>3</v>
      </c>
      <c r="J7" s="51" t="n">
        <f aca="false">IF(D7=1,I7,IF(H7=TRUE(),-5,""))</f>
        <v>3</v>
      </c>
      <c r="K7" s="52" t="n">
        <f aca="false">IF(F7=1,I7,IF(H7=TRUE(),-5,""))</f>
        <v>-5</v>
      </c>
      <c r="L7" s="58" t="n">
        <f aca="false">IF(J7=K7,0,1)</f>
        <v>1</v>
      </c>
    </row>
    <row r="8" s="53" customFormat="true" ht="103.5" hidden="false" customHeight="true" outlineLevel="0" collapsed="false">
      <c r="A8" s="44" t="n">
        <f aca="false">A7+1</f>
        <v>7</v>
      </c>
      <c r="B8" s="45" t="s">
        <v>42</v>
      </c>
      <c r="C8" s="60" t="s">
        <v>51</v>
      </c>
      <c r="D8" s="47" t="n">
        <v>1</v>
      </c>
      <c r="E8" s="55"/>
      <c r="F8" s="47"/>
      <c r="G8" s="56"/>
      <c r="H8" s="57" t="b">
        <f aca="false">TRUE()</f>
        <v>1</v>
      </c>
      <c r="I8" s="58" t="n">
        <v>2</v>
      </c>
      <c r="J8" s="51" t="n">
        <f aca="false">IF(D8=1,I8,IF(H8=TRUE(),-5,""))</f>
        <v>2</v>
      </c>
      <c r="K8" s="52" t="n">
        <f aca="false">IF(F8=1,I8,IF(H8=TRUE(),-5,""))</f>
        <v>-5</v>
      </c>
      <c r="L8" s="58" t="n">
        <f aca="false">IF(J8=K8,0,1)</f>
        <v>1</v>
      </c>
    </row>
    <row r="9" s="73" customFormat="true" ht="101.25" hidden="false" customHeight="false" outlineLevel="0" collapsed="false">
      <c r="A9" s="63" t="n">
        <f aca="false">A8+1</f>
        <v>8</v>
      </c>
      <c r="B9" s="64" t="s">
        <v>42</v>
      </c>
      <c r="C9" s="65" t="s">
        <v>52</v>
      </c>
      <c r="D9" s="66" t="n">
        <v>1</v>
      </c>
      <c r="E9" s="67"/>
      <c r="F9" s="66"/>
      <c r="G9" s="68"/>
      <c r="H9" s="69" t="b">
        <f aca="false">TRUE()</f>
        <v>1</v>
      </c>
      <c r="I9" s="70" t="n">
        <v>4</v>
      </c>
      <c r="J9" s="71" t="n">
        <f aca="false">IF(D9=1,I9,IF(H9=TRUE(),-5,""))</f>
        <v>4</v>
      </c>
      <c r="K9" s="72" t="n">
        <f aca="false">IF(F9=1,I9,IF(H9=TRUE(),-5,""))</f>
        <v>-5</v>
      </c>
      <c r="L9" s="70" t="n">
        <f aca="false">IF(J9=K9,0,1)</f>
        <v>1</v>
      </c>
    </row>
    <row r="10" customFormat="false" ht="139.5" hidden="false" customHeight="true" outlineLevel="0" collapsed="false">
      <c r="A10" s="74" t="n">
        <f aca="false">A9+1</f>
        <v>9</v>
      </c>
      <c r="B10" s="75" t="s">
        <v>53</v>
      </c>
      <c r="C10" s="76" t="s">
        <v>54</v>
      </c>
      <c r="D10" s="47" t="n">
        <v>1</v>
      </c>
      <c r="E10" s="48"/>
      <c r="F10" s="47"/>
      <c r="G10" s="49"/>
      <c r="H10" s="50" t="b">
        <f aca="false">TRUE()</f>
        <v>1</v>
      </c>
      <c r="I10" s="51" t="n">
        <v>5</v>
      </c>
      <c r="J10" s="51" t="n">
        <f aca="false">IF(D10=1,I10,IF(H10=TRUE(),-5,""))</f>
        <v>5</v>
      </c>
      <c r="K10" s="52" t="n">
        <f aca="false">IF(F10=1,I10,IF(H10=TRUE(),-5,""))</f>
        <v>-5</v>
      </c>
      <c r="L10" s="51" t="n">
        <f aca="false">IF(J10=K10,0,1)</f>
        <v>1</v>
      </c>
    </row>
    <row r="11" customFormat="false" ht="63" hidden="false" customHeight="true" outlineLevel="0" collapsed="false">
      <c r="A11" s="44" t="n">
        <f aca="false">A10+1</f>
        <v>10</v>
      </c>
      <c r="B11" s="77" t="s">
        <v>53</v>
      </c>
      <c r="C11" s="60" t="s">
        <v>55</v>
      </c>
      <c r="D11" s="47" t="n">
        <v>1</v>
      </c>
      <c r="E11" s="55"/>
      <c r="F11" s="47"/>
      <c r="G11" s="56"/>
      <c r="H11" s="57" t="b">
        <f aca="false">TRUE()</f>
        <v>1</v>
      </c>
      <c r="I11" s="58" t="n">
        <v>3</v>
      </c>
      <c r="J11" s="51" t="n">
        <f aca="false">IF(D11=1,I11,IF(H11=TRUE(),-5,""))</f>
        <v>3</v>
      </c>
      <c r="K11" s="52" t="n">
        <f aca="false">IF(F11=1,I11,IF(H11=TRUE(),-5,""))</f>
        <v>-5</v>
      </c>
      <c r="L11" s="58" t="n">
        <f aca="false">IF(J11=K11,0,1)</f>
        <v>1</v>
      </c>
    </row>
    <row r="12" customFormat="false" ht="57" hidden="false" customHeight="false" outlineLevel="0" collapsed="false">
      <c r="A12" s="44" t="n">
        <f aca="false">A11+1</f>
        <v>11</v>
      </c>
      <c r="B12" s="77" t="s">
        <v>53</v>
      </c>
      <c r="C12" s="60" t="s">
        <v>56</v>
      </c>
      <c r="D12" s="47" t="n">
        <v>1</v>
      </c>
      <c r="E12" s="55"/>
      <c r="F12" s="47"/>
      <c r="G12" s="56"/>
      <c r="H12" s="78"/>
      <c r="I12" s="58" t="n">
        <v>1</v>
      </c>
      <c r="J12" s="79" t="n">
        <f aca="false">IF(D12=1,I12,IF(H12=TRUE(),-5,""))</f>
        <v>1</v>
      </c>
      <c r="K12" s="52" t="str">
        <f aca="false">IF(F12=1,I12,IF(H12=TRUE(),-5,""))</f>
        <v/>
      </c>
      <c r="L12" s="58" t="n">
        <f aca="false">IF(J12=K12,0,1)</f>
        <v>1</v>
      </c>
    </row>
    <row r="13" customFormat="false" ht="22.5" hidden="false" customHeight="true" outlineLevel="0" collapsed="false">
      <c r="A13" s="44" t="n">
        <f aca="false">A12+1</f>
        <v>12</v>
      </c>
      <c r="B13" s="77" t="s">
        <v>53</v>
      </c>
      <c r="C13" s="60" t="s">
        <v>57</v>
      </c>
      <c r="D13" s="47" t="n">
        <v>1</v>
      </c>
      <c r="E13" s="55"/>
      <c r="F13" s="47"/>
      <c r="G13" s="56"/>
      <c r="H13" s="78"/>
      <c r="I13" s="58" t="n">
        <v>1</v>
      </c>
      <c r="J13" s="79" t="n">
        <f aca="false">IF(D13=1,I13,IF(H13=TRUE(),-5,""))</f>
        <v>1</v>
      </c>
      <c r="K13" s="52" t="str">
        <f aca="false">IF(F13=1,I13,IF(H13=TRUE(),-5,""))</f>
        <v/>
      </c>
      <c r="L13" s="58" t="n">
        <f aca="false">IF(J13=K13,0,1)</f>
        <v>1</v>
      </c>
    </row>
    <row r="14" customFormat="false" ht="68.25" hidden="false" customHeight="true" outlineLevel="0" collapsed="false">
      <c r="A14" s="44" t="n">
        <f aca="false">A13+1</f>
        <v>13</v>
      </c>
      <c r="B14" s="77" t="s">
        <v>53</v>
      </c>
      <c r="C14" s="60" t="s">
        <v>58</v>
      </c>
      <c r="D14" s="47" t="n">
        <v>1</v>
      </c>
      <c r="E14" s="55"/>
      <c r="F14" s="47"/>
      <c r="G14" s="56"/>
      <c r="H14" s="78"/>
      <c r="I14" s="58" t="n">
        <v>1</v>
      </c>
      <c r="J14" s="79" t="n">
        <f aca="false">IF(D14=1,I14,IF(H14=TRUE(),-5,""))</f>
        <v>1</v>
      </c>
      <c r="K14" s="52" t="str">
        <f aca="false">IF(F14=1,I14,IF(H14=TRUE(),-5,""))</f>
        <v/>
      </c>
      <c r="L14" s="58" t="n">
        <f aca="false">IF(J14=K14,0,1)</f>
        <v>1</v>
      </c>
    </row>
    <row r="15" customFormat="false" ht="28.5" hidden="false" customHeight="false" outlineLevel="0" collapsed="false">
      <c r="A15" s="44" t="n">
        <f aca="false">A14+1</f>
        <v>14</v>
      </c>
      <c r="B15" s="77" t="s">
        <v>53</v>
      </c>
      <c r="C15" s="60" t="s">
        <v>59</v>
      </c>
      <c r="D15" s="47" t="n">
        <v>1</v>
      </c>
      <c r="E15" s="55"/>
      <c r="F15" s="47"/>
      <c r="G15" s="56"/>
      <c r="H15" s="78"/>
      <c r="I15" s="58" t="n">
        <v>1</v>
      </c>
      <c r="J15" s="79" t="n">
        <f aca="false">IF(D15=1,I15,IF(H15=TRUE(),-5,""))</f>
        <v>1</v>
      </c>
      <c r="K15" s="52" t="str">
        <f aca="false">IF(F15=1,I15,IF(H15=TRUE(),-5,""))</f>
        <v/>
      </c>
      <c r="L15" s="58" t="n">
        <f aca="false">IF(J15=K15,0,1)</f>
        <v>1</v>
      </c>
    </row>
    <row r="16" customFormat="false" ht="28.5" hidden="false" customHeight="false" outlineLevel="0" collapsed="false">
      <c r="A16" s="44" t="n">
        <f aca="false">A15+1</f>
        <v>15</v>
      </c>
      <c r="B16" s="77" t="s">
        <v>53</v>
      </c>
      <c r="C16" s="60" t="s">
        <v>60</v>
      </c>
      <c r="D16" s="47" t="n">
        <v>1</v>
      </c>
      <c r="E16" s="55"/>
      <c r="F16" s="47"/>
      <c r="G16" s="56"/>
      <c r="H16" s="78"/>
      <c r="I16" s="58" t="n">
        <v>1</v>
      </c>
      <c r="J16" s="79" t="n">
        <f aca="false">IF(D16=1,I16,IF(H16=TRUE(),-5,""))</f>
        <v>1</v>
      </c>
      <c r="K16" s="52" t="str">
        <f aca="false">IF(F16=1,I16,IF(H16=TRUE(),-5,""))</f>
        <v/>
      </c>
      <c r="L16" s="58" t="n">
        <f aca="false">IF(J16=K16,0,1)</f>
        <v>1</v>
      </c>
    </row>
    <row r="17" customFormat="false" ht="62.25" hidden="false" customHeight="true" outlineLevel="0" collapsed="false">
      <c r="A17" s="44" t="n">
        <f aca="false">A16+1</f>
        <v>16</v>
      </c>
      <c r="B17" s="77" t="s">
        <v>53</v>
      </c>
      <c r="C17" s="60" t="s">
        <v>61</v>
      </c>
      <c r="D17" s="47" t="n">
        <v>1</v>
      </c>
      <c r="E17" s="55"/>
      <c r="F17" s="47"/>
      <c r="G17" s="56"/>
      <c r="H17" s="78"/>
      <c r="I17" s="58" t="n">
        <v>1</v>
      </c>
      <c r="J17" s="79" t="n">
        <f aca="false">IF(D17=1,I17,IF(H17=TRUE(),-5,""))</f>
        <v>1</v>
      </c>
      <c r="K17" s="52" t="str">
        <f aca="false">IF(F17=1,I17,IF(H17=TRUE(),-5,""))</f>
        <v/>
      </c>
      <c r="L17" s="58" t="n">
        <f aca="false">IF(J17=K17,0,1)</f>
        <v>1</v>
      </c>
    </row>
    <row r="18" customFormat="false" ht="27.75" hidden="false" customHeight="true" outlineLevel="0" collapsed="false">
      <c r="A18" s="44" t="n">
        <f aca="false">A17+1</f>
        <v>17</v>
      </c>
      <c r="B18" s="77" t="s">
        <v>53</v>
      </c>
      <c r="C18" s="60" t="s">
        <v>62</v>
      </c>
      <c r="D18" s="47" t="n">
        <v>1</v>
      </c>
      <c r="E18" s="55"/>
      <c r="F18" s="47"/>
      <c r="G18" s="56"/>
      <c r="H18" s="78"/>
      <c r="I18" s="58" t="n">
        <v>1</v>
      </c>
      <c r="J18" s="79" t="n">
        <f aca="false">IF(D18=1,I18,IF(H18=TRUE(),-5,""))</f>
        <v>1</v>
      </c>
      <c r="K18" s="52" t="str">
        <f aca="false">IF(F18=1,I18,IF(H18=TRUE(),-5,""))</f>
        <v/>
      </c>
      <c r="L18" s="58" t="n">
        <f aca="false">IF(J18=K18,0,1)</f>
        <v>1</v>
      </c>
    </row>
    <row r="19" customFormat="false" ht="72" hidden="false" customHeight="false" outlineLevel="0" collapsed="false">
      <c r="A19" s="44" t="n">
        <f aca="false">A18+1</f>
        <v>18</v>
      </c>
      <c r="B19" s="77" t="s">
        <v>53</v>
      </c>
      <c r="C19" s="60" t="s">
        <v>63</v>
      </c>
      <c r="D19" s="47" t="n">
        <v>1</v>
      </c>
      <c r="E19" s="55"/>
      <c r="F19" s="47"/>
      <c r="G19" s="56"/>
      <c r="H19" s="78"/>
      <c r="I19" s="58" t="n">
        <v>1</v>
      </c>
      <c r="J19" s="79" t="n">
        <f aca="false">IF(D19=1,I19,IF(H19=TRUE(),-5,""))</f>
        <v>1</v>
      </c>
      <c r="K19" s="52" t="str">
        <f aca="false">IF(F19=1,I19,IF(H19=TRUE(),-5,""))</f>
        <v/>
      </c>
      <c r="L19" s="58" t="n">
        <f aca="false">IF(J19=K19,0,1)</f>
        <v>1</v>
      </c>
    </row>
    <row r="20" customFormat="false" ht="141" hidden="false" customHeight="true" outlineLevel="0" collapsed="false">
      <c r="A20" s="44" t="n">
        <f aca="false">A19+1</f>
        <v>19</v>
      </c>
      <c r="B20" s="77" t="s">
        <v>53</v>
      </c>
      <c r="C20" s="60" t="s">
        <v>64</v>
      </c>
      <c r="D20" s="47" t="n">
        <v>1</v>
      </c>
      <c r="E20" s="55"/>
      <c r="F20" s="47"/>
      <c r="G20" s="56"/>
      <c r="H20" s="78"/>
      <c r="I20" s="58" t="n">
        <v>3</v>
      </c>
      <c r="J20" s="79" t="n">
        <f aca="false">IF(D20=1,I20,IF(H20=TRUE(),-5,""))</f>
        <v>3</v>
      </c>
      <c r="K20" s="52" t="str">
        <f aca="false">IF(F20=1,I20,IF(H20=TRUE(),-5,""))</f>
        <v/>
      </c>
      <c r="L20" s="58" t="n">
        <f aca="false">IF(J20=K20,0,1)</f>
        <v>1</v>
      </c>
    </row>
    <row r="21" customFormat="false" ht="42.75" hidden="false" customHeight="false" outlineLevel="0" collapsed="false">
      <c r="A21" s="44" t="n">
        <f aca="false">A20+1</f>
        <v>20</v>
      </c>
      <c r="B21" s="77" t="s">
        <v>53</v>
      </c>
      <c r="C21" s="60" t="s">
        <v>65</v>
      </c>
      <c r="D21" s="47" t="n">
        <v>1</v>
      </c>
      <c r="E21" s="55"/>
      <c r="F21" s="47"/>
      <c r="G21" s="56"/>
      <c r="H21" s="78"/>
      <c r="I21" s="58" t="n">
        <v>3</v>
      </c>
      <c r="J21" s="79" t="n">
        <f aca="false">IF(D21=1,I21,IF(H21=TRUE(),-5,""))</f>
        <v>3</v>
      </c>
      <c r="K21" s="52" t="str">
        <f aca="false">IF(F21=1,I21,IF(H21=TRUE(),-5,""))</f>
        <v/>
      </c>
      <c r="L21" s="58" t="n">
        <f aca="false">IF(J21=K21,0,1)</f>
        <v>1</v>
      </c>
    </row>
    <row r="22" customFormat="false" ht="57" hidden="false" customHeight="false" outlineLevel="0" collapsed="false">
      <c r="A22" s="44" t="n">
        <f aca="false">A21+1</f>
        <v>21</v>
      </c>
      <c r="B22" s="77" t="s">
        <v>53</v>
      </c>
      <c r="C22" s="60" t="s">
        <v>66</v>
      </c>
      <c r="D22" s="47" t="n">
        <v>1</v>
      </c>
      <c r="E22" s="55"/>
      <c r="F22" s="47"/>
      <c r="G22" s="56"/>
      <c r="H22" s="78"/>
      <c r="I22" s="58" t="n">
        <v>1</v>
      </c>
      <c r="J22" s="79" t="n">
        <f aca="false">IF(D22=1,I22,IF(H22=TRUE(),-5,""))</f>
        <v>1</v>
      </c>
      <c r="K22" s="52" t="str">
        <f aca="false">IF(F22=1,I22,IF(H22=TRUE(),-5,""))</f>
        <v/>
      </c>
      <c r="L22" s="58" t="n">
        <f aca="false">IF(J22=K22,0,1)</f>
        <v>1</v>
      </c>
    </row>
    <row r="23" customFormat="false" ht="28.5" hidden="false" customHeight="false" outlineLevel="0" collapsed="false">
      <c r="A23" s="44" t="n">
        <f aca="false">A22+1</f>
        <v>22</v>
      </c>
      <c r="B23" s="77" t="s">
        <v>53</v>
      </c>
      <c r="C23" s="60" t="s">
        <v>67</v>
      </c>
      <c r="D23" s="47" t="n">
        <v>1</v>
      </c>
      <c r="E23" s="55"/>
      <c r="F23" s="47"/>
      <c r="G23" s="56"/>
      <c r="H23" s="78"/>
      <c r="I23" s="58" t="n">
        <v>1</v>
      </c>
      <c r="J23" s="79" t="n">
        <f aca="false">IF(D23=1,I23,IF(H23=TRUE(),-5,""))</f>
        <v>1</v>
      </c>
      <c r="K23" s="52" t="str">
        <f aca="false">IF(F23=1,I23,IF(H23=TRUE(),-5,""))</f>
        <v/>
      </c>
      <c r="L23" s="58" t="n">
        <f aca="false">IF(J23=K23,0,1)</f>
        <v>1</v>
      </c>
    </row>
    <row r="24" customFormat="false" ht="28.5" hidden="false" customHeight="false" outlineLevel="0" collapsed="false">
      <c r="A24" s="44" t="n">
        <f aca="false">A23+1</f>
        <v>23</v>
      </c>
      <c r="B24" s="77" t="s">
        <v>53</v>
      </c>
      <c r="C24" s="60" t="s">
        <v>68</v>
      </c>
      <c r="D24" s="47" t="n">
        <v>1</v>
      </c>
      <c r="E24" s="55"/>
      <c r="F24" s="47"/>
      <c r="G24" s="56"/>
      <c r="H24" s="78"/>
      <c r="I24" s="58" t="n">
        <v>1</v>
      </c>
      <c r="J24" s="79" t="n">
        <f aca="false">IF(D24=1,I24,IF(H24=TRUE(),-5,""))</f>
        <v>1</v>
      </c>
      <c r="K24" s="52" t="str">
        <f aca="false">IF(F24=1,I24,IF(H24=TRUE(),-5,""))</f>
        <v/>
      </c>
      <c r="L24" s="58" t="n">
        <f aca="false">IF(J24=K24,0,1)</f>
        <v>1</v>
      </c>
    </row>
    <row r="25" customFormat="false" ht="30" hidden="false" customHeight="true" outlineLevel="0" collapsed="false">
      <c r="A25" s="44" t="n">
        <f aca="false">A24+1</f>
        <v>24</v>
      </c>
      <c r="B25" s="77" t="s">
        <v>53</v>
      </c>
      <c r="C25" s="60" t="s">
        <v>69</v>
      </c>
      <c r="D25" s="47" t="n">
        <v>1</v>
      </c>
      <c r="E25" s="55"/>
      <c r="F25" s="47"/>
      <c r="G25" s="56"/>
      <c r="H25" s="78"/>
      <c r="I25" s="58" t="n">
        <v>1</v>
      </c>
      <c r="J25" s="79" t="n">
        <f aca="false">IF(D25=1,I25,IF(H25=TRUE(),-5,""))</f>
        <v>1</v>
      </c>
      <c r="K25" s="52" t="str">
        <f aca="false">IF(F25=1,I25,IF(H25=TRUE(),-5,""))</f>
        <v/>
      </c>
      <c r="L25" s="58" t="n">
        <f aca="false">IF(J25=K25,0,1)</f>
        <v>1</v>
      </c>
    </row>
    <row r="26" s="82" customFormat="true" ht="29.25" hidden="false" customHeight="false" outlineLevel="0" collapsed="false">
      <c r="A26" s="63" t="n">
        <f aca="false">A25+1</f>
        <v>25</v>
      </c>
      <c r="B26" s="80" t="s">
        <v>53</v>
      </c>
      <c r="C26" s="65" t="s">
        <v>70</v>
      </c>
      <c r="D26" s="66" t="n">
        <v>1</v>
      </c>
      <c r="E26" s="67"/>
      <c r="F26" s="66"/>
      <c r="G26" s="68"/>
      <c r="H26" s="81"/>
      <c r="I26" s="70" t="n">
        <v>1</v>
      </c>
      <c r="J26" s="71" t="n">
        <f aca="false">IF(D26=1,I26,IF(H26=TRUE(),-5,""))</f>
        <v>1</v>
      </c>
      <c r="K26" s="72" t="str">
        <f aca="false">IF(F26=1,I26,IF(H26=TRUE(),-5,""))</f>
        <v/>
      </c>
      <c r="L26" s="70" t="n">
        <f aca="false">IF(J26=K26,0,1)</f>
        <v>1</v>
      </c>
    </row>
    <row r="27" customFormat="false" ht="41.75" hidden="false" customHeight="false" outlineLevel="0" collapsed="false">
      <c r="A27" s="74" t="n">
        <f aca="false">A26+1</f>
        <v>26</v>
      </c>
      <c r="B27" s="83" t="s">
        <v>71</v>
      </c>
      <c r="C27" s="76" t="s">
        <v>72</v>
      </c>
      <c r="D27" s="47" t="n">
        <v>1</v>
      </c>
      <c r="E27" s="48"/>
      <c r="F27" s="47"/>
      <c r="G27" s="49"/>
      <c r="H27" s="84"/>
      <c r="I27" s="51" t="n">
        <v>2</v>
      </c>
      <c r="J27" s="79" t="n">
        <f aca="false">IF(D27=1,I27,IF(H27=TRUE(),-5,""))</f>
        <v>2</v>
      </c>
      <c r="K27" s="52" t="str">
        <f aca="false">IF(F27=1,I27,IF(H27=TRUE(),-5,""))</f>
        <v/>
      </c>
      <c r="L27" s="51" t="n">
        <f aca="false">IF(J27=K27,0,1)</f>
        <v>1</v>
      </c>
    </row>
    <row r="28" customFormat="false" ht="94.5" hidden="false" customHeight="true" outlineLevel="0" collapsed="false">
      <c r="A28" s="44" t="n">
        <f aca="false">A27+1</f>
        <v>27</v>
      </c>
      <c r="B28" s="85" t="s">
        <v>71</v>
      </c>
      <c r="C28" s="86" t="s">
        <v>73</v>
      </c>
      <c r="D28" s="47" t="n">
        <v>1</v>
      </c>
      <c r="E28" s="55"/>
      <c r="F28" s="47"/>
      <c r="G28" s="56"/>
      <c r="H28" s="78"/>
      <c r="I28" s="58" t="n">
        <v>2</v>
      </c>
      <c r="J28" s="79" t="n">
        <f aca="false">IF(D28=1,I28,IF(H28=TRUE(),-5,""))</f>
        <v>2</v>
      </c>
      <c r="K28" s="52" t="str">
        <f aca="false">IF(F28=1,I28,IF(H28=TRUE(),-5,""))</f>
        <v/>
      </c>
      <c r="L28" s="58" t="n">
        <f aca="false">IF(J28=K28,0,1)</f>
        <v>1</v>
      </c>
    </row>
    <row r="29" customFormat="false" ht="129" hidden="false" customHeight="true" outlineLevel="0" collapsed="false">
      <c r="A29" s="44" t="n">
        <f aca="false">A28+1</f>
        <v>28</v>
      </c>
      <c r="B29" s="85" t="s">
        <v>71</v>
      </c>
      <c r="C29" s="60" t="s">
        <v>74</v>
      </c>
      <c r="D29" s="47" t="n">
        <v>1</v>
      </c>
      <c r="E29" s="55"/>
      <c r="F29" s="47"/>
      <c r="G29" s="56"/>
      <c r="H29" s="78"/>
      <c r="I29" s="58" t="n">
        <v>2</v>
      </c>
      <c r="J29" s="79" t="n">
        <f aca="false">IF(D29=1,I29,IF(H29=TRUE(),-5,""))</f>
        <v>2</v>
      </c>
      <c r="K29" s="52" t="str">
        <f aca="false">IF(F29=1,I29,IF(H29=TRUE(),-5,""))</f>
        <v/>
      </c>
      <c r="L29" s="58" t="n">
        <f aca="false">IF(J29=K29,0,1)</f>
        <v>1</v>
      </c>
    </row>
    <row r="30" customFormat="false" ht="28.5" hidden="false" customHeight="false" outlineLevel="0" collapsed="false">
      <c r="A30" s="44" t="n">
        <f aca="false">A29+1</f>
        <v>29</v>
      </c>
      <c r="B30" s="85" t="s">
        <v>71</v>
      </c>
      <c r="C30" s="60" t="s">
        <v>75</v>
      </c>
      <c r="D30" s="47" t="n">
        <v>1</v>
      </c>
      <c r="E30" s="55"/>
      <c r="F30" s="47"/>
      <c r="G30" s="56"/>
      <c r="H30" s="78"/>
      <c r="I30" s="58" t="n">
        <v>1</v>
      </c>
      <c r="J30" s="79" t="n">
        <f aca="false">IF(D30=1,I30,IF(H30=TRUE(),-5,""))</f>
        <v>1</v>
      </c>
      <c r="K30" s="52" t="str">
        <f aca="false">IF(F30=1,I30,IF(H30=TRUE(),-5,""))</f>
        <v/>
      </c>
      <c r="L30" s="58" t="n">
        <f aca="false">IF(J30=K30,0,1)</f>
        <v>1</v>
      </c>
    </row>
    <row r="31" customFormat="false" ht="28.5" hidden="false" customHeight="false" outlineLevel="0" collapsed="false">
      <c r="A31" s="44" t="n">
        <f aca="false">A30+1</f>
        <v>30</v>
      </c>
      <c r="B31" s="85" t="s">
        <v>71</v>
      </c>
      <c r="C31" s="60" t="s">
        <v>76</v>
      </c>
      <c r="D31" s="47" t="n">
        <v>1</v>
      </c>
      <c r="E31" s="55"/>
      <c r="F31" s="47"/>
      <c r="G31" s="56"/>
      <c r="H31" s="78"/>
      <c r="I31" s="58" t="n">
        <v>1</v>
      </c>
      <c r="J31" s="79" t="n">
        <f aca="false">IF(D31=1,I31,IF(H31=TRUE(),-5,""))</f>
        <v>1</v>
      </c>
      <c r="K31" s="52" t="str">
        <f aca="false">IF(F31=1,I31,IF(H31=TRUE(),-5,""))</f>
        <v/>
      </c>
      <c r="L31" s="58" t="n">
        <f aca="false">IF(J31=K31,0,1)</f>
        <v>1</v>
      </c>
    </row>
    <row r="32" customFormat="false" ht="57" hidden="false" customHeight="false" outlineLevel="0" collapsed="false">
      <c r="A32" s="44" t="n">
        <f aca="false">A31+1</f>
        <v>31</v>
      </c>
      <c r="B32" s="85" t="s">
        <v>71</v>
      </c>
      <c r="C32" s="60" t="s">
        <v>77</v>
      </c>
      <c r="D32" s="47" t="n">
        <v>1</v>
      </c>
      <c r="E32" s="55"/>
      <c r="F32" s="47"/>
      <c r="G32" s="56"/>
      <c r="H32" s="78"/>
      <c r="I32" s="58" t="n">
        <v>3</v>
      </c>
      <c r="J32" s="79" t="n">
        <f aca="false">IF(D32=1,I32,IF(H32=TRUE(),-5,""))</f>
        <v>3</v>
      </c>
      <c r="K32" s="52" t="str">
        <f aca="false">IF(F32=1,I32,IF(H32=TRUE(),-5,""))</f>
        <v/>
      </c>
      <c r="L32" s="58" t="n">
        <f aca="false">IF(J32=K32,0,1)</f>
        <v>1</v>
      </c>
    </row>
    <row r="33" customFormat="false" ht="28.5" hidden="false" customHeight="false" outlineLevel="0" collapsed="false">
      <c r="A33" s="44" t="n">
        <f aca="false">A32+1</f>
        <v>32</v>
      </c>
      <c r="B33" s="85" t="s">
        <v>71</v>
      </c>
      <c r="C33" s="76" t="s">
        <v>78</v>
      </c>
      <c r="D33" s="47" t="n">
        <v>1</v>
      </c>
      <c r="E33" s="48"/>
      <c r="F33" s="47"/>
      <c r="G33" s="49"/>
      <c r="H33" s="84"/>
      <c r="I33" s="51" t="n">
        <v>1</v>
      </c>
      <c r="J33" s="79" t="n">
        <f aca="false">IF(D33=1,I33,IF(H33=TRUE(),-5,""))</f>
        <v>1</v>
      </c>
      <c r="K33" s="52" t="str">
        <f aca="false">IF(F33=1,I33,IF(H33=TRUE(),-5,""))</f>
        <v/>
      </c>
      <c r="L33" s="51" t="n">
        <f aca="false">IF(J33=K33,0,1)</f>
        <v>1</v>
      </c>
    </row>
    <row r="34" customFormat="false" ht="48" hidden="false" customHeight="true" outlineLevel="0" collapsed="false">
      <c r="A34" s="44" t="n">
        <f aca="false">A33+1</f>
        <v>33</v>
      </c>
      <c r="B34" s="85" t="s">
        <v>71</v>
      </c>
      <c r="C34" s="86" t="s">
        <v>79</v>
      </c>
      <c r="D34" s="47" t="n">
        <v>1</v>
      </c>
      <c r="E34" s="55"/>
      <c r="F34" s="47"/>
      <c r="G34" s="56"/>
      <c r="H34" s="78"/>
      <c r="I34" s="58" t="n">
        <v>1</v>
      </c>
      <c r="J34" s="79" t="n">
        <f aca="false">IF(D34=1,I34,IF(H34=TRUE(),-5,""))</f>
        <v>1</v>
      </c>
      <c r="K34" s="52" t="str">
        <f aca="false">IF(F34=1,I34,IF(H34=TRUE(),-5,""))</f>
        <v/>
      </c>
      <c r="L34" s="58" t="n">
        <f aca="false">IF(J34=K34,0,1)</f>
        <v>1</v>
      </c>
    </row>
    <row r="35" s="82" customFormat="true" ht="87" hidden="false" customHeight="false" outlineLevel="0" collapsed="false">
      <c r="A35" s="63" t="n">
        <f aca="false">A34+1</f>
        <v>34</v>
      </c>
      <c r="B35" s="87" t="s">
        <v>71</v>
      </c>
      <c r="C35" s="65" t="s">
        <v>80</v>
      </c>
      <c r="D35" s="66" t="n">
        <v>1</v>
      </c>
      <c r="E35" s="67"/>
      <c r="F35" s="66"/>
      <c r="G35" s="68"/>
      <c r="H35" s="81"/>
      <c r="I35" s="70" t="n">
        <v>2</v>
      </c>
      <c r="J35" s="71" t="n">
        <f aca="false">IF(D35=1,I35,IF(H35=TRUE(),-5,""))</f>
        <v>2</v>
      </c>
      <c r="K35" s="72" t="str">
        <f aca="false">IF(F35=1,I35,IF(H35=TRUE(),-5,""))</f>
        <v/>
      </c>
      <c r="L35" s="70" t="n">
        <f aca="false">IF(J35=K35,0,1)</f>
        <v>1</v>
      </c>
    </row>
    <row r="36" customFormat="false" ht="33.75" hidden="false" customHeight="true" outlineLevel="0" collapsed="false">
      <c r="A36" s="74" t="n">
        <f aca="false">A35+1</f>
        <v>35</v>
      </c>
      <c r="B36" s="88" t="s">
        <v>81</v>
      </c>
      <c r="C36" s="76" t="s">
        <v>82</v>
      </c>
      <c r="D36" s="47" t="n">
        <v>1</v>
      </c>
      <c r="E36" s="48"/>
      <c r="F36" s="47"/>
      <c r="G36" s="49"/>
      <c r="H36" s="50" t="b">
        <f aca="false">TRUE()</f>
        <v>1</v>
      </c>
      <c r="I36" s="51" t="n">
        <v>4</v>
      </c>
      <c r="J36" s="51" t="n">
        <f aca="false">IF(D36=1,I36,IF(H36=TRUE(),-5,""))</f>
        <v>4</v>
      </c>
      <c r="K36" s="52" t="n">
        <f aca="false">IF(F36=1,I36,IF(H36=TRUE(),-5,""))</f>
        <v>-5</v>
      </c>
      <c r="L36" s="51" t="n">
        <f aca="false">IF(J36=K36,0,1)</f>
        <v>1</v>
      </c>
    </row>
    <row r="37" customFormat="false" ht="28.5" hidden="false" customHeight="false" outlineLevel="0" collapsed="false">
      <c r="A37" s="44" t="n">
        <f aca="false">A36+1</f>
        <v>36</v>
      </c>
      <c r="B37" s="89" t="s">
        <v>81</v>
      </c>
      <c r="C37" s="90" t="s">
        <v>83</v>
      </c>
      <c r="D37" s="47" t="n">
        <v>1</v>
      </c>
      <c r="E37" s="55"/>
      <c r="F37" s="47"/>
      <c r="G37" s="56"/>
      <c r="H37" s="78"/>
      <c r="I37" s="58" t="n">
        <v>1</v>
      </c>
      <c r="J37" s="79" t="n">
        <f aca="false">IF(D37=1,I37,IF(H37=TRUE(),-5,""))</f>
        <v>1</v>
      </c>
      <c r="K37" s="52" t="str">
        <f aca="false">IF(F37=1,I37,IF(H37=TRUE(),-5,""))</f>
        <v/>
      </c>
      <c r="L37" s="58" t="n">
        <f aca="false">IF(J37=K37,0,1)</f>
        <v>1</v>
      </c>
    </row>
    <row r="38" customFormat="false" ht="28.5" hidden="false" customHeight="false" outlineLevel="0" collapsed="false">
      <c r="A38" s="44" t="n">
        <f aca="false">A37+1</f>
        <v>37</v>
      </c>
      <c r="B38" s="89" t="s">
        <v>81</v>
      </c>
      <c r="C38" s="60" t="s">
        <v>84</v>
      </c>
      <c r="D38" s="47" t="n">
        <v>1</v>
      </c>
      <c r="E38" s="55"/>
      <c r="F38" s="47"/>
      <c r="G38" s="56"/>
      <c r="H38" s="57" t="b">
        <f aca="false">TRUE()</f>
        <v>1</v>
      </c>
      <c r="I38" s="58" t="n">
        <v>2</v>
      </c>
      <c r="J38" s="51" t="n">
        <f aca="false">IF(D38=1,I38,IF(H38=TRUE(),-5,""))</f>
        <v>2</v>
      </c>
      <c r="K38" s="52" t="n">
        <f aca="false">IF(F38=1,I38,IF(H38=TRUE(),-5,""))</f>
        <v>-5</v>
      </c>
      <c r="L38" s="58" t="n">
        <f aca="false">IF(J38=K38,0,1)</f>
        <v>1</v>
      </c>
    </row>
    <row r="39" customFormat="false" ht="28.5" hidden="false" customHeight="false" outlineLevel="0" collapsed="false">
      <c r="A39" s="44" t="n">
        <f aca="false">A38+1</f>
        <v>38</v>
      </c>
      <c r="B39" s="89" t="s">
        <v>81</v>
      </c>
      <c r="C39" s="90" t="s">
        <v>85</v>
      </c>
      <c r="D39" s="47" t="n">
        <v>0</v>
      </c>
      <c r="E39" s="55"/>
      <c r="F39" s="47"/>
      <c r="G39" s="56"/>
      <c r="H39" s="78"/>
      <c r="I39" s="58" t="n">
        <v>5</v>
      </c>
      <c r="J39" s="51" t="str">
        <f aca="false">IF(D39=1,I39,IF(H39=TRUE(),-5,""))</f>
        <v/>
      </c>
      <c r="K39" s="52" t="str">
        <f aca="false">IF(F39=1,I39,IF(H39=TRUE(),-5,""))</f>
        <v/>
      </c>
      <c r="L39" s="58" t="n">
        <f aca="false">IF(J39=K39,0,1)</f>
        <v>0</v>
      </c>
    </row>
    <row r="40" customFormat="false" ht="137.25" hidden="false" customHeight="true" outlineLevel="0" collapsed="false">
      <c r="A40" s="44" t="n">
        <f aca="false">A39+1</f>
        <v>39</v>
      </c>
      <c r="B40" s="89" t="s">
        <v>81</v>
      </c>
      <c r="C40" s="60" t="s">
        <v>86</v>
      </c>
      <c r="D40" s="47" t="n">
        <v>1</v>
      </c>
      <c r="E40" s="55"/>
      <c r="F40" s="47"/>
      <c r="G40" s="56"/>
      <c r="H40" s="57" t="b">
        <f aca="false">TRUE()</f>
        <v>1</v>
      </c>
      <c r="I40" s="58" t="n">
        <v>3</v>
      </c>
      <c r="J40" s="51" t="n">
        <f aca="false">IF(D40=1,I40,IF(H40=TRUE(),-5,""))</f>
        <v>3</v>
      </c>
      <c r="K40" s="52" t="n">
        <f aca="false">IF(F40=1,I40,IF(H40=TRUE(),-5,""))</f>
        <v>-5</v>
      </c>
      <c r="L40" s="58" t="n">
        <f aca="false">IF(J40=K40,0,1)</f>
        <v>1</v>
      </c>
    </row>
    <row r="41" customFormat="false" ht="159" hidden="false" customHeight="true" outlineLevel="0" collapsed="false">
      <c r="A41" s="44" t="n">
        <f aca="false">A40+1</f>
        <v>40</v>
      </c>
      <c r="B41" s="91" t="s">
        <v>81</v>
      </c>
      <c r="C41" s="92" t="s">
        <v>87</v>
      </c>
      <c r="D41" s="47" t="n">
        <v>0</v>
      </c>
      <c r="E41" s="93"/>
      <c r="F41" s="47"/>
      <c r="G41" s="94"/>
      <c r="H41" s="95"/>
      <c r="I41" s="96" t="n">
        <v>5</v>
      </c>
      <c r="J41" s="79" t="str">
        <f aca="false">IF(D41=1,I41,IF(H41=TRUE(),-5,""))</f>
        <v/>
      </c>
      <c r="K41" s="52" t="str">
        <f aca="false">IF(F41=1,I41,IF(H41=TRUE(),-5,""))</f>
        <v/>
      </c>
      <c r="L41" s="58" t="n">
        <f aca="false">IF(J41=K41,0,1)</f>
        <v>0</v>
      </c>
    </row>
    <row r="42" s="82" customFormat="true" ht="43.5" hidden="false" customHeight="false" outlineLevel="0" collapsed="false">
      <c r="A42" s="63" t="n">
        <f aca="false">A41+1</f>
        <v>41</v>
      </c>
      <c r="B42" s="97" t="s">
        <v>81</v>
      </c>
      <c r="C42" s="65" t="s">
        <v>88</v>
      </c>
      <c r="D42" s="66" t="n">
        <v>1</v>
      </c>
      <c r="E42" s="67"/>
      <c r="F42" s="66"/>
      <c r="G42" s="68"/>
      <c r="H42" s="81"/>
      <c r="I42" s="70" t="n">
        <v>2</v>
      </c>
      <c r="J42" s="71" t="n">
        <f aca="false">IF(D42=1,I42,IF(H42=TRUE(),-5,""))</f>
        <v>2</v>
      </c>
      <c r="K42" s="72" t="str">
        <f aca="false">IF(F42=1,I42,IF(H42=TRUE(),-5,""))</f>
        <v/>
      </c>
      <c r="L42" s="70" t="n">
        <f aca="false">IF(J42=K42,0,1)</f>
        <v>1</v>
      </c>
    </row>
    <row r="43" customFormat="false" ht="29.25" hidden="false" customHeight="false" outlineLevel="0" collapsed="false">
      <c r="A43" s="74" t="n">
        <f aca="false">A42+1</f>
        <v>42</v>
      </c>
      <c r="B43" s="98" t="s">
        <v>89</v>
      </c>
      <c r="C43" s="76" t="s">
        <v>90</v>
      </c>
      <c r="D43" s="47" t="n">
        <v>1</v>
      </c>
      <c r="E43" s="48"/>
      <c r="F43" s="47"/>
      <c r="G43" s="49"/>
      <c r="H43" s="50" t="b">
        <f aca="false">TRUE()</f>
        <v>1</v>
      </c>
      <c r="I43" s="51" t="n">
        <v>2</v>
      </c>
      <c r="J43" s="51" t="n">
        <f aca="false">IF(D43=1,I43,IF(H43=TRUE(),-5,""))</f>
        <v>2</v>
      </c>
      <c r="K43" s="52" t="n">
        <f aca="false">IF(F43=1,I43,IF(H43=TRUE(),-5,""))</f>
        <v>-5</v>
      </c>
      <c r="L43" s="51" t="n">
        <f aca="false">IF(J43=K43,0,1)</f>
        <v>1</v>
      </c>
    </row>
    <row r="44" customFormat="false" ht="28.5" hidden="false" customHeight="false" outlineLevel="0" collapsed="false">
      <c r="A44" s="44" t="n">
        <f aca="false">A43+1</f>
        <v>43</v>
      </c>
      <c r="B44" s="99" t="s">
        <v>89</v>
      </c>
      <c r="C44" s="60" t="s">
        <v>91</v>
      </c>
      <c r="D44" s="47" t="n">
        <v>1</v>
      </c>
      <c r="E44" s="55"/>
      <c r="F44" s="47"/>
      <c r="G44" s="56"/>
      <c r="H44" s="57" t="b">
        <f aca="false">TRUE()</f>
        <v>1</v>
      </c>
      <c r="I44" s="58" t="n">
        <v>2</v>
      </c>
      <c r="J44" s="51" t="n">
        <f aca="false">IF(D44=1,I44,IF(H44=TRUE(),-5,""))</f>
        <v>2</v>
      </c>
      <c r="K44" s="52" t="n">
        <f aca="false">IF(F44=1,I44,IF(H44=TRUE(),-5,""))</f>
        <v>-5</v>
      </c>
      <c r="L44" s="58" t="n">
        <f aca="false">IF(J44=K44,0,1)</f>
        <v>1</v>
      </c>
    </row>
    <row r="45" customFormat="false" ht="68.65" hidden="false" customHeight="false" outlineLevel="0" collapsed="false">
      <c r="A45" s="44" t="n">
        <f aca="false">A44+1</f>
        <v>44</v>
      </c>
      <c r="B45" s="99" t="s">
        <v>89</v>
      </c>
      <c r="C45" s="60" t="s">
        <v>92</v>
      </c>
      <c r="D45" s="47" t="n">
        <v>1</v>
      </c>
      <c r="E45" s="55"/>
      <c r="F45" s="47"/>
      <c r="G45" s="56"/>
      <c r="H45" s="57" t="b">
        <f aca="false">TRUE()</f>
        <v>1</v>
      </c>
      <c r="I45" s="58" t="n">
        <v>2</v>
      </c>
      <c r="J45" s="51" t="n">
        <f aca="false">IF(D45=1,I45,IF(H45=TRUE(),-5,""))</f>
        <v>2</v>
      </c>
      <c r="K45" s="52" t="n">
        <f aca="false">IF(F45=1,I45,IF(H45=TRUE(),-5,""))</f>
        <v>-5</v>
      </c>
      <c r="L45" s="58" t="n">
        <f aca="false">IF(J45=K45,0,1)</f>
        <v>1</v>
      </c>
    </row>
    <row r="46" s="53" customFormat="true" ht="35.25" hidden="false" customHeight="true" outlineLevel="0" collapsed="false">
      <c r="A46" s="44" t="n">
        <f aca="false">A45+1</f>
        <v>45</v>
      </c>
      <c r="B46" s="99" t="s">
        <v>89</v>
      </c>
      <c r="C46" s="60" t="s">
        <v>93</v>
      </c>
      <c r="D46" s="47" t="n">
        <v>1</v>
      </c>
      <c r="E46" s="55"/>
      <c r="F46" s="47"/>
      <c r="G46" s="100"/>
      <c r="H46" s="57" t="b">
        <f aca="false">TRUE()</f>
        <v>1</v>
      </c>
      <c r="I46" s="58" t="n">
        <v>3</v>
      </c>
      <c r="J46" s="51" t="n">
        <f aca="false">IF(D46=1,I46,IF(H46=TRUE(),-5,""))</f>
        <v>3</v>
      </c>
      <c r="K46" s="52" t="n">
        <f aca="false">IF(F46=1,I46,IF(H46=TRUE(),-5,""))</f>
        <v>-5</v>
      </c>
      <c r="L46" s="58" t="n">
        <f aca="false">IF(J46=K46,0,1)</f>
        <v>1</v>
      </c>
    </row>
    <row r="47" s="53" customFormat="true" ht="51" hidden="false" customHeight="true" outlineLevel="0" collapsed="false">
      <c r="A47" s="44" t="n">
        <f aca="false">A46+1</f>
        <v>46</v>
      </c>
      <c r="B47" s="99" t="s">
        <v>89</v>
      </c>
      <c r="C47" s="60" t="s">
        <v>94</v>
      </c>
      <c r="D47" s="47" t="n">
        <v>1</v>
      </c>
      <c r="E47" s="55" t="s">
        <v>95</v>
      </c>
      <c r="F47" s="47"/>
      <c r="G47" s="100"/>
      <c r="H47" s="57" t="b">
        <f aca="false">TRUE()</f>
        <v>1</v>
      </c>
      <c r="I47" s="58" t="n">
        <v>1</v>
      </c>
      <c r="J47" s="51" t="n">
        <f aca="false">IF(D47=1,I47,IF(H47=TRUE(),-5,""))</f>
        <v>1</v>
      </c>
      <c r="K47" s="52" t="n">
        <f aca="false">IF(F47=1,I47,IF(H47=TRUE(),-5,""))</f>
        <v>-5</v>
      </c>
      <c r="L47" s="58" t="n">
        <f aca="false">IF(J47=K47,0,1)</f>
        <v>1</v>
      </c>
    </row>
    <row r="48" s="53" customFormat="true" ht="101.25" hidden="false" customHeight="true" outlineLevel="0" collapsed="false">
      <c r="A48" s="44" t="n">
        <f aca="false">A47+1</f>
        <v>47</v>
      </c>
      <c r="B48" s="99" t="s">
        <v>89</v>
      </c>
      <c r="C48" s="60" t="s">
        <v>96</v>
      </c>
      <c r="D48" s="47" t="n">
        <v>1</v>
      </c>
      <c r="E48" s="101" t="s">
        <v>97</v>
      </c>
      <c r="F48" s="47"/>
      <c r="G48" s="100"/>
      <c r="H48" s="57" t="b">
        <f aca="false">TRUE()</f>
        <v>1</v>
      </c>
      <c r="I48" s="58" t="n">
        <v>3</v>
      </c>
      <c r="J48" s="51" t="n">
        <f aca="false">IF(D48=1,I48,IF(H48=TRUE(),-5,""))</f>
        <v>3</v>
      </c>
      <c r="K48" s="52" t="n">
        <f aca="false">IF(F48=1,I48,IF(H48=TRUE(),-5,""))</f>
        <v>-5</v>
      </c>
      <c r="L48" s="58" t="n">
        <f aca="false">IF(J48=K48,0,1)</f>
        <v>1</v>
      </c>
    </row>
  </sheetData>
  <sheetProtection algorithmName="SHA-512" hashValue="NFGeAonkqAsS8Rw4VgtKMGRX/21iVNvgycveuOyDMhVMSAVcyM3sDEs4AwdoCL7er//mMCKNfjw+RuCIc6lhHA==" saltValue="oQtG/K2iAPJffpFsYCxxOw==" spinCount="100000" sheet="true" objects="true" scenarios="true"/>
  <conditionalFormatting sqref="C2:C48">
    <cfRule type="expression" priority="2" aboveAverage="0" equalAverage="0" bottom="0" percent="0" rank="0" text="" dxfId="3">
      <formula>H2=1</formula>
    </cfRule>
  </conditionalFormatting>
  <conditionalFormatting sqref="D1:D1048576 F1:F1048576">
    <cfRule type="cellIs" priority="3" operator="equal" aboveAverage="0" equalAverage="0" bottom="0" percent="0" rank="0" text="" dxfId="4">
      <formula>1</formula>
    </cfRule>
  </conditionalFormatting>
  <conditionalFormatting sqref="D2:D48 F2:F48">
    <cfRule type="cellIs" priority="4" operator="notEqual" aboveAverage="0" equalAverage="0" bottom="0" percent="0" rank="0" text="" dxfId="5">
      <formula>1</formula>
    </cfRule>
  </conditionalFormatting>
  <dataValidations count="1">
    <dataValidation allowBlank="true" errorStyle="stop" operator="between" showDropDown="false" showErrorMessage="true" showInputMessage="true" sqref="D2:D48" type="list">
      <formula1>"1,0"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4296875" defaultRowHeight="14.25" zeroHeight="false" outlineLevelRow="0" outlineLevelCol="0"/>
  <cols>
    <col collapsed="false" customWidth="true" hidden="false" outlineLevel="0" max="2" min="2" style="0" width="19"/>
    <col collapsed="false" customWidth="true" hidden="false" outlineLevel="0" max="3" min="3" style="0" width="14.89"/>
    <col collapsed="false" customWidth="true" hidden="false" outlineLevel="0" max="4" min="4" style="0" width="13.44"/>
    <col collapsed="false" customWidth="true" hidden="false" outlineLevel="0" max="5" min="5" style="0" width="13.33"/>
    <col collapsed="false" customWidth="true" hidden="false" outlineLevel="0" max="6" min="6" style="0" width="12.55"/>
  </cols>
  <sheetData>
    <row r="1" customFormat="false" ht="22.5" hidden="false" customHeight="false" outlineLevel="0" collapsed="false">
      <c r="A1" s="10"/>
      <c r="B1" s="102" t="s">
        <v>98</v>
      </c>
      <c r="C1" s="102"/>
      <c r="D1" s="102"/>
      <c r="E1" s="102"/>
      <c r="F1" s="102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customFormat="false" ht="27" hidden="false" customHeight="false" outlineLevel="0" collapsed="false">
      <c r="A2" s="10"/>
      <c r="B2" s="103"/>
      <c r="C2" s="104" t="s">
        <v>99</v>
      </c>
      <c r="D2" s="104" t="s">
        <v>100</v>
      </c>
      <c r="E2" s="104" t="s">
        <v>101</v>
      </c>
      <c r="F2" s="104" t="s">
        <v>102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customFormat="false" ht="29.25" hidden="false" customHeight="true" outlineLevel="0" collapsed="false">
      <c r="A3" s="10"/>
      <c r="B3" s="105" t="s">
        <v>42</v>
      </c>
      <c r="C3" s="103" t="n">
        <f aca="false">COUNTIFS(Irányelvek!B2:B48,"="&amp;B3,Irányelvek!D2:D48,1)</f>
        <v>8</v>
      </c>
      <c r="D3" s="103" t="n">
        <f aca="false">E3-C3</f>
        <v>0</v>
      </c>
      <c r="E3" s="106" t="n">
        <v>8</v>
      </c>
      <c r="F3" s="107" t="n">
        <f aca="false">C3/E3</f>
        <v>1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customFormat="false" ht="14.25" hidden="false" customHeight="false" outlineLevel="0" collapsed="false">
      <c r="A4" s="10"/>
      <c r="B4" s="105" t="s">
        <v>53</v>
      </c>
      <c r="C4" s="103" t="n">
        <f aca="false">COUNTIFS(Irányelvek!B3:B49,"="&amp;B4,Irányelvek!D3:D49,1)</f>
        <v>17</v>
      </c>
      <c r="D4" s="103" t="n">
        <f aca="false">E4-C4</f>
        <v>0</v>
      </c>
      <c r="E4" s="106" t="n">
        <v>17</v>
      </c>
      <c r="F4" s="107" t="n">
        <f aca="false">C4/E4</f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customFormat="false" ht="14.25" hidden="false" customHeight="false" outlineLevel="0" collapsed="false">
      <c r="A5" s="10"/>
      <c r="B5" s="105" t="s">
        <v>71</v>
      </c>
      <c r="C5" s="103" t="n">
        <f aca="false">COUNTIFS(Irányelvek!B4:B50,"="&amp;B5,Irányelvek!D4:D50,1)</f>
        <v>9</v>
      </c>
      <c r="D5" s="103" t="n">
        <f aca="false">E5-C5</f>
        <v>0</v>
      </c>
      <c r="E5" s="106" t="n">
        <v>9</v>
      </c>
      <c r="F5" s="107" t="n">
        <f aca="false">C5/E5</f>
        <v>1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customFormat="false" ht="14.25" hidden="false" customHeight="false" outlineLevel="0" collapsed="false">
      <c r="A6" s="10"/>
      <c r="B6" s="105" t="s">
        <v>81</v>
      </c>
      <c r="C6" s="103" t="n">
        <f aca="false">COUNTIFS(Irányelvek!B5:B51,"="&amp;B6,Irányelvek!D5:D51,1)</f>
        <v>5</v>
      </c>
      <c r="D6" s="103" t="n">
        <f aca="false">E6-C6</f>
        <v>2</v>
      </c>
      <c r="E6" s="106" t="n">
        <v>7</v>
      </c>
      <c r="F6" s="107" t="n">
        <f aca="false">C6/E6</f>
        <v>0.714285714285714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customFormat="false" ht="14.25" hidden="false" customHeight="false" outlineLevel="0" collapsed="false">
      <c r="A7" s="10"/>
      <c r="B7" s="105" t="s">
        <v>89</v>
      </c>
      <c r="C7" s="103" t="n">
        <f aca="false">COUNTIFS(Irányelvek!B6:B52,"="&amp;B7,Irányelvek!D6:D52,1)</f>
        <v>6</v>
      </c>
      <c r="D7" s="103" t="n">
        <f aca="false">E7-C7</f>
        <v>0</v>
      </c>
      <c r="E7" s="106" t="n">
        <v>6</v>
      </c>
      <c r="F7" s="107" t="n">
        <f aca="false">C7/E7</f>
        <v>1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customFormat="false" ht="14.25" hidden="false" customHeight="false" outlineLevel="0" collapsed="false">
      <c r="A8" s="10"/>
      <c r="B8" s="108" t="s">
        <v>103</v>
      </c>
      <c r="C8" s="109" t="n">
        <f aca="false">SUM(C3:C7)</f>
        <v>45</v>
      </c>
      <c r="D8" s="109" t="n">
        <f aca="false">SUM(D3:D7)</f>
        <v>2</v>
      </c>
      <c r="E8" s="109" t="n">
        <f aca="false">SUM(E3:E7)</f>
        <v>47</v>
      </c>
      <c r="F8" s="107" t="n">
        <f aca="false">C8/E8</f>
        <v>0.957446808510638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customFormat="false" ht="14.25" hidden="false" customHeight="false" outlineLevel="0" collapsed="false">
      <c r="A9" s="10"/>
      <c r="B9" s="110"/>
      <c r="C9" s="110"/>
      <c r="D9" s="110"/>
      <c r="E9" s="110"/>
      <c r="F9" s="1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customFormat="false" ht="14.25" hidden="false" customHeight="false" outlineLevel="0" collapsed="false">
      <c r="A10" s="10"/>
      <c r="B10" s="110"/>
      <c r="C10" s="110"/>
      <c r="D10" s="110"/>
      <c r="E10" s="110"/>
      <c r="F10" s="1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customFormat="false" ht="14.25" hidden="false" customHeight="false" outlineLevel="0" collapsed="false">
      <c r="A11" s="10"/>
      <c r="B11" s="110"/>
      <c r="C11" s="110"/>
      <c r="D11" s="110"/>
      <c r="E11" s="110"/>
      <c r="F11" s="1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customFormat="false" ht="14.25" hidden="false" customHeight="false" outlineLevel="0" collapsed="false">
      <c r="A12" s="10"/>
      <c r="B12" s="110"/>
      <c r="C12" s="110"/>
      <c r="D12" s="110"/>
      <c r="E12" s="110"/>
      <c r="F12" s="1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customFormat="false" ht="14.25" hidden="false" customHeight="false" outlineLevel="0" collapsed="false">
      <c r="A13" s="10"/>
      <c r="B13" s="110"/>
      <c r="C13" s="110"/>
      <c r="D13" s="110"/>
      <c r="E13" s="110"/>
      <c r="F13" s="1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customFormat="false" ht="14.25" hidden="false" customHeight="false" outlineLevel="0" collapsed="false">
      <c r="A14" s="10"/>
      <c r="B14" s="110"/>
      <c r="C14" s="110"/>
      <c r="D14" s="110"/>
      <c r="E14" s="110"/>
      <c r="F14" s="1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customFormat="false" ht="14.25" hidden="false" customHeight="false" outlineLevel="0" collapsed="false">
      <c r="A15" s="10"/>
      <c r="B15" s="110"/>
      <c r="C15" s="110"/>
      <c r="D15" s="110"/>
      <c r="E15" s="110"/>
      <c r="F15" s="1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customFormat="false" ht="14.25" hidden="false" customHeight="false" outlineLevel="0" collapsed="false">
      <c r="A16" s="10"/>
      <c r="B16" s="110"/>
      <c r="C16" s="110"/>
      <c r="D16" s="110"/>
      <c r="E16" s="110"/>
      <c r="F16" s="1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customFormat="false" ht="14.25" hidden="false" customHeight="false" outlineLevel="0" collapsed="false">
      <c r="A17" s="10"/>
      <c r="B17" s="110"/>
      <c r="C17" s="110"/>
      <c r="D17" s="110"/>
      <c r="E17" s="110"/>
      <c r="F17" s="1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customFormat="false" ht="14.25" hidden="false" customHeight="false" outlineLevel="0" collapsed="false">
      <c r="A18" s="10"/>
      <c r="B18" s="110"/>
      <c r="C18" s="110"/>
      <c r="D18" s="110"/>
      <c r="E18" s="110"/>
      <c r="F18" s="1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customFormat="false" ht="14.25" hidden="false" customHeight="false" outlineLevel="0" collapsed="false">
      <c r="A19" s="10"/>
      <c r="B19" s="110"/>
      <c r="C19" s="110"/>
      <c r="D19" s="110"/>
      <c r="E19" s="110"/>
      <c r="F19" s="1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customFormat="false" ht="14.25" hidden="false" customHeight="false" outlineLevel="0" collapsed="false">
      <c r="A20" s="10"/>
      <c r="B20" s="110"/>
      <c r="C20" s="110"/>
      <c r="D20" s="110"/>
      <c r="E20" s="110"/>
      <c r="F20" s="1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customFormat="false" ht="14.25" hidden="false" customHeight="false" outlineLevel="0" collapsed="false">
      <c r="A21" s="10"/>
      <c r="B21" s="110"/>
      <c r="C21" s="110"/>
      <c r="D21" s="110"/>
      <c r="E21" s="110"/>
      <c r="F21" s="1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customFormat="false" ht="14.25" hidden="false" customHeight="false" outlineLevel="0" collapsed="false">
      <c r="A22" s="10"/>
      <c r="B22" s="110"/>
      <c r="C22" s="110"/>
      <c r="D22" s="110"/>
      <c r="E22" s="110"/>
      <c r="F22" s="1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customFormat="false" ht="14.25" hidden="false" customHeight="false" outlineLevel="0" collapsed="false">
      <c r="A23" s="10"/>
      <c r="B23" s="110"/>
      <c r="C23" s="110"/>
      <c r="D23" s="110"/>
      <c r="E23" s="110"/>
      <c r="F23" s="1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customFormat="false" ht="14.25" hidden="false" customHeight="false" outlineLevel="0" collapsed="false">
      <c r="A24" s="10"/>
      <c r="B24" s="110"/>
      <c r="C24" s="110"/>
      <c r="D24" s="110"/>
      <c r="E24" s="110"/>
      <c r="F24" s="1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customFormat="false" ht="14.25" hidden="false" customHeight="false" outlineLevel="0" collapsed="false">
      <c r="A25" s="10"/>
      <c r="B25" s="110"/>
      <c r="C25" s="110"/>
      <c r="D25" s="110"/>
      <c r="E25" s="110"/>
      <c r="F25" s="111" t="s">
        <v>104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customFormat="false" ht="14.25" hidden="false" customHeight="false" outlineLevel="0" collapsed="false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customFormat="false" ht="14.25" hidden="false" customHeight="false" outlineLevel="0" collapsed="false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customFormat="false" ht="14.25" hidden="false" customHeight="false" outlineLevel="0" collapsed="false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customFormat="false" ht="14.25" hidden="false" customHeight="false" outlineLevel="0" collapsed="false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customFormat="false" ht="14.25" hidden="false" customHeight="false" outlineLevel="0" collapsed="false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customFormat="false" ht="14.25" hidden="false" customHeight="false" outlineLevel="0" collapsed="false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customFormat="false" ht="14.25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customFormat="false" ht="14.25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customFormat="false" ht="14.25" hidden="false" customHeight="false" outlineLevel="0" collapsed="false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customFormat="false" ht="14.25" hidden="false" customHeight="false" outlineLevel="0" collapsed="false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customFormat="false" ht="14.25" hidden="false" customHeight="false" outlineLevel="0" collapsed="false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customFormat="false" ht="14.25" hidden="false" customHeight="false" outlineLevel="0" collapsed="false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customFormat="false" ht="14.25" hidden="false" customHeight="false" outlineLevel="0" collapsed="false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customFormat="false" ht="14.25" hidden="false" customHeight="false" outlineLevel="0" collapsed="false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customFormat="false" ht="14.25" hidden="false" customHeight="false" outlineLevel="0" collapsed="false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customFormat="false" ht="14.25" hidden="false" customHeight="false" outlineLevel="0" collapsed="false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customFormat="false" ht="14.25" hidden="false" customHeight="false" outlineLevel="0" collapsed="false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customFormat="false" ht="14.25" hidden="false" customHeight="false" outlineLevel="0" collapsed="false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customFormat="false" ht="14.25" hidden="false" customHeight="false" outlineLevel="0" collapsed="false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customFormat="false" ht="14.25" hidden="false" customHeight="false" outlineLevel="0" collapsed="false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customFormat="false" ht="14.25" hidden="false" customHeight="false" outlineLevel="0" collapsed="false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customFormat="false" ht="14.25" hidden="false" customHeight="false" outlineLevel="0" collapsed="false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customFormat="false" ht="14.25" hidden="false" customHeight="false" outlineLevel="0" collapsed="false">
      <c r="A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</sheetData>
  <sheetProtection algorithmName="SHA-512" hashValue="CP55ilz+9l/6zz2tLUrgtDQLua22oEEPd/GanX9PfEBpicv6F5fMBkQjKMoKk4ej4kGYJcT+D94bHKGoTJ7hPA==" saltValue="IWLXWlRCmO+6vH6Bzj59xg==" spinCount="100000" sheet="true" objects="true" scenarios="true"/>
  <mergeCells count="1">
    <mergeCell ref="B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4296875" defaultRowHeight="14.25" zeroHeight="false" outlineLevelRow="0" outlineLevelCol="0"/>
  <cols>
    <col collapsed="false" customWidth="true" hidden="false" outlineLevel="0" max="2" min="2" style="0" width="19"/>
    <col collapsed="false" customWidth="true" hidden="false" outlineLevel="0" max="3" min="3" style="0" width="14.89"/>
    <col collapsed="false" customWidth="true" hidden="false" outlineLevel="0" max="4" min="4" style="0" width="13.44"/>
    <col collapsed="false" customWidth="true" hidden="false" outlineLevel="0" max="5" min="5" style="0" width="13.33"/>
    <col collapsed="false" customWidth="true" hidden="false" outlineLevel="0" max="6" min="6" style="0" width="12.55"/>
  </cols>
  <sheetData>
    <row r="1" customFormat="false" ht="22.5" hidden="false" customHeight="false" outlineLevel="0" collapsed="false">
      <c r="A1" s="10"/>
      <c r="B1" s="102" t="s">
        <v>105</v>
      </c>
      <c r="C1" s="102"/>
      <c r="D1" s="102"/>
      <c r="E1" s="102"/>
      <c r="F1" s="102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customFormat="false" ht="27" hidden="false" customHeight="false" outlineLevel="0" collapsed="false">
      <c r="A2" s="10"/>
      <c r="B2" s="103"/>
      <c r="C2" s="104" t="s">
        <v>99</v>
      </c>
      <c r="D2" s="104" t="s">
        <v>100</v>
      </c>
      <c r="E2" s="104" t="s">
        <v>101</v>
      </c>
      <c r="F2" s="104" t="s">
        <v>102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customFormat="false" ht="29.25" hidden="false" customHeight="true" outlineLevel="0" collapsed="false">
      <c r="A3" s="10"/>
      <c r="B3" s="105" t="str">
        <f aca="false">Irányelvek!B2</f>
        <v>Kurzus követelmény</v>
      </c>
      <c r="C3" s="103" t="n">
        <f aca="false">COUNTIFS(Irányelvek!B2:B48,"="&amp;B3,Irányelvek!F2:F48,1)</f>
        <v>0</v>
      </c>
      <c r="D3" s="103" t="n">
        <f aca="false">E3-C3</f>
        <v>8</v>
      </c>
      <c r="E3" s="112" t="n">
        <v>8</v>
      </c>
      <c r="F3" s="107" t="n">
        <f aca="false">C3/E3</f>
        <v>0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customFormat="false" ht="14.25" hidden="false" customHeight="false" outlineLevel="0" collapsed="false">
      <c r="A4" s="10"/>
      <c r="B4" s="105" t="s">
        <v>53</v>
      </c>
      <c r="C4" s="103" t="n">
        <f aca="false">COUNTIFS(Irányelvek!B3:B49,"="&amp;B4,Irányelvek!F3:F49,1)</f>
        <v>0</v>
      </c>
      <c r="D4" s="103" t="n">
        <f aca="false">E4-C4</f>
        <v>17</v>
      </c>
      <c r="E4" s="112" t="n">
        <v>17</v>
      </c>
      <c r="F4" s="107" t="n">
        <f aca="false">C4/E4</f>
        <v>0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customFormat="false" ht="14.25" hidden="false" customHeight="false" outlineLevel="0" collapsed="false">
      <c r="A5" s="10"/>
      <c r="B5" s="105" t="s">
        <v>71</v>
      </c>
      <c r="C5" s="103" t="n">
        <f aca="false">COUNTIFS(Irányelvek!B4:B50,"="&amp;B5,Irányelvek!F4:F50,1)</f>
        <v>0</v>
      </c>
      <c r="D5" s="103" t="n">
        <f aca="false">E5-C5</f>
        <v>9</v>
      </c>
      <c r="E5" s="112" t="n">
        <v>9</v>
      </c>
      <c r="F5" s="107" t="n">
        <f aca="false">C5/E5</f>
        <v>0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customFormat="false" ht="14.25" hidden="false" customHeight="false" outlineLevel="0" collapsed="false">
      <c r="A6" s="10"/>
      <c r="B6" s="105" t="s">
        <v>81</v>
      </c>
      <c r="C6" s="103" t="n">
        <f aca="false">COUNTIFS(Irányelvek!B5:B51,"="&amp;B6,Irányelvek!F5:F51,1)</f>
        <v>0</v>
      </c>
      <c r="D6" s="103" t="n">
        <f aca="false">E6-C6</f>
        <v>7</v>
      </c>
      <c r="E6" s="112" t="n">
        <v>7</v>
      </c>
      <c r="F6" s="107" t="n">
        <f aca="false">C6/E6</f>
        <v>0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customFormat="false" ht="14.25" hidden="false" customHeight="false" outlineLevel="0" collapsed="false">
      <c r="A7" s="10"/>
      <c r="B7" s="105" t="s">
        <v>89</v>
      </c>
      <c r="C7" s="103" t="n">
        <f aca="false">COUNTIFS(Irányelvek!B6:B52,"="&amp;B7,Irányelvek!F6:F52,1)</f>
        <v>0</v>
      </c>
      <c r="D7" s="103" t="n">
        <f aca="false">E7-C7</f>
        <v>6</v>
      </c>
      <c r="E7" s="112" t="n">
        <v>6</v>
      </c>
      <c r="F7" s="107" t="n">
        <f aca="false">C7/E7</f>
        <v>0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customFormat="false" ht="14.25" hidden="false" customHeight="false" outlineLevel="0" collapsed="false">
      <c r="A8" s="10"/>
      <c r="B8" s="108" t="s">
        <v>103</v>
      </c>
      <c r="C8" s="109" t="n">
        <f aca="false">SUM(C3:C7)</f>
        <v>0</v>
      </c>
      <c r="D8" s="109" t="n">
        <f aca="false">SUM(D3:D7)</f>
        <v>47</v>
      </c>
      <c r="E8" s="109" t="n">
        <f aca="false">SUM(E3:E7)</f>
        <v>47</v>
      </c>
      <c r="F8" s="107" t="n">
        <f aca="false">C8/E8</f>
        <v>0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customFormat="false" ht="14.25" hidden="false" customHeight="false" outlineLevel="0" collapsed="false">
      <c r="A9" s="10"/>
      <c r="B9" s="110"/>
      <c r="C9" s="110"/>
      <c r="D9" s="110"/>
      <c r="E9" s="110"/>
      <c r="F9" s="1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customFormat="false" ht="14.25" hidden="false" customHeight="false" outlineLevel="0" collapsed="false">
      <c r="A10" s="10"/>
      <c r="B10" s="110"/>
      <c r="C10" s="110"/>
      <c r="D10" s="110"/>
      <c r="E10" s="110"/>
      <c r="F10" s="1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customFormat="false" ht="14.25" hidden="false" customHeight="false" outlineLevel="0" collapsed="false">
      <c r="A11" s="10"/>
      <c r="B11" s="110"/>
      <c r="C11" s="110"/>
      <c r="D11" s="110"/>
      <c r="E11" s="110"/>
      <c r="F11" s="1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customFormat="false" ht="14.25" hidden="false" customHeight="false" outlineLevel="0" collapsed="false">
      <c r="A12" s="10"/>
      <c r="B12" s="110"/>
      <c r="C12" s="110"/>
      <c r="D12" s="110"/>
      <c r="E12" s="110"/>
      <c r="F12" s="1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customFormat="false" ht="14.25" hidden="false" customHeight="false" outlineLevel="0" collapsed="false">
      <c r="A13" s="10"/>
      <c r="B13" s="110"/>
      <c r="C13" s="110"/>
      <c r="D13" s="110"/>
      <c r="E13" s="110"/>
      <c r="F13" s="1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customFormat="false" ht="14.25" hidden="false" customHeight="false" outlineLevel="0" collapsed="false">
      <c r="A14" s="10"/>
      <c r="B14" s="110"/>
      <c r="C14" s="110"/>
      <c r="D14" s="110"/>
      <c r="E14" s="110"/>
      <c r="F14" s="1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customFormat="false" ht="14.25" hidden="false" customHeight="false" outlineLevel="0" collapsed="false">
      <c r="A15" s="10"/>
      <c r="B15" s="110"/>
      <c r="C15" s="110"/>
      <c r="D15" s="110"/>
      <c r="E15" s="110"/>
      <c r="F15" s="1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customFormat="false" ht="14.25" hidden="false" customHeight="false" outlineLevel="0" collapsed="false">
      <c r="A16" s="10"/>
      <c r="B16" s="110"/>
      <c r="C16" s="110"/>
      <c r="D16" s="110"/>
      <c r="E16" s="110"/>
      <c r="F16" s="1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customFormat="false" ht="14.25" hidden="false" customHeight="false" outlineLevel="0" collapsed="false">
      <c r="A17" s="10"/>
      <c r="B17" s="110"/>
      <c r="C17" s="110"/>
      <c r="D17" s="110"/>
      <c r="E17" s="110"/>
      <c r="F17" s="1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customFormat="false" ht="14.25" hidden="false" customHeight="false" outlineLevel="0" collapsed="false">
      <c r="A18" s="10"/>
      <c r="B18" s="110"/>
      <c r="C18" s="110"/>
      <c r="D18" s="110"/>
      <c r="E18" s="110"/>
      <c r="F18" s="1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customFormat="false" ht="14.25" hidden="false" customHeight="false" outlineLevel="0" collapsed="false">
      <c r="A19" s="10"/>
      <c r="B19" s="110"/>
      <c r="C19" s="110"/>
      <c r="D19" s="110"/>
      <c r="E19" s="110"/>
      <c r="F19" s="1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customFormat="false" ht="14.25" hidden="false" customHeight="false" outlineLevel="0" collapsed="false">
      <c r="A20" s="10"/>
      <c r="B20" s="110"/>
      <c r="C20" s="110"/>
      <c r="D20" s="110"/>
      <c r="E20" s="110"/>
      <c r="F20" s="1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customFormat="false" ht="14.25" hidden="false" customHeight="false" outlineLevel="0" collapsed="false">
      <c r="A21" s="10"/>
      <c r="B21" s="110"/>
      <c r="C21" s="110"/>
      <c r="D21" s="110"/>
      <c r="E21" s="110"/>
      <c r="F21" s="1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customFormat="false" ht="14.25" hidden="false" customHeight="false" outlineLevel="0" collapsed="false">
      <c r="A22" s="10"/>
      <c r="B22" s="110"/>
      <c r="C22" s="110"/>
      <c r="D22" s="110"/>
      <c r="E22" s="110"/>
      <c r="F22" s="1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customFormat="false" ht="14.25" hidden="false" customHeight="false" outlineLevel="0" collapsed="false">
      <c r="A23" s="10"/>
      <c r="B23" s="110"/>
      <c r="C23" s="110"/>
      <c r="D23" s="110"/>
      <c r="E23" s="110"/>
      <c r="F23" s="1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customFormat="false" ht="14.25" hidden="false" customHeight="false" outlineLevel="0" collapsed="false">
      <c r="A24" s="10"/>
      <c r="B24" s="110"/>
      <c r="C24" s="110"/>
      <c r="D24" s="110"/>
      <c r="E24" s="110"/>
      <c r="F24" s="1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customFormat="false" ht="14.25" hidden="false" customHeight="false" outlineLevel="0" collapsed="false">
      <c r="A25" s="10"/>
      <c r="B25" s="110"/>
      <c r="C25" s="110"/>
      <c r="D25" s="110"/>
      <c r="E25" s="110"/>
      <c r="F25" s="111" t="s">
        <v>104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customFormat="false" ht="14.25" hidden="false" customHeight="false" outlineLevel="0" collapsed="false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customFormat="false" ht="14.25" hidden="false" customHeight="false" outlineLevel="0" collapsed="false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customFormat="false" ht="14.25" hidden="false" customHeight="false" outlineLevel="0" collapsed="false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customFormat="false" ht="14.25" hidden="false" customHeight="false" outlineLevel="0" collapsed="false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customFormat="false" ht="14.25" hidden="false" customHeight="false" outlineLevel="0" collapsed="false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customFormat="false" ht="14.25" hidden="false" customHeight="false" outlineLevel="0" collapsed="false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customFormat="false" ht="14.25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customFormat="false" ht="14.25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customFormat="false" ht="14.25" hidden="false" customHeight="false" outlineLevel="0" collapsed="false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customFormat="false" ht="14.25" hidden="false" customHeight="false" outlineLevel="0" collapsed="false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customFormat="false" ht="14.25" hidden="false" customHeight="false" outlineLevel="0" collapsed="false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customFormat="false" ht="14.25" hidden="false" customHeight="false" outlineLevel="0" collapsed="false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customFormat="false" ht="14.25" hidden="false" customHeight="false" outlineLevel="0" collapsed="false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customFormat="false" ht="14.25" hidden="false" customHeight="false" outlineLevel="0" collapsed="false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customFormat="false" ht="14.25" hidden="false" customHeight="false" outlineLevel="0" collapsed="false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customFormat="false" ht="14.25" hidden="false" customHeight="false" outlineLevel="0" collapsed="false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customFormat="false" ht="14.25" hidden="false" customHeight="false" outlineLevel="0" collapsed="false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customFormat="false" ht="14.25" hidden="false" customHeight="false" outlineLevel="0" collapsed="false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customFormat="false" ht="14.25" hidden="false" customHeight="false" outlineLevel="0" collapsed="false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customFormat="false" ht="14.25" hidden="false" customHeight="false" outlineLevel="0" collapsed="false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customFormat="false" ht="14.25" hidden="false" customHeight="false" outlineLevel="0" collapsed="false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customFormat="false" ht="14.25" hidden="false" customHeight="false" outlineLevel="0" collapsed="false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customFormat="false" ht="14.25" hidden="false" customHeight="false" outlineLevel="0" collapsed="false">
      <c r="A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</sheetData>
  <sheetProtection algorithmName="SHA-512" hashValue="I+7sN4HvMSTKgOtRefVfjk7ndfKD6AnUdXvpK9hFfpfERzuRboMbDlQbpFNsvhcwgvwt0VS08C0u2XiLY1nJpw==" saltValue="hctcm5Erf6D3ndSTOcr6Nw==" spinCount="100000" sheet="true" objects="true" scenarios="true"/>
  <mergeCells count="1">
    <mergeCell ref="B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13" width="9.11"/>
    <col collapsed="false" customWidth="true" hidden="false" outlineLevel="0" max="3" min="3" style="0" width="11.66"/>
    <col collapsed="false" customWidth="true" hidden="false" outlineLevel="0" max="4" min="4" style="0" width="17.67"/>
    <col collapsed="false" customWidth="true" hidden="false" outlineLevel="0" max="7" min="7" style="0" width="16.44"/>
    <col collapsed="false" customWidth="true" hidden="false" outlineLevel="0" max="8" min="8" style="0" width="13.66"/>
    <col collapsed="false" customWidth="true" hidden="false" outlineLevel="0" max="13" min="13" style="0" width="13.33"/>
  </cols>
  <sheetData>
    <row r="1" customFormat="false" ht="14.25" hidden="false" customHeight="false" outlineLevel="0" collapsed="false">
      <c r="B1" s="114" t="s">
        <v>106</v>
      </c>
      <c r="C1" s="115"/>
      <c r="D1" s="115"/>
    </row>
    <row r="2" customFormat="false" ht="14.25" hidden="false" customHeight="false" outlineLevel="0" collapsed="false">
      <c r="B2" s="58"/>
      <c r="C2" s="58" t="n">
        <f aca="false">Fedőlap!D11</f>
        <v>100</v>
      </c>
      <c r="D2" s="58"/>
    </row>
    <row r="3" customFormat="false" ht="14.25" hidden="false" customHeight="false" outlineLevel="0" collapsed="false">
      <c r="B3" s="116" t="n">
        <v>0.49</v>
      </c>
      <c r="C3" s="117" t="n">
        <v>-100</v>
      </c>
      <c r="D3" s="58" t="s">
        <v>107</v>
      </c>
      <c r="H3" s="0" t="n">
        <v>56</v>
      </c>
      <c r="I3" s="0" t="n">
        <v>29</v>
      </c>
      <c r="J3" s="0" t="n">
        <f aca="false">(H3-I3)*16/56</f>
        <v>7.71428571428571</v>
      </c>
    </row>
    <row r="4" customFormat="false" ht="14.25" hidden="false" customHeight="false" outlineLevel="0" collapsed="false">
      <c r="B4" s="116" t="n">
        <v>0.62</v>
      </c>
      <c r="C4" s="117" t="n">
        <f aca="false">ROUNDDOWN($C$2*B3+1,0)</f>
        <v>50</v>
      </c>
      <c r="D4" s="58" t="s">
        <v>108</v>
      </c>
      <c r="H4" s="0" t="n">
        <f aca="false">H3/2</f>
        <v>28</v>
      </c>
    </row>
    <row r="5" customFormat="false" ht="14.25" hidden="false" customHeight="false" outlineLevel="0" collapsed="false">
      <c r="B5" s="116" t="n">
        <v>0.75</v>
      </c>
      <c r="C5" s="117" t="n">
        <f aca="false">ROUNDDOWN($C$2*B4+1,0)</f>
        <v>63</v>
      </c>
      <c r="D5" s="58" t="s">
        <v>109</v>
      </c>
    </row>
    <row r="6" customFormat="false" ht="14.25" hidden="false" customHeight="false" outlineLevel="0" collapsed="false">
      <c r="B6" s="116" t="n">
        <v>0.88</v>
      </c>
      <c r="C6" s="117" t="n">
        <f aca="false">ROUNDDOWN($C$2*B5+1,0)</f>
        <v>76</v>
      </c>
      <c r="D6" s="58" t="s">
        <v>110</v>
      </c>
    </row>
    <row r="7" customFormat="false" ht="14.25" hidden="false" customHeight="false" outlineLevel="0" collapsed="false">
      <c r="B7" s="116" t="n">
        <v>1</v>
      </c>
      <c r="C7" s="117" t="n">
        <f aca="false">ROUNDDOWN($C$2*B6+1,0)</f>
        <v>89</v>
      </c>
      <c r="D7" s="58" t="s">
        <v>111</v>
      </c>
    </row>
    <row r="8" customFormat="false" ht="14.25" hidden="false" customHeight="false" outlineLevel="0" collapsed="false">
      <c r="D8" s="118"/>
    </row>
    <row r="9" customFormat="false" ht="14.25" hidden="false" customHeight="false" outlineLevel="0" collapsed="false">
      <c r="D9" s="0" t="b">
        <f aca="false">TRUE()</f>
        <v>1</v>
      </c>
    </row>
    <row r="10" customFormat="false" ht="14.25" hidden="false" customHeight="false" outlineLevel="0" collapsed="false">
      <c r="D10" s="0" t="b">
        <f aca="false">FALSE()</f>
        <v>0</v>
      </c>
    </row>
    <row r="19" customFormat="false" ht="14.25" hidden="false" customHeight="false" outlineLevel="0" collapsed="false">
      <c r="B19" s="53"/>
    </row>
  </sheetData>
  <sheetProtection algorithmName="SHA-512" hashValue="a7Eqtq3iOZ4hTj4nryPMNp87EM3FQtpjFkZ43D03OFnYPuywFJDLM4QCkvj9GszQsa35900O5ybtvg5psWqIuw==" saltValue="1vdN5pm7dl6FviOZ6vza4A==" spinCount="100000" sheet="tru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  <Company>elte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2011-03-17T10:44:48Z</dcterms:created>
  <dc:creator>ata</dc:creator>
  <dc:description/>
  <dc:language>en-US</dc:language>
  <cp:lastModifiedBy/>
  <dcterms:modified xsi:type="dcterms:W3CDTF">2025-05-11T00:27:58Z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