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652\Documents\Projects\Energy-Management-Live-Dashboard\project\"/>
    </mc:Choice>
  </mc:AlternateContent>
  <xr:revisionPtr revIDLastSave="0" documentId="13_ncr:1_{FF66582C-E6F9-4452-9285-15C3129F9908}" xr6:coauthVersionLast="47" xr6:coauthVersionMax="47" xr10:uidLastSave="{00000000-0000-0000-0000-000000000000}"/>
  <bookViews>
    <workbookView xWindow="-108" yWindow="-108" windowWidth="23256" windowHeight="12576" firstSheet="1" activeTab="5" xr2:uid="{69947EFB-DC37-4D21-8796-D405335F5802}"/>
  </bookViews>
  <sheets>
    <sheet name="Sheet1" sheetId="2" r:id="rId1"/>
    <sheet name="GroundFloor" sheetId="3" r:id="rId2"/>
    <sheet name="FirstFloor" sheetId="4" r:id="rId3"/>
    <sheet name="SecondFloor" sheetId="5" r:id="rId4"/>
    <sheet name="ThirdFloor" sheetId="6" r:id="rId5"/>
    <sheet name="RegGround" sheetId="7" r:id="rId6"/>
    <sheet name="RegFirst" sheetId="8" r:id="rId7"/>
    <sheet name="RegSecond" sheetId="9" r:id="rId8"/>
    <sheet name="RegThird" sheetId="10" r:id="rId9"/>
    <sheet name="Feuil5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C6" i="3"/>
  <c r="E7" i="6"/>
  <c r="E6" i="6"/>
  <c r="D7" i="6"/>
  <c r="D6" i="6"/>
  <c r="C7" i="6"/>
  <c r="C6" i="6"/>
  <c r="B7" i="6"/>
  <c r="B6" i="6"/>
  <c r="E7" i="5"/>
  <c r="E6" i="5"/>
  <c r="D7" i="5"/>
  <c r="D6" i="5"/>
  <c r="C7" i="5"/>
  <c r="C6" i="5"/>
  <c r="B7" i="5"/>
  <c r="B6" i="5"/>
  <c r="I7" i="4"/>
  <c r="I6" i="4"/>
  <c r="H7" i="4"/>
  <c r="H6" i="4"/>
  <c r="G7" i="4"/>
  <c r="G6" i="4"/>
  <c r="F7" i="4"/>
  <c r="F6" i="4"/>
  <c r="E7" i="4"/>
  <c r="E6" i="4"/>
  <c r="D7" i="4"/>
  <c r="D6" i="4"/>
  <c r="C7" i="4"/>
  <c r="C6" i="4"/>
  <c r="B7" i="4"/>
  <c r="B6" i="4"/>
  <c r="G13" i="3"/>
  <c r="G12" i="3"/>
  <c r="G11" i="3"/>
  <c r="G10" i="3"/>
  <c r="G8" i="3"/>
  <c r="G7" i="3"/>
  <c r="F13" i="3"/>
  <c r="F12" i="3"/>
  <c r="F11" i="3"/>
  <c r="F10" i="3"/>
  <c r="F8" i="3"/>
  <c r="F7" i="3"/>
  <c r="E7" i="3"/>
  <c r="E6" i="3"/>
  <c r="D7" i="3"/>
  <c r="D6" i="3"/>
  <c r="B7" i="3"/>
  <c r="B6" i="3"/>
</calcChain>
</file>

<file path=xl/sharedStrings.xml><?xml version="1.0" encoding="utf-8"?>
<sst xmlns="http://schemas.openxmlformats.org/spreadsheetml/2006/main" count="94" uniqueCount="40">
  <si>
    <t>consumption</t>
  </si>
  <si>
    <t>costs</t>
  </si>
  <si>
    <t>Month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</si>
  <si>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</si>
  <si>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</si>
  <si>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</si>
  <si>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</si>
  <si>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</si>
  <si>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</si>
  <si>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</si>
  <si>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</si>
  <si>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</si>
  <si>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</si>
  <si>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</si>
  <si>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</si>
  <si>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consumption(666)</t>
  </si>
  <si>
    <t>cost(666)</t>
  </si>
  <si>
    <t>consumption(667)</t>
  </si>
  <si>
    <t>cost(667)</t>
  </si>
  <si>
    <t>consumption(668)</t>
  </si>
  <si>
    <t>cost(668)</t>
  </si>
  <si>
    <t>consumption(670)</t>
  </si>
  <si>
    <t>cost(670)</t>
  </si>
  <si>
    <t>consumption(669)</t>
  </si>
  <si>
    <t>cost(669)</t>
  </si>
  <si>
    <t>consumption(659)</t>
  </si>
  <si>
    <t>cost(659)</t>
  </si>
  <si>
    <t>consumption(658)</t>
  </si>
  <si>
    <t>cost(658)</t>
  </si>
  <si>
    <t>consumption(672)</t>
  </si>
  <si>
    <t>cost(672)</t>
  </si>
  <si>
    <t>consumption(671)</t>
  </si>
  <si>
    <t>cost(671)</t>
  </si>
  <si>
    <t>consumption(673)</t>
  </si>
  <si>
    <t>cost(673)</t>
  </si>
  <si>
    <t>consumption(674)</t>
  </si>
  <si>
    <t>cost(674)</t>
  </si>
  <si>
    <t>HDD 18</t>
  </si>
  <si>
    <t>HDD 18(667)</t>
  </si>
  <si>
    <t>HDD 18(666)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</si>
</sst>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TND]\ * #,##0.00_);_([$TND]\ * \(#,##0.00\);_([$TND]\ 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49" fontId="2" fillId="2" borderId="1" xfId="0" applyNumberFormat="1" applyFont="1" applyFill="1" applyBorder="1" applyAlignment="1">
      <alignment wrapText="1"/>
    </xf>
    <xf numFmtId="49" fontId="0" fillId="0" borderId="0" xfId="0" applyNumberFormat="1"/>
    <xf numFmtId="49" fontId="0" fillId="0" borderId="0" xfId="2" applyNumberFormat="1" applyFont="1"/>
    <xf numFmtId="1" fontId="0" fillId="0" borderId="0" xfId="0" applyNumberFormat="1"/>
    <xf numFmtId="3" fontId="5" fillId="0" borderId="1" xfId="0" applyNumberFormat="1" applyFont="1" applyBorder="1"/>
    <xf numFmtId="3" fontId="5" fillId="3" borderId="1" xfId="0" applyNumberFormat="1" applyFont="1" applyFill="1" applyBorder="1"/>
    <xf numFmtId="0" fontId="5" fillId="0" borderId="1" xfId="0" applyFont="1" applyBorder="1"/>
    <xf numFmtId="0" fontId="5" fillId="3" borderId="2" xfId="0" applyFont="1" applyFill="1" applyBorder="1"/>
    <xf numFmtId="0" fontId="5" fillId="0" borderId="2" xfId="0" applyFont="1" applyBorder="1"/>
    <xf numFmtId="3" fontId="5" fillId="3" borderId="2" xfId="0" applyNumberFormat="1" applyFont="1" applyFill="1" applyBorder="1"/>
    <xf numFmtId="0" fontId="5" fillId="4" borderId="2" xfId="0" applyFont="1" applyFill="1" applyBorder="1"/>
    <xf numFmtId="3" fontId="5" fillId="0" borderId="2" xfId="0" applyNumberFormat="1" applyFont="1" applyBorder="1"/>
    <xf numFmtId="3" fontId="5" fillId="4" borderId="2" xfId="0" applyNumberFormat="1" applyFont="1" applyFill="1" applyBorder="1"/>
    <xf numFmtId="3" fontId="5" fillId="0" borderId="3" xfId="0" applyNumberFormat="1" applyFont="1" applyBorder="1"/>
    <xf numFmtId="3" fontId="5" fillId="0" borderId="4" xfId="0" applyNumberFormat="1" applyFont="1" applyFill="1" applyBorder="1"/>
    <xf numFmtId="3" fontId="0" fillId="0" borderId="0" xfId="0" applyNumberFormat="1"/>
    <xf numFmtId="3" fontId="4" fillId="5" borderId="2" xfId="0" applyNumberFormat="1" applyFont="1" applyFill="1" applyBorder="1"/>
    <xf numFmtId="3" fontId="3" fillId="6" borderId="2" xfId="0" applyNumberFormat="1" applyFont="1" applyFill="1" applyBorder="1"/>
    <xf numFmtId="3" fontId="5" fillId="0" borderId="0" xfId="0" applyNumberFormat="1" applyFont="1" applyFill="1" applyBorder="1"/>
    <xf numFmtId="3" fontId="5" fillId="3" borderId="4" xfId="0" applyNumberFormat="1" applyFont="1" applyFill="1" applyBorder="1"/>
    <xf numFmtId="3" fontId="5" fillId="7" borderId="2" xfId="0" applyNumberFormat="1" applyFont="1" applyFill="1" applyBorder="1"/>
    <xf numFmtId="3" fontId="0" fillId="0" borderId="2" xfId="0" applyNumberFormat="1" applyBorder="1"/>
    <xf numFmtId="3" fontId="0" fillId="8" borderId="2" xfId="0" applyNumberFormat="1" applyFill="1" applyBorder="1"/>
    <xf numFmtId="3" fontId="0" fillId="0" borderId="4" xfId="0" applyNumberFormat="1" applyFill="1" applyBorder="1"/>
    <xf numFmtId="164" fontId="5" fillId="3" borderId="2" xfId="2" applyNumberFormat="1" applyFont="1" applyFill="1" applyBorder="1"/>
    <xf numFmtId="164" fontId="5" fillId="0" borderId="2" xfId="2" applyNumberFormat="1" applyFont="1" applyBorder="1"/>
    <xf numFmtId="164" fontId="5" fillId="4" borderId="2" xfId="2" applyNumberFormat="1" applyFont="1" applyFill="1" applyBorder="1"/>
    <xf numFmtId="164" fontId="5" fillId="0" borderId="1" xfId="0" applyNumberFormat="1" applyFont="1" applyBorder="1"/>
    <xf numFmtId="164" fontId="5" fillId="3" borderId="1" xfId="0" applyNumberFormat="1" applyFont="1" applyFill="1" applyBorder="1"/>
    <xf numFmtId="164" fontId="5" fillId="0" borderId="2" xfId="0" applyNumberFormat="1" applyFont="1" applyBorder="1"/>
    <xf numFmtId="164" fontId="5" fillId="3" borderId="2" xfId="0" applyNumberFormat="1" applyFont="1" applyFill="1" applyBorder="1"/>
    <xf numFmtId="0" fontId="6" fillId="0" borderId="0" xfId="0" applyFont="1"/>
    <xf numFmtId="0" fontId="0" fillId="0" borderId="0" xfId="0" applyAlignment="1">
      <alignment horizontal="center"/>
    </xf>
    <xf numFmtId="1" fontId="5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32C2-C88D-405C-A6CF-24916F88186D}">
  <dimension ref="A1:C13"/>
  <sheetViews>
    <sheetView workbookViewId="0">
      <selection activeCell="B2" sqref="B2"/>
    </sheetView>
  </sheetViews>
  <sheetFormatPr defaultColWidth="8.88671875" defaultRowHeight="14.4" x14ac:dyDescent="0.3"/>
  <cols>
    <col min="1" max="1" width="15.33203125" customWidth="1"/>
    <col min="2" max="2" width="31.6640625" customWidth="1"/>
    <col min="3" max="3" width="8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6">
        <v>22271</v>
      </c>
      <c r="B2" s="1">
        <v>8949.3819999999996</v>
      </c>
      <c r="C2" s="3" t="s">
        <v>3</v>
      </c>
    </row>
    <row r="3" spans="1:3" x14ac:dyDescent="0.3">
      <c r="A3" s="6">
        <v>25910</v>
      </c>
      <c r="B3" s="2">
        <v>10548.022999999999</v>
      </c>
      <c r="C3" s="3" t="s">
        <v>4</v>
      </c>
    </row>
    <row r="4" spans="1:3" x14ac:dyDescent="0.3">
      <c r="A4" s="6">
        <v>25137</v>
      </c>
      <c r="B4" s="2">
        <v>9633.7139999999999</v>
      </c>
      <c r="C4" s="3" t="s">
        <v>5</v>
      </c>
    </row>
    <row r="5" spans="1:3" x14ac:dyDescent="0.3">
      <c r="A5" s="6">
        <v>17235</v>
      </c>
      <c r="B5" s="2">
        <v>6983.15</v>
      </c>
      <c r="C5" s="3" t="s">
        <v>6</v>
      </c>
    </row>
    <row r="6" spans="1:3" x14ac:dyDescent="0.3">
      <c r="A6" s="6">
        <v>22392</v>
      </c>
      <c r="B6" s="2">
        <v>9534.6489999999994</v>
      </c>
      <c r="C6" s="4" t="s">
        <v>7</v>
      </c>
    </row>
    <row r="7" spans="1:3" x14ac:dyDescent="0.3">
      <c r="A7" s="6">
        <v>17832</v>
      </c>
      <c r="B7" s="2">
        <v>5574.0680000000002</v>
      </c>
      <c r="C7" s="4" t="s">
        <v>8</v>
      </c>
    </row>
    <row r="8" spans="1:3" x14ac:dyDescent="0.3">
      <c r="A8" s="6">
        <v>22290</v>
      </c>
      <c r="B8" s="2">
        <v>6967.585</v>
      </c>
      <c r="C8" s="4" t="s">
        <v>9</v>
      </c>
    </row>
    <row r="9" spans="1:3" x14ac:dyDescent="0.3">
      <c r="A9" s="6">
        <v>32607</v>
      </c>
      <c r="B9" s="2">
        <v>14150.197</v>
      </c>
      <c r="C9" s="5" t="s">
        <v>10</v>
      </c>
    </row>
    <row r="10" spans="1:3" x14ac:dyDescent="0.3">
      <c r="A10" s="6">
        <v>33581</v>
      </c>
      <c r="B10" s="2">
        <v>14868.605</v>
      </c>
      <c r="C10" s="4" t="s">
        <v>11</v>
      </c>
    </row>
    <row r="11" spans="1:3" x14ac:dyDescent="0.3">
      <c r="A11" s="6">
        <v>44683</v>
      </c>
      <c r="B11" s="2">
        <v>20095.864000000001</v>
      </c>
      <c r="C11" s="4" t="s">
        <v>12</v>
      </c>
    </row>
    <row r="12" spans="1:3" x14ac:dyDescent="0.3">
      <c r="A12" s="6">
        <v>37845</v>
      </c>
      <c r="B12" s="2">
        <v>17422.364000000001</v>
      </c>
      <c r="C12" s="4" t="s">
        <v>13</v>
      </c>
    </row>
    <row r="13" spans="1:3" x14ac:dyDescent="0.3">
      <c r="A13" s="6">
        <v>25246</v>
      </c>
      <c r="B13" s="2">
        <v>11502.864</v>
      </c>
      <c r="C13" s="4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F231-6759-4461-8866-2855E782EE1A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5845-8CD7-4FFC-85D9-6CA9C6EA1B64}">
  <dimension ref="A1:G13"/>
  <sheetViews>
    <sheetView workbookViewId="0">
      <selection activeCell="G3" sqref="G3"/>
    </sheetView>
  </sheetViews>
  <sheetFormatPr defaultColWidth="8.88671875" defaultRowHeight="14.4" x14ac:dyDescent="0.3"/>
  <cols>
    <col min="2" max="2" width="16.33203125" customWidth="1"/>
    <col min="3" max="3" width="16.6640625" bestFit="1" customWidth="1"/>
    <col min="4" max="4" width="16.33203125" customWidth="1"/>
    <col min="5" max="5" width="15.33203125" bestFit="1" customWidth="1"/>
    <col min="6" max="6" width="17.5546875" customWidth="1"/>
    <col min="7" max="7" width="15.33203125" bestFit="1" customWidth="1"/>
  </cols>
  <sheetData>
    <row r="1" spans="1:7" x14ac:dyDescent="0.3">
      <c r="A1" t="s">
        <v>2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s="34" t="s">
        <v>20</v>
      </c>
    </row>
    <row r="2" spans="1:7" x14ac:dyDescent="0.3">
      <c r="A2" s="3" t="s">
        <v>3</v>
      </c>
      <c r="B2" s="7">
        <v>4338</v>
      </c>
      <c r="C2" s="30">
        <v>1772</v>
      </c>
      <c r="D2" s="10">
        <v>559</v>
      </c>
      <c r="E2" s="27">
        <v>365500</v>
      </c>
      <c r="F2" s="9">
        <v>442</v>
      </c>
      <c r="G2" s="32">
        <v>145000</v>
      </c>
    </row>
    <row r="3" spans="1:7" x14ac:dyDescent="0.3">
      <c r="A3" s="3" t="s">
        <v>4</v>
      </c>
      <c r="B3" s="7">
        <v>4677</v>
      </c>
      <c r="C3" s="30">
        <v>1913</v>
      </c>
      <c r="D3" s="11">
        <v>448</v>
      </c>
      <c r="E3" s="28">
        <v>166500</v>
      </c>
      <c r="F3" s="11">
        <v>311</v>
      </c>
      <c r="G3" s="32">
        <v>99000</v>
      </c>
    </row>
    <row r="4" spans="1:7" x14ac:dyDescent="0.3">
      <c r="A4" s="3" t="s">
        <v>5</v>
      </c>
      <c r="B4" s="7">
        <v>3101</v>
      </c>
      <c r="C4" s="30">
        <v>1262</v>
      </c>
      <c r="D4" s="11">
        <v>226</v>
      </c>
      <c r="E4" s="28">
        <v>168000</v>
      </c>
      <c r="F4" s="11">
        <v>413</v>
      </c>
      <c r="G4" s="32">
        <v>135000</v>
      </c>
    </row>
    <row r="5" spans="1:7" x14ac:dyDescent="0.3">
      <c r="A5" s="3" t="s">
        <v>6</v>
      </c>
      <c r="B5" s="7">
        <v>4214</v>
      </c>
      <c r="C5" s="30">
        <v>1725</v>
      </c>
      <c r="D5" s="11">
        <v>361</v>
      </c>
      <c r="E5" s="28">
        <v>168000</v>
      </c>
      <c r="F5" s="11">
        <v>204</v>
      </c>
      <c r="G5" s="32">
        <v>68000</v>
      </c>
    </row>
    <row r="6" spans="1:7" x14ac:dyDescent="0.3">
      <c r="A6" s="4" t="s">
        <v>7</v>
      </c>
      <c r="B6" s="8">
        <f>6948/2.25</f>
        <v>3088</v>
      </c>
      <c r="C6" s="31">
        <f>1280/2.25</f>
        <v>568.88888888888891</v>
      </c>
      <c r="D6" s="12">
        <f>719/2.25</f>
        <v>319.55555555555554</v>
      </c>
      <c r="E6" s="27">
        <f>965000/2.25</f>
        <v>428888.88888888888</v>
      </c>
      <c r="F6" s="11">
        <v>410</v>
      </c>
      <c r="G6" s="32">
        <v>134000</v>
      </c>
    </row>
    <row r="7" spans="1:7" x14ac:dyDescent="0.3">
      <c r="A7" s="4" t="s">
        <v>8</v>
      </c>
      <c r="B7" s="8">
        <f>6948/1.8</f>
        <v>3860</v>
      </c>
      <c r="C7" s="31">
        <f>1280/1.8</f>
        <v>711.11111111111109</v>
      </c>
      <c r="D7" s="12">
        <f>719/1.8</f>
        <v>399.44444444444446</v>
      </c>
      <c r="E7" s="27">
        <f>965000/1.8</f>
        <v>536111.11111111112</v>
      </c>
      <c r="F7" s="12">
        <f>551/2.25</f>
        <v>244.88888888888889</v>
      </c>
      <c r="G7" s="33">
        <f>176271/2.25</f>
        <v>78342.666666666672</v>
      </c>
    </row>
    <row r="8" spans="1:7" x14ac:dyDescent="0.3">
      <c r="A8" s="4" t="s">
        <v>9</v>
      </c>
      <c r="B8" s="7">
        <v>4038</v>
      </c>
      <c r="C8" s="30">
        <v>1856</v>
      </c>
      <c r="D8" s="12">
        <v>1009</v>
      </c>
      <c r="E8" s="27">
        <v>418000</v>
      </c>
      <c r="F8" s="12">
        <f>551/1.8</f>
        <v>306.11111111111109</v>
      </c>
      <c r="G8" s="33">
        <f>176271/1.8</f>
        <v>97928.333333333328</v>
      </c>
    </row>
    <row r="9" spans="1:7" x14ac:dyDescent="0.3">
      <c r="A9" s="5" t="s">
        <v>10</v>
      </c>
      <c r="B9" s="7">
        <v>4612</v>
      </c>
      <c r="C9" s="30">
        <v>2126</v>
      </c>
      <c r="D9" s="11">
        <v>983</v>
      </c>
      <c r="E9" s="28">
        <v>406500</v>
      </c>
      <c r="F9" s="14">
        <v>2083</v>
      </c>
      <c r="G9" s="32">
        <v>923000</v>
      </c>
    </row>
    <row r="10" spans="1:7" x14ac:dyDescent="0.3">
      <c r="A10" s="4" t="s">
        <v>11</v>
      </c>
      <c r="B10" s="8">
        <v>8148</v>
      </c>
      <c r="C10" s="31">
        <v>3793</v>
      </c>
      <c r="D10" s="12">
        <v>1052</v>
      </c>
      <c r="E10" s="27">
        <v>440500</v>
      </c>
      <c r="F10" s="10">
        <f t="shared" ref="F10:F12" si="0">383/4</f>
        <v>95.75</v>
      </c>
      <c r="G10" s="33">
        <f t="shared" ref="G10:G12" si="1">625459/4</f>
        <v>156364.75</v>
      </c>
    </row>
    <row r="11" spans="1:7" x14ac:dyDescent="0.3">
      <c r="A11" s="4" t="s">
        <v>12</v>
      </c>
      <c r="B11" s="8">
        <v>6691</v>
      </c>
      <c r="C11" s="31">
        <v>3106</v>
      </c>
      <c r="D11" s="13">
        <v>661</v>
      </c>
      <c r="E11" s="29">
        <v>255000</v>
      </c>
      <c r="F11" s="10">
        <f t="shared" si="0"/>
        <v>95.75</v>
      </c>
      <c r="G11" s="33">
        <f t="shared" si="1"/>
        <v>156364.75</v>
      </c>
    </row>
    <row r="12" spans="1:7" x14ac:dyDescent="0.3">
      <c r="A12" s="4" t="s">
        <v>13</v>
      </c>
      <c r="B12" s="7">
        <v>4553</v>
      </c>
      <c r="C12" s="30">
        <v>2098</v>
      </c>
      <c r="D12" s="11">
        <v>460</v>
      </c>
      <c r="E12" s="28">
        <v>178500</v>
      </c>
      <c r="F12" s="10">
        <f t="shared" si="0"/>
        <v>95.75</v>
      </c>
      <c r="G12" s="33">
        <f t="shared" si="1"/>
        <v>156364.75</v>
      </c>
    </row>
    <row r="13" spans="1:7" x14ac:dyDescent="0.3">
      <c r="A13" s="4" t="s">
        <v>14</v>
      </c>
      <c r="B13" s="9">
        <v>3498</v>
      </c>
      <c r="C13" s="30">
        <v>1424</v>
      </c>
      <c r="F13" s="10">
        <f>383/4</f>
        <v>95.75</v>
      </c>
      <c r="G13" s="33">
        <f>625459/4</f>
        <v>156364.75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B78E-9E12-45AE-84DB-9A11F95CF17E}">
  <dimension ref="A1:I13"/>
  <sheetViews>
    <sheetView workbookViewId="0">
      <selection activeCell="E18" sqref="E18"/>
    </sheetView>
  </sheetViews>
  <sheetFormatPr defaultColWidth="8.88671875" defaultRowHeight="14.4" x14ac:dyDescent="0.3"/>
  <cols>
    <col min="2" max="2" width="19.5546875" customWidth="1"/>
    <col min="3" max="3" width="11.5546875" customWidth="1"/>
    <col min="4" max="4" width="16.44140625" customWidth="1"/>
    <col min="6" max="6" width="17.6640625" customWidth="1"/>
    <col min="8" max="8" width="15.109375" customWidth="1"/>
  </cols>
  <sheetData>
    <row r="1" spans="1:9" x14ac:dyDescent="0.3">
      <c r="A1" t="s">
        <v>2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3">
      <c r="A2" s="3" t="s">
        <v>3</v>
      </c>
      <c r="B2" s="14">
        <v>5502</v>
      </c>
      <c r="C2" s="14">
        <v>2264000</v>
      </c>
      <c r="D2" s="14">
        <v>1621</v>
      </c>
      <c r="E2" s="14">
        <v>650000</v>
      </c>
      <c r="F2" s="14">
        <v>3095</v>
      </c>
      <c r="G2" s="14">
        <v>1218000</v>
      </c>
      <c r="H2" s="14">
        <v>2209</v>
      </c>
      <c r="I2" s="14">
        <v>895000</v>
      </c>
    </row>
    <row r="3" spans="1:9" x14ac:dyDescent="0.3">
      <c r="A3" s="3" t="s">
        <v>4</v>
      </c>
      <c r="B3" s="14">
        <v>5389</v>
      </c>
      <c r="C3" s="14">
        <v>2216000</v>
      </c>
      <c r="D3" s="14">
        <v>1955</v>
      </c>
      <c r="E3" s="14">
        <v>790000</v>
      </c>
      <c r="F3" s="14">
        <v>3004</v>
      </c>
      <c r="G3" s="14">
        <v>746000</v>
      </c>
      <c r="H3" s="14">
        <v>2118</v>
      </c>
      <c r="I3" s="14">
        <v>857000</v>
      </c>
    </row>
    <row r="4" spans="1:9" x14ac:dyDescent="0.3">
      <c r="A4" s="3" t="s">
        <v>5</v>
      </c>
      <c r="B4" s="14">
        <v>4672</v>
      </c>
      <c r="C4" s="14">
        <v>1923000</v>
      </c>
      <c r="D4" s="14">
        <v>1175</v>
      </c>
      <c r="E4" s="14">
        <v>467000</v>
      </c>
      <c r="F4" s="14">
        <v>1864</v>
      </c>
      <c r="G4" s="14">
        <v>756000</v>
      </c>
      <c r="H4" s="14">
        <v>1418</v>
      </c>
      <c r="I4" s="14">
        <v>568000</v>
      </c>
    </row>
    <row r="5" spans="1:9" x14ac:dyDescent="0.3">
      <c r="A5" s="3" t="s">
        <v>6</v>
      </c>
      <c r="B5" s="14">
        <v>5993</v>
      </c>
      <c r="C5" s="14">
        <v>2474000</v>
      </c>
      <c r="D5" s="14">
        <v>1731</v>
      </c>
      <c r="E5" s="14">
        <v>698000</v>
      </c>
      <c r="F5" s="14">
        <v>1887</v>
      </c>
      <c r="G5" s="14">
        <v>1116000</v>
      </c>
      <c r="H5" s="14">
        <v>1169</v>
      </c>
      <c r="I5" s="14">
        <v>467000</v>
      </c>
    </row>
    <row r="6" spans="1:9" x14ac:dyDescent="0.3">
      <c r="A6" s="4" t="s">
        <v>7</v>
      </c>
      <c r="B6" s="12">
        <f>10464/2.25</f>
        <v>4650.666666666667</v>
      </c>
      <c r="C6" s="12">
        <f>2338000/2.25</f>
        <v>1039111.1111111111</v>
      </c>
      <c r="D6" s="12">
        <f>2422/2.25</f>
        <v>1076.4444444444443</v>
      </c>
      <c r="E6" s="12">
        <f>1014545/2.25</f>
        <v>450908.88888888888</v>
      </c>
      <c r="F6" s="12">
        <f>2596/2.25</f>
        <v>1153.7777777777778</v>
      </c>
      <c r="G6" s="12">
        <f>1075000/2.25</f>
        <v>477777.77777777775</v>
      </c>
      <c r="H6" s="12">
        <f>3140/2.25</f>
        <v>1395.5555555555557</v>
      </c>
      <c r="I6" s="12">
        <f>1333000/2.25</f>
        <v>592444.4444444445</v>
      </c>
    </row>
    <row r="7" spans="1:9" x14ac:dyDescent="0.3">
      <c r="A7" s="4" t="s">
        <v>8</v>
      </c>
      <c r="B7" s="12">
        <f>10464/1.8</f>
        <v>5813.333333333333</v>
      </c>
      <c r="C7" s="12">
        <f>2338000/1.8</f>
        <v>1298888.8888888888</v>
      </c>
      <c r="D7" s="12">
        <f>2422/1.8</f>
        <v>1345.5555555555554</v>
      </c>
      <c r="E7" s="12">
        <f>1014545/1.8</f>
        <v>563636.11111111112</v>
      </c>
      <c r="F7" s="12">
        <f>2596/1.8</f>
        <v>1442.2222222222222</v>
      </c>
      <c r="G7" s="12">
        <f>1075000/1.8</f>
        <v>597222.22222222225</v>
      </c>
      <c r="H7" s="12">
        <f>3140/1.8</f>
        <v>1744.4444444444443</v>
      </c>
      <c r="I7" s="12">
        <f>1333000/1.8</f>
        <v>740555.5555555555</v>
      </c>
    </row>
    <row r="8" spans="1:9" x14ac:dyDescent="0.3">
      <c r="A8" s="4" t="s">
        <v>9</v>
      </c>
      <c r="B8" s="14">
        <v>6562</v>
      </c>
      <c r="C8" s="14">
        <v>3053000</v>
      </c>
      <c r="D8" s="14">
        <v>1309</v>
      </c>
      <c r="E8" s="14">
        <v>577000</v>
      </c>
      <c r="F8" s="14">
        <v>2876</v>
      </c>
      <c r="G8" s="14">
        <v>1279000</v>
      </c>
      <c r="H8" s="19">
        <v>2914</v>
      </c>
      <c r="I8" s="19">
        <v>1334000</v>
      </c>
    </row>
    <row r="9" spans="1:9" x14ac:dyDescent="0.3">
      <c r="A9" s="5" t="s">
        <v>10</v>
      </c>
      <c r="B9" s="12">
        <v>7240</v>
      </c>
      <c r="C9" s="12">
        <v>3372000</v>
      </c>
      <c r="D9" s="14">
        <v>1731</v>
      </c>
      <c r="E9" s="14">
        <v>776000</v>
      </c>
      <c r="F9" s="14">
        <v>2633</v>
      </c>
      <c r="G9" s="14">
        <v>1193000</v>
      </c>
      <c r="H9" s="19">
        <v>2818</v>
      </c>
      <c r="I9" s="19">
        <v>1288000</v>
      </c>
    </row>
    <row r="10" spans="1:9" x14ac:dyDescent="0.3">
      <c r="A10" s="4" t="s">
        <v>11</v>
      </c>
      <c r="B10" s="12">
        <v>7698</v>
      </c>
      <c r="C10" s="12">
        <v>3588000</v>
      </c>
      <c r="D10" s="12">
        <v>3449</v>
      </c>
      <c r="E10" s="12">
        <v>1585000</v>
      </c>
      <c r="F10" s="12">
        <v>5408</v>
      </c>
      <c r="G10" s="12">
        <v>2502000</v>
      </c>
      <c r="H10" s="20">
        <v>4176</v>
      </c>
      <c r="I10" s="20">
        <v>1929000</v>
      </c>
    </row>
    <row r="11" spans="1:9" x14ac:dyDescent="0.3">
      <c r="A11" s="4" t="s">
        <v>12</v>
      </c>
      <c r="B11" s="14">
        <v>6851</v>
      </c>
      <c r="C11" s="14">
        <v>3189000</v>
      </c>
      <c r="D11" s="12">
        <v>2545</v>
      </c>
      <c r="E11" s="12">
        <v>1160000</v>
      </c>
      <c r="F11" s="12">
        <v>4414</v>
      </c>
      <c r="G11" s="12">
        <v>2033000</v>
      </c>
      <c r="H11" s="20">
        <v>4077</v>
      </c>
      <c r="I11" s="20">
        <v>1882000</v>
      </c>
    </row>
    <row r="12" spans="1:9" x14ac:dyDescent="0.3">
      <c r="A12" s="4" t="s">
        <v>13</v>
      </c>
      <c r="B12" s="16">
        <v>5192</v>
      </c>
      <c r="C12" s="16">
        <v>2407000</v>
      </c>
      <c r="D12" s="14">
        <v>1529</v>
      </c>
      <c r="E12" s="14">
        <v>680000</v>
      </c>
      <c r="F12" s="14">
        <v>2431</v>
      </c>
      <c r="G12" s="14">
        <v>1098000</v>
      </c>
      <c r="H12" s="14">
        <v>2749</v>
      </c>
      <c r="I12" s="14">
        <v>1256000</v>
      </c>
    </row>
    <row r="13" spans="1:9" x14ac:dyDescent="0.3">
      <c r="A13" s="4" t="s">
        <v>14</v>
      </c>
      <c r="B13" s="17">
        <v>4716</v>
      </c>
      <c r="C13" s="18">
        <v>1937000</v>
      </c>
      <c r="D13" s="17">
        <v>1867</v>
      </c>
      <c r="E13" s="18">
        <v>753000</v>
      </c>
      <c r="F13" s="17">
        <v>2745</v>
      </c>
      <c r="G13" s="18">
        <v>1110000</v>
      </c>
      <c r="H13" s="21">
        <v>2460</v>
      </c>
      <c r="I13" s="18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C759-B801-432A-83B2-59762DFDD9BC}">
  <dimension ref="A1:E13"/>
  <sheetViews>
    <sheetView workbookViewId="0">
      <selection sqref="A1:A13"/>
    </sheetView>
  </sheetViews>
  <sheetFormatPr defaultColWidth="8.88671875" defaultRowHeight="14.4" x14ac:dyDescent="0.3"/>
  <cols>
    <col min="2" max="2" width="16.44140625" customWidth="1"/>
    <col min="4" max="4" width="17.6640625" customWidth="1"/>
  </cols>
  <sheetData>
    <row r="1" spans="1:5" x14ac:dyDescent="0.3">
      <c r="A1" t="s">
        <v>2</v>
      </c>
      <c r="B1" t="s">
        <v>29</v>
      </c>
      <c r="C1" t="s">
        <v>30</v>
      </c>
      <c r="D1" t="s">
        <v>31</v>
      </c>
      <c r="E1" t="s">
        <v>32</v>
      </c>
    </row>
    <row r="2" spans="1:5" x14ac:dyDescent="0.3">
      <c r="A2" s="3" t="s">
        <v>3</v>
      </c>
      <c r="B2" s="14">
        <v>1860</v>
      </c>
      <c r="C2" s="14">
        <v>750000</v>
      </c>
      <c r="D2" s="11">
        <v>987</v>
      </c>
      <c r="E2" s="14">
        <v>386523</v>
      </c>
    </row>
    <row r="3" spans="1:5" x14ac:dyDescent="0.3">
      <c r="A3" s="3" t="s">
        <v>4</v>
      </c>
      <c r="B3" s="14">
        <v>1704</v>
      </c>
      <c r="C3" s="14">
        <v>686000</v>
      </c>
      <c r="D3" s="11">
        <v>951</v>
      </c>
      <c r="E3" s="14">
        <v>371529</v>
      </c>
    </row>
    <row r="4" spans="1:5" x14ac:dyDescent="0.3">
      <c r="A4" s="3" t="s">
        <v>5</v>
      </c>
      <c r="B4" s="14">
        <v>1072</v>
      </c>
      <c r="C4" s="14">
        <v>423000</v>
      </c>
      <c r="D4" s="11">
        <v>606</v>
      </c>
      <c r="E4" s="14">
        <v>227836</v>
      </c>
    </row>
    <row r="5" spans="1:5" x14ac:dyDescent="0.3">
      <c r="A5" s="3" t="s">
        <v>6</v>
      </c>
      <c r="B5" s="14">
        <v>1471</v>
      </c>
      <c r="C5" s="14">
        <v>590000</v>
      </c>
      <c r="D5" s="11">
        <v>728</v>
      </c>
      <c r="E5" s="14">
        <v>278649</v>
      </c>
    </row>
    <row r="6" spans="1:5" x14ac:dyDescent="0.3">
      <c r="A6" s="4" t="s">
        <v>7</v>
      </c>
      <c r="B6" s="12">
        <f>3328/2.25</f>
        <v>1479.1111111111111</v>
      </c>
      <c r="C6" s="12">
        <f>769000/2.25</f>
        <v>341777.77777777775</v>
      </c>
      <c r="D6" s="12">
        <f>1582/2.25</f>
        <v>703.11111111111109</v>
      </c>
      <c r="E6" s="12">
        <f>637195/2.25</f>
        <v>283197.77777777775</v>
      </c>
    </row>
    <row r="7" spans="1:5" x14ac:dyDescent="0.3">
      <c r="A7" s="4" t="s">
        <v>8</v>
      </c>
      <c r="B7" s="12">
        <f>3328/1.8</f>
        <v>1848.8888888888889</v>
      </c>
      <c r="C7" s="12">
        <f>769000/1.8</f>
        <v>427222.22222222219</v>
      </c>
      <c r="D7" s="12">
        <f>1582/1.8</f>
        <v>878.88888888888891</v>
      </c>
      <c r="E7" s="12">
        <f>637195/1.8</f>
        <v>353997.22222222219</v>
      </c>
    </row>
    <row r="8" spans="1:5" x14ac:dyDescent="0.3">
      <c r="A8" s="4" t="s">
        <v>9</v>
      </c>
      <c r="B8" s="12">
        <v>3015</v>
      </c>
      <c r="C8" s="12">
        <v>1381000</v>
      </c>
      <c r="D8" s="12">
        <v>1179</v>
      </c>
      <c r="E8" s="12">
        <v>513893</v>
      </c>
    </row>
    <row r="9" spans="1:5" x14ac:dyDescent="0.3">
      <c r="A9" s="5" t="s">
        <v>10</v>
      </c>
      <c r="B9" s="14">
        <v>2927</v>
      </c>
      <c r="C9" s="14">
        <v>1340000</v>
      </c>
      <c r="D9" s="12">
        <v>1310</v>
      </c>
      <c r="E9" s="12">
        <v>575625</v>
      </c>
    </row>
    <row r="10" spans="1:5" x14ac:dyDescent="0.3">
      <c r="A10" s="4" t="s">
        <v>11</v>
      </c>
      <c r="B10" s="12">
        <v>3667</v>
      </c>
      <c r="C10" s="12">
        <v>1688000</v>
      </c>
      <c r="D10" s="15">
        <v>1722</v>
      </c>
      <c r="E10" s="15">
        <v>221000</v>
      </c>
    </row>
    <row r="11" spans="1:5" x14ac:dyDescent="0.3">
      <c r="A11" s="4" t="s">
        <v>12</v>
      </c>
      <c r="B11" s="15">
        <v>2973</v>
      </c>
      <c r="C11" s="15">
        <v>1361000</v>
      </c>
      <c r="D11" s="12">
        <v>1291</v>
      </c>
      <c r="E11" s="12">
        <v>569000</v>
      </c>
    </row>
    <row r="12" spans="1:5" x14ac:dyDescent="0.3">
      <c r="A12" s="4" t="s">
        <v>13</v>
      </c>
      <c r="B12" s="14">
        <v>1421</v>
      </c>
      <c r="C12" s="14">
        <v>630000</v>
      </c>
      <c r="D12" s="11">
        <v>793</v>
      </c>
      <c r="E12" s="14">
        <v>334000</v>
      </c>
    </row>
    <row r="13" spans="1:5" x14ac:dyDescent="0.3">
      <c r="A13" s="4" t="s">
        <v>14</v>
      </c>
      <c r="B13">
        <v>1513</v>
      </c>
      <c r="C13" s="18">
        <v>606000</v>
      </c>
      <c r="D13" s="22">
        <v>833</v>
      </c>
      <c r="E13" s="18">
        <v>322382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0533-6C69-4939-BE65-73F605DCECCE}">
  <dimension ref="A1:E13"/>
  <sheetViews>
    <sheetView workbookViewId="0">
      <selection activeCell="F28" sqref="F28"/>
    </sheetView>
  </sheetViews>
  <sheetFormatPr defaultColWidth="8.88671875" defaultRowHeight="14.4" x14ac:dyDescent="0.3"/>
  <cols>
    <col min="2" max="2" width="17.33203125" customWidth="1"/>
    <col min="4" max="4" width="15.6640625" customWidth="1"/>
  </cols>
  <sheetData>
    <row r="1" spans="1:5" x14ac:dyDescent="0.3">
      <c r="A1" t="s">
        <v>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3">
      <c r="A2" s="3" t="s">
        <v>3</v>
      </c>
      <c r="B2" s="14">
        <v>1695</v>
      </c>
      <c r="C2" s="14">
        <v>681000</v>
      </c>
      <c r="D2" s="24">
        <v>482</v>
      </c>
      <c r="E2" s="24">
        <v>178000</v>
      </c>
    </row>
    <row r="3" spans="1:5" x14ac:dyDescent="0.3">
      <c r="A3" s="3" t="s">
        <v>4</v>
      </c>
      <c r="B3" s="14">
        <v>1507</v>
      </c>
      <c r="C3" s="14">
        <v>604000</v>
      </c>
      <c r="D3" s="24">
        <v>375</v>
      </c>
      <c r="E3" s="24">
        <v>140000</v>
      </c>
    </row>
    <row r="4" spans="1:5" x14ac:dyDescent="0.3">
      <c r="A4" s="3" t="s">
        <v>5</v>
      </c>
      <c r="B4" s="11">
        <v>807</v>
      </c>
      <c r="C4" s="14">
        <v>313000</v>
      </c>
      <c r="D4" s="24">
        <v>352</v>
      </c>
      <c r="E4" s="24">
        <v>132000</v>
      </c>
    </row>
    <row r="5" spans="1:5" x14ac:dyDescent="0.3">
      <c r="A5" s="3" t="s">
        <v>6</v>
      </c>
      <c r="B5" s="14">
        <v>1382</v>
      </c>
      <c r="C5" s="14">
        <v>698000</v>
      </c>
      <c r="D5" s="24">
        <v>921</v>
      </c>
      <c r="E5" s="24">
        <v>361000</v>
      </c>
    </row>
    <row r="6" spans="1:5" x14ac:dyDescent="0.3">
      <c r="A6" s="4" t="s">
        <v>7</v>
      </c>
      <c r="B6" s="12">
        <f>1876/2.25</f>
        <v>833.77777777777783</v>
      </c>
      <c r="C6" s="12">
        <f>283000/2.25</f>
        <v>125777.77777777778</v>
      </c>
      <c r="D6" s="12">
        <f>1920/2.25</f>
        <v>853.33333333333337</v>
      </c>
      <c r="E6" s="12">
        <f>791000/2.25</f>
        <v>351555.55555555556</v>
      </c>
    </row>
    <row r="7" spans="1:5" x14ac:dyDescent="0.3">
      <c r="A7" s="4" t="s">
        <v>8</v>
      </c>
      <c r="B7" s="12">
        <f>1876/1.8</f>
        <v>1042.2222222222222</v>
      </c>
      <c r="C7" s="12">
        <f>283000/1.8</f>
        <v>157222.22222222222</v>
      </c>
      <c r="D7" s="12">
        <f>1920/1.8</f>
        <v>1066.6666666666667</v>
      </c>
      <c r="E7" s="12">
        <f>791000/1.8</f>
        <v>439444.44444444444</v>
      </c>
    </row>
    <row r="8" spans="1:5" x14ac:dyDescent="0.3">
      <c r="A8" s="4" t="s">
        <v>9</v>
      </c>
      <c r="B8" s="14">
        <v>1876</v>
      </c>
      <c r="C8" s="14">
        <v>235000</v>
      </c>
      <c r="D8" s="24">
        <v>1786</v>
      </c>
      <c r="E8" s="24">
        <v>801000</v>
      </c>
    </row>
    <row r="9" spans="1:5" x14ac:dyDescent="0.3">
      <c r="A9" s="5" t="s">
        <v>10</v>
      </c>
      <c r="B9" s="14">
        <v>1313</v>
      </c>
      <c r="C9" s="14">
        <v>588000</v>
      </c>
      <c r="D9" s="24">
        <v>2103</v>
      </c>
      <c r="E9" s="24">
        <v>952000</v>
      </c>
    </row>
    <row r="10" spans="1:5" x14ac:dyDescent="0.3">
      <c r="A10" s="4" t="s">
        <v>11</v>
      </c>
      <c r="B10" s="23">
        <v>1548</v>
      </c>
      <c r="C10" s="15">
        <v>690000</v>
      </c>
      <c r="D10" s="25">
        <v>2526</v>
      </c>
      <c r="E10" s="25">
        <v>1150000</v>
      </c>
    </row>
    <row r="11" spans="1:5" x14ac:dyDescent="0.3">
      <c r="A11" s="4" t="s">
        <v>12</v>
      </c>
      <c r="B11" s="12">
        <v>2906</v>
      </c>
      <c r="C11" s="12">
        <v>1329000</v>
      </c>
      <c r="D11" s="25">
        <v>1599</v>
      </c>
      <c r="E11" s="25">
        <v>714000</v>
      </c>
    </row>
    <row r="12" spans="1:5" x14ac:dyDescent="0.3">
      <c r="A12" s="4" t="s">
        <v>13</v>
      </c>
      <c r="B12" s="12">
        <v>2315</v>
      </c>
      <c r="C12" s="12">
        <v>1052000</v>
      </c>
      <c r="D12" s="24">
        <v>996</v>
      </c>
      <c r="E12" s="24">
        <v>429000</v>
      </c>
    </row>
    <row r="13" spans="1:5" x14ac:dyDescent="0.3">
      <c r="A13" s="4" t="s">
        <v>14</v>
      </c>
      <c r="B13">
        <v>1298</v>
      </c>
      <c r="C13" s="14">
        <v>517000</v>
      </c>
      <c r="D13" s="26">
        <v>771</v>
      </c>
      <c r="E13" s="18">
        <v>298000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BD80-D933-4537-93CF-2F91DE62C108}">
  <dimension ref="A1:E5"/>
  <sheetViews>
    <sheetView tabSelected="1" workbookViewId="0">
      <selection activeCell="H6" sqref="H6"/>
    </sheetView>
  </sheetViews>
  <sheetFormatPr defaultColWidth="11.5546875" defaultRowHeight="14.4" x14ac:dyDescent="0.3"/>
  <cols>
    <col min="2" max="2" width="15.6640625" customWidth="1"/>
    <col min="4" max="4" width="19.109375" customWidth="1"/>
  </cols>
  <sheetData>
    <row r="1" spans="1:5" x14ac:dyDescent="0.3">
      <c r="A1" s="35" t="s">
        <v>37</v>
      </c>
      <c r="B1" s="35" t="s">
        <v>15</v>
      </c>
      <c r="C1" s="35" t="s">
        <v>38</v>
      </c>
      <c r="D1" s="35" t="s">
        <v>17</v>
      </c>
      <c r="E1" t="s">
        <v>39</v>
      </c>
    </row>
    <row r="2" spans="1:5" x14ac:dyDescent="0.3">
      <c r="A2" s="6">
        <v>133.1</v>
      </c>
      <c r="B2" s="9">
        <v>3498</v>
      </c>
      <c r="C2" s="6">
        <v>215</v>
      </c>
      <c r="D2" s="9">
        <v>559</v>
      </c>
      <c r="E2" s="6">
        <v>133.1</v>
      </c>
    </row>
    <row r="3" spans="1:5" x14ac:dyDescent="0.3">
      <c r="A3" s="6">
        <v>215</v>
      </c>
      <c r="B3" s="7">
        <v>4338</v>
      </c>
      <c r="C3" s="6">
        <v>170.4</v>
      </c>
      <c r="D3" s="7">
        <v>448</v>
      </c>
      <c r="E3" s="6">
        <v>215</v>
      </c>
    </row>
    <row r="4" spans="1:5" x14ac:dyDescent="0.3">
      <c r="A4" s="6">
        <v>170.4</v>
      </c>
      <c r="B4" s="7">
        <v>4677</v>
      </c>
      <c r="C4" s="6">
        <v>67.3</v>
      </c>
      <c r="D4" s="7">
        <v>361</v>
      </c>
      <c r="E4" s="6">
        <v>170.4</v>
      </c>
    </row>
    <row r="5" spans="1:5" x14ac:dyDescent="0.3">
      <c r="A5" s="6">
        <v>118.7</v>
      </c>
      <c r="B5" s="7">
        <v>3101</v>
      </c>
      <c r="C5" s="6">
        <v>34.799999999999997</v>
      </c>
      <c r="D5" s="36">
        <v>320</v>
      </c>
      <c r="E5" s="6">
        <v>118.7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5918-0B56-4C6B-AAFC-E402EDE81EBB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15690-C4FA-4B07-8896-918B36B84B5C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ED05-A64E-403A-B5AF-E9F0914CA14A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07857AF682EB4296FCF42D4E0EAFCD" ma:contentTypeVersion="2" ma:contentTypeDescription="Crée un document." ma:contentTypeScope="" ma:versionID="20477786a0ad41f446667ecb934996bd">
  <xsd:schema xmlns:xsd="http://www.w3.org/2001/XMLSchema" xmlns:xs="http://www.w3.org/2001/XMLSchema" xmlns:p="http://schemas.microsoft.com/office/2006/metadata/properties" xmlns:ns2="f50bce7f-2e55-4283-ad3f-2d53e508549c" targetNamespace="http://schemas.microsoft.com/office/2006/metadata/properties" ma:root="true" ma:fieldsID="c0ee13160c64bd76dddc95fe7ca5f7f8" ns2:_="">
    <xsd:import namespace="f50bce7f-2e55-4283-ad3f-2d53e50854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0bce7f-2e55-4283-ad3f-2d53e50854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037C15-6C58-4C98-87B4-814001D7D0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030D94-C29C-4CF5-8137-89C2463ABCE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142E4E7-6E49-4E12-9E63-C43BA88CD1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0bce7f-2e55-4283-ad3f-2d53e50854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GroundFloor</vt:lpstr>
      <vt:lpstr>FirstFloor</vt:lpstr>
      <vt:lpstr>SecondFloor</vt:lpstr>
      <vt:lpstr>ThirdFloor</vt:lpstr>
      <vt:lpstr>RegGround</vt:lpstr>
      <vt:lpstr>RegFirst</vt:lpstr>
      <vt:lpstr>RegSecond</vt:lpstr>
      <vt:lpstr>RegThird</vt:lpstr>
      <vt:lpstr>Feuil5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21652</dc:creator>
  <cp:keywords/>
  <dc:description/>
  <cp:lastModifiedBy>21652</cp:lastModifiedBy>
  <cp:revision/>
  <dcterms:created xsi:type="dcterms:W3CDTF">2021-02-26T18:52:58Z</dcterms:created>
  <dcterms:modified xsi:type="dcterms:W3CDTF">2021-06-11T15:48:10Z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fb335a7d-a478-46b5-aee8-47277c3e94d3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0x0101000207857AF682EB4296FCF42D4E0EAFCD</vt:lpwstr>
  </property>
</Properties>
</file>