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/>
  <mc:AlternateContent xmlns:mc="http://schemas.openxmlformats.org/markup-compatibility/2006">
    <mc:Choice Requires="x15">
      <x15ac:absPath xmlns:x15ac="http://schemas.microsoft.com/office/spreadsheetml/2010/11/ac" url="C:\Users\hamza\OneDrive\Bureau\Stage_2\"/>
    </mc:Choice>
  </mc:AlternateContent>
  <xr:revisionPtr revIDLastSave="0" documentId="13_ncr:1_{EC88B873-445F-4D4B-AA90-B186928C6FD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onnée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1" l="1"/>
  <c r="E36" i="1"/>
  <c r="E35" i="1"/>
  <c r="E28" i="1"/>
  <c r="E21" i="1"/>
  <c r="E13" i="1"/>
  <c r="E12" i="1"/>
  <c r="E11" i="1"/>
  <c r="E6" i="1"/>
  <c r="E25" i="1" s="1"/>
  <c r="N36" i="1"/>
  <c r="M36" i="1"/>
  <c r="L36" i="1"/>
  <c r="K36" i="1"/>
  <c r="I36" i="1"/>
  <c r="H36" i="1"/>
  <c r="G36" i="1"/>
  <c r="F36" i="1"/>
  <c r="G30" i="1"/>
  <c r="G28" i="1" s="1"/>
  <c r="G35" i="1" s="1"/>
  <c r="N28" i="1"/>
  <c r="N35" i="1" s="1"/>
  <c r="M28" i="1"/>
  <c r="M35" i="1" s="1"/>
  <c r="L28" i="1"/>
  <c r="L35" i="1" s="1"/>
  <c r="K28" i="1"/>
  <c r="K35" i="1" s="1"/>
  <c r="J28" i="1"/>
  <c r="J35" i="1" s="1"/>
  <c r="I28" i="1"/>
  <c r="I35" i="1" s="1"/>
  <c r="H28" i="1"/>
  <c r="H35" i="1" s="1"/>
  <c r="F28" i="1"/>
  <c r="F35" i="1" s="1"/>
  <c r="L21" i="1"/>
  <c r="K21" i="1"/>
  <c r="J21" i="1"/>
  <c r="H21" i="1"/>
  <c r="G21" i="1"/>
  <c r="F21" i="1"/>
  <c r="N18" i="1"/>
  <c r="M18" i="1"/>
  <c r="L18" i="1"/>
  <c r="K18" i="1"/>
  <c r="J18" i="1"/>
  <c r="I18" i="1"/>
  <c r="H18" i="1"/>
  <c r="N13" i="1"/>
  <c r="M13" i="1"/>
  <c r="L13" i="1"/>
  <c r="K13" i="1"/>
  <c r="J13" i="1"/>
  <c r="I13" i="1"/>
  <c r="H13" i="1"/>
  <c r="G13" i="1"/>
  <c r="G12" i="1" s="1"/>
  <c r="G11" i="1" s="1"/>
  <c r="F13" i="1"/>
  <c r="F12" i="1" s="1"/>
  <c r="F11" i="1" s="1"/>
  <c r="N8" i="1"/>
  <c r="N6" i="1" s="1"/>
  <c r="M8" i="1"/>
  <c r="M6" i="1" s="1"/>
  <c r="L8" i="1"/>
  <c r="L6" i="1" s="1"/>
  <c r="K8" i="1"/>
  <c r="K6" i="1" s="1"/>
  <c r="J8" i="1"/>
  <c r="J6" i="1" s="1"/>
  <c r="I8" i="1"/>
  <c r="I6" i="1" s="1"/>
  <c r="H8" i="1"/>
  <c r="H6" i="1" s="1"/>
  <c r="G8" i="1"/>
  <c r="G6" i="1" s="1"/>
  <c r="F6" i="1"/>
  <c r="D36" i="1"/>
  <c r="D28" i="1"/>
  <c r="D35" i="1" s="1"/>
  <c r="D21" i="1"/>
  <c r="D18" i="1"/>
  <c r="D13" i="1"/>
  <c r="D8" i="1"/>
  <c r="D6" i="1" s="1"/>
  <c r="E27" i="1" l="1"/>
  <c r="I12" i="1"/>
  <c r="I11" i="1" s="1"/>
  <c r="I25" i="1" s="1"/>
  <c r="H12" i="1"/>
  <c r="H11" i="1" s="1"/>
  <c r="H25" i="1" s="1"/>
  <c r="K12" i="1"/>
  <c r="K11" i="1" s="1"/>
  <c r="K25" i="1" s="1"/>
  <c r="L12" i="1"/>
  <c r="L11" i="1" s="1"/>
  <c r="L27" i="1" s="1"/>
  <c r="M12" i="1"/>
  <c r="M11" i="1" s="1"/>
  <c r="M27" i="1" s="1"/>
  <c r="N12" i="1"/>
  <c r="N11" i="1" s="1"/>
  <c r="N25" i="1" s="1"/>
  <c r="F25" i="1"/>
  <c r="J12" i="1"/>
  <c r="J11" i="1" s="1"/>
  <c r="J25" i="1" s="1"/>
  <c r="F27" i="1"/>
  <c r="G27" i="1"/>
  <c r="G25" i="1"/>
  <c r="D12" i="1"/>
  <c r="D25" i="1"/>
  <c r="D27" i="1"/>
  <c r="I27" i="1" l="1"/>
  <c r="H27" i="1"/>
  <c r="K27" i="1"/>
  <c r="L25" i="1"/>
  <c r="M25" i="1"/>
  <c r="J27" i="1"/>
  <c r="N27" i="1"/>
  <c r="C14" i="1" l="1"/>
  <c r="C13" i="1" s="1"/>
  <c r="C11" i="1" s="1"/>
  <c r="C43" i="1"/>
  <c r="F45" i="1"/>
  <c r="G45" i="1"/>
  <c r="H45" i="1"/>
  <c r="I45" i="1"/>
  <c r="J45" i="1"/>
  <c r="K45" i="1"/>
  <c r="L45" i="1"/>
  <c r="M45" i="1"/>
  <c r="N45" i="1"/>
  <c r="C35" i="1"/>
  <c r="C21" i="1"/>
  <c r="C18" i="1"/>
  <c r="C8" i="1"/>
  <c r="C6" i="1" s="1"/>
  <c r="B28" i="1"/>
  <c r="B35" i="1" s="1"/>
  <c r="B36" i="1"/>
  <c r="B21" i="1"/>
  <c r="B18" i="1"/>
  <c r="B13" i="1"/>
  <c r="B6" i="1"/>
  <c r="B12" i="1" l="1"/>
  <c r="C25" i="1"/>
  <c r="C27" i="1"/>
  <c r="B27" i="1"/>
  <c r="B25" i="1"/>
</calcChain>
</file>

<file path=xl/sharedStrings.xml><?xml version="1.0" encoding="utf-8"?>
<sst xmlns="http://schemas.openxmlformats.org/spreadsheetml/2006/main" count="86" uniqueCount="68">
  <si>
    <t>Afrique Centrale</t>
  </si>
  <si>
    <t xml:space="preserve"> Libellés des Variables</t>
  </si>
  <si>
    <t>Bangui</t>
  </si>
  <si>
    <t>Ressources locales propres</t>
  </si>
  <si>
    <t xml:space="preserve">   Produits de l'exploitation et prestations de services</t>
  </si>
  <si>
    <t xml:space="preserve">   Produits du domaine </t>
  </si>
  <si>
    <t xml:space="preserve">        dont Redevances sur ordures ménagères</t>
  </si>
  <si>
    <t xml:space="preserve">        dont Redevances sur recettes des marchés</t>
  </si>
  <si>
    <t>Ressources fiscales locales</t>
  </si>
  <si>
    <t xml:space="preserve">   Impôts locaux et taxes municipales</t>
  </si>
  <si>
    <t xml:space="preserve">     Impôts locaux</t>
  </si>
  <si>
    <t xml:space="preserve">        dont Foncier (bâti et non bâti)</t>
  </si>
  <si>
    <t xml:space="preserve">        dont Patentes et Licences </t>
  </si>
  <si>
    <t xml:space="preserve">        dont Impôts indirects</t>
  </si>
  <si>
    <t xml:space="preserve">        Autres Impôts particuliers</t>
  </si>
  <si>
    <t xml:space="preserve">     Taxes municipales</t>
  </si>
  <si>
    <t xml:space="preserve">        dont Taxe d’enlèvement des ordures ménagères</t>
  </si>
  <si>
    <t>Fiscalité partagée, centimes additionnels</t>
  </si>
  <si>
    <t>Ressources institutionnelles</t>
  </si>
  <si>
    <t xml:space="preserve">   Dotations de l'Etat</t>
  </si>
  <si>
    <t xml:space="preserve">   Participations autres</t>
  </si>
  <si>
    <t>Autres recettes ordinaires</t>
  </si>
  <si>
    <t>Total recettes réelles de fonctionnement</t>
  </si>
  <si>
    <t>Excédent exercices antérieurs</t>
  </si>
  <si>
    <t>Total recettes de fonctionnement</t>
  </si>
  <si>
    <t>Dépenses de fonctionnement (hors prélèvement)</t>
  </si>
  <si>
    <t xml:space="preserve">    dont Charges de personnel</t>
  </si>
  <si>
    <t xml:space="preserve">    dont Entretien</t>
  </si>
  <si>
    <t xml:space="preserve">    dont Frais financiers</t>
  </si>
  <si>
    <t xml:space="preserve">    dont Déficits reportés</t>
  </si>
  <si>
    <t xml:space="preserve">    Autres dépenses</t>
  </si>
  <si>
    <t>Prélèvements pour dépenses d'investissement</t>
  </si>
  <si>
    <t>Total Dépenses de fonctionnement</t>
  </si>
  <si>
    <t>Recettes d'investissement</t>
  </si>
  <si>
    <t xml:space="preserve">    dont Réserves ou prélèvements</t>
  </si>
  <si>
    <t xml:space="preserve">    dont Dotations et fonds de concours</t>
  </si>
  <si>
    <t xml:space="preserve">    dont Produits des emprunts</t>
  </si>
  <si>
    <t xml:space="preserve">    dont Subventions, dons et legs</t>
  </si>
  <si>
    <t xml:space="preserve">    dont Excédents d'investissement reportés</t>
  </si>
  <si>
    <t xml:space="preserve">    Autres Recettes d'investissement</t>
  </si>
  <si>
    <t>Dépenses d'investissement</t>
  </si>
  <si>
    <t xml:space="preserve">    dont Remboursements d'emprunts (Amortissement du capital)</t>
  </si>
  <si>
    <t xml:space="preserve"> dont deficit </t>
  </si>
  <si>
    <t>Afrique Australe</t>
  </si>
  <si>
    <t>Black river</t>
  </si>
  <si>
    <t>Grand Port</t>
  </si>
  <si>
    <t>Rose Hill</t>
  </si>
  <si>
    <t>Vacoas-Phoenix</t>
  </si>
  <si>
    <t>Lilongwe</t>
  </si>
  <si>
    <t>Zomba</t>
  </si>
  <si>
    <t>Blantyre</t>
  </si>
  <si>
    <t xml:space="preserve">Phalombe </t>
  </si>
  <si>
    <t>M'belwa</t>
  </si>
  <si>
    <t>Brazzaville</t>
  </si>
  <si>
    <t>N'djamena</t>
  </si>
  <si>
    <t>Annee</t>
  </si>
  <si>
    <t>Population</t>
  </si>
  <si>
    <t>Region</t>
  </si>
  <si>
    <t>Dollar</t>
  </si>
  <si>
    <t>Euro</t>
  </si>
  <si>
    <t>Pays</t>
  </si>
  <si>
    <t>Maroc</t>
  </si>
  <si>
    <t>Senegal</t>
  </si>
  <si>
    <t>Moritanie</t>
  </si>
  <si>
    <t>Tunisie</t>
  </si>
  <si>
    <t>Togo</t>
  </si>
  <si>
    <t>Algerie</t>
  </si>
  <si>
    <t>Rowanda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</si>
</sst>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2"/>
      <color rgb="FFFFC000"/>
      <name val="Calibri"/>
      <family val="2"/>
      <scheme val="minor"/>
    </font>
    <font>
      <b/>
      <sz val="12"/>
      <color rgb="FFFFC000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2"/>
      <color rgb="FFFF0000"/>
      <name val="Times New Roman"/>
      <family val="1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4" fillId="0" borderId="0"/>
  </cellStyleXfs>
  <cellXfs count="37">
    <xf numFmtId="0" fontId="0" fillId="0" borderId="0" xfId="0"/>
    <xf numFmtId="2" fontId="2" fillId="2" borderId="1" xfId="1" applyNumberFormat="1" applyFont="1" applyFill="1" applyBorder="1"/>
    <xf numFmtId="2" fontId="2" fillId="2" borderId="1" xfId="0" applyNumberFormat="1" applyFont="1" applyFill="1" applyBorder="1" applyAlignment="1">
      <alignment horizontal="center"/>
    </xf>
    <xf numFmtId="2" fontId="2" fillId="2" borderId="1" xfId="1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/>
    <xf numFmtId="2" fontId="4" fillId="2" borderId="1" xfId="1" applyNumberFormat="1" applyFont="1" applyFill="1" applyBorder="1" applyAlignment="1">
      <alignment horizontal="center"/>
    </xf>
    <xf numFmtId="0" fontId="0" fillId="0" borderId="0" xfId="0" applyNumberFormat="1"/>
    <xf numFmtId="0" fontId="7" fillId="3" borderId="1" xfId="0" applyNumberFormat="1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/>
    </xf>
    <xf numFmtId="0" fontId="0" fillId="0" borderId="1" xfId="0" applyNumberFormat="1" applyBorder="1"/>
    <xf numFmtId="0" fontId="5" fillId="2" borderId="1" xfId="0" applyNumberFormat="1" applyFont="1" applyFill="1" applyBorder="1" applyAlignment="1">
      <alignment wrapText="1"/>
    </xf>
    <xf numFmtId="0" fontId="3" fillId="2" borderId="1" xfId="0" applyNumberFormat="1" applyFont="1" applyFill="1" applyBorder="1" applyAlignment="1">
      <alignment wrapText="1"/>
    </xf>
    <xf numFmtId="0" fontId="8" fillId="0" borderId="0" xfId="0" applyNumberFormat="1" applyFont="1"/>
    <xf numFmtId="0" fontId="9" fillId="2" borderId="2" xfId="0" applyNumberFormat="1" applyFont="1" applyFill="1" applyBorder="1" applyAlignment="1">
      <alignment horizontal="center" vertical="center"/>
    </xf>
    <xf numFmtId="2" fontId="12" fillId="2" borderId="1" xfId="1" applyNumberFormat="1" applyFont="1" applyFill="1" applyBorder="1" applyAlignment="1">
      <alignment horizontal="center"/>
    </xf>
    <xf numFmtId="2" fontId="11" fillId="2" borderId="1" xfId="1" applyNumberFormat="1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center" wrapText="1"/>
    </xf>
    <xf numFmtId="0" fontId="6" fillId="4" borderId="2" xfId="0" applyNumberFormat="1" applyFont="1" applyFill="1" applyBorder="1" applyAlignment="1">
      <alignment horizontal="center" vertical="center"/>
    </xf>
    <xf numFmtId="0" fontId="13" fillId="0" borderId="0" xfId="2" applyFont="1" applyFill="1" applyBorder="1" applyAlignment="1">
      <alignment horizontal="right" wrapText="1"/>
    </xf>
    <xf numFmtId="0" fontId="13" fillId="0" borderId="0" xfId="2" applyFont="1" applyFill="1" applyBorder="1" applyAlignment="1">
      <alignment wrapText="1"/>
    </xf>
    <xf numFmtId="0" fontId="5" fillId="0" borderId="1" xfId="0" applyNumberFormat="1" applyFont="1" applyBorder="1" applyAlignment="1">
      <alignment horizontal="center" wrapText="1"/>
    </xf>
    <xf numFmtId="0" fontId="11" fillId="0" borderId="0" xfId="0" applyNumberFormat="1" applyFont="1" applyAlignment="1">
      <alignment horizontal="center"/>
    </xf>
    <xf numFmtId="2" fontId="12" fillId="2" borderId="1" xfId="1" applyNumberFormat="1" applyFont="1" applyFill="1" applyBorder="1" applyAlignment="1">
      <alignment horizontal="center"/>
    </xf>
    <xf numFmtId="2" fontId="11" fillId="2" borderId="1" xfId="1" applyNumberFormat="1" applyFont="1" applyFill="1" applyBorder="1" applyAlignment="1">
      <alignment horizontal="center"/>
    </xf>
    <xf numFmtId="0" fontId="15" fillId="3" borderId="1" xfId="0" applyNumberFormat="1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wrapText="1"/>
    </xf>
    <xf numFmtId="0" fontId="0" fillId="2" borderId="0" xfId="0" applyNumberFormat="1" applyFill="1"/>
    <xf numFmtId="0" fontId="10" fillId="2" borderId="1" xfId="0" applyNumberFormat="1" applyFont="1" applyFill="1" applyBorder="1" applyAlignment="1">
      <alignment horizontal="center" vertical="center" wrapText="1"/>
    </xf>
    <xf numFmtId="0" fontId="9" fillId="2" borderId="4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wrapText="1"/>
    </xf>
    <xf numFmtId="2" fontId="11" fillId="2" borderId="3" xfId="1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16" fillId="2" borderId="2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16" fillId="2" borderId="0" xfId="0" applyNumberFormat="1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>
      <alignment horizontal="center" vertical="center" wrapText="1"/>
    </xf>
  </cellXfs>
  <cellStyles count="3">
    <cellStyle name="Milliers 2" xfId="1" xr:uid="{00000000-0005-0000-0000-000001000000}"/>
    <cellStyle name="Normal" xfId="0" builtinId="0"/>
    <cellStyle name="Normal_Feuil1_1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9"/>
  <sheetViews>
    <sheetView tabSelected="1" zoomScale="75" zoomScaleNormal="75" workbookViewId="0">
      <pane xSplit="1" topLeftCell="H1" activePane="topRight" state="frozen"/>
      <selection activeCell="A10" sqref="A10"/>
      <selection pane="topRight" activeCell="O3" sqref="O3"/>
    </sheetView>
  </sheetViews>
  <sheetFormatPr baseColWidth="10" defaultColWidth="11.453125" defaultRowHeight="14.5" x14ac:dyDescent="0.35"/>
  <cols>
    <col min="1" max="1" width="50.54296875" style="6" customWidth="1"/>
    <col min="2" max="3" width="22" style="6" bestFit="1" customWidth="1"/>
    <col min="4" max="4" width="23.54296875" style="6" customWidth="1"/>
    <col min="5" max="6" width="20.81640625" style="6" customWidth="1"/>
    <col min="7" max="9" width="21.54296875" style="6" bestFit="1" customWidth="1"/>
    <col min="10" max="10" width="20.26953125" style="6" bestFit="1" customWidth="1"/>
    <col min="11" max="11" width="20.7265625" style="6" customWidth="1"/>
    <col min="12" max="12" width="19.81640625" style="6" bestFit="1" customWidth="1"/>
    <col min="13" max="13" width="20.81640625" style="6" customWidth="1"/>
    <col min="14" max="14" width="20" style="6" bestFit="1" customWidth="1"/>
    <col min="15" max="16384" width="11.453125" style="6"/>
  </cols>
  <sheetData>
    <row r="1" spans="1:14" ht="29.25" customHeight="1" x14ac:dyDescent="0.35">
      <c r="A1" s="7" t="s">
        <v>1</v>
      </c>
      <c r="B1" s="8" t="s">
        <v>2</v>
      </c>
      <c r="C1" s="17" t="s">
        <v>53</v>
      </c>
      <c r="D1" s="25" t="s">
        <v>54</v>
      </c>
      <c r="E1" s="8" t="s">
        <v>44</v>
      </c>
      <c r="F1" s="8" t="s">
        <v>44</v>
      </c>
      <c r="G1" s="17" t="s">
        <v>45</v>
      </c>
      <c r="H1" s="7" t="s">
        <v>51</v>
      </c>
      <c r="I1" s="8" t="s">
        <v>49</v>
      </c>
      <c r="J1" s="17" t="s">
        <v>52</v>
      </c>
      <c r="K1" s="24" t="s">
        <v>46</v>
      </c>
      <c r="L1" s="8" t="s">
        <v>47</v>
      </c>
      <c r="M1" s="17" t="s">
        <v>48</v>
      </c>
      <c r="N1" s="7" t="s">
        <v>50</v>
      </c>
    </row>
    <row r="2" spans="1:14" s="27" customFormat="1" ht="29.25" customHeight="1" x14ac:dyDescent="0.35">
      <c r="A2" s="32" t="s">
        <v>60</v>
      </c>
      <c r="B2" s="33" t="s">
        <v>65</v>
      </c>
      <c r="C2" s="33" t="s">
        <v>61</v>
      </c>
      <c r="D2" s="34" t="s">
        <v>62</v>
      </c>
      <c r="E2" s="35" t="s">
        <v>63</v>
      </c>
      <c r="F2" s="35" t="s">
        <v>63</v>
      </c>
      <c r="G2" s="35" t="s">
        <v>64</v>
      </c>
      <c r="H2" s="36" t="s">
        <v>61</v>
      </c>
      <c r="I2" s="35" t="s">
        <v>62</v>
      </c>
      <c r="J2" s="35" t="s">
        <v>65</v>
      </c>
      <c r="K2" s="36" t="s">
        <v>66</v>
      </c>
      <c r="L2" s="36" t="s">
        <v>66</v>
      </c>
      <c r="M2" s="35" t="s">
        <v>67</v>
      </c>
      <c r="N2" s="36" t="s">
        <v>62</v>
      </c>
    </row>
    <row r="3" spans="1:14" s="27" customFormat="1" ht="29.25" customHeight="1" x14ac:dyDescent="0.35">
      <c r="A3" s="28" t="s">
        <v>57</v>
      </c>
      <c r="B3" s="13" t="s">
        <v>0</v>
      </c>
      <c r="C3" s="13" t="s">
        <v>0</v>
      </c>
      <c r="D3" s="13" t="s">
        <v>0</v>
      </c>
      <c r="E3" s="27" t="s">
        <v>43</v>
      </c>
      <c r="F3" s="27" t="s">
        <v>43</v>
      </c>
      <c r="G3" s="27" t="s">
        <v>43</v>
      </c>
      <c r="H3" s="27" t="s">
        <v>43</v>
      </c>
      <c r="I3" s="27" t="s">
        <v>43</v>
      </c>
      <c r="J3" s="27" t="s">
        <v>43</v>
      </c>
      <c r="K3" s="27" t="s">
        <v>43</v>
      </c>
      <c r="L3" s="27" t="s">
        <v>43</v>
      </c>
      <c r="M3" s="27" t="s">
        <v>43</v>
      </c>
      <c r="N3" s="27" t="s">
        <v>43</v>
      </c>
    </row>
    <row r="4" spans="1:14" s="27" customFormat="1" ht="29.25" customHeight="1" x14ac:dyDescent="0.35">
      <c r="A4" s="28" t="s">
        <v>56</v>
      </c>
      <c r="B4" s="13">
        <v>500000</v>
      </c>
      <c r="C4" s="13">
        <v>890000</v>
      </c>
      <c r="D4" s="29">
        <v>120000</v>
      </c>
      <c r="E4" s="27">
        <v>789000</v>
      </c>
      <c r="F4" s="27">
        <v>789000</v>
      </c>
      <c r="G4" s="27">
        <v>90000</v>
      </c>
      <c r="H4" s="27">
        <v>90000</v>
      </c>
      <c r="I4" s="27">
        <v>90000</v>
      </c>
      <c r="J4" s="27">
        <v>1000000</v>
      </c>
      <c r="K4" s="27">
        <v>80000</v>
      </c>
      <c r="L4" s="27">
        <v>500000</v>
      </c>
      <c r="M4" s="27">
        <v>70890</v>
      </c>
      <c r="N4" s="27">
        <v>120000</v>
      </c>
    </row>
    <row r="5" spans="1:14" x14ac:dyDescent="0.35">
      <c r="A5" s="9" t="s">
        <v>55</v>
      </c>
      <c r="B5" s="20">
        <v>2017</v>
      </c>
      <c r="C5" s="16">
        <v>2017</v>
      </c>
      <c r="D5" s="26">
        <v>2017</v>
      </c>
      <c r="E5" s="6">
        <v>2017</v>
      </c>
      <c r="F5" s="6">
        <v>2018</v>
      </c>
      <c r="G5" s="6">
        <v>2017</v>
      </c>
      <c r="H5" s="6">
        <v>2017</v>
      </c>
      <c r="I5" s="6">
        <v>2017</v>
      </c>
      <c r="J5" s="6">
        <v>2017</v>
      </c>
      <c r="K5" s="6">
        <v>2017</v>
      </c>
      <c r="L5" s="6">
        <v>2017</v>
      </c>
      <c r="M5" s="6">
        <v>2017</v>
      </c>
      <c r="N5" s="6">
        <v>2017</v>
      </c>
    </row>
    <row r="6" spans="1:14" s="12" customFormat="1" ht="19.5" customHeight="1" x14ac:dyDescent="0.35">
      <c r="A6" s="10" t="s">
        <v>3</v>
      </c>
      <c r="B6" s="14">
        <f t="shared" ref="B6:C6" si="0">SUM(B7:B8)</f>
        <v>337907590</v>
      </c>
      <c r="C6" s="14">
        <f t="shared" si="0"/>
        <v>26000000</v>
      </c>
      <c r="D6" s="5">
        <f t="shared" ref="D6" si="1">SUM(D7:D8)</f>
        <v>15839700</v>
      </c>
      <c r="E6" s="22">
        <f t="shared" ref="E6:J6" si="2">SUM(E7:E8)</f>
        <v>5591303</v>
      </c>
      <c r="F6" s="22">
        <f t="shared" si="2"/>
        <v>5591303</v>
      </c>
      <c r="G6" s="22">
        <f t="shared" si="2"/>
        <v>46626160</v>
      </c>
      <c r="H6" s="22">
        <f t="shared" si="2"/>
        <v>44657800</v>
      </c>
      <c r="I6" s="22">
        <f t="shared" si="2"/>
        <v>126231264</v>
      </c>
      <c r="J6" s="22">
        <f t="shared" si="2"/>
        <v>79134770</v>
      </c>
      <c r="K6" s="22">
        <f t="shared" ref="K6:N6" si="3">SUM(K7:K8)</f>
        <v>60554963</v>
      </c>
      <c r="L6" s="22">
        <f t="shared" si="3"/>
        <v>71745298</v>
      </c>
      <c r="M6" s="22">
        <f t="shared" si="3"/>
        <v>303946560</v>
      </c>
      <c r="N6" s="22">
        <f t="shared" si="3"/>
        <v>293153245</v>
      </c>
    </row>
    <row r="7" spans="1:14" ht="18" customHeight="1" x14ac:dyDescent="0.35">
      <c r="A7" s="11" t="s">
        <v>4</v>
      </c>
      <c r="B7" s="15">
        <v>146026800</v>
      </c>
      <c r="C7" s="15">
        <v>0</v>
      </c>
      <c r="D7" s="3">
        <v>12092700</v>
      </c>
      <c r="E7" s="23">
        <v>2394903</v>
      </c>
      <c r="F7" s="23">
        <v>2394903</v>
      </c>
      <c r="G7" s="23">
        <v>27025575</v>
      </c>
      <c r="H7" s="22"/>
      <c r="I7" s="22"/>
      <c r="J7" s="22"/>
      <c r="K7" s="23">
        <v>49669010</v>
      </c>
      <c r="L7" s="23">
        <v>42352464</v>
      </c>
      <c r="M7" s="22"/>
      <c r="N7" s="22"/>
    </row>
    <row r="8" spans="1:14" ht="15" customHeight="1" x14ac:dyDescent="0.35">
      <c r="A8" s="11" t="s">
        <v>5</v>
      </c>
      <c r="B8" s="15">
        <v>191880790</v>
      </c>
      <c r="C8" s="15">
        <f t="shared" ref="C8" si="4">SUM(C9:C10)</f>
        <v>26000000</v>
      </c>
      <c r="D8" s="3">
        <f t="shared" ref="D8" si="5">SUM(D9:D10)</f>
        <v>3747000</v>
      </c>
      <c r="E8" s="23">
        <v>3196400</v>
      </c>
      <c r="F8" s="23">
        <v>3196400</v>
      </c>
      <c r="G8" s="23">
        <f>SUM(G9:G10)</f>
        <v>19600585</v>
      </c>
      <c r="H8" s="23">
        <f>SUM(H9:H10)</f>
        <v>44657800</v>
      </c>
      <c r="I8" s="23">
        <f>SUM(I9:I10)</f>
        <v>126231264</v>
      </c>
      <c r="J8" s="23">
        <f>SUM(J9:J10)</f>
        <v>79134770</v>
      </c>
      <c r="K8" s="23">
        <f t="shared" ref="K8:N8" si="6">SUM(K9:K10)</f>
        <v>10885953</v>
      </c>
      <c r="L8" s="23">
        <f t="shared" si="6"/>
        <v>29392834</v>
      </c>
      <c r="M8" s="23">
        <f t="shared" si="6"/>
        <v>303946560</v>
      </c>
      <c r="N8" s="23">
        <f t="shared" si="6"/>
        <v>293153245</v>
      </c>
    </row>
    <row r="9" spans="1:14" ht="17.25" customHeight="1" x14ac:dyDescent="0.35">
      <c r="A9" s="11" t="s">
        <v>6</v>
      </c>
      <c r="B9" s="15"/>
      <c r="C9" s="3"/>
      <c r="D9" s="3"/>
      <c r="E9" s="23"/>
      <c r="F9" s="23"/>
      <c r="G9" s="23"/>
      <c r="H9" s="23"/>
      <c r="I9" s="23"/>
      <c r="J9" s="23"/>
      <c r="K9" s="23"/>
      <c r="L9" s="23"/>
      <c r="M9" s="23"/>
      <c r="N9" s="23"/>
    </row>
    <row r="10" spans="1:14" ht="18" customHeight="1" x14ac:dyDescent="0.35">
      <c r="A10" s="11" t="s">
        <v>7</v>
      </c>
      <c r="B10" s="15">
        <v>39198500</v>
      </c>
      <c r="C10" s="3">
        <v>26000000</v>
      </c>
      <c r="D10" s="3">
        <v>3747000</v>
      </c>
      <c r="E10" s="23"/>
      <c r="F10" s="23"/>
      <c r="G10" s="23">
        <v>19600585</v>
      </c>
      <c r="H10" s="23">
        <v>44657800</v>
      </c>
      <c r="I10" s="23">
        <v>126231264</v>
      </c>
      <c r="J10" s="23">
        <v>79134770</v>
      </c>
      <c r="K10" s="23">
        <v>10885953</v>
      </c>
      <c r="L10" s="23">
        <v>29392834</v>
      </c>
      <c r="M10" s="23">
        <v>303946560</v>
      </c>
      <c r="N10" s="23">
        <v>293153245</v>
      </c>
    </row>
    <row r="11" spans="1:14" ht="18" customHeight="1" x14ac:dyDescent="0.35">
      <c r="A11" s="10" t="s">
        <v>8</v>
      </c>
      <c r="B11" s="14">
        <v>309039000</v>
      </c>
      <c r="C11" s="14">
        <f t="shared" ref="C11" si="7">SUM(C20,C12)</f>
        <v>12942766662</v>
      </c>
      <c r="D11" s="5">
        <v>29381200</v>
      </c>
      <c r="E11" s="22">
        <f t="shared" ref="E11:J11" si="8">SUM(E20,E12)</f>
        <v>13848312</v>
      </c>
      <c r="F11" s="22">
        <f t="shared" si="8"/>
        <v>13848312</v>
      </c>
      <c r="G11" s="22">
        <f t="shared" si="8"/>
        <v>14812338.09</v>
      </c>
      <c r="H11" s="22">
        <f t="shared" si="8"/>
        <v>6762800</v>
      </c>
      <c r="I11" s="22">
        <f t="shared" si="8"/>
        <v>816288779</v>
      </c>
      <c r="J11" s="22">
        <f t="shared" si="8"/>
        <v>63685050</v>
      </c>
      <c r="K11" s="22">
        <f t="shared" ref="K11:N11" si="9">SUM(K20,K12)</f>
        <v>25099195</v>
      </c>
      <c r="L11" s="22">
        <f t="shared" si="9"/>
        <v>8714972</v>
      </c>
      <c r="M11" s="22">
        <f t="shared" si="9"/>
        <v>3201811346</v>
      </c>
      <c r="N11" s="22">
        <f t="shared" si="9"/>
        <v>1503327044</v>
      </c>
    </row>
    <row r="12" spans="1:14" ht="18.75" customHeight="1" x14ac:dyDescent="0.35">
      <c r="A12" s="11" t="s">
        <v>9</v>
      </c>
      <c r="B12" s="15">
        <f t="shared" ref="B12" si="10">SUM(B13,B18)</f>
        <v>9221000</v>
      </c>
      <c r="C12" s="15">
        <v>8048378841</v>
      </c>
      <c r="D12" s="3">
        <f t="shared" ref="D12" si="11">SUM(D13,D18)</f>
        <v>22880900</v>
      </c>
      <c r="E12" s="23">
        <f t="shared" ref="E12:J12" si="12">SUM(E13,E18)</f>
        <v>13848312</v>
      </c>
      <c r="F12" s="23">
        <f t="shared" si="12"/>
        <v>13848312</v>
      </c>
      <c r="G12" s="23">
        <f t="shared" si="12"/>
        <v>14812338.09</v>
      </c>
      <c r="H12" s="23">
        <f t="shared" si="12"/>
        <v>6762800</v>
      </c>
      <c r="I12" s="23">
        <f t="shared" si="12"/>
        <v>816288779</v>
      </c>
      <c r="J12" s="23">
        <f t="shared" si="12"/>
        <v>63685050</v>
      </c>
      <c r="K12" s="23">
        <f t="shared" ref="K12:N12" si="13">SUM(K13,K18)</f>
        <v>25099195</v>
      </c>
      <c r="L12" s="23">
        <f t="shared" si="13"/>
        <v>8714972</v>
      </c>
      <c r="M12" s="23">
        <f t="shared" si="13"/>
        <v>3201811346</v>
      </c>
      <c r="N12" s="23">
        <f t="shared" si="13"/>
        <v>1503327044</v>
      </c>
    </row>
    <row r="13" spans="1:14" ht="19.5" customHeight="1" x14ac:dyDescent="0.35">
      <c r="A13" s="11" t="s">
        <v>10</v>
      </c>
      <c r="B13" s="15">
        <f t="shared" ref="B13:C13" si="14">SUM(B14:B17)</f>
        <v>9221000</v>
      </c>
      <c r="C13" s="15">
        <f t="shared" si="14"/>
        <v>2051002879</v>
      </c>
      <c r="D13" s="3">
        <f t="shared" ref="D13" si="15">SUM(D14:D17)</f>
        <v>3394300</v>
      </c>
      <c r="E13" s="23">
        <f t="shared" ref="E13:J13" si="16">SUM(E14:E17)</f>
        <v>13752312</v>
      </c>
      <c r="F13" s="23">
        <f t="shared" si="16"/>
        <v>13752312</v>
      </c>
      <c r="G13" s="23">
        <f t="shared" si="16"/>
        <v>12742363.09</v>
      </c>
      <c r="H13" s="23">
        <f t="shared" si="16"/>
        <v>6762800</v>
      </c>
      <c r="I13" s="23">
        <f t="shared" si="16"/>
        <v>816288779</v>
      </c>
      <c r="J13" s="23">
        <f t="shared" si="16"/>
        <v>63685050</v>
      </c>
      <c r="K13" s="23">
        <f t="shared" ref="K13:N13" si="17">SUM(K14:K17)</f>
        <v>25099195</v>
      </c>
      <c r="L13" s="23">
        <f t="shared" si="17"/>
        <v>8714972</v>
      </c>
      <c r="M13" s="23">
        <f t="shared" si="17"/>
        <v>3201811346</v>
      </c>
      <c r="N13" s="23">
        <f t="shared" si="17"/>
        <v>1503327044</v>
      </c>
    </row>
    <row r="14" spans="1:14" ht="19.5" customHeight="1" x14ac:dyDescent="0.35">
      <c r="A14" s="11" t="s">
        <v>11</v>
      </c>
      <c r="B14" s="15"/>
      <c r="C14" s="2">
        <f>294553233+140000000</f>
        <v>434553233</v>
      </c>
      <c r="D14" s="3"/>
      <c r="E14" s="23"/>
      <c r="F14" s="23"/>
      <c r="G14" s="23"/>
      <c r="H14" s="23"/>
      <c r="I14" s="23">
        <v>682822379</v>
      </c>
      <c r="J14" s="23"/>
      <c r="K14" s="23"/>
      <c r="L14" s="23"/>
      <c r="M14" s="23">
        <v>2259532946</v>
      </c>
      <c r="N14" s="23">
        <v>441383801</v>
      </c>
    </row>
    <row r="15" spans="1:14" ht="21" customHeight="1" x14ac:dyDescent="0.35">
      <c r="A15" s="11" t="s">
        <v>12</v>
      </c>
      <c r="B15" s="15">
        <v>0</v>
      </c>
      <c r="C15" s="15">
        <v>1616449646</v>
      </c>
      <c r="D15" s="3"/>
      <c r="E15" s="23">
        <v>13752312</v>
      </c>
      <c r="F15" s="23">
        <v>13752312</v>
      </c>
      <c r="G15" s="23">
        <v>2230440</v>
      </c>
      <c r="H15" s="23">
        <v>6762800</v>
      </c>
      <c r="I15" s="23">
        <v>24840000</v>
      </c>
      <c r="J15" s="23">
        <v>36479850</v>
      </c>
      <c r="K15" s="23">
        <v>1792345</v>
      </c>
      <c r="L15" s="23">
        <v>8427768</v>
      </c>
      <c r="M15" s="23">
        <v>195480000</v>
      </c>
      <c r="N15" s="23"/>
    </row>
    <row r="16" spans="1:14" ht="19.5" customHeight="1" x14ac:dyDescent="0.35">
      <c r="A16" s="11" t="s">
        <v>13</v>
      </c>
      <c r="B16" s="15"/>
      <c r="C16" s="1"/>
      <c r="D16" s="3"/>
      <c r="E16" s="23"/>
      <c r="F16" s="23"/>
      <c r="G16" s="23"/>
      <c r="H16" s="23"/>
      <c r="I16" s="23"/>
      <c r="J16" s="23"/>
      <c r="K16" s="23"/>
      <c r="L16" s="23"/>
      <c r="M16" s="23"/>
      <c r="N16" s="23"/>
    </row>
    <row r="17" spans="1:14" ht="18" customHeight="1" x14ac:dyDescent="0.35">
      <c r="A17" s="11" t="s">
        <v>14</v>
      </c>
      <c r="B17" s="15">
        <v>9221000</v>
      </c>
      <c r="C17" s="15">
        <v>0</v>
      </c>
      <c r="D17" s="3">
        <v>3394300</v>
      </c>
      <c r="E17" s="23"/>
      <c r="F17" s="23"/>
      <c r="G17" s="23">
        <v>10511923.09</v>
      </c>
      <c r="H17" s="23"/>
      <c r="I17" s="23">
        <v>108626400</v>
      </c>
      <c r="J17" s="23">
        <v>27205200</v>
      </c>
      <c r="K17" s="23">
        <v>23306850</v>
      </c>
      <c r="L17" s="23">
        <v>287204</v>
      </c>
      <c r="M17" s="23">
        <v>746798400</v>
      </c>
      <c r="N17" s="23">
        <v>1061943243</v>
      </c>
    </row>
    <row r="18" spans="1:14" ht="15" customHeight="1" x14ac:dyDescent="0.35">
      <c r="A18" s="11" t="s">
        <v>15</v>
      </c>
      <c r="B18" s="15">
        <f t="shared" ref="B18:C18" si="18">SUM(B19)</f>
        <v>0</v>
      </c>
      <c r="C18" s="15">
        <f t="shared" si="18"/>
        <v>0</v>
      </c>
      <c r="D18" s="3">
        <f>1855400+2031200+15600000</f>
        <v>19486600</v>
      </c>
      <c r="E18" s="23">
        <v>96000</v>
      </c>
      <c r="F18" s="23">
        <v>96000</v>
      </c>
      <c r="G18" s="23">
        <v>2069975</v>
      </c>
      <c r="H18" s="23">
        <f>SUM(H19)</f>
        <v>0</v>
      </c>
      <c r="I18" s="23">
        <f>SUM(I19)</f>
        <v>0</v>
      </c>
      <c r="J18" s="23">
        <f>SUM(J19)</f>
        <v>0</v>
      </c>
      <c r="K18" s="23">
        <f t="shared" ref="K18:N18" si="19">SUM(K19)</f>
        <v>0</v>
      </c>
      <c r="L18" s="23">
        <f t="shared" si="19"/>
        <v>0</v>
      </c>
      <c r="M18" s="23">
        <f t="shared" si="19"/>
        <v>0</v>
      </c>
      <c r="N18" s="23">
        <f t="shared" si="19"/>
        <v>0</v>
      </c>
    </row>
    <row r="19" spans="1:14" ht="18" customHeight="1" x14ac:dyDescent="0.35">
      <c r="A19" s="11" t="s">
        <v>16</v>
      </c>
      <c r="B19" s="15"/>
      <c r="C19" s="3"/>
      <c r="D19" s="3"/>
      <c r="E19" s="23"/>
      <c r="F19" s="23"/>
      <c r="G19" s="23"/>
      <c r="H19" s="23"/>
      <c r="I19" s="23"/>
      <c r="J19" s="23"/>
      <c r="K19" s="23"/>
      <c r="L19" s="23"/>
      <c r="M19" s="23"/>
      <c r="N19" s="23"/>
    </row>
    <row r="20" spans="1:14" ht="19.5" customHeight="1" x14ac:dyDescent="0.35">
      <c r="A20" s="11" t="s">
        <v>17</v>
      </c>
      <c r="B20" s="15"/>
      <c r="C20" s="3">
        <v>4894387821</v>
      </c>
      <c r="D20" s="3"/>
      <c r="E20" s="23"/>
      <c r="F20" s="23"/>
      <c r="G20" s="23"/>
      <c r="H20" s="23"/>
      <c r="I20" s="23"/>
      <c r="J20" s="23"/>
      <c r="K20" s="23"/>
      <c r="L20" s="23"/>
      <c r="M20" s="23"/>
      <c r="N20" s="23"/>
    </row>
    <row r="21" spans="1:14" s="12" customFormat="1" ht="17.25" customHeight="1" x14ac:dyDescent="0.35">
      <c r="A21" s="10" t="s">
        <v>18</v>
      </c>
      <c r="B21" s="14">
        <f t="shared" ref="B21:C21" si="20">SUM(B22:B24)</f>
        <v>1017868377</v>
      </c>
      <c r="C21" s="14">
        <f t="shared" si="20"/>
        <v>17399124186</v>
      </c>
      <c r="D21" s="5">
        <f t="shared" ref="D21" si="21">SUM(D22:D24)</f>
        <v>0</v>
      </c>
      <c r="E21" s="22">
        <f>SUM(E22:E24)</f>
        <v>217492058</v>
      </c>
      <c r="F21" s="22">
        <f>SUM(F22:F24)</f>
        <v>217492058</v>
      </c>
      <c r="G21" s="22">
        <f>SUM(G22:G24)</f>
        <v>228618852.36000001</v>
      </c>
      <c r="H21" s="22">
        <f>SUM(H22:H24)</f>
        <v>924597899</v>
      </c>
      <c r="I21" s="22">
        <v>942520043</v>
      </c>
      <c r="J21" s="22">
        <f>SUM(J22:J24)</f>
        <v>2260304911</v>
      </c>
      <c r="K21" s="22">
        <f>SUM(K22:K24)</f>
        <v>338509113</v>
      </c>
      <c r="L21" s="22">
        <f>SUM(L22:L24)</f>
        <v>345596905</v>
      </c>
      <c r="M21" s="22">
        <v>3505790306</v>
      </c>
      <c r="N21" s="22">
        <v>4134856916</v>
      </c>
    </row>
    <row r="22" spans="1:14" ht="15.75" customHeight="1" x14ac:dyDescent="0.35">
      <c r="A22" s="11" t="s">
        <v>19</v>
      </c>
      <c r="B22" s="15">
        <v>969706692</v>
      </c>
      <c r="C22" s="15">
        <v>10207637258</v>
      </c>
      <c r="D22" s="3"/>
      <c r="E22" s="23">
        <v>216271000</v>
      </c>
      <c r="F22" s="23">
        <v>216271000</v>
      </c>
      <c r="G22" s="23">
        <v>221621061</v>
      </c>
      <c r="H22" s="23">
        <v>865343899</v>
      </c>
      <c r="I22" s="23">
        <v>324091501</v>
      </c>
      <c r="J22" s="23">
        <v>2117485091</v>
      </c>
      <c r="K22" s="23">
        <v>332812623</v>
      </c>
      <c r="L22" s="23">
        <v>324596785</v>
      </c>
      <c r="M22" s="23">
        <v>665479564</v>
      </c>
      <c r="N22" s="23">
        <v>733587910</v>
      </c>
    </row>
    <row r="23" spans="1:14" ht="14.25" customHeight="1" x14ac:dyDescent="0.35">
      <c r="A23" s="11" t="s">
        <v>20</v>
      </c>
      <c r="B23" s="15"/>
      <c r="C23" s="3"/>
      <c r="D23" s="3"/>
      <c r="E23" s="23">
        <v>225000</v>
      </c>
      <c r="F23" s="23">
        <v>225000</v>
      </c>
      <c r="G23" s="23"/>
      <c r="H23" s="23"/>
      <c r="I23" s="23"/>
      <c r="J23" s="23"/>
      <c r="K23" s="23"/>
      <c r="L23" s="23"/>
      <c r="M23" s="23"/>
      <c r="N23" s="23"/>
    </row>
    <row r="24" spans="1:14" ht="16.5" customHeight="1" x14ac:dyDescent="0.35">
      <c r="A24" s="11" t="s">
        <v>21</v>
      </c>
      <c r="B24" s="15">
        <v>48161685</v>
      </c>
      <c r="C24" s="15">
        <v>7191486928</v>
      </c>
      <c r="D24" s="3"/>
      <c r="E24" s="23">
        <v>996058</v>
      </c>
      <c r="F24" s="23">
        <v>996058</v>
      </c>
      <c r="G24" s="23">
        <v>6997791.3600000003</v>
      </c>
      <c r="H24" s="23">
        <v>59254000</v>
      </c>
      <c r="I24" s="23"/>
      <c r="J24" s="23">
        <v>142819820</v>
      </c>
      <c r="K24" s="23">
        <v>5696490</v>
      </c>
      <c r="L24" s="23">
        <v>21000120</v>
      </c>
      <c r="M24" s="23"/>
      <c r="N24" s="23"/>
    </row>
    <row r="25" spans="1:14" ht="15.75" customHeight="1" x14ac:dyDescent="0.35">
      <c r="A25" s="10" t="s">
        <v>22</v>
      </c>
      <c r="B25" s="14">
        <f t="shared" ref="B25:N25" si="22">SUM(B6,B11,B21)</f>
        <v>1664814967</v>
      </c>
      <c r="C25" s="14">
        <f t="shared" si="22"/>
        <v>30367890848</v>
      </c>
      <c r="D25" s="5">
        <f t="shared" si="22"/>
        <v>45220900</v>
      </c>
      <c r="E25" s="22">
        <f t="shared" ref="E25" si="23">SUM(E6,E11,E21)</f>
        <v>236931673</v>
      </c>
      <c r="F25" s="22">
        <f t="shared" si="22"/>
        <v>236931673</v>
      </c>
      <c r="G25" s="22">
        <f t="shared" si="22"/>
        <v>290057350.45000005</v>
      </c>
      <c r="H25" s="22">
        <f t="shared" si="22"/>
        <v>976018499</v>
      </c>
      <c r="I25" s="22">
        <f t="shared" si="22"/>
        <v>1885040086</v>
      </c>
      <c r="J25" s="22">
        <f t="shared" si="22"/>
        <v>2403124731</v>
      </c>
      <c r="K25" s="22">
        <f t="shared" si="22"/>
        <v>424163271</v>
      </c>
      <c r="L25" s="22">
        <f t="shared" si="22"/>
        <v>426057175</v>
      </c>
      <c r="M25" s="22">
        <f t="shared" si="22"/>
        <v>7011548212</v>
      </c>
      <c r="N25" s="22">
        <f t="shared" si="22"/>
        <v>5931337205</v>
      </c>
    </row>
    <row r="26" spans="1:14" ht="14.25" customHeight="1" x14ac:dyDescent="0.35">
      <c r="A26" s="11" t="s">
        <v>23</v>
      </c>
      <c r="B26" s="15"/>
      <c r="C26" s="2"/>
      <c r="D26" s="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1:14" ht="16.5" customHeight="1" x14ac:dyDescent="0.35">
      <c r="A27" s="10" t="s">
        <v>24</v>
      </c>
      <c r="B27" s="14">
        <f>SUM(B6,B11,B21)</f>
        <v>1664814967</v>
      </c>
      <c r="C27" s="14">
        <f>SUM(C6,C11,C21)</f>
        <v>30367890848</v>
      </c>
      <c r="D27" s="5">
        <f>SUM(D6,D11,D21,D26)</f>
        <v>45220900</v>
      </c>
      <c r="E27" s="22">
        <f t="shared" ref="E27" si="24">SUM(E6,E11,E21)</f>
        <v>236931673</v>
      </c>
      <c r="F27" s="22">
        <f t="shared" ref="F27:N27" si="25">SUM(F6,F11,F21)</f>
        <v>236931673</v>
      </c>
      <c r="G27" s="22">
        <f t="shared" si="25"/>
        <v>290057350.45000005</v>
      </c>
      <c r="H27" s="22">
        <f t="shared" si="25"/>
        <v>976018499</v>
      </c>
      <c r="I27" s="22">
        <f t="shared" si="25"/>
        <v>1885040086</v>
      </c>
      <c r="J27" s="22">
        <f t="shared" si="25"/>
        <v>2403124731</v>
      </c>
      <c r="K27" s="22">
        <f t="shared" si="25"/>
        <v>424163271</v>
      </c>
      <c r="L27" s="22">
        <f t="shared" si="25"/>
        <v>426057175</v>
      </c>
      <c r="M27" s="22">
        <f t="shared" si="25"/>
        <v>7011548212</v>
      </c>
      <c r="N27" s="22">
        <f t="shared" si="25"/>
        <v>5931337205</v>
      </c>
    </row>
    <row r="28" spans="1:14" ht="27" customHeight="1" x14ac:dyDescent="0.35">
      <c r="A28" s="10" t="s">
        <v>25</v>
      </c>
      <c r="B28" s="14">
        <f>SUM(B29:B33)</f>
        <v>989271422</v>
      </c>
      <c r="C28" s="14">
        <v>24680107176</v>
      </c>
      <c r="D28" s="5">
        <f t="shared" ref="D28:E28" si="26">SUM(D29:D33)</f>
        <v>31667563</v>
      </c>
      <c r="E28" s="22">
        <f t="shared" si="26"/>
        <v>215577232</v>
      </c>
      <c r="F28" s="22">
        <f t="shared" ref="F28:N28" si="27">SUM(F29:F33)</f>
        <v>215577232</v>
      </c>
      <c r="G28" s="22">
        <f t="shared" si="27"/>
        <v>240375161.59999999</v>
      </c>
      <c r="H28" s="22">
        <f t="shared" si="27"/>
        <v>694430002</v>
      </c>
      <c r="I28" s="22">
        <f t="shared" si="27"/>
        <v>1061006544</v>
      </c>
      <c r="J28" s="22">
        <f t="shared" si="27"/>
        <v>1865403453</v>
      </c>
      <c r="K28" s="22">
        <f t="shared" si="27"/>
        <v>346517211</v>
      </c>
      <c r="L28" s="22">
        <f t="shared" si="27"/>
        <v>376381372</v>
      </c>
      <c r="M28" s="22">
        <f t="shared" si="27"/>
        <v>3725883269</v>
      </c>
      <c r="N28" s="22">
        <f t="shared" si="27"/>
        <v>4204682665</v>
      </c>
    </row>
    <row r="29" spans="1:14" ht="15.5" x14ac:dyDescent="0.35">
      <c r="A29" s="11" t="s">
        <v>26</v>
      </c>
      <c r="B29" s="15">
        <v>786047372</v>
      </c>
      <c r="C29" s="15">
        <v>16846598873</v>
      </c>
      <c r="D29" s="3">
        <v>19376957</v>
      </c>
      <c r="E29" s="23">
        <v>109406659</v>
      </c>
      <c r="F29" s="23">
        <v>109406659</v>
      </c>
      <c r="G29" s="23">
        <v>131778246.13</v>
      </c>
      <c r="H29" s="23">
        <v>91574338</v>
      </c>
      <c r="I29" s="23">
        <v>544782948</v>
      </c>
      <c r="J29" s="23">
        <v>196578184</v>
      </c>
      <c r="K29" s="23">
        <v>269314780</v>
      </c>
      <c r="L29" s="23">
        <v>305225146</v>
      </c>
      <c r="M29" s="23"/>
      <c r="N29" s="23">
        <v>2155567561</v>
      </c>
    </row>
    <row r="30" spans="1:14" ht="15.75" customHeight="1" x14ac:dyDescent="0.35">
      <c r="A30" s="11" t="s">
        <v>27</v>
      </c>
      <c r="B30" s="15">
        <v>45459047</v>
      </c>
      <c r="C30" s="2">
        <v>150000000</v>
      </c>
      <c r="D30" s="3">
        <v>2412000</v>
      </c>
      <c r="E30" s="23"/>
      <c r="F30" s="23"/>
      <c r="G30" s="23">
        <f>71192185+21346941.64</f>
        <v>92539126.640000001</v>
      </c>
      <c r="H30" s="23">
        <v>6805200</v>
      </c>
      <c r="I30" s="23">
        <v>19949709</v>
      </c>
      <c r="J30" s="23">
        <v>38806672</v>
      </c>
      <c r="K30" s="23">
        <v>61452393</v>
      </c>
      <c r="L30" s="23">
        <v>70829297</v>
      </c>
      <c r="M30" s="23">
        <v>1875327186</v>
      </c>
      <c r="N30" s="23">
        <v>92125623</v>
      </c>
    </row>
    <row r="31" spans="1:14" ht="16.5" customHeight="1" x14ac:dyDescent="0.35">
      <c r="A31" s="11" t="s">
        <v>28</v>
      </c>
      <c r="B31" s="15">
        <v>0</v>
      </c>
      <c r="C31" s="15">
        <v>0</v>
      </c>
      <c r="D31" s="3">
        <v>101575</v>
      </c>
      <c r="E31" s="23">
        <v>1942000</v>
      </c>
      <c r="F31" s="23">
        <v>1942000</v>
      </c>
      <c r="G31" s="23">
        <v>14067198.68</v>
      </c>
      <c r="H31" s="23"/>
      <c r="I31" s="23"/>
      <c r="J31" s="23"/>
      <c r="K31" s="23">
        <v>4700000</v>
      </c>
      <c r="L31" s="23">
        <v>0</v>
      </c>
      <c r="M31" s="23">
        <v>82436841</v>
      </c>
      <c r="N31" s="23"/>
    </row>
    <row r="32" spans="1:14" ht="15" customHeight="1" x14ac:dyDescent="0.35">
      <c r="A32" s="11" t="s">
        <v>29</v>
      </c>
      <c r="B32" s="15">
        <v>80000000</v>
      </c>
      <c r="C32" s="3"/>
      <c r="D32" s="3"/>
      <c r="E32" s="23"/>
      <c r="F32" s="23"/>
      <c r="G32" s="23"/>
      <c r="H32" s="23"/>
      <c r="I32" s="23"/>
      <c r="J32" s="23"/>
      <c r="K32" s="23">
        <v>5724042</v>
      </c>
      <c r="L32" s="23"/>
      <c r="M32" s="23"/>
      <c r="N32" s="23"/>
    </row>
    <row r="33" spans="1:14" ht="16.5" customHeight="1" x14ac:dyDescent="0.35">
      <c r="A33" s="11" t="s">
        <v>30</v>
      </c>
      <c r="B33" s="15">
        <v>77765003</v>
      </c>
      <c r="C33" s="3">
        <v>732935250</v>
      </c>
      <c r="D33" s="3">
        <v>9777031</v>
      </c>
      <c r="E33" s="23">
        <v>104228573</v>
      </c>
      <c r="F33" s="23">
        <v>104228573</v>
      </c>
      <c r="G33" s="23">
        <v>1990590.15</v>
      </c>
      <c r="H33" s="23">
        <v>596050464</v>
      </c>
      <c r="I33" s="23">
        <v>496273887</v>
      </c>
      <c r="J33" s="23">
        <v>1630018597</v>
      </c>
      <c r="K33" s="23">
        <v>5325996</v>
      </c>
      <c r="L33" s="23">
        <v>326929</v>
      </c>
      <c r="M33" s="23">
        <v>1768119242</v>
      </c>
      <c r="N33" s="23">
        <v>1956989481</v>
      </c>
    </row>
    <row r="34" spans="1:14" ht="27" customHeight="1" x14ac:dyDescent="0.35">
      <c r="A34" s="10" t="s">
        <v>31</v>
      </c>
      <c r="B34" s="14"/>
      <c r="C34" s="3"/>
      <c r="D34" s="5">
        <v>2564530</v>
      </c>
      <c r="E34" s="22"/>
      <c r="F34" s="22"/>
      <c r="G34" s="22"/>
      <c r="H34" s="22">
        <v>230167896</v>
      </c>
      <c r="I34" s="22"/>
      <c r="J34" s="22">
        <v>394901490</v>
      </c>
      <c r="K34" s="22">
        <v>2829978</v>
      </c>
      <c r="L34" s="22">
        <v>1504778</v>
      </c>
      <c r="M34" s="22">
        <v>445354200</v>
      </c>
      <c r="N34" s="22">
        <v>663761159</v>
      </c>
    </row>
    <row r="35" spans="1:14" ht="18" customHeight="1" x14ac:dyDescent="0.35">
      <c r="A35" s="10" t="s">
        <v>32</v>
      </c>
      <c r="B35" s="14">
        <f t="shared" ref="B35:D35" si="28">SUM(B28,B34)</f>
        <v>989271422</v>
      </c>
      <c r="C35" s="14">
        <f t="shared" si="28"/>
        <v>24680107176</v>
      </c>
      <c r="D35" s="5">
        <f t="shared" si="28"/>
        <v>34232093</v>
      </c>
      <c r="E35" s="22">
        <f t="shared" ref="E35:J35" si="29">SUM(E28,E34)</f>
        <v>215577232</v>
      </c>
      <c r="F35" s="22">
        <f t="shared" si="29"/>
        <v>215577232</v>
      </c>
      <c r="G35" s="22">
        <f t="shared" si="29"/>
        <v>240375161.59999999</v>
      </c>
      <c r="H35" s="22">
        <f t="shared" si="29"/>
        <v>924597898</v>
      </c>
      <c r="I35" s="22">
        <f t="shared" si="29"/>
        <v>1061006544</v>
      </c>
      <c r="J35" s="22">
        <f t="shared" si="29"/>
        <v>2260304943</v>
      </c>
      <c r="K35" s="22">
        <f t="shared" ref="K35:N35" si="30">SUM(K28,K34)</f>
        <v>349347189</v>
      </c>
      <c r="L35" s="22">
        <f t="shared" si="30"/>
        <v>377886150</v>
      </c>
      <c r="M35" s="22">
        <f t="shared" si="30"/>
        <v>4171237469</v>
      </c>
      <c r="N35" s="22">
        <f t="shared" si="30"/>
        <v>4868443824</v>
      </c>
    </row>
    <row r="36" spans="1:14" ht="15.75" customHeight="1" x14ac:dyDescent="0.35">
      <c r="A36" s="10" t="s">
        <v>33</v>
      </c>
      <c r="B36" s="14">
        <f t="shared" ref="B36" si="31">SUM(B37:B42)</f>
        <v>4907445967</v>
      </c>
      <c r="C36" s="14">
        <v>1536849137</v>
      </c>
      <c r="D36" s="5">
        <f t="shared" ref="D36" si="32">SUM(D37:D42)</f>
        <v>134546530</v>
      </c>
      <c r="E36" s="22">
        <f>SUM(E37:E42)</f>
        <v>15982767</v>
      </c>
      <c r="F36" s="22">
        <f>SUM(F37:F42)</f>
        <v>15982767</v>
      </c>
      <c r="G36" s="22">
        <f>SUM(G37:G42)</f>
        <v>1111194</v>
      </c>
      <c r="H36" s="22">
        <f>SUM(H37:H42)</f>
        <v>0</v>
      </c>
      <c r="I36" s="22">
        <f>SUM(I37:I42)</f>
        <v>0</v>
      </c>
      <c r="J36" s="22">
        <v>2260304944</v>
      </c>
      <c r="K36" s="22">
        <f t="shared" ref="K36:N36" si="33">SUM(K37:K42)</f>
        <v>457775838</v>
      </c>
      <c r="L36" s="22">
        <f t="shared" si="33"/>
        <v>83243194</v>
      </c>
      <c r="M36" s="22">
        <f t="shared" si="33"/>
        <v>625233450</v>
      </c>
      <c r="N36" s="22">
        <f t="shared" si="33"/>
        <v>0</v>
      </c>
    </row>
    <row r="37" spans="1:14" ht="16.5" customHeight="1" x14ac:dyDescent="0.35">
      <c r="A37" s="11" t="s">
        <v>34</v>
      </c>
      <c r="B37" s="15"/>
      <c r="C37" s="3">
        <v>920461235</v>
      </c>
      <c r="D37" s="3">
        <v>2564530</v>
      </c>
      <c r="E37" s="23"/>
      <c r="F37" s="23"/>
      <c r="G37" s="23"/>
      <c r="H37" s="23"/>
      <c r="I37" s="23"/>
      <c r="J37" s="23"/>
      <c r="K37" s="23">
        <v>23056350</v>
      </c>
      <c r="L37" s="23">
        <v>2666326</v>
      </c>
      <c r="M37" s="23"/>
      <c r="N37" s="23"/>
    </row>
    <row r="38" spans="1:14" ht="15.5" x14ac:dyDescent="0.35">
      <c r="A38" s="11" t="s">
        <v>35</v>
      </c>
      <c r="B38" s="15">
        <v>4907445967</v>
      </c>
      <c r="C38" s="3">
        <v>66387902</v>
      </c>
      <c r="D38" s="3"/>
      <c r="E38" s="23"/>
      <c r="F38" s="23"/>
      <c r="G38" s="23"/>
      <c r="H38" s="23"/>
      <c r="I38" s="23"/>
      <c r="J38" s="23"/>
      <c r="K38" s="23">
        <v>53921164</v>
      </c>
      <c r="L38" s="23">
        <v>19174162</v>
      </c>
      <c r="M38" s="23">
        <v>625233450</v>
      </c>
      <c r="N38" s="23"/>
    </row>
    <row r="39" spans="1:14" ht="16.5" customHeight="1" x14ac:dyDescent="0.35">
      <c r="A39" s="11" t="s">
        <v>36</v>
      </c>
      <c r="B39" s="15"/>
      <c r="C39" s="3"/>
      <c r="D39" s="3"/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 spans="1:14" ht="16.5" customHeight="1" x14ac:dyDescent="0.35">
      <c r="A40" s="11" t="s">
        <v>37</v>
      </c>
      <c r="B40" s="15"/>
      <c r="C40" s="3">
        <v>550000000</v>
      </c>
      <c r="D40" s="3">
        <v>131982000</v>
      </c>
      <c r="E40" s="23">
        <v>2208382</v>
      </c>
      <c r="F40" s="23">
        <v>2208382</v>
      </c>
      <c r="G40" s="23"/>
      <c r="H40" s="23"/>
      <c r="I40" s="23"/>
      <c r="J40" s="23"/>
      <c r="K40" s="23">
        <v>331117623</v>
      </c>
      <c r="L40" s="23">
        <v>57285603</v>
      </c>
      <c r="M40" s="23"/>
      <c r="N40" s="23"/>
    </row>
    <row r="41" spans="1:14" ht="16.5" customHeight="1" x14ac:dyDescent="0.35">
      <c r="A41" s="11" t="s">
        <v>38</v>
      </c>
      <c r="B41" s="15"/>
      <c r="C41" s="4"/>
      <c r="D41" s="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1:14" ht="19.5" customHeight="1" x14ac:dyDescent="0.35">
      <c r="A42" s="11" t="s">
        <v>39</v>
      </c>
      <c r="B42" s="15">
        <v>0</v>
      </c>
      <c r="C42" s="4"/>
      <c r="D42" s="3"/>
      <c r="E42" s="23">
        <v>13774385</v>
      </c>
      <c r="F42" s="23">
        <v>13774385</v>
      </c>
      <c r="G42" s="23">
        <v>1111194</v>
      </c>
      <c r="H42" s="23"/>
      <c r="I42" s="23"/>
      <c r="J42" s="23"/>
      <c r="K42" s="23">
        <v>49680701</v>
      </c>
      <c r="L42" s="23">
        <v>4117103</v>
      </c>
      <c r="M42" s="23"/>
      <c r="N42" s="23"/>
    </row>
    <row r="43" spans="1:14" ht="16.5" customHeight="1" x14ac:dyDescent="0.35">
      <c r="A43" s="10" t="s">
        <v>40</v>
      </c>
      <c r="B43" s="14">
        <v>4932973993</v>
      </c>
      <c r="C43" s="14">
        <f t="shared" ref="C43" si="34">SUM(C44:C45)</f>
        <v>1533849137</v>
      </c>
      <c r="D43" s="5">
        <v>134546530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</row>
    <row r="44" spans="1:14" ht="27.75" customHeight="1" x14ac:dyDescent="0.35">
      <c r="A44" s="11" t="s">
        <v>41</v>
      </c>
      <c r="B44" s="15">
        <v>7299776</v>
      </c>
      <c r="C44" s="3">
        <v>1533849137</v>
      </c>
      <c r="D44" s="3">
        <v>0</v>
      </c>
      <c r="E44" s="23">
        <v>0</v>
      </c>
      <c r="F44" s="23">
        <v>0</v>
      </c>
      <c r="G44" s="23">
        <v>1990590</v>
      </c>
      <c r="H44" s="23">
        <v>6400000</v>
      </c>
      <c r="I44" s="23">
        <v>480000</v>
      </c>
      <c r="J44" s="23">
        <v>8520000</v>
      </c>
      <c r="K44" s="23">
        <v>35041166</v>
      </c>
      <c r="L44" s="23">
        <v>36971768</v>
      </c>
      <c r="M44" s="23">
        <v>6234900</v>
      </c>
      <c r="N44" s="21">
        <v>5200000</v>
      </c>
    </row>
    <row r="45" spans="1:14" ht="15.5" x14ac:dyDescent="0.35">
      <c r="A45" s="11" t="s">
        <v>42</v>
      </c>
      <c r="B45" s="15"/>
      <c r="C45" s="3"/>
      <c r="D45" s="3"/>
      <c r="E45" s="22" t="e">
        <f>SUM(#REF!)</f>
        <v>#REF!</v>
      </c>
      <c r="F45" s="14" t="e">
        <f>SUM(#REF!)</f>
        <v>#REF!</v>
      </c>
      <c r="G45" s="14" t="e">
        <f>SUM(#REF!)</f>
        <v>#REF!</v>
      </c>
      <c r="H45" s="14" t="e">
        <f>SUM(#REF!)</f>
        <v>#REF!</v>
      </c>
      <c r="I45" s="14" t="e">
        <f>SUM(#REF!)</f>
        <v>#REF!</v>
      </c>
      <c r="J45" s="14" t="e">
        <f>SUM(#REF!)</f>
        <v>#REF!</v>
      </c>
      <c r="K45" s="14" t="e">
        <f>SUM(#REF!)</f>
        <v>#REF!</v>
      </c>
      <c r="L45" s="14" t="e">
        <f>SUM(#REF!)</f>
        <v>#REF!</v>
      </c>
      <c r="M45" s="14" t="e">
        <f>SUM(#REF!)</f>
        <v>#REF!</v>
      </c>
      <c r="N45" s="14" t="e">
        <f>SUM(#REF!)</f>
        <v>#REF!</v>
      </c>
    </row>
    <row r="46" spans="1:14" x14ac:dyDescent="0.35">
      <c r="A46" s="30" t="s">
        <v>58</v>
      </c>
      <c r="B46" s="31">
        <v>1.8E-3</v>
      </c>
      <c r="C46" s="6">
        <v>1.8E-3</v>
      </c>
      <c r="D46" s="31">
        <v>1.8E-3</v>
      </c>
      <c r="E46" s="31">
        <v>1.8E-3</v>
      </c>
      <c r="F46" s="31">
        <v>1.8E-3</v>
      </c>
      <c r="G46" s="31">
        <v>1.8E-3</v>
      </c>
      <c r="H46" s="31">
        <v>1.8E-3</v>
      </c>
      <c r="I46" s="31">
        <v>1.8E-3</v>
      </c>
      <c r="J46" s="31">
        <v>1.8E-3</v>
      </c>
      <c r="K46" s="31">
        <v>1.8E-3</v>
      </c>
      <c r="L46" s="31">
        <v>1.8E-3</v>
      </c>
      <c r="M46" s="31">
        <v>1.8E-3</v>
      </c>
      <c r="N46" s="31">
        <v>1.8E-3</v>
      </c>
    </row>
    <row r="47" spans="1:14" x14ac:dyDescent="0.35">
      <c r="A47" s="30" t="s">
        <v>59</v>
      </c>
      <c r="B47" s="31">
        <v>1.5E-3</v>
      </c>
      <c r="C47" s="31">
        <v>1.5E-3</v>
      </c>
      <c r="D47" s="31">
        <v>1.5E-3</v>
      </c>
      <c r="E47" s="31">
        <v>1.5E-3</v>
      </c>
      <c r="F47" s="31">
        <v>1.5E-3</v>
      </c>
      <c r="G47" s="31">
        <v>1.5E-3</v>
      </c>
      <c r="H47" s="31">
        <v>1.5E-3</v>
      </c>
      <c r="I47" s="31">
        <v>1.5E-3</v>
      </c>
      <c r="J47" s="31">
        <v>1.5E-3</v>
      </c>
      <c r="K47" s="31">
        <v>1.5E-3</v>
      </c>
      <c r="L47" s="31">
        <v>1.5E-3</v>
      </c>
      <c r="M47" s="31">
        <v>1.5E-3</v>
      </c>
      <c r="N47" s="31">
        <v>1.5E-3</v>
      </c>
    </row>
    <row r="48" spans="1:14" x14ac:dyDescent="0.35">
      <c r="C48" s="18"/>
      <c r="D48" s="18"/>
      <c r="E48" s="18"/>
      <c r="F48" s="18"/>
      <c r="G48" s="19"/>
      <c r="H48" s="18"/>
      <c r="I48" s="18"/>
      <c r="J48" s="18"/>
      <c r="K48" s="18"/>
      <c r="L48" s="18"/>
      <c r="M48" s="18"/>
      <c r="N48" s="19"/>
    </row>
    <row r="49" spans="3:14" x14ac:dyDescent="0.35">
      <c r="C49" s="18"/>
      <c r="D49" s="18"/>
      <c r="E49" s="18"/>
      <c r="F49" s="18"/>
      <c r="G49" s="19"/>
      <c r="H49" s="18"/>
      <c r="I49" s="18"/>
      <c r="J49" s="18"/>
      <c r="K49" s="18"/>
      <c r="L49" s="18"/>
      <c r="M49" s="18"/>
      <c r="N49" s="19"/>
    </row>
  </sheetData>
  <pageMargins left="0.7" right="0.7" top="0.75" bottom="0.75" header="0.3" footer="0.3"/>
  <pageSetup paperSize="8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68A29B48EA4C4284FAFC9661A0247E" ma:contentTypeVersion="10" ma:contentTypeDescription="Crée un document." ma:contentTypeScope="" ma:versionID="9de97d529bc76f548f45cc154c2144cc">
  <xsd:schema xmlns:xsd="http://www.w3.org/2001/XMLSchema" xmlns:xs="http://www.w3.org/2001/XMLSchema" xmlns:p="http://schemas.microsoft.com/office/2006/metadata/properties" xmlns:ns3="48280eb9-a0ea-4a51-af80-a1a54779555f" xmlns:ns4="d493acd9-1aad-4070-9ae0-807dd4bade3a" targetNamespace="http://schemas.microsoft.com/office/2006/metadata/properties" ma:root="true" ma:fieldsID="378618141196ca7d75b5d50a17e728d7" ns3:_="" ns4:_="">
    <xsd:import namespace="48280eb9-a0ea-4a51-af80-a1a54779555f"/>
    <xsd:import namespace="d493acd9-1aad-4070-9ae0-807dd4bade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280eb9-a0ea-4a51-af80-a1a5477955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93acd9-1aad-4070-9ae0-807dd4bade3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86F29F-1B27-49A0-AAF4-F7AFC2A0C4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57B9D68-3F64-4D2C-A36E-4788CA80A0C5}">
  <ds:schemaRefs>
    <ds:schemaRef ds:uri="d493acd9-1aad-4070-9ae0-807dd4bade3a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48280eb9-a0ea-4a51-af80-a1a54779555f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1B72A05-784D-4D09-BC03-C0E672EACB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280eb9-a0ea-4a51-af80-a1a54779555f"/>
    <ds:schemaRef ds:uri="d493acd9-1aad-4070-9ae0-807dd4bade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Données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Hajar Ezzi</dc:creator>
  <cp:keywords/>
  <dc:description/>
  <cp:lastModifiedBy>hamza</cp:lastModifiedBy>
  <cp:revision/>
  <dcterms:created xsi:type="dcterms:W3CDTF">2018-08-15T09:35:04Z</dcterms:created>
  <dcterms:modified xsi:type="dcterms:W3CDTF">2021-07-28T14:20:34Z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0x0101002A68A29B48EA4C4284FAFC9661A0247E</vt:lpwstr>
  </property>
</Properties>
</file>