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9200" windowHeight="7104"/>
  </bookViews>
  <sheets>
    <sheet name="AMR" sheetId="2" r:id="rId1"/>
    <sheet name="Clinique" sheetId="15" r:id="rId2"/>
    <sheet name="BOUTIQUES" sheetId="3" r:id="rId3"/>
    <sheet name="CANEVAS AUTO" sheetId="4" r:id="rId4"/>
    <sheet name="MRH" sheetId="6" r:id="rId5"/>
    <sheet name="AGENCE DE VOYAGE" sheetId="9" r:id="rId6"/>
    <sheet name="Alimentation" sheetId="10" r:id="rId7"/>
    <sheet name="BOULANGERIE" sheetId="11" r:id="rId8"/>
    <sheet name="PHARMACIE" sheetId="12" r:id="rId9"/>
    <sheet name="RC SCOLAIRE" sheetId="13" r:id="rId10"/>
  </sheets>
  <externalReferences>
    <externalReference r:id="rId11"/>
    <externalReference r:id="rId12"/>
    <externalReference r:id="rId13"/>
  </externalReferences>
  <definedNames>
    <definedName name="_Toc313877289" localSheetId="9">'RC SCOLAIRE'!$A$3</definedName>
    <definedName name="_Toc313877290" localSheetId="9">'RC SCOLAIRE'!$A$17</definedName>
    <definedName name="OLE_LINK2" localSheetId="7">BOULANGERIE!$A$1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5" l="1"/>
  <c r="C10" i="15" s="1"/>
  <c r="G40" i="2" l="1"/>
  <c r="G42" i="2" l="1"/>
  <c r="G43" i="2" s="1"/>
  <c r="A44" i="12"/>
  <c r="C44" i="12" s="1"/>
  <c r="C44" i="11"/>
  <c r="A44" i="11"/>
  <c r="C44" i="10"/>
  <c r="A44" i="10"/>
  <c r="C44" i="9"/>
  <c r="A44" i="9"/>
  <c r="C7" i="2"/>
  <c r="D31" i="6" l="1"/>
  <c r="D33" i="6" s="1"/>
  <c r="C6" i="6"/>
  <c r="C8" i="6" s="1"/>
  <c r="D19" i="6"/>
  <c r="D14" i="6"/>
  <c r="D13" i="6"/>
  <c r="D34" i="6" l="1"/>
  <c r="C8" i="3"/>
  <c r="C11" i="3" s="1"/>
  <c r="C88" i="2" l="1"/>
  <c r="C49" i="2"/>
  <c r="C10" i="2" l="1"/>
</calcChain>
</file>

<file path=xl/sharedStrings.xml><?xml version="1.0" encoding="utf-8"?>
<sst xmlns="http://schemas.openxmlformats.org/spreadsheetml/2006/main" count="446" uniqueCount="162">
  <si>
    <t>Paiement d’une indemnité contractuelle à la suite d’accidents corporels subis par l’assuré tant au cours de sa vie professionnelle que privée.</t>
  </si>
  <si>
    <t>Désignation des garanties</t>
  </si>
  <si>
    <t>Capitaux assurés en FCFA</t>
  </si>
  <si>
    <t>Décès</t>
  </si>
  <si>
    <t>Infirmité permanente </t>
  </si>
  <si>
    <t xml:space="preserve">Frais de traitement </t>
  </si>
  <si>
    <t>Objet de la garantie</t>
  </si>
  <si>
    <t>Prime nette</t>
  </si>
  <si>
    <t>Accessoires</t>
  </si>
  <si>
    <t>Taxes 20%</t>
  </si>
  <si>
    <t>TTC</t>
  </si>
  <si>
    <t>Désignation des Garanties</t>
  </si>
  <si>
    <t>I</t>
  </si>
  <si>
    <t>Incendie et Evènements assimilés :</t>
  </si>
  <si>
    <t>Bâtiments, Risques locatifs, Aménagements, Embellissements, Agencements, Installations.</t>
  </si>
  <si>
    <t>Néant</t>
  </si>
  <si>
    <t>Privation de jouissance, Perte d'usage</t>
  </si>
  <si>
    <t>Recours des Voisins &amp; Tiers, Locataires</t>
  </si>
  <si>
    <t>Autres frais et pertes annexes y/c honoraires  d’experts</t>
  </si>
  <si>
    <t>II</t>
  </si>
  <si>
    <t>Accidents aux Appareils Electriques (1er risque)</t>
  </si>
  <si>
    <t>Limitation de la garantie par sinistre y compris climatiseurs, etc,</t>
  </si>
  <si>
    <t>Frais de transport et d'installation</t>
  </si>
  <si>
    <t>Y compris</t>
  </si>
  <si>
    <t>Frais et Honoraires d'Experts</t>
  </si>
  <si>
    <t>III</t>
  </si>
  <si>
    <t>Dégâts des Eaux (1er risque)</t>
  </si>
  <si>
    <t>Limitation de la garantie par sinistre</t>
  </si>
  <si>
    <t>Frais de recherches de Fuite</t>
  </si>
  <si>
    <t>IV</t>
  </si>
  <si>
    <t>Bris des Glaces &amp; Enseignes lumineuses (1er risque)</t>
  </si>
  <si>
    <t>Dommages directs</t>
  </si>
  <si>
    <t>10% Min 50 000</t>
  </si>
  <si>
    <t>Frais complémentaires y/c clôture provisoire et/ou gardiennage</t>
  </si>
  <si>
    <t>V</t>
  </si>
  <si>
    <t>Matériels, mobiliers, Equipements, Effets Personnels, Stocks de marchandises</t>
  </si>
  <si>
    <t>Détériorations Mobilières et Immobilières</t>
  </si>
  <si>
    <t>Stocks de marchandises et produits</t>
  </si>
  <si>
    <t>DECOMPTE DE PRIME</t>
  </si>
  <si>
    <t xml:space="preserve">Autres Matériels, Mobiliers, Equipements, Effets Personnels, </t>
  </si>
  <si>
    <t>10% Min 80 000</t>
  </si>
  <si>
    <t>10% Min 100 000</t>
  </si>
  <si>
    <t>Responsabilite civile</t>
  </si>
  <si>
    <t>Dommages corporels</t>
  </si>
  <si>
    <t>Intoxication alimentaire</t>
  </si>
  <si>
    <t>Dommage matériels et immatériels consécutifs</t>
  </si>
  <si>
    <t>RC dégats des eaux hors locaux</t>
  </si>
  <si>
    <t>RC  incendie hors locaux</t>
  </si>
  <si>
    <t>Dont :</t>
  </si>
  <si>
    <t>1-Exploitation</t>
  </si>
  <si>
    <t>2-RC professionnelle et/ produits</t>
  </si>
  <si>
    <t>Pour tous dommages corporels,matériels et immatériels consécutifs confondus</t>
  </si>
  <si>
    <t>Défense recours</t>
  </si>
  <si>
    <t>10% Min 75 000</t>
  </si>
  <si>
    <t>Franchise          ( en Fcfa)</t>
  </si>
  <si>
    <t>Capitaux      assurés en (FCFA)</t>
  </si>
  <si>
    <t>Offre Technique &amp; Financiere:</t>
  </si>
  <si>
    <r>
      <t xml:space="preserve">Protégez votre restaurant en souscrivant à notre multirisque </t>
    </r>
    <r>
      <rPr>
        <b/>
        <sz val="14"/>
        <color rgb="FFFF0000"/>
        <rFont val="Arial Narrow"/>
        <family val="2"/>
      </rPr>
      <t>Restaurants</t>
    </r>
  </si>
  <si>
    <t>PRIX TTC:FCFA 200 000</t>
  </si>
  <si>
    <t>Incendie, Explosions, Implosion, Foudre, Chocs de véhicules terrestres &amp; Chutes d'aéronefs, Fumée, Mur du son, Fuites de sprinkler.</t>
  </si>
  <si>
    <r>
      <t xml:space="preserve">ASSURANCE MULTIRISQUE </t>
    </r>
    <r>
      <rPr>
        <b/>
        <sz val="14"/>
        <color rgb="FFFF0000"/>
        <rFont val="Arial Narrow"/>
        <family val="2"/>
      </rPr>
      <t>RESTAURANTS</t>
    </r>
  </si>
  <si>
    <r>
      <t xml:space="preserve">ASSURANCE MULTIRISQUE </t>
    </r>
    <r>
      <rPr>
        <b/>
        <sz val="14"/>
        <color rgb="FFFF0000"/>
        <rFont val="Arial Narrow"/>
        <family val="2"/>
      </rPr>
      <t>BARS &amp; CLUBS</t>
    </r>
  </si>
  <si>
    <t>PRIX TTC:FCFA 5 000</t>
  </si>
  <si>
    <r>
      <t xml:space="preserve">Protégez votre Bars et Clubs  en souscrivant à notre multirisque </t>
    </r>
    <r>
      <rPr>
        <b/>
        <sz val="14"/>
        <color rgb="FFFF0000"/>
        <rFont val="Arial Narrow"/>
        <family val="2"/>
      </rPr>
      <t>BARS &amp; CLUBS</t>
    </r>
  </si>
  <si>
    <r>
      <t xml:space="preserve">Protégez votre hotels &amp; Apparts Meublés en souscrivant à notre multirisque </t>
    </r>
    <r>
      <rPr>
        <b/>
        <sz val="14"/>
        <color rgb="FFFF0000"/>
        <rFont val="Arial Narrow"/>
        <family val="2"/>
      </rPr>
      <t xml:space="preserve">HOTELS &amp; </t>
    </r>
  </si>
  <si>
    <t>APPARTEMENTS MEUBLÉS.</t>
  </si>
  <si>
    <t xml:space="preserve"> </t>
  </si>
  <si>
    <t>IAC</t>
  </si>
  <si>
    <r>
      <t xml:space="preserve">ASSURANCE </t>
    </r>
    <r>
      <rPr>
        <b/>
        <sz val="14"/>
        <color rgb="FFFF0000"/>
        <rFont val="Arial Narrow"/>
        <family val="2"/>
      </rPr>
      <t xml:space="preserve">INDIVIDUEL ACCIDENT CORPOREL </t>
    </r>
  </si>
  <si>
    <t>ASSURANCE MULTIRISQUE LES BOUTIQUES AUX MARCHES ET DANS LES QUARTIERS</t>
  </si>
  <si>
    <t>Offre Technique &amp; Financière:</t>
  </si>
  <si>
    <t xml:space="preserve">Protégez votre Boutique en souscrivant à notre multirisque </t>
  </si>
  <si>
    <t>Tous risque Prémium</t>
  </si>
  <si>
    <t xml:space="preserve">Tous risques </t>
  </si>
  <si>
    <t xml:space="preserve">TOUTES LES GARANTIES AUTO </t>
  </si>
  <si>
    <t>TOUTES LES GARANTIES +VEHICULE DE REMPLACEMENT POUR 7 JOURS MAXI</t>
  </si>
  <si>
    <t>RC+DR+Bris de GLACE+Protection conducteur</t>
  </si>
  <si>
    <t>dans cette formule prévoir une garantie assistance (en projet)</t>
  </si>
  <si>
    <t>Prestige Auto Bleu</t>
  </si>
  <si>
    <t>Montant des garanties
(F CFA)</t>
  </si>
  <si>
    <t>Franchises
(F CFA)</t>
  </si>
  <si>
    <t>Incendie, Explosions, Implosion, Foudre, Chocs de véhicules terrestres &amp; Chutes d'aéronefs, Fumées, Mur du son, Fuites de sprinkler.</t>
  </si>
  <si>
    <t>Risques locatifs, Aménagements, Embellissements, Agencements, Installations.</t>
  </si>
  <si>
    <t>Matériels d'habitation, Mobiliers, Objet et Effets Personnels</t>
  </si>
  <si>
    <t>Frais et pertes annexes y/c honoraires  d’experts</t>
  </si>
  <si>
    <t>Dommages aux Appareils Electriques (1er risque)</t>
  </si>
  <si>
    <t>Limitation de la garantie dommages directs par sinistre sur Bâtiment</t>
  </si>
  <si>
    <t>Limitation de la garantie dommages directs par sinistre sur le contenu</t>
  </si>
  <si>
    <t>Frais complémentaires</t>
  </si>
  <si>
    <t>Y compris les recherches de Fuite</t>
  </si>
  <si>
    <t xml:space="preserve"> clôture provisoire et/ou gardiennage</t>
  </si>
  <si>
    <t>Frais complémentaires de dépose et pose</t>
  </si>
  <si>
    <t>Matériels, mobiliers, Equipements, Effets Personnels.</t>
  </si>
  <si>
    <t xml:space="preserve"> Détériorations Mobilières et Immobilières</t>
  </si>
  <si>
    <t>VII</t>
  </si>
  <si>
    <r>
      <t>Responsabilité Civile Chef de Famille</t>
    </r>
    <r>
      <rPr>
        <sz val="10"/>
        <color indexed="8"/>
        <rFont val="Arial Narrow"/>
        <family val="2"/>
      </rPr>
      <t xml:space="preserve"> </t>
    </r>
  </si>
  <si>
    <t xml:space="preserve">Dommages Corporels </t>
  </si>
  <si>
    <t>Dommages matériels &amp; Immatériels Consécutifs</t>
  </si>
  <si>
    <t>Défense &amp; Recours</t>
  </si>
  <si>
    <t>Coût de police</t>
  </si>
  <si>
    <t>Taxes (20%)</t>
  </si>
  <si>
    <t>Prine totale annuelle</t>
  </si>
  <si>
    <t>NETTE</t>
  </si>
  <si>
    <t>10% du sinistre</t>
  </si>
  <si>
    <t xml:space="preserve">PROPOSITION D'ASSURANCE MULTIRISQUE HABITATION </t>
  </si>
  <si>
    <t>PRIX TTC:FCFA 80 000</t>
  </si>
  <si>
    <t>PRIX TTC:FCFA 155 000</t>
  </si>
  <si>
    <t>PRIX TTC:FCFA 50 000</t>
  </si>
  <si>
    <t>Prime Nette</t>
  </si>
  <si>
    <t>Taxe d’assurance</t>
  </si>
  <si>
    <t>Prime TTC</t>
  </si>
  <si>
    <t>10% du sinistre Min 75 000</t>
  </si>
  <si>
    <t>10% Min 250 000</t>
  </si>
  <si>
    <t>10% du sinistre Mini 100 000 à l'exception des dommages corporels</t>
  </si>
  <si>
    <t>10% du sinistre Mini 200 000 à l'exception des dommages corporels</t>
  </si>
  <si>
    <t>Vol par effrraction dans les Locaux (1er risque)</t>
  </si>
  <si>
    <t>Vol par efferaction dans les Locaux (1er risque)</t>
  </si>
  <si>
    <t>Vol par effraction dans les Locaux (1er risque)</t>
  </si>
  <si>
    <t>10% Min 300 000</t>
  </si>
  <si>
    <r>
      <t xml:space="preserve">ASSURANCE MULTIRISQUE </t>
    </r>
    <r>
      <rPr>
        <b/>
        <sz val="14"/>
        <color rgb="FFFF0000"/>
        <rFont val="Arial Narrow"/>
        <family val="2"/>
      </rPr>
      <t>HOTELS ( Auberge et motele) &amp; APPARTEMENTS  MEUBLÉS</t>
    </r>
  </si>
  <si>
    <t>10% Min 150 000</t>
  </si>
  <si>
    <t>10% du sinistre Min  75 000</t>
  </si>
  <si>
    <t>Vol pa effraction dans les Locaux (1er risque)</t>
  </si>
  <si>
    <t>10% du sinistre Min 200 000</t>
  </si>
  <si>
    <t>10% du sinistre 150 000</t>
  </si>
  <si>
    <t>FORMULES TIERS</t>
  </si>
  <si>
    <t>RC+DR+RTI+CEDEAO+ASS</t>
  </si>
  <si>
    <t>ASSURANCES SCOLAIRE</t>
  </si>
  <si>
    <t>A/ Montants garantis au titre de la Responsabilité Civile scolaire</t>
  </si>
  <si>
    <t>Capitaux Assurés /Sinistre (F CFA)</t>
  </si>
  <si>
    <t>Franchises</t>
  </si>
  <si>
    <t>(F CFA)</t>
  </si>
  <si>
    <t>Dommages Corporels</t>
  </si>
  <si>
    <t>y compris Intoxication alimentaire</t>
  </si>
  <si>
    <t>150 000 000 par an</t>
  </si>
  <si>
    <t>10 000 000 par an</t>
  </si>
  <si>
    <t>Dommages matériels et immatériels consécutifs dont :</t>
  </si>
  <si>
    <t>R.C. besoins de service</t>
  </si>
  <si>
    <t>Dommages aux biens confiés</t>
  </si>
  <si>
    <t>Véhicules en stationnement</t>
  </si>
  <si>
    <t>50 000 000</t>
  </si>
  <si>
    <t>10 000 000</t>
  </si>
  <si>
    <t xml:space="preserve">30 000  </t>
  </si>
  <si>
    <t>Défense et Recours</t>
  </si>
  <si>
    <t>2 000 000</t>
  </si>
  <si>
    <t>B/ Montants garantis au titre de l’Individuelle Accidents Corporels</t>
  </si>
  <si>
    <t>Designation des Garanties</t>
  </si>
  <si>
    <t>Individuelle Accidents Corporels</t>
  </si>
  <si>
    <r>
      <t>Ø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Arial Narrow"/>
        <family val="2"/>
      </rPr>
      <t>Capital en cas de décès suite à un accident</t>
    </r>
  </si>
  <si>
    <t>1 000 000 FCFA</t>
  </si>
  <si>
    <r>
      <t>Ø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Arial Narrow"/>
        <family val="2"/>
      </rPr>
      <t>Capital en cas d’invalidité permanente suite à un accident</t>
    </r>
  </si>
  <si>
    <t>2 000 000 FCFA</t>
  </si>
  <si>
    <t>D/ PRIME</t>
  </si>
  <si>
    <t>1 800 TTC par élève et par an</t>
  </si>
  <si>
    <t>Machines d'exploitation ( scanner , autres appareils d’imagerie médicale )</t>
  </si>
  <si>
    <t>Matériels, mobiliers, Equipements, Effets Personnels, Stocks produits</t>
  </si>
  <si>
    <t>Stocks  produits</t>
  </si>
  <si>
    <t>ASSURANCE MULTIRISQUE CLINIQUES</t>
  </si>
  <si>
    <r>
      <t xml:space="preserve">Protégez votre </t>
    </r>
    <r>
      <rPr>
        <b/>
        <sz val="14"/>
        <color rgb="FFC00000"/>
        <rFont val="Arial Narrow"/>
        <family val="2"/>
      </rPr>
      <t>restaurant</t>
    </r>
    <r>
      <rPr>
        <b/>
        <sz val="14"/>
        <color theme="2" tint="-0.749992370372631"/>
        <rFont val="Arial Narrow"/>
        <family val="2"/>
      </rPr>
      <t xml:space="preserve"> </t>
    </r>
    <r>
      <rPr>
        <b/>
        <sz val="14"/>
        <color theme="4" tint="-0.499984740745262"/>
        <rFont val="Arial Narrow"/>
        <family val="2"/>
      </rPr>
      <t>clinique</t>
    </r>
    <r>
      <rPr>
        <b/>
        <sz val="14"/>
        <color theme="2" tint="-0.749992370372631"/>
        <rFont val="Arial Narrow"/>
        <family val="2"/>
      </rPr>
      <t xml:space="preserve"> en souscrivant à notre multirisque CLINIQUES</t>
    </r>
  </si>
  <si>
    <t xml:space="preserve">PRIX TTC:FCFA 195 000      </t>
  </si>
  <si>
    <r>
      <t xml:space="preserve">10% Min </t>
    </r>
    <r>
      <rPr>
        <sz val="10"/>
        <color indexed="8"/>
        <rFont val="Arial Narrow"/>
        <family val="2"/>
      </rPr>
      <t xml:space="preserve">         </t>
    </r>
    <r>
      <rPr>
        <sz val="10"/>
        <color theme="4" tint="-0.499984740745262"/>
        <rFont val="Arial Narrow"/>
        <family val="2"/>
      </rPr>
      <t>100 000</t>
    </r>
  </si>
  <si>
    <r>
      <t xml:space="preserve">10% </t>
    </r>
    <r>
      <rPr>
        <sz val="10"/>
        <color rgb="FFC00000"/>
        <rFont val="Arial Narrow"/>
        <family val="2"/>
      </rPr>
      <t xml:space="preserve">   </t>
    </r>
    <r>
      <rPr>
        <sz val="10"/>
        <color theme="4" tint="-0.499984740745262"/>
        <rFont val="Arial Narrow"/>
        <family val="2"/>
      </rPr>
      <t>Min 50 000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</si>
</sst>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 Narrow"/>
      <family val="2"/>
    </font>
    <font>
      <b/>
      <sz val="10"/>
      <color theme="2" tint="-0.749992370372631"/>
      <name val="Arial Narrow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6"/>
      <color indexed="8"/>
      <name val="Arial Narrow"/>
      <family val="2"/>
    </font>
    <font>
      <b/>
      <sz val="14"/>
      <color indexed="8"/>
      <name val="Arial Narrow"/>
      <family val="2"/>
    </font>
    <font>
      <b/>
      <sz val="14"/>
      <color rgb="FFFF0000"/>
      <name val="Arial Narrow"/>
      <family val="2"/>
    </font>
    <font>
      <b/>
      <sz val="14"/>
      <color theme="5" tint="-0.499984740745262"/>
      <name val="Arial Narrow"/>
      <family val="2"/>
    </font>
    <font>
      <b/>
      <sz val="14"/>
      <color rgb="FFFF0000"/>
      <name val="Calibri"/>
      <family val="2"/>
      <scheme val="minor"/>
    </font>
    <font>
      <b/>
      <sz val="16"/>
      <color rgb="FFFF0000"/>
      <name val="Arial Narrow"/>
      <family val="2"/>
    </font>
    <font>
      <b/>
      <sz val="14"/>
      <color theme="2" tint="-0.749992370372631"/>
      <name val="Arial Narrow"/>
      <family val="2"/>
    </font>
    <font>
      <b/>
      <sz val="16"/>
      <color theme="5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2"/>
      <name val="arial"/>
      <family val="2"/>
    </font>
    <font>
      <sz val="10"/>
      <color theme="1"/>
      <name val="Times New Roman"/>
      <family val="1"/>
    </font>
    <font>
      <b/>
      <u/>
      <sz val="12"/>
      <color theme="1"/>
      <name val="Arial Narrow"/>
      <family val="2"/>
    </font>
    <font>
      <sz val="10"/>
      <color theme="1"/>
      <name val="Arial Narrow"/>
      <family val="2"/>
    </font>
    <font>
      <b/>
      <u/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Wingdings"/>
      <charset val="2"/>
    </font>
    <font>
      <sz val="7"/>
      <color theme="1"/>
      <name val="Times New Roman"/>
      <family val="1"/>
    </font>
    <font>
      <sz val="10"/>
      <color theme="4" tint="-0.499984740745262"/>
      <name val="Arial Narrow"/>
      <family val="2"/>
    </font>
    <font>
      <sz val="10"/>
      <color rgb="FFC00000"/>
      <name val="Arial Narrow"/>
      <family val="2"/>
    </font>
    <font>
      <b/>
      <sz val="14"/>
      <color rgb="FFC00000"/>
      <name val="Arial Narrow"/>
      <family val="2"/>
    </font>
    <font>
      <b/>
      <sz val="14"/>
      <color theme="4" tint="-0.499984740745262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4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3" borderId="3" xfId="0" applyFont="1" applyFill="1" applyBorder="1"/>
    <xf numFmtId="164" fontId="0" fillId="0" borderId="3" xfId="1" applyNumberFormat="1" applyFont="1" applyBorder="1"/>
    <xf numFmtId="0" fontId="2" fillId="0" borderId="3" xfId="0" applyFont="1" applyBorder="1"/>
    <xf numFmtId="164" fontId="2" fillId="0" borderId="3" xfId="1" applyNumberFormat="1" applyFont="1" applyBorder="1"/>
    <xf numFmtId="0" fontId="6" fillId="2" borderId="4" xfId="3" applyFont="1" applyFill="1" applyBorder="1" applyAlignment="1">
      <alignment horizontal="justify" vertical="center" wrapText="1"/>
    </xf>
    <xf numFmtId="0" fontId="3" fillId="3" borderId="0" xfId="0" applyFont="1" applyFill="1" applyBorder="1"/>
    <xf numFmtId="164" fontId="0" fillId="0" borderId="0" xfId="1" applyNumberFormat="1" applyFont="1" applyBorder="1"/>
    <xf numFmtId="0" fontId="6" fillId="3" borderId="0" xfId="3" applyFont="1" applyFill="1" applyBorder="1" applyAlignment="1">
      <alignment horizontal="center" vertical="center" wrapText="1"/>
    </xf>
    <xf numFmtId="0" fontId="5" fillId="3" borderId="0" xfId="3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0" fillId="3" borderId="0" xfId="0" applyFill="1" applyBorder="1"/>
    <xf numFmtId="0" fontId="0" fillId="0" borderId="0" xfId="0" applyBorder="1"/>
    <xf numFmtId="0" fontId="13" fillId="3" borderId="0" xfId="0" applyFont="1" applyFill="1" applyBorder="1"/>
    <xf numFmtId="0" fontId="18" fillId="0" borderId="0" xfId="0" applyFont="1" applyBorder="1" applyAlignment="1"/>
    <xf numFmtId="0" fontId="17" fillId="3" borderId="0" xfId="3" applyFont="1" applyFill="1" applyBorder="1" applyAlignment="1">
      <alignment vertical="center" wrapText="1"/>
    </xf>
    <xf numFmtId="0" fontId="18" fillId="0" borderId="0" xfId="0" applyFont="1" applyBorder="1" applyAlignment="1">
      <alignment horizontal="left" vertical="top"/>
    </xf>
    <xf numFmtId="0" fontId="19" fillId="0" borderId="0" xfId="0" applyFont="1"/>
    <xf numFmtId="0" fontId="0" fillId="4" borderId="3" xfId="0" applyFill="1" applyBorder="1"/>
    <xf numFmtId="0" fontId="9" fillId="3" borderId="4" xfId="0" applyFont="1" applyFill="1" applyBorder="1" applyAlignment="1">
      <alignment horizontal="center" vertical="center" wrapText="1"/>
    </xf>
    <xf numFmtId="3" fontId="9" fillId="3" borderId="4" xfId="0" applyNumberFormat="1" applyFont="1" applyFill="1" applyBorder="1" applyAlignment="1">
      <alignment horizontal="center" vertical="center" wrapText="1"/>
    </xf>
    <xf numFmtId="0" fontId="9" fillId="3" borderId="35" xfId="0" applyFont="1" applyFill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9" fillId="0" borderId="36" xfId="0" applyFont="1" applyBorder="1" applyAlignment="1">
      <alignment vertical="center" wrapText="1"/>
    </xf>
    <xf numFmtId="0" fontId="10" fillId="0" borderId="37" xfId="0" applyFont="1" applyBorder="1" applyAlignment="1">
      <alignment vertical="center" wrapText="1"/>
    </xf>
    <xf numFmtId="3" fontId="10" fillId="0" borderId="38" xfId="0" applyNumberFormat="1" applyFont="1" applyFill="1" applyBorder="1" applyAlignment="1">
      <alignment horizontal="right" vertical="center" wrapText="1"/>
    </xf>
    <xf numFmtId="0" fontId="9" fillId="0" borderId="32" xfId="0" applyFont="1" applyBorder="1" applyAlignment="1">
      <alignment vertical="center" wrapText="1"/>
    </xf>
    <xf numFmtId="3" fontId="9" fillId="0" borderId="36" xfId="0" applyNumberFormat="1" applyFont="1" applyBorder="1" applyAlignment="1">
      <alignment horizontal="right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39" xfId="0" applyFont="1" applyBorder="1" applyAlignment="1">
      <alignment vertical="center" wrapText="1"/>
    </xf>
    <xf numFmtId="0" fontId="10" fillId="0" borderId="33" xfId="0" applyFont="1" applyBorder="1" applyAlignment="1">
      <alignment vertical="center" wrapText="1"/>
    </xf>
    <xf numFmtId="3" fontId="10" fillId="0" borderId="39" xfId="0" applyNumberFormat="1" applyFont="1" applyBorder="1" applyAlignment="1">
      <alignment horizontal="right" vertical="center" wrapText="1"/>
    </xf>
    <xf numFmtId="0" fontId="20" fillId="0" borderId="0" xfId="0" applyFont="1" applyAlignment="1"/>
    <xf numFmtId="3" fontId="0" fillId="0" borderId="43" xfId="0" applyNumberFormat="1" applyBorder="1" applyAlignment="1">
      <alignment vertical="center" wrapText="1"/>
    </xf>
    <xf numFmtId="0" fontId="2" fillId="6" borderId="40" xfId="0" applyFont="1" applyFill="1" applyBorder="1" applyAlignment="1">
      <alignment horizontal="center" vertical="center" wrapText="1"/>
    </xf>
    <xf numFmtId="0" fontId="2" fillId="6" borderId="42" xfId="0" applyFont="1" applyFill="1" applyBorder="1" applyAlignment="1">
      <alignment horizontal="center" vertical="center" wrapText="1"/>
    </xf>
    <xf numFmtId="3" fontId="0" fillId="0" borderId="43" xfId="0" applyNumberFormat="1" applyBorder="1" applyAlignment="1">
      <alignment horizontal="center" vertical="center" wrapText="1"/>
    </xf>
    <xf numFmtId="164" fontId="0" fillId="0" borderId="41" xfId="1" applyNumberFormat="1" applyFont="1" applyBorder="1" applyAlignment="1">
      <alignment horizontal="center" vertical="center" wrapText="1"/>
    </xf>
    <xf numFmtId="3" fontId="0" fillId="0" borderId="41" xfId="0" applyNumberFormat="1" applyBorder="1" applyAlignment="1">
      <alignment horizontal="center" vertical="center" wrapText="1"/>
    </xf>
    <xf numFmtId="0" fontId="0" fillId="0" borderId="3" xfId="0" applyBorder="1"/>
    <xf numFmtId="164" fontId="0" fillId="0" borderId="0" xfId="1" applyNumberFormat="1" applyFont="1"/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 indent="2"/>
    </xf>
    <xf numFmtId="0" fontId="24" fillId="0" borderId="0" xfId="0" applyFont="1" applyAlignment="1">
      <alignment horizontal="left" vertical="center" indent="2"/>
    </xf>
    <xf numFmtId="0" fontId="2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5" fillId="0" borderId="45" xfId="0" applyFont="1" applyBorder="1" applyAlignment="1">
      <alignment horizontal="center" vertical="center" wrapText="1"/>
    </xf>
    <xf numFmtId="0" fontId="25" fillId="0" borderId="43" xfId="0" applyFont="1" applyBorder="1" applyAlignment="1">
      <alignment horizontal="center" vertical="center" wrapText="1"/>
    </xf>
    <xf numFmtId="0" fontId="25" fillId="0" borderId="46" xfId="0" applyFont="1" applyBorder="1" applyAlignment="1">
      <alignment vertical="center" wrapText="1"/>
    </xf>
    <xf numFmtId="0" fontId="23" fillId="0" borderId="46" xfId="0" applyFont="1" applyBorder="1" applyAlignment="1">
      <alignment vertical="center" wrapText="1"/>
    </xf>
    <xf numFmtId="0" fontId="23" fillId="0" borderId="41" xfId="0" applyFont="1" applyBorder="1" applyAlignment="1">
      <alignment vertical="center" wrapText="1"/>
    </xf>
    <xf numFmtId="0" fontId="23" fillId="0" borderId="2" xfId="0" applyFont="1" applyBorder="1" applyAlignment="1">
      <alignment horizontal="right" vertical="center" wrapText="1"/>
    </xf>
    <xf numFmtId="0" fontId="23" fillId="0" borderId="43" xfId="0" applyFont="1" applyBorder="1" applyAlignment="1">
      <alignment horizontal="right" vertical="center" wrapText="1"/>
    </xf>
    <xf numFmtId="0" fontId="25" fillId="0" borderId="41" xfId="0" applyFont="1" applyBorder="1" applyAlignment="1">
      <alignment horizontal="justify" vertical="center" wrapText="1"/>
    </xf>
    <xf numFmtId="0" fontId="25" fillId="0" borderId="43" xfId="0" applyFont="1" applyBorder="1" applyAlignment="1">
      <alignment horizontal="justify" vertical="center" wrapText="1"/>
    </xf>
    <xf numFmtId="0" fontId="26" fillId="0" borderId="46" xfId="0" applyFont="1" applyBorder="1" applyAlignment="1">
      <alignment horizontal="justify" vertical="center" wrapText="1"/>
    </xf>
    <xf numFmtId="0" fontId="23" fillId="0" borderId="2" xfId="0" applyFont="1" applyBorder="1" applyAlignment="1">
      <alignment horizontal="center" vertical="center" wrapText="1"/>
    </xf>
    <xf numFmtId="0" fontId="26" fillId="0" borderId="41" xfId="0" applyFont="1" applyBorder="1" applyAlignment="1">
      <alignment horizontal="justify" vertical="center" wrapText="1"/>
    </xf>
    <xf numFmtId="0" fontId="23" fillId="0" borderId="43" xfId="0" applyFont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0" fontId="0" fillId="3" borderId="0" xfId="0" applyFill="1" applyBorder="1"/>
    <xf numFmtId="0" fontId="10" fillId="3" borderId="27" xfId="0" applyFont="1" applyFill="1" applyBorder="1" applyAlignment="1">
      <alignment horizontal="left" vertical="center" wrapText="1"/>
    </xf>
    <xf numFmtId="3" fontId="10" fillId="3" borderId="27" xfId="0" applyNumberFormat="1" applyFont="1" applyFill="1" applyBorder="1" applyAlignment="1">
      <alignment horizontal="right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left" vertical="center" wrapText="1"/>
    </xf>
    <xf numFmtId="0" fontId="9" fillId="3" borderId="4" xfId="0" applyFont="1" applyFill="1" applyBorder="1" applyAlignment="1">
      <alignment horizontal="left" vertical="center" wrapText="1"/>
    </xf>
    <xf numFmtId="3" fontId="9" fillId="3" borderId="27" xfId="0" applyNumberFormat="1" applyFont="1" applyFill="1" applyBorder="1" applyAlignment="1">
      <alignment horizontal="right" vertical="center" wrapText="1"/>
    </xf>
    <xf numFmtId="0" fontId="9" fillId="3" borderId="4" xfId="0" applyFont="1" applyFill="1" applyBorder="1" applyAlignment="1">
      <alignment vertical="center" wrapText="1"/>
    </xf>
    <xf numFmtId="0" fontId="10" fillId="3" borderId="30" xfId="0" applyFont="1" applyFill="1" applyBorder="1" applyAlignment="1">
      <alignment horizontal="center" vertical="center" wrapText="1"/>
    </xf>
    <xf numFmtId="0" fontId="10" fillId="3" borderId="31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top" wrapText="1"/>
    </xf>
    <xf numFmtId="0" fontId="10" fillId="3" borderId="3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center" wrapText="1"/>
    </xf>
    <xf numFmtId="0" fontId="10" fillId="3" borderId="33" xfId="0" applyFont="1" applyFill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left" vertical="top" wrapText="1"/>
    </xf>
    <xf numFmtId="3" fontId="10" fillId="5" borderId="25" xfId="0" applyNumberFormat="1" applyFont="1" applyFill="1" applyBorder="1" applyAlignment="1">
      <alignment horizontal="center" vertical="center" wrapText="1"/>
    </xf>
    <xf numFmtId="0" fontId="10" fillId="5" borderId="25" xfId="0" applyFont="1" applyFill="1" applyBorder="1" applyAlignment="1">
      <alignment horizontal="center" vertical="center" wrapText="1"/>
    </xf>
    <xf numFmtId="0" fontId="6" fillId="3" borderId="4" xfId="3" applyFont="1" applyFill="1" applyBorder="1" applyAlignment="1">
      <alignment horizontal="justify" vertical="center" wrapText="1"/>
    </xf>
    <xf numFmtId="3" fontId="7" fillId="3" borderId="4" xfId="0" applyNumberFormat="1" applyFont="1" applyFill="1" applyBorder="1" applyAlignment="1">
      <alignment horizontal="right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/>
    </xf>
    <xf numFmtId="164" fontId="7" fillId="3" borderId="4" xfId="1" applyNumberFormat="1" applyFont="1" applyFill="1" applyBorder="1" applyAlignment="1">
      <alignment horizontal="center" vertical="center" wrapText="1"/>
    </xf>
    <xf numFmtId="3" fontId="10" fillId="3" borderId="4" xfId="0" applyNumberFormat="1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3" fontId="7" fillId="3" borderId="1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7" fillId="3" borderId="15" xfId="0" applyNumberFormat="1" applyFont="1" applyFill="1" applyBorder="1" applyAlignment="1">
      <alignment horizontal="center" vertical="center" wrapText="1"/>
    </xf>
    <xf numFmtId="0" fontId="6" fillId="3" borderId="16" xfId="3" applyFont="1" applyFill="1" applyBorder="1" applyAlignment="1">
      <alignment horizontal="justify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0" fillId="3" borderId="0" xfId="0" applyFill="1"/>
    <xf numFmtId="0" fontId="6" fillId="3" borderId="18" xfId="3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left" vertical="center" wrapText="1"/>
    </xf>
    <xf numFmtId="3" fontId="9" fillId="3" borderId="19" xfId="0" applyNumberFormat="1" applyFont="1" applyFill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" vertical="center" wrapText="1"/>
    </xf>
    <xf numFmtId="3" fontId="10" fillId="7" borderId="10" xfId="2" applyNumberFormat="1" applyFont="1" applyFill="1" applyBorder="1" applyAlignment="1">
      <alignment horizontal="center" vertical="center" wrapText="1"/>
    </xf>
    <xf numFmtId="3" fontId="10" fillId="7" borderId="11" xfId="2" applyNumberFormat="1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3" fontId="10" fillId="3" borderId="10" xfId="2" applyNumberFormat="1" applyFont="1" applyFill="1" applyBorder="1" applyAlignment="1">
      <alignment horizontal="center" vertical="center" wrapText="1"/>
    </xf>
    <xf numFmtId="3" fontId="10" fillId="3" borderId="11" xfId="2" applyNumberFormat="1" applyFont="1" applyFill="1" applyBorder="1" applyAlignment="1">
      <alignment horizontal="center" vertical="center" wrapText="1"/>
    </xf>
    <xf numFmtId="3" fontId="10" fillId="5" borderId="10" xfId="2" applyNumberFormat="1" applyFont="1" applyFill="1" applyBorder="1" applyAlignment="1">
      <alignment horizontal="center" vertical="center" wrapText="1"/>
    </xf>
    <xf numFmtId="3" fontId="10" fillId="5" borderId="11" xfId="2" applyNumberFormat="1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left" vertical="center" wrapText="1"/>
    </xf>
    <xf numFmtId="0" fontId="6" fillId="2" borderId="6" xfId="3" applyFont="1" applyFill="1" applyBorder="1" applyAlignment="1">
      <alignment horizontal="center" vertical="center" wrapText="1"/>
    </xf>
    <xf numFmtId="0" fontId="6" fillId="2" borderId="7" xfId="3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16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6" fillId="2" borderId="21" xfId="3" applyFont="1" applyFill="1" applyBorder="1" applyAlignment="1">
      <alignment horizontal="center" vertical="center" wrapText="1"/>
    </xf>
    <xf numFmtId="0" fontId="6" fillId="2" borderId="22" xfId="3" applyFont="1" applyFill="1" applyBorder="1" applyAlignment="1">
      <alignment horizontal="center" vertical="center" wrapText="1"/>
    </xf>
    <xf numFmtId="0" fontId="6" fillId="3" borderId="12" xfId="3" applyFont="1" applyFill="1" applyBorder="1" applyAlignment="1">
      <alignment horizontal="center" vertical="center" wrapText="1"/>
    </xf>
    <xf numFmtId="0" fontId="6" fillId="3" borderId="14" xfId="3" applyFont="1" applyFill="1" applyBorder="1" applyAlignment="1">
      <alignment horizontal="center" vertical="center" wrapText="1"/>
    </xf>
    <xf numFmtId="0" fontId="17" fillId="3" borderId="17" xfId="3" applyFont="1" applyFill="1" applyBorder="1" applyAlignment="1">
      <alignment vertical="center" wrapText="1"/>
    </xf>
    <xf numFmtId="0" fontId="13" fillId="0" borderId="0" xfId="0" applyFont="1" applyAlignment="1">
      <alignment horizontal="left" vertical="center" wrapText="1"/>
    </xf>
    <xf numFmtId="0" fontId="6" fillId="3" borderId="0" xfId="3" applyFont="1" applyFill="1" applyBorder="1" applyAlignment="1">
      <alignment horizontal="center" vertical="center" wrapText="1"/>
    </xf>
    <xf numFmtId="0" fontId="6" fillId="3" borderId="2" xfId="3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left" vertical="center" wrapText="1"/>
    </xf>
    <xf numFmtId="0" fontId="14" fillId="3" borderId="0" xfId="0" applyFont="1" applyFill="1" applyBorder="1" applyAlignment="1">
      <alignment horizontal="left" vertical="center" wrapText="1"/>
    </xf>
    <xf numFmtId="3" fontId="10" fillId="3" borderId="8" xfId="2" applyNumberFormat="1" applyFont="1" applyFill="1" applyBorder="1" applyAlignment="1">
      <alignment horizontal="center" vertical="center" wrapText="1"/>
    </xf>
    <xf numFmtId="3" fontId="10" fillId="3" borderId="9" xfId="2" applyNumberFormat="1" applyFont="1" applyFill="1" applyBorder="1" applyAlignment="1">
      <alignment horizontal="center" vertical="center" wrapText="1"/>
    </xf>
    <xf numFmtId="0" fontId="15" fillId="3" borderId="0" xfId="0" applyFont="1" applyFill="1" applyBorder="1"/>
    <xf numFmtId="0" fontId="0" fillId="3" borderId="0" xfId="0" applyFill="1" applyBorder="1"/>
    <xf numFmtId="0" fontId="0" fillId="0" borderId="0" xfId="0" applyBorder="1"/>
    <xf numFmtId="3" fontId="10" fillId="5" borderId="8" xfId="2" applyNumberFormat="1" applyFont="1" applyFill="1" applyBorder="1" applyAlignment="1">
      <alignment horizontal="center" vertical="center" wrapText="1"/>
    </xf>
    <xf numFmtId="3" fontId="10" fillId="5" borderId="9" xfId="2" applyNumberFormat="1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left" vertical="center"/>
    </xf>
    <xf numFmtId="0" fontId="17" fillId="3" borderId="0" xfId="3" applyFont="1" applyFill="1" applyBorder="1" applyAlignment="1">
      <alignment vertical="center" wrapText="1"/>
    </xf>
    <xf numFmtId="3" fontId="10" fillId="7" borderId="8" xfId="2" applyNumberFormat="1" applyFont="1" applyFill="1" applyBorder="1" applyAlignment="1">
      <alignment horizontal="center" vertical="center" wrapText="1"/>
    </xf>
    <xf numFmtId="3" fontId="10" fillId="7" borderId="9" xfId="2" applyNumberFormat="1" applyFont="1" applyFill="1" applyBorder="1" applyAlignment="1">
      <alignment horizontal="center" vertical="center" wrapText="1"/>
    </xf>
    <xf numFmtId="0" fontId="10" fillId="3" borderId="29" xfId="0" applyFont="1" applyFill="1" applyBorder="1" applyAlignment="1">
      <alignment horizontal="center" vertical="center" wrapText="1"/>
    </xf>
    <xf numFmtId="0" fontId="10" fillId="3" borderId="28" xfId="0" applyFont="1" applyFill="1" applyBorder="1" applyAlignment="1">
      <alignment horizontal="center" vertical="center" wrapText="1"/>
    </xf>
    <xf numFmtId="0" fontId="10" fillId="3" borderId="30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10" fillId="5" borderId="3" xfId="0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 wrapText="1"/>
    </xf>
    <xf numFmtId="0" fontId="10" fillId="3" borderId="26" xfId="0" applyFont="1" applyFill="1" applyBorder="1" applyAlignment="1">
      <alignment horizontal="center" vertical="center" wrapText="1"/>
    </xf>
    <xf numFmtId="0" fontId="25" fillId="0" borderId="44" xfId="0" applyFont="1" applyBorder="1" applyAlignment="1">
      <alignment horizontal="center" vertical="center" wrapText="1"/>
    </xf>
    <xf numFmtId="0" fontId="25" fillId="0" borderId="41" xfId="0" applyFont="1" applyBorder="1" applyAlignment="1">
      <alignment horizontal="center" vertical="center" wrapText="1"/>
    </xf>
  </cellXfs>
  <cellStyles count="4">
    <cellStyle name="Milliers" xfId="1" builtinId="3"/>
    <cellStyle name="Normal" xfId="0" builtinId="0"/>
    <cellStyle name="Normal 2" xfId="3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7</xdr:col>
          <xdr:colOff>411480</xdr:colOff>
          <xdr:row>41</xdr:row>
          <xdr:rowOff>22860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7</xdr:col>
          <xdr:colOff>411480</xdr:colOff>
          <xdr:row>39</xdr:row>
          <xdr:rowOff>137160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198120</xdr:colOff>
      <xdr:row>40</xdr:row>
      <xdr:rowOff>99060</xdr:rowOff>
    </xdr:to>
    <xdr:pic>
      <xdr:nvPicPr>
        <xdr:cNvPr id="12" name="Imag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45480" cy="7414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609600</xdr:colOff>
      <xdr:row>40</xdr:row>
      <xdr:rowOff>45720</xdr:rowOff>
    </xdr:to>
    <xdr:pic>
      <xdr:nvPicPr>
        <xdr:cNvPr id="3" name="Imag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45480" cy="7360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DISQUE/Cong&#233;%20parfait/COURTAGE/CRESPA%20MALI/Groupe%20AMI/20220427%20-%20Proposition%20MRH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hp\Desktop\PACK%20BLEU\OFFRE%20MULTIRISQUE%20AGENCE%20DE%20VOYAGE.doc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hp\Desktop\PACK%20BLEU\OFFRE%20MULTIRISQUE%20ALIMENTATION.doc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OSITION"/>
      <sheetName val="COTATION"/>
      <sheetName val="TAUX %"/>
      <sheetName val="PROPOSITION (2)"/>
    </sheetNames>
    <sheetDataSet>
      <sheetData sheetId="0"/>
      <sheetData sheetId="1">
        <row r="20">
          <cell r="D20" t="str">
            <v>Néant</v>
          </cell>
        </row>
        <row r="21">
          <cell r="D21" t="str">
            <v>Néant</v>
          </cell>
        </row>
        <row r="26">
          <cell r="D26" t="str">
            <v>Néant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Word.Document.12">
    <oleItems>
      <oleItem name="!OLE_LINK3" advise="1" preferPic="1"/>
    </oleItems>
  </oleLin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Word.Document.12">
    <oleItems>
      <oleItem name="!OLE_LINK1" advise="1" preferPic="1"/>
    </oleItems>
  </oleLin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abSelected="1" zoomScaleNormal="100" workbookViewId="0">
      <selection activeCell="H6" sqref="H6"/>
    </sheetView>
  </sheetViews>
  <sheetFormatPr baseColWidth="10" defaultRowHeight="14.4" x14ac:dyDescent="0.3"/>
  <cols>
    <col min="1" max="1" width="3.44140625" customWidth="1"/>
    <col min="2" max="2" width="55.88671875" customWidth="1"/>
    <col min="3" max="3" width="11.6640625" customWidth="1"/>
    <col min="4" max="4" width="17.44140625" customWidth="1"/>
    <col min="7" max="7" width="12.6640625" bestFit="1" customWidth="1"/>
    <col min="8" max="8" width="39.44140625" customWidth="1"/>
  </cols>
  <sheetData>
    <row r="1" spans="1:8" ht="1.2" customHeight="1" x14ac:dyDescent="0.3">
      <c r="A1" s="126"/>
      <c r="B1" s="126"/>
      <c r="C1" s="126"/>
      <c r="D1" s="126"/>
    </row>
    <row r="2" spans="1:8" ht="27" customHeight="1" x14ac:dyDescent="0.3">
      <c r="A2" s="120" t="s">
        <v>60</v>
      </c>
      <c r="B2" s="120"/>
      <c r="C2" s="120"/>
      <c r="D2" s="120"/>
    </row>
    <row r="3" spans="1:8" ht="26.4" customHeight="1" thickBot="1" x14ac:dyDescent="0.35">
      <c r="A3" s="121" t="s">
        <v>56</v>
      </c>
      <c r="B3" s="121"/>
      <c r="C3" s="121"/>
      <c r="D3" s="121"/>
    </row>
    <row r="4" spans="1:8" ht="37.950000000000003" customHeight="1" x14ac:dyDescent="0.3">
      <c r="A4" s="127" t="s">
        <v>11</v>
      </c>
      <c r="B4" s="128"/>
      <c r="C4" s="103" t="s">
        <v>55</v>
      </c>
      <c r="D4" s="104" t="s">
        <v>54</v>
      </c>
      <c r="H4" s="1"/>
    </row>
    <row r="5" spans="1:8" x14ac:dyDescent="0.3">
      <c r="A5" s="114" t="s">
        <v>12</v>
      </c>
      <c r="B5" s="81" t="s">
        <v>13</v>
      </c>
      <c r="C5" s="82"/>
      <c r="D5" s="83"/>
    </row>
    <row r="6" spans="1:8" ht="41.4" x14ac:dyDescent="0.3">
      <c r="A6" s="115"/>
      <c r="B6" s="84" t="s">
        <v>59</v>
      </c>
      <c r="C6" s="82"/>
      <c r="D6" s="83"/>
    </row>
    <row r="7" spans="1:8" ht="27.6" x14ac:dyDescent="0.3">
      <c r="A7" s="115"/>
      <c r="B7" s="76" t="s">
        <v>14</v>
      </c>
      <c r="C7" s="23">
        <f>150000*12*15</f>
        <v>27000000</v>
      </c>
      <c r="D7" s="83" t="s">
        <v>15</v>
      </c>
    </row>
    <row r="8" spans="1:8" x14ac:dyDescent="0.3">
      <c r="A8" s="115"/>
      <c r="B8" s="76" t="s">
        <v>39</v>
      </c>
      <c r="C8" s="23">
        <v>1500000</v>
      </c>
      <c r="D8" s="83" t="s">
        <v>15</v>
      </c>
    </row>
    <row r="9" spans="1:8" x14ac:dyDescent="0.3">
      <c r="A9" s="115"/>
      <c r="B9" s="76" t="s">
        <v>37</v>
      </c>
      <c r="C9" s="85">
        <v>15000000</v>
      </c>
      <c r="D9" s="83" t="s">
        <v>15</v>
      </c>
    </row>
    <row r="10" spans="1:8" x14ac:dyDescent="0.3">
      <c r="A10" s="115"/>
      <c r="B10" s="76" t="s">
        <v>16</v>
      </c>
      <c r="C10" s="23">
        <f>+C7/15*2</f>
        <v>3600000</v>
      </c>
      <c r="D10" s="83" t="s">
        <v>15</v>
      </c>
    </row>
    <row r="11" spans="1:8" x14ac:dyDescent="0.3">
      <c r="A11" s="115"/>
      <c r="B11" s="76" t="s">
        <v>17</v>
      </c>
      <c r="C11" s="23">
        <v>20000000</v>
      </c>
      <c r="D11" s="83" t="s">
        <v>15</v>
      </c>
    </row>
    <row r="12" spans="1:8" x14ac:dyDescent="0.3">
      <c r="A12" s="115"/>
      <c r="B12" s="76" t="s">
        <v>18</v>
      </c>
      <c r="C12" s="23">
        <v>2000000</v>
      </c>
      <c r="D12" s="83" t="s">
        <v>15</v>
      </c>
    </row>
    <row r="13" spans="1:8" x14ac:dyDescent="0.3">
      <c r="A13" s="114" t="s">
        <v>19</v>
      </c>
      <c r="B13" s="81" t="s">
        <v>20</v>
      </c>
      <c r="C13" s="86"/>
      <c r="D13" s="87"/>
    </row>
    <row r="14" spans="1:8" x14ac:dyDescent="0.3">
      <c r="A14" s="115"/>
      <c r="B14" s="76" t="s">
        <v>21</v>
      </c>
      <c r="C14" s="23">
        <v>1000000</v>
      </c>
      <c r="D14" s="88" t="s">
        <v>40</v>
      </c>
    </row>
    <row r="15" spans="1:8" x14ac:dyDescent="0.3">
      <c r="A15" s="115"/>
      <c r="B15" s="76" t="s">
        <v>22</v>
      </c>
      <c r="C15" s="23" t="s">
        <v>23</v>
      </c>
      <c r="D15" s="83" t="s">
        <v>15</v>
      </c>
    </row>
    <row r="16" spans="1:8" x14ac:dyDescent="0.3">
      <c r="A16" s="115"/>
      <c r="B16" s="76" t="s">
        <v>24</v>
      </c>
      <c r="C16" s="23">
        <v>2000000</v>
      </c>
      <c r="D16" s="83" t="s">
        <v>15</v>
      </c>
    </row>
    <row r="17" spans="1:4" x14ac:dyDescent="0.3">
      <c r="A17" s="114" t="s">
        <v>25</v>
      </c>
      <c r="B17" s="81" t="s">
        <v>26</v>
      </c>
      <c r="C17" s="86"/>
      <c r="D17" s="87"/>
    </row>
    <row r="18" spans="1:4" x14ac:dyDescent="0.3">
      <c r="A18" s="115"/>
      <c r="B18" s="76" t="s">
        <v>27</v>
      </c>
      <c r="C18" s="23">
        <v>1000000</v>
      </c>
      <c r="D18" s="88" t="s">
        <v>103</v>
      </c>
    </row>
    <row r="19" spans="1:4" x14ac:dyDescent="0.3">
      <c r="A19" s="115"/>
      <c r="B19" s="76" t="s">
        <v>28</v>
      </c>
      <c r="C19" s="23">
        <v>50000</v>
      </c>
      <c r="D19" s="83" t="s">
        <v>15</v>
      </c>
    </row>
    <row r="20" spans="1:4" x14ac:dyDescent="0.3">
      <c r="A20" s="114" t="s">
        <v>29</v>
      </c>
      <c r="B20" s="81" t="s">
        <v>30</v>
      </c>
      <c r="C20" s="86"/>
      <c r="D20" s="87"/>
    </row>
    <row r="21" spans="1:4" x14ac:dyDescent="0.3">
      <c r="A21" s="115"/>
      <c r="B21" s="76" t="s">
        <v>31</v>
      </c>
      <c r="C21" s="23">
        <v>1000000</v>
      </c>
      <c r="D21" s="88" t="s">
        <v>32</v>
      </c>
    </row>
    <row r="22" spans="1:4" x14ac:dyDescent="0.3">
      <c r="A22" s="115"/>
      <c r="B22" s="76" t="s">
        <v>33</v>
      </c>
      <c r="C22" s="23">
        <v>50000</v>
      </c>
      <c r="D22" s="83" t="s">
        <v>15</v>
      </c>
    </row>
    <row r="23" spans="1:4" x14ac:dyDescent="0.3">
      <c r="A23" s="114" t="s">
        <v>34</v>
      </c>
      <c r="B23" s="81" t="s">
        <v>116</v>
      </c>
      <c r="C23" s="82"/>
      <c r="D23" s="87"/>
    </row>
    <row r="24" spans="1:4" ht="27.6" x14ac:dyDescent="0.3">
      <c r="A24" s="115"/>
      <c r="B24" s="76" t="s">
        <v>35</v>
      </c>
      <c r="C24" s="89">
        <v>3000000</v>
      </c>
      <c r="D24" s="90" t="s">
        <v>112</v>
      </c>
    </row>
    <row r="25" spans="1:4" x14ac:dyDescent="0.3">
      <c r="A25" s="115"/>
      <c r="B25" s="76" t="s">
        <v>36</v>
      </c>
      <c r="C25" s="86">
        <v>200000</v>
      </c>
      <c r="D25" s="83" t="s">
        <v>15</v>
      </c>
    </row>
    <row r="26" spans="1:4" x14ac:dyDescent="0.3">
      <c r="A26" s="91" t="s">
        <v>29</v>
      </c>
      <c r="B26" s="81" t="s">
        <v>42</v>
      </c>
      <c r="C26" s="63"/>
      <c r="D26" s="83"/>
    </row>
    <row r="27" spans="1:4" x14ac:dyDescent="0.3">
      <c r="A27" s="114"/>
      <c r="B27" s="92" t="s">
        <v>49</v>
      </c>
      <c r="C27" s="63"/>
      <c r="D27" s="83"/>
    </row>
    <row r="28" spans="1:4" x14ac:dyDescent="0.3">
      <c r="A28" s="115"/>
      <c r="B28" s="76" t="s">
        <v>43</v>
      </c>
      <c r="C28" s="23">
        <v>15000000</v>
      </c>
      <c r="D28" s="83" t="s">
        <v>15</v>
      </c>
    </row>
    <row r="29" spans="1:4" x14ac:dyDescent="0.3">
      <c r="A29" s="115"/>
      <c r="B29" s="76" t="s">
        <v>44</v>
      </c>
      <c r="C29" s="23">
        <v>3500000</v>
      </c>
      <c r="D29" s="83" t="s">
        <v>15</v>
      </c>
    </row>
    <row r="30" spans="1:4" x14ac:dyDescent="0.3">
      <c r="A30" s="114"/>
      <c r="B30" s="76" t="s">
        <v>45</v>
      </c>
      <c r="C30" s="23">
        <v>20000000</v>
      </c>
      <c r="D30" s="83" t="s">
        <v>41</v>
      </c>
    </row>
    <row r="31" spans="1:4" x14ac:dyDescent="0.3">
      <c r="A31" s="115"/>
      <c r="B31" s="76" t="s">
        <v>48</v>
      </c>
      <c r="C31" s="23"/>
      <c r="D31" s="83"/>
    </row>
    <row r="32" spans="1:4" x14ac:dyDescent="0.3">
      <c r="A32" s="115"/>
      <c r="B32" s="76" t="s">
        <v>47</v>
      </c>
      <c r="C32" s="23">
        <v>5000000</v>
      </c>
      <c r="D32" s="83"/>
    </row>
    <row r="33" spans="1:7" x14ac:dyDescent="0.3">
      <c r="A33" s="114"/>
      <c r="B33" s="76" t="s">
        <v>46</v>
      </c>
      <c r="C33" s="23">
        <v>5000000</v>
      </c>
      <c r="D33" s="83"/>
    </row>
    <row r="34" spans="1:7" x14ac:dyDescent="0.3">
      <c r="A34" s="115"/>
      <c r="B34" s="92" t="s">
        <v>50</v>
      </c>
      <c r="C34" s="63"/>
      <c r="D34" s="83"/>
    </row>
    <row r="35" spans="1:7" ht="52.95" customHeight="1" x14ac:dyDescent="0.3">
      <c r="A35" s="115"/>
      <c r="B35" s="76" t="s">
        <v>51</v>
      </c>
      <c r="C35" s="23">
        <v>4000000</v>
      </c>
      <c r="D35" s="83" t="s">
        <v>114</v>
      </c>
    </row>
    <row r="36" spans="1:7" ht="15" thickBot="1" x14ac:dyDescent="0.35">
      <c r="A36" s="94"/>
      <c r="B36" s="95" t="s">
        <v>52</v>
      </c>
      <c r="C36" s="96">
        <v>1000000</v>
      </c>
      <c r="D36" s="100" t="s">
        <v>15</v>
      </c>
    </row>
    <row r="37" spans="1:7" ht="18" customHeight="1" x14ac:dyDescent="0.3">
      <c r="A37" s="116" t="s">
        <v>57</v>
      </c>
      <c r="B37" s="116"/>
      <c r="C37" s="116"/>
      <c r="D37" s="116"/>
    </row>
    <row r="38" spans="1:7" ht="20.399999999999999" customHeight="1" x14ac:dyDescent="0.3">
      <c r="A38" s="110" t="s">
        <v>105</v>
      </c>
      <c r="B38" s="111"/>
      <c r="C38" s="13"/>
      <c r="D38" s="13"/>
    </row>
    <row r="39" spans="1:7" ht="18" x14ac:dyDescent="0.35">
      <c r="A39" s="124"/>
      <c r="B39" s="125"/>
      <c r="C39" s="125"/>
      <c r="D39" s="125"/>
    </row>
    <row r="40" spans="1:7" x14ac:dyDescent="0.3">
      <c r="A40" s="14"/>
      <c r="B40" s="12"/>
      <c r="C40" s="11"/>
      <c r="D40" s="11"/>
      <c r="G40" s="43">
        <f>155000/1.2-5000</f>
        <v>124166.66666666667</v>
      </c>
    </row>
    <row r="41" spans="1:7" ht="18" x14ac:dyDescent="0.3">
      <c r="A41" s="120" t="s">
        <v>61</v>
      </c>
      <c r="B41" s="120"/>
      <c r="C41" s="120"/>
      <c r="D41" s="120"/>
      <c r="G41" s="43">
        <v>5000</v>
      </c>
    </row>
    <row r="42" spans="1:7" ht="16.95" customHeight="1" thickBot="1" x14ac:dyDescent="0.35">
      <c r="A42" s="121" t="s">
        <v>56</v>
      </c>
      <c r="B42" s="121"/>
      <c r="C42" s="121"/>
      <c r="D42" s="121"/>
      <c r="G42" s="43">
        <f>+(G40+G41)*20%</f>
        <v>25833.333333333336</v>
      </c>
    </row>
    <row r="43" spans="1:7" ht="41.4" customHeight="1" x14ac:dyDescent="0.3">
      <c r="A43" s="122" t="s">
        <v>11</v>
      </c>
      <c r="B43" s="123"/>
      <c r="C43" s="101" t="s">
        <v>55</v>
      </c>
      <c r="D43" s="102" t="s">
        <v>54</v>
      </c>
      <c r="G43" s="43">
        <f>+G40+G41+G42</f>
        <v>155000</v>
      </c>
    </row>
    <row r="44" spans="1:7" x14ac:dyDescent="0.3">
      <c r="A44" s="114" t="s">
        <v>12</v>
      </c>
      <c r="B44" s="81" t="s">
        <v>13</v>
      </c>
      <c r="C44" s="82"/>
      <c r="D44" s="83"/>
    </row>
    <row r="45" spans="1:7" ht="41.4" x14ac:dyDescent="0.3">
      <c r="A45" s="115"/>
      <c r="B45" s="84" t="s">
        <v>59</v>
      </c>
      <c r="C45" s="82"/>
      <c r="D45" s="83"/>
    </row>
    <row r="46" spans="1:7" ht="27.6" x14ac:dyDescent="0.3">
      <c r="A46" s="115"/>
      <c r="B46" s="76" t="s">
        <v>14</v>
      </c>
      <c r="C46" s="23">
        <v>40000000</v>
      </c>
      <c r="D46" s="83" t="s">
        <v>15</v>
      </c>
    </row>
    <row r="47" spans="1:7" x14ac:dyDescent="0.3">
      <c r="A47" s="115"/>
      <c r="B47" s="76" t="s">
        <v>39</v>
      </c>
      <c r="C47" s="23">
        <v>1500000</v>
      </c>
      <c r="D47" s="83" t="s">
        <v>15</v>
      </c>
    </row>
    <row r="48" spans="1:7" x14ac:dyDescent="0.3">
      <c r="A48" s="115"/>
      <c r="B48" s="76" t="s">
        <v>37</v>
      </c>
      <c r="C48" s="85">
        <v>10000000</v>
      </c>
      <c r="D48" s="83" t="s">
        <v>15</v>
      </c>
    </row>
    <row r="49" spans="1:4" x14ac:dyDescent="0.3">
      <c r="A49" s="115"/>
      <c r="B49" s="76" t="s">
        <v>16</v>
      </c>
      <c r="C49" s="23">
        <f>+C46/15*2</f>
        <v>5333333.333333333</v>
      </c>
      <c r="D49" s="83" t="s">
        <v>15</v>
      </c>
    </row>
    <row r="50" spans="1:4" x14ac:dyDescent="0.3">
      <c r="A50" s="115"/>
      <c r="B50" s="76" t="s">
        <v>17</v>
      </c>
      <c r="C50" s="23">
        <v>20000000</v>
      </c>
      <c r="D50" s="83" t="s">
        <v>15</v>
      </c>
    </row>
    <row r="51" spans="1:4" x14ac:dyDescent="0.3">
      <c r="A51" s="115"/>
      <c r="B51" s="76" t="s">
        <v>18</v>
      </c>
      <c r="C51" s="23">
        <v>2000000</v>
      </c>
      <c r="D51" s="83" t="s">
        <v>15</v>
      </c>
    </row>
    <row r="52" spans="1:4" x14ac:dyDescent="0.3">
      <c r="A52" s="114" t="s">
        <v>19</v>
      </c>
      <c r="B52" s="81" t="s">
        <v>20</v>
      </c>
      <c r="C52" s="86"/>
      <c r="D52" s="87"/>
    </row>
    <row r="53" spans="1:4" x14ac:dyDescent="0.3">
      <c r="A53" s="115"/>
      <c r="B53" s="76" t="s">
        <v>21</v>
      </c>
      <c r="C53" s="23">
        <v>1000000</v>
      </c>
      <c r="D53" s="88" t="s">
        <v>40</v>
      </c>
    </row>
    <row r="54" spans="1:4" x14ac:dyDescent="0.3">
      <c r="A54" s="115"/>
      <c r="B54" s="76" t="s">
        <v>22</v>
      </c>
      <c r="C54" s="23">
        <v>200000</v>
      </c>
      <c r="D54" s="83" t="s">
        <v>15</v>
      </c>
    </row>
    <row r="55" spans="1:4" x14ac:dyDescent="0.3">
      <c r="A55" s="115"/>
      <c r="B55" s="76" t="s">
        <v>24</v>
      </c>
      <c r="C55" s="23">
        <v>2000000</v>
      </c>
      <c r="D55" s="83" t="s">
        <v>15</v>
      </c>
    </row>
    <row r="56" spans="1:4" x14ac:dyDescent="0.3">
      <c r="A56" s="114" t="s">
        <v>25</v>
      </c>
      <c r="B56" s="81" t="s">
        <v>26</v>
      </c>
      <c r="C56" s="86"/>
      <c r="D56" s="87"/>
    </row>
    <row r="57" spans="1:4" x14ac:dyDescent="0.3">
      <c r="A57" s="115"/>
      <c r="B57" s="76" t="s">
        <v>27</v>
      </c>
      <c r="C57" s="23">
        <v>3000000</v>
      </c>
      <c r="D57" s="88" t="s">
        <v>112</v>
      </c>
    </row>
    <row r="58" spans="1:4" x14ac:dyDescent="0.3">
      <c r="A58" s="115"/>
      <c r="B58" s="76" t="s">
        <v>28</v>
      </c>
      <c r="C58" s="23">
        <v>50000</v>
      </c>
      <c r="D58" s="83" t="s">
        <v>15</v>
      </c>
    </row>
    <row r="59" spans="1:4" x14ac:dyDescent="0.3">
      <c r="A59" s="114" t="s">
        <v>29</v>
      </c>
      <c r="B59" s="81" t="s">
        <v>30</v>
      </c>
      <c r="C59" s="86"/>
      <c r="D59" s="87"/>
    </row>
    <row r="60" spans="1:4" x14ac:dyDescent="0.3">
      <c r="A60" s="115"/>
      <c r="B60" s="76" t="s">
        <v>31</v>
      </c>
      <c r="C60" s="23">
        <v>2000000</v>
      </c>
      <c r="D60" s="88" t="s">
        <v>53</v>
      </c>
    </row>
    <row r="61" spans="1:4" x14ac:dyDescent="0.3">
      <c r="A61" s="115"/>
      <c r="B61" s="76" t="s">
        <v>33</v>
      </c>
      <c r="C61" s="23">
        <v>50000</v>
      </c>
      <c r="D61" s="83" t="s">
        <v>15</v>
      </c>
    </row>
    <row r="62" spans="1:4" x14ac:dyDescent="0.3">
      <c r="A62" s="114" t="s">
        <v>34</v>
      </c>
      <c r="B62" s="81" t="s">
        <v>117</v>
      </c>
      <c r="C62" s="82"/>
      <c r="D62" s="87"/>
    </row>
    <row r="63" spans="1:4" ht="27.6" x14ac:dyDescent="0.3">
      <c r="A63" s="115"/>
      <c r="B63" s="76" t="s">
        <v>35</v>
      </c>
      <c r="C63" s="89">
        <v>5000000</v>
      </c>
      <c r="D63" s="90" t="s">
        <v>118</v>
      </c>
    </row>
    <row r="64" spans="1:4" x14ac:dyDescent="0.3">
      <c r="A64" s="115"/>
      <c r="B64" s="76" t="s">
        <v>36</v>
      </c>
      <c r="C64" s="86">
        <v>200000</v>
      </c>
      <c r="D64" s="83" t="s">
        <v>15</v>
      </c>
    </row>
    <row r="65" spans="1:4" x14ac:dyDescent="0.3">
      <c r="A65" s="91" t="s">
        <v>29</v>
      </c>
      <c r="B65" s="81" t="s">
        <v>42</v>
      </c>
      <c r="C65" s="63"/>
      <c r="D65" s="83"/>
    </row>
    <row r="66" spans="1:4" x14ac:dyDescent="0.3">
      <c r="A66" s="114"/>
      <c r="B66" s="92" t="s">
        <v>49</v>
      </c>
      <c r="C66" s="63"/>
      <c r="D66" s="83"/>
    </row>
    <row r="67" spans="1:4" x14ac:dyDescent="0.3">
      <c r="A67" s="115"/>
      <c r="B67" s="76" t="s">
        <v>43</v>
      </c>
      <c r="C67" s="23">
        <v>10000000</v>
      </c>
      <c r="D67" s="83" t="s">
        <v>15</v>
      </c>
    </row>
    <row r="68" spans="1:4" x14ac:dyDescent="0.3">
      <c r="A68" s="115"/>
      <c r="B68" s="76" t="s">
        <v>44</v>
      </c>
      <c r="C68" s="23">
        <v>5000000</v>
      </c>
      <c r="D68" s="83" t="s">
        <v>15</v>
      </c>
    </row>
    <row r="69" spans="1:4" x14ac:dyDescent="0.3">
      <c r="A69" s="114"/>
      <c r="B69" s="76" t="s">
        <v>45</v>
      </c>
      <c r="C69" s="23">
        <v>15000000</v>
      </c>
      <c r="D69" s="83" t="s">
        <v>41</v>
      </c>
    </row>
    <row r="70" spans="1:4" x14ac:dyDescent="0.3">
      <c r="A70" s="115"/>
      <c r="B70" s="76" t="s">
        <v>48</v>
      </c>
      <c r="C70" s="23"/>
      <c r="D70" s="83"/>
    </row>
    <row r="71" spans="1:4" x14ac:dyDescent="0.3">
      <c r="A71" s="115"/>
      <c r="B71" s="76" t="s">
        <v>47</v>
      </c>
      <c r="C71" s="23">
        <v>5000000</v>
      </c>
      <c r="D71" s="83"/>
    </row>
    <row r="72" spans="1:4" x14ac:dyDescent="0.3">
      <c r="A72" s="114"/>
      <c r="B72" s="76" t="s">
        <v>46</v>
      </c>
      <c r="C72" s="23">
        <v>5000000</v>
      </c>
      <c r="D72" s="83"/>
    </row>
    <row r="73" spans="1:4" x14ac:dyDescent="0.3">
      <c r="A73" s="115"/>
      <c r="B73" s="92" t="s">
        <v>50</v>
      </c>
      <c r="C73" s="63"/>
      <c r="D73" s="83"/>
    </row>
    <row r="74" spans="1:4" ht="55.2" x14ac:dyDescent="0.3">
      <c r="A74" s="115"/>
      <c r="B74" s="76" t="s">
        <v>51</v>
      </c>
      <c r="C74" s="23">
        <v>4000000</v>
      </c>
      <c r="D74" s="83" t="s">
        <v>113</v>
      </c>
    </row>
    <row r="75" spans="1:4" ht="15" thickBot="1" x14ac:dyDescent="0.35">
      <c r="A75" s="94"/>
      <c r="B75" s="95" t="s">
        <v>52</v>
      </c>
      <c r="C75" s="96">
        <v>1000000</v>
      </c>
      <c r="D75" s="100" t="s">
        <v>15</v>
      </c>
    </row>
    <row r="76" spans="1:4" ht="18" x14ac:dyDescent="0.3">
      <c r="A76" s="116" t="s">
        <v>63</v>
      </c>
      <c r="B76" s="116"/>
      <c r="C76" s="116"/>
      <c r="D76" s="116"/>
    </row>
    <row r="77" spans="1:4" ht="20.399999999999999" x14ac:dyDescent="0.3">
      <c r="A77" s="110" t="s">
        <v>58</v>
      </c>
      <c r="B77" s="111"/>
      <c r="C77" s="13"/>
      <c r="D77" s="13"/>
    </row>
    <row r="78" spans="1:4" ht="18" x14ac:dyDescent="0.35">
      <c r="A78" s="124"/>
      <c r="B78" s="125"/>
      <c r="C78" s="125"/>
      <c r="D78" s="125"/>
    </row>
    <row r="79" spans="1:4" x14ac:dyDescent="0.3">
      <c r="A79" s="14"/>
      <c r="B79" s="12"/>
      <c r="C79" s="11"/>
      <c r="D79" s="11"/>
    </row>
    <row r="80" spans="1:4" ht="18" x14ac:dyDescent="0.3">
      <c r="A80" s="120" t="s">
        <v>119</v>
      </c>
      <c r="B80" s="120"/>
      <c r="C80" s="120"/>
      <c r="D80" s="120"/>
    </row>
    <row r="81" spans="1:4" ht="18.600000000000001" thickBot="1" x14ac:dyDescent="0.35">
      <c r="A81" s="121" t="s">
        <v>56</v>
      </c>
      <c r="B81" s="121"/>
      <c r="C81" s="121"/>
      <c r="D81" s="121"/>
    </row>
    <row r="82" spans="1:4" ht="41.4" x14ac:dyDescent="0.3">
      <c r="A82" s="122" t="s">
        <v>11</v>
      </c>
      <c r="B82" s="123"/>
      <c r="C82" s="101" t="s">
        <v>55</v>
      </c>
      <c r="D82" s="102" t="s">
        <v>54</v>
      </c>
    </row>
    <row r="83" spans="1:4" x14ac:dyDescent="0.3">
      <c r="A83" s="114" t="s">
        <v>12</v>
      </c>
      <c r="B83" s="81" t="s">
        <v>13</v>
      </c>
      <c r="C83" s="82"/>
      <c r="D83" s="83"/>
    </row>
    <row r="84" spans="1:4" ht="41.4" x14ac:dyDescent="0.3">
      <c r="A84" s="115"/>
      <c r="B84" s="84" t="s">
        <v>59</v>
      </c>
      <c r="C84" s="82"/>
      <c r="D84" s="83"/>
    </row>
    <row r="85" spans="1:4" ht="27.6" x14ac:dyDescent="0.3">
      <c r="A85" s="115"/>
      <c r="B85" s="76" t="s">
        <v>14</v>
      </c>
      <c r="C85" s="23">
        <v>75000000</v>
      </c>
      <c r="D85" s="83" t="s">
        <v>15</v>
      </c>
    </row>
    <row r="86" spans="1:4" x14ac:dyDescent="0.3">
      <c r="A86" s="115"/>
      <c r="B86" s="76" t="s">
        <v>39</v>
      </c>
      <c r="C86" s="23">
        <v>1500000</v>
      </c>
      <c r="D86" s="83" t="s">
        <v>15</v>
      </c>
    </row>
    <row r="87" spans="1:4" x14ac:dyDescent="0.3">
      <c r="A87" s="115"/>
      <c r="B87" s="76" t="s">
        <v>37</v>
      </c>
      <c r="C87" s="85">
        <v>5000000</v>
      </c>
      <c r="D87" s="83" t="s">
        <v>15</v>
      </c>
    </row>
    <row r="88" spans="1:4" x14ac:dyDescent="0.3">
      <c r="A88" s="115"/>
      <c r="B88" s="76" t="s">
        <v>16</v>
      </c>
      <c r="C88" s="23">
        <f>+C85/15*2</f>
        <v>10000000</v>
      </c>
      <c r="D88" s="83" t="s">
        <v>15</v>
      </c>
    </row>
    <row r="89" spans="1:4" x14ac:dyDescent="0.3">
      <c r="A89" s="115"/>
      <c r="B89" s="76" t="s">
        <v>17</v>
      </c>
      <c r="C89" s="23">
        <v>20000000</v>
      </c>
      <c r="D89" s="83" t="s">
        <v>15</v>
      </c>
    </row>
    <row r="90" spans="1:4" x14ac:dyDescent="0.3">
      <c r="A90" s="115"/>
      <c r="B90" s="76" t="s">
        <v>18</v>
      </c>
      <c r="C90" s="23">
        <v>2000000</v>
      </c>
      <c r="D90" s="83" t="s">
        <v>15</v>
      </c>
    </row>
    <row r="91" spans="1:4" x14ac:dyDescent="0.3">
      <c r="A91" s="114" t="s">
        <v>19</v>
      </c>
      <c r="B91" s="81" t="s">
        <v>20</v>
      </c>
      <c r="C91" s="86"/>
      <c r="D91" s="87"/>
    </row>
    <row r="92" spans="1:4" x14ac:dyDescent="0.3">
      <c r="A92" s="115"/>
      <c r="B92" s="76" t="s">
        <v>21</v>
      </c>
      <c r="C92" s="23">
        <v>1000000</v>
      </c>
      <c r="D92" s="88" t="s">
        <v>40</v>
      </c>
    </row>
    <row r="93" spans="1:4" x14ac:dyDescent="0.3">
      <c r="A93" s="115"/>
      <c r="B93" s="76" t="s">
        <v>22</v>
      </c>
      <c r="C93" s="23">
        <v>50000</v>
      </c>
      <c r="D93" s="83" t="s">
        <v>15</v>
      </c>
    </row>
    <row r="94" spans="1:4" x14ac:dyDescent="0.3">
      <c r="A94" s="115"/>
      <c r="B94" s="76" t="s">
        <v>24</v>
      </c>
      <c r="C94" s="23">
        <v>2000000</v>
      </c>
      <c r="D94" s="83" t="s">
        <v>15</v>
      </c>
    </row>
    <row r="95" spans="1:4" x14ac:dyDescent="0.3">
      <c r="A95" s="114" t="s">
        <v>25</v>
      </c>
      <c r="B95" s="81" t="s">
        <v>26</v>
      </c>
      <c r="C95" s="86"/>
      <c r="D95" s="87"/>
    </row>
    <row r="96" spans="1:4" x14ac:dyDescent="0.3">
      <c r="A96" s="115"/>
      <c r="B96" s="76" t="s">
        <v>27</v>
      </c>
      <c r="C96" s="23">
        <v>3000000</v>
      </c>
      <c r="D96" s="88" t="s">
        <v>120</v>
      </c>
    </row>
    <row r="97" spans="1:4" x14ac:dyDescent="0.3">
      <c r="A97" s="115"/>
      <c r="B97" s="76" t="s">
        <v>28</v>
      </c>
      <c r="C97" s="23">
        <v>50000</v>
      </c>
      <c r="D97" s="83" t="s">
        <v>15</v>
      </c>
    </row>
    <row r="98" spans="1:4" x14ac:dyDescent="0.3">
      <c r="A98" s="114" t="s">
        <v>29</v>
      </c>
      <c r="B98" s="81" t="s">
        <v>30</v>
      </c>
      <c r="C98" s="86"/>
      <c r="D98" s="87"/>
    </row>
    <row r="99" spans="1:4" x14ac:dyDescent="0.3">
      <c r="A99" s="115"/>
      <c r="B99" s="76" t="s">
        <v>31</v>
      </c>
      <c r="C99" s="23">
        <v>2000000</v>
      </c>
      <c r="D99" s="88" t="s">
        <v>53</v>
      </c>
    </row>
    <row r="100" spans="1:4" x14ac:dyDescent="0.3">
      <c r="A100" s="115"/>
      <c r="B100" s="76" t="s">
        <v>33</v>
      </c>
      <c r="C100" s="23">
        <v>50000</v>
      </c>
      <c r="D100" s="83" t="s">
        <v>15</v>
      </c>
    </row>
    <row r="101" spans="1:4" x14ac:dyDescent="0.3">
      <c r="A101" s="114" t="s">
        <v>34</v>
      </c>
      <c r="B101" s="81" t="s">
        <v>117</v>
      </c>
      <c r="C101" s="82"/>
      <c r="D101" s="87"/>
    </row>
    <row r="102" spans="1:4" ht="27.6" x14ac:dyDescent="0.3">
      <c r="A102" s="115"/>
      <c r="B102" s="76" t="s">
        <v>35</v>
      </c>
      <c r="C102" s="89">
        <v>3000000</v>
      </c>
      <c r="D102" s="90" t="s">
        <v>120</v>
      </c>
    </row>
    <row r="103" spans="1:4" x14ac:dyDescent="0.3">
      <c r="A103" s="115"/>
      <c r="B103" s="76" t="s">
        <v>36</v>
      </c>
      <c r="C103" s="86">
        <v>200000</v>
      </c>
      <c r="D103" s="83" t="s">
        <v>15</v>
      </c>
    </row>
    <row r="104" spans="1:4" x14ac:dyDescent="0.3">
      <c r="A104" s="91" t="s">
        <v>29</v>
      </c>
      <c r="B104" s="81" t="s">
        <v>42</v>
      </c>
      <c r="C104" s="63"/>
      <c r="D104" s="83"/>
    </row>
    <row r="105" spans="1:4" x14ac:dyDescent="0.3">
      <c r="A105" s="114"/>
      <c r="B105" s="92" t="s">
        <v>49</v>
      </c>
      <c r="C105" s="63"/>
      <c r="D105" s="83"/>
    </row>
    <row r="106" spans="1:4" x14ac:dyDescent="0.3">
      <c r="A106" s="115"/>
      <c r="B106" s="76" t="s">
        <v>43</v>
      </c>
      <c r="C106" s="23">
        <v>10000000</v>
      </c>
      <c r="D106" s="83" t="s">
        <v>15</v>
      </c>
    </row>
    <row r="107" spans="1:4" x14ac:dyDescent="0.3">
      <c r="A107" s="115"/>
      <c r="B107" s="76" t="s">
        <v>44</v>
      </c>
      <c r="C107" s="23">
        <v>5000000</v>
      </c>
      <c r="D107" s="83" t="s">
        <v>15</v>
      </c>
    </row>
    <row r="108" spans="1:4" x14ac:dyDescent="0.3">
      <c r="A108" s="114"/>
      <c r="B108" s="76" t="s">
        <v>45</v>
      </c>
      <c r="C108" s="23">
        <v>15000000</v>
      </c>
      <c r="D108" s="83" t="s">
        <v>53</v>
      </c>
    </row>
    <row r="109" spans="1:4" x14ac:dyDescent="0.3">
      <c r="A109" s="115"/>
      <c r="B109" s="76" t="s">
        <v>48</v>
      </c>
      <c r="C109" s="23"/>
      <c r="D109" s="83"/>
    </row>
    <row r="110" spans="1:4" x14ac:dyDescent="0.3">
      <c r="A110" s="115"/>
      <c r="B110" s="76" t="s">
        <v>47</v>
      </c>
      <c r="C110" s="23">
        <v>5000000</v>
      </c>
      <c r="D110" s="83"/>
    </row>
    <row r="111" spans="1:4" x14ac:dyDescent="0.3">
      <c r="A111" s="114"/>
      <c r="B111" s="76" t="s">
        <v>46</v>
      </c>
      <c r="C111" s="23">
        <v>5000000</v>
      </c>
      <c r="D111" s="83"/>
    </row>
    <row r="112" spans="1:4" x14ac:dyDescent="0.3">
      <c r="A112" s="115"/>
      <c r="B112" s="92" t="s">
        <v>50</v>
      </c>
      <c r="C112" s="63"/>
      <c r="D112" s="83"/>
    </row>
    <row r="113" spans="1:4" ht="55.2" x14ac:dyDescent="0.3">
      <c r="A113" s="115"/>
      <c r="B113" s="76" t="s">
        <v>51</v>
      </c>
      <c r="C113" s="23">
        <v>5000000</v>
      </c>
      <c r="D113" s="83" t="s">
        <v>113</v>
      </c>
    </row>
    <row r="114" spans="1:4" ht="15" thickBot="1" x14ac:dyDescent="0.35">
      <c r="A114" s="94"/>
      <c r="B114" s="95" t="s">
        <v>52</v>
      </c>
      <c r="C114" s="96">
        <v>1000000</v>
      </c>
      <c r="D114" s="100" t="s">
        <v>15</v>
      </c>
    </row>
    <row r="115" spans="1:4" ht="18" x14ac:dyDescent="0.3">
      <c r="A115" s="116" t="s">
        <v>64</v>
      </c>
      <c r="B115" s="116"/>
      <c r="C115" s="116"/>
      <c r="D115" s="116"/>
    </row>
    <row r="116" spans="1:4" ht="20.399999999999999" x14ac:dyDescent="0.3">
      <c r="A116" s="117" t="s">
        <v>65</v>
      </c>
      <c r="B116" s="117"/>
      <c r="C116" s="13"/>
      <c r="D116" s="13"/>
    </row>
    <row r="117" spans="1:4" ht="20.399999999999999" x14ac:dyDescent="0.35">
      <c r="A117" s="110" t="s">
        <v>106</v>
      </c>
      <c r="B117" s="111"/>
      <c r="C117" s="16"/>
      <c r="D117" s="16"/>
    </row>
    <row r="118" spans="1:4" x14ac:dyDescent="0.3">
      <c r="A118" s="14"/>
      <c r="D118" s="11"/>
    </row>
    <row r="119" spans="1:4" ht="21" customHeight="1" x14ac:dyDescent="0.4">
      <c r="A119" s="17" t="s">
        <v>66</v>
      </c>
      <c r="B119" s="18" t="s">
        <v>68</v>
      </c>
      <c r="C119" s="18"/>
      <c r="D119" s="17"/>
    </row>
    <row r="120" spans="1:4" ht="3.6" customHeight="1" x14ac:dyDescent="0.4">
      <c r="A120" s="17"/>
      <c r="B120" s="17"/>
      <c r="C120" s="17"/>
      <c r="D120" s="17"/>
    </row>
    <row r="121" spans="1:4" ht="19.2" customHeight="1" x14ac:dyDescent="0.4">
      <c r="A121" s="17"/>
      <c r="B121" s="19" t="s">
        <v>56</v>
      </c>
      <c r="C121" s="17"/>
      <c r="D121" s="17"/>
    </row>
    <row r="122" spans="1:4" x14ac:dyDescent="0.3">
      <c r="B122" s="112" t="s">
        <v>67</v>
      </c>
      <c r="C122" s="113"/>
    </row>
    <row r="123" spans="1:4" x14ac:dyDescent="0.3">
      <c r="B123" s="2"/>
      <c r="C123" s="3"/>
    </row>
    <row r="124" spans="1:4" x14ac:dyDescent="0.3">
      <c r="B124" s="8" t="s">
        <v>6</v>
      </c>
      <c r="C124" s="3"/>
    </row>
    <row r="125" spans="1:4" x14ac:dyDescent="0.3">
      <c r="B125" s="118" t="s">
        <v>0</v>
      </c>
      <c r="C125" s="119"/>
    </row>
    <row r="126" spans="1:4" x14ac:dyDescent="0.3">
      <c r="B126" s="108" t="s">
        <v>0</v>
      </c>
      <c r="C126" s="109"/>
    </row>
    <row r="127" spans="1:4" ht="41.4" x14ac:dyDescent="0.3">
      <c r="B127" s="8" t="s">
        <v>1</v>
      </c>
      <c r="C127" s="8" t="s">
        <v>2</v>
      </c>
    </row>
    <row r="128" spans="1:4" x14ac:dyDescent="0.3">
      <c r="B128" s="4" t="s">
        <v>3</v>
      </c>
      <c r="C128" s="5">
        <v>500000</v>
      </c>
    </row>
    <row r="129" spans="2:3" x14ac:dyDescent="0.3">
      <c r="B129" s="4" t="s">
        <v>4</v>
      </c>
      <c r="C129" s="5">
        <v>500000</v>
      </c>
    </row>
    <row r="130" spans="2:3" x14ac:dyDescent="0.3">
      <c r="B130" s="4" t="s">
        <v>5</v>
      </c>
      <c r="C130" s="5">
        <v>120000</v>
      </c>
    </row>
    <row r="131" spans="2:3" x14ac:dyDescent="0.3">
      <c r="B131" s="9"/>
      <c r="C131" s="10"/>
    </row>
    <row r="132" spans="2:3" x14ac:dyDescent="0.3">
      <c r="B132" s="106" t="s">
        <v>38</v>
      </c>
      <c r="C132" s="107"/>
    </row>
    <row r="133" spans="2:3" x14ac:dyDescent="0.3">
      <c r="B133" s="6" t="s">
        <v>7</v>
      </c>
      <c r="C133" s="5">
        <v>3167</v>
      </c>
    </row>
    <row r="134" spans="2:3" x14ac:dyDescent="0.3">
      <c r="B134" s="6" t="s">
        <v>8</v>
      </c>
      <c r="C134" s="5">
        <v>1000</v>
      </c>
    </row>
    <row r="135" spans="2:3" x14ac:dyDescent="0.3">
      <c r="B135" s="6" t="s">
        <v>9</v>
      </c>
      <c r="C135" s="5">
        <v>833</v>
      </c>
    </row>
    <row r="136" spans="2:3" x14ac:dyDescent="0.3">
      <c r="B136" s="6" t="s">
        <v>10</v>
      </c>
      <c r="C136" s="7">
        <v>5000</v>
      </c>
    </row>
    <row r="137" spans="2:3" ht="20.399999999999999" x14ac:dyDescent="0.3">
      <c r="B137" s="110" t="s">
        <v>62</v>
      </c>
      <c r="C137" s="111"/>
    </row>
  </sheetData>
  <mergeCells count="48">
    <mergeCell ref="A42:D42"/>
    <mergeCell ref="A43:B43"/>
    <mergeCell ref="A44:A51"/>
    <mergeCell ref="A2:D2"/>
    <mergeCell ref="A27:A29"/>
    <mergeCell ref="A30:A32"/>
    <mergeCell ref="A33:A35"/>
    <mergeCell ref="A17:A19"/>
    <mergeCell ref="A20:A22"/>
    <mergeCell ref="A23:A25"/>
    <mergeCell ref="A4:B4"/>
    <mergeCell ref="A5:A12"/>
    <mergeCell ref="A13:A16"/>
    <mergeCell ref="A3:D3"/>
    <mergeCell ref="A1:D1"/>
    <mergeCell ref="A39:D39"/>
    <mergeCell ref="A37:D37"/>
    <mergeCell ref="A38:B38"/>
    <mergeCell ref="A41:D41"/>
    <mergeCell ref="A52:A55"/>
    <mergeCell ref="A56:A58"/>
    <mergeCell ref="A59:A61"/>
    <mergeCell ref="A62:A64"/>
    <mergeCell ref="A66:A68"/>
    <mergeCell ref="A69:A71"/>
    <mergeCell ref="A72:A74"/>
    <mergeCell ref="A76:D76"/>
    <mergeCell ref="A77:B77"/>
    <mergeCell ref="A78:D78"/>
    <mergeCell ref="A80:D80"/>
    <mergeCell ref="A81:D81"/>
    <mergeCell ref="A82:B82"/>
    <mergeCell ref="A83:A90"/>
    <mergeCell ref="A91:A94"/>
    <mergeCell ref="A95:A97"/>
    <mergeCell ref="A98:A100"/>
    <mergeCell ref="A101:A103"/>
    <mergeCell ref="A105:A107"/>
    <mergeCell ref="A108:A110"/>
    <mergeCell ref="B137:C137"/>
    <mergeCell ref="B122:C122"/>
    <mergeCell ref="B126:C126"/>
    <mergeCell ref="B132:C132"/>
    <mergeCell ref="A111:A113"/>
    <mergeCell ref="A115:D115"/>
    <mergeCell ref="A117:B117"/>
    <mergeCell ref="A116:B116"/>
    <mergeCell ref="B125:C12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C12" sqref="C12"/>
    </sheetView>
  </sheetViews>
  <sheetFormatPr baseColWidth="10" defaultRowHeight="14.4" x14ac:dyDescent="0.3"/>
  <cols>
    <col min="1" max="2" width="22.6640625" customWidth="1"/>
    <col min="3" max="3" width="46.5546875" customWidth="1"/>
  </cols>
  <sheetData>
    <row r="1" spans="1:3" ht="15.6" x14ac:dyDescent="0.3">
      <c r="A1" s="44" t="s">
        <v>127</v>
      </c>
    </row>
    <row r="2" spans="1:3" x14ac:dyDescent="0.3">
      <c r="A2" s="45"/>
    </row>
    <row r="3" spans="1:3" x14ac:dyDescent="0.3">
      <c r="A3" s="46" t="s">
        <v>128</v>
      </c>
    </row>
    <row r="4" spans="1:3" ht="15" thickBot="1" x14ac:dyDescent="0.35">
      <c r="A4" s="48"/>
    </row>
    <row r="5" spans="1:3" ht="36.6" customHeight="1" x14ac:dyDescent="0.3">
      <c r="A5" s="140" t="s">
        <v>11</v>
      </c>
      <c r="B5" s="140" t="s">
        <v>129</v>
      </c>
      <c r="C5" s="49" t="s">
        <v>130</v>
      </c>
    </row>
    <row r="6" spans="1:3" ht="15" hidden="1" thickBot="1" x14ac:dyDescent="0.35">
      <c r="A6" s="141"/>
      <c r="B6" s="141"/>
      <c r="C6" s="50" t="s">
        <v>131</v>
      </c>
    </row>
    <row r="7" spans="1:3" ht="21" customHeight="1" x14ac:dyDescent="0.3">
      <c r="A7" s="51" t="s">
        <v>132</v>
      </c>
      <c r="B7" s="54" t="s">
        <v>134</v>
      </c>
      <c r="C7" s="54" t="s">
        <v>15</v>
      </c>
    </row>
    <row r="8" spans="1:3" x14ac:dyDescent="0.3">
      <c r="A8" s="52"/>
      <c r="B8" s="54"/>
      <c r="C8" s="54"/>
    </row>
    <row r="9" spans="1:3" ht="29.4" customHeight="1" thickBot="1" x14ac:dyDescent="0.35">
      <c r="A9" s="53" t="s">
        <v>133</v>
      </c>
      <c r="B9" s="55" t="s">
        <v>135</v>
      </c>
      <c r="C9" s="55" t="s">
        <v>15</v>
      </c>
    </row>
    <row r="10" spans="1:3" ht="44.4" customHeight="1" x14ac:dyDescent="0.3">
      <c r="A10" s="51" t="s">
        <v>136</v>
      </c>
      <c r="B10" s="54" t="s">
        <v>140</v>
      </c>
      <c r="C10" s="54"/>
    </row>
    <row r="11" spans="1:3" x14ac:dyDescent="0.3">
      <c r="A11" s="52"/>
      <c r="B11" s="54"/>
      <c r="C11" s="54"/>
    </row>
    <row r="12" spans="1:3" x14ac:dyDescent="0.3">
      <c r="A12" s="52" t="s">
        <v>137</v>
      </c>
      <c r="B12" s="54" t="s">
        <v>141</v>
      </c>
      <c r="C12" s="54"/>
    </row>
    <row r="13" spans="1:3" ht="25.95" customHeight="1" x14ac:dyDescent="0.3">
      <c r="A13" s="52" t="s">
        <v>138</v>
      </c>
      <c r="B13" s="54" t="s">
        <v>141</v>
      </c>
      <c r="C13" s="54" t="s">
        <v>142</v>
      </c>
    </row>
    <row r="14" spans="1:3" ht="15" thickBot="1" x14ac:dyDescent="0.35">
      <c r="A14" s="53" t="s">
        <v>139</v>
      </c>
      <c r="B14" s="55" t="s">
        <v>141</v>
      </c>
      <c r="C14" s="55"/>
    </row>
    <row r="15" spans="1:3" ht="15" thickBot="1" x14ac:dyDescent="0.35">
      <c r="A15" s="53" t="s">
        <v>143</v>
      </c>
      <c r="B15" s="55" t="s">
        <v>144</v>
      </c>
      <c r="C15" s="55" t="s">
        <v>15</v>
      </c>
    </row>
    <row r="16" spans="1:3" x14ac:dyDescent="0.3">
      <c r="A16" s="48"/>
    </row>
    <row r="17" spans="1:3" x14ac:dyDescent="0.3">
      <c r="A17" s="46" t="s">
        <v>145</v>
      </c>
    </row>
    <row r="18" spans="1:3" ht="15" thickBot="1" x14ac:dyDescent="0.35">
      <c r="A18" s="47"/>
    </row>
    <row r="19" spans="1:3" ht="12.6" customHeight="1" x14ac:dyDescent="0.3">
      <c r="A19" s="140" t="s">
        <v>146</v>
      </c>
      <c r="B19" s="140" t="s">
        <v>129</v>
      </c>
      <c r="C19" s="49" t="s">
        <v>130</v>
      </c>
    </row>
    <row r="20" spans="1:3" ht="5.4" customHeight="1" thickBot="1" x14ac:dyDescent="0.35">
      <c r="A20" s="141"/>
      <c r="B20" s="141"/>
      <c r="C20" s="50" t="s">
        <v>131</v>
      </c>
    </row>
    <row r="21" spans="1:3" ht="28.2" thickBot="1" x14ac:dyDescent="0.35">
      <c r="A21" s="56" t="s">
        <v>147</v>
      </c>
      <c r="B21" s="57" t="s">
        <v>66</v>
      </c>
      <c r="C21" s="50"/>
    </row>
    <row r="22" spans="1:3" ht="27.6" x14ac:dyDescent="0.3">
      <c r="A22" s="58" t="s">
        <v>148</v>
      </c>
      <c r="B22" s="54" t="s">
        <v>149</v>
      </c>
      <c r="C22" s="59" t="s">
        <v>15</v>
      </c>
    </row>
    <row r="23" spans="1:3" ht="21" customHeight="1" thickBot="1" x14ac:dyDescent="0.35">
      <c r="A23" s="60" t="s">
        <v>150</v>
      </c>
      <c r="B23" s="55" t="s">
        <v>151</v>
      </c>
      <c r="C23" s="61" t="s">
        <v>15</v>
      </c>
    </row>
    <row r="24" spans="1:3" x14ac:dyDescent="0.3">
      <c r="A24" s="48"/>
    </row>
    <row r="25" spans="1:3" x14ac:dyDescent="0.3">
      <c r="A25" s="62" t="s">
        <v>152</v>
      </c>
    </row>
    <row r="26" spans="1:3" x14ac:dyDescent="0.3">
      <c r="A26" s="48"/>
    </row>
    <row r="27" spans="1:3" x14ac:dyDescent="0.3">
      <c r="A27" s="48" t="s">
        <v>153</v>
      </c>
    </row>
  </sheetData>
  <mergeCells count="4">
    <mergeCell ref="A5:A6"/>
    <mergeCell ref="B5:B6"/>
    <mergeCell ref="A19:A20"/>
    <mergeCell ref="B19:B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5" workbookViewId="0">
      <selection activeCell="B16" sqref="B16"/>
    </sheetView>
  </sheetViews>
  <sheetFormatPr baseColWidth="10" defaultRowHeight="14.4" x14ac:dyDescent="0.3"/>
  <cols>
    <col min="1" max="1" width="3.44140625" customWidth="1"/>
    <col min="2" max="2" width="55.88671875" customWidth="1"/>
    <col min="3" max="3" width="11.6640625" customWidth="1"/>
    <col min="4" max="4" width="17.44140625" customWidth="1"/>
  </cols>
  <sheetData>
    <row r="1" spans="1:4" ht="18" x14ac:dyDescent="0.3">
      <c r="A1" s="120" t="s">
        <v>157</v>
      </c>
      <c r="B1" s="120"/>
      <c r="C1" s="120"/>
      <c r="D1" s="120"/>
    </row>
    <row r="2" spans="1:4" ht="18.600000000000001" thickBot="1" x14ac:dyDescent="0.35">
      <c r="A2" s="121" t="s">
        <v>56</v>
      </c>
      <c r="B2" s="121"/>
      <c r="C2" s="121"/>
      <c r="D2" s="121"/>
    </row>
    <row r="3" spans="1:4" ht="41.4" x14ac:dyDescent="0.3">
      <c r="A3" s="127" t="s">
        <v>11</v>
      </c>
      <c r="B3" s="128"/>
      <c r="C3" s="103" t="s">
        <v>55</v>
      </c>
      <c r="D3" s="104" t="s">
        <v>54</v>
      </c>
    </row>
    <row r="4" spans="1:4" x14ac:dyDescent="0.3">
      <c r="A4" s="114" t="s">
        <v>12</v>
      </c>
      <c r="B4" s="81" t="s">
        <v>13</v>
      </c>
      <c r="C4" s="82"/>
      <c r="D4" s="83"/>
    </row>
    <row r="5" spans="1:4" ht="41.4" x14ac:dyDescent="0.3">
      <c r="A5" s="115"/>
      <c r="B5" s="84" t="s">
        <v>59</v>
      </c>
      <c r="C5" s="82"/>
      <c r="D5" s="83"/>
    </row>
    <row r="6" spans="1:4" ht="27.6" x14ac:dyDescent="0.3">
      <c r="A6" s="115"/>
      <c r="B6" s="76" t="s">
        <v>14</v>
      </c>
      <c r="C6" s="23">
        <f>250000*12*15</f>
        <v>45000000</v>
      </c>
      <c r="D6" s="83" t="s">
        <v>15</v>
      </c>
    </row>
    <row r="7" spans="1:4" x14ac:dyDescent="0.3">
      <c r="A7" s="115"/>
      <c r="B7" s="76" t="s">
        <v>39</v>
      </c>
      <c r="C7" s="23">
        <v>3000000</v>
      </c>
      <c r="D7" s="83" t="s">
        <v>15</v>
      </c>
    </row>
    <row r="8" spans="1:4" x14ac:dyDescent="0.3">
      <c r="A8" s="115"/>
      <c r="B8" s="76" t="s">
        <v>156</v>
      </c>
      <c r="C8" s="85">
        <v>5000000</v>
      </c>
      <c r="D8" s="83" t="s">
        <v>15</v>
      </c>
    </row>
    <row r="9" spans="1:4" x14ac:dyDescent="0.3">
      <c r="A9" s="115"/>
      <c r="B9" s="76" t="s">
        <v>154</v>
      </c>
      <c r="C9" s="85">
        <v>5000000</v>
      </c>
      <c r="D9" s="83" t="s">
        <v>15</v>
      </c>
    </row>
    <row r="10" spans="1:4" x14ac:dyDescent="0.3">
      <c r="A10" s="115"/>
      <c r="B10" s="76" t="s">
        <v>16</v>
      </c>
      <c r="C10" s="23">
        <f>+C6/15*2</f>
        <v>6000000</v>
      </c>
      <c r="D10" s="83" t="s">
        <v>15</v>
      </c>
    </row>
    <row r="11" spans="1:4" x14ac:dyDescent="0.3">
      <c r="A11" s="115"/>
      <c r="B11" s="76" t="s">
        <v>17</v>
      </c>
      <c r="C11" s="23">
        <v>20000000</v>
      </c>
      <c r="D11" s="83" t="s">
        <v>15</v>
      </c>
    </row>
    <row r="12" spans="1:4" x14ac:dyDescent="0.3">
      <c r="A12" s="115"/>
      <c r="B12" s="76" t="s">
        <v>18</v>
      </c>
      <c r="C12" s="23">
        <v>2000000</v>
      </c>
      <c r="D12" s="83" t="s">
        <v>15</v>
      </c>
    </row>
    <row r="13" spans="1:4" x14ac:dyDescent="0.3">
      <c r="A13" s="114" t="s">
        <v>19</v>
      </c>
      <c r="B13" s="81" t="s">
        <v>20</v>
      </c>
      <c r="C13" s="86"/>
      <c r="D13" s="87"/>
    </row>
    <row r="14" spans="1:4" x14ac:dyDescent="0.3">
      <c r="A14" s="115"/>
      <c r="B14" s="76" t="s">
        <v>21</v>
      </c>
      <c r="C14" s="23">
        <v>2000000</v>
      </c>
      <c r="D14" s="88" t="s">
        <v>160</v>
      </c>
    </row>
    <row r="15" spans="1:4" x14ac:dyDescent="0.3">
      <c r="A15" s="115"/>
      <c r="B15" s="76" t="s">
        <v>22</v>
      </c>
      <c r="C15" s="23" t="s">
        <v>23</v>
      </c>
      <c r="D15" s="83" t="s">
        <v>15</v>
      </c>
    </row>
    <row r="16" spans="1:4" x14ac:dyDescent="0.3">
      <c r="A16" s="115"/>
      <c r="B16" s="76" t="s">
        <v>24</v>
      </c>
      <c r="C16" s="23">
        <v>1000000</v>
      </c>
      <c r="D16" s="83" t="s">
        <v>15</v>
      </c>
    </row>
    <row r="17" spans="1:4" x14ac:dyDescent="0.3">
      <c r="A17" s="114" t="s">
        <v>25</v>
      </c>
      <c r="B17" s="81" t="s">
        <v>26</v>
      </c>
      <c r="C17" s="86"/>
      <c r="D17" s="87"/>
    </row>
    <row r="18" spans="1:4" x14ac:dyDescent="0.3">
      <c r="A18" s="115"/>
      <c r="B18" s="76" t="s">
        <v>27</v>
      </c>
      <c r="C18" s="23">
        <v>1000000</v>
      </c>
      <c r="D18" s="88" t="s">
        <v>161</v>
      </c>
    </row>
    <row r="19" spans="1:4" x14ac:dyDescent="0.3">
      <c r="A19" s="115"/>
      <c r="B19" s="76" t="s">
        <v>28</v>
      </c>
      <c r="C19" s="23">
        <v>50000</v>
      </c>
      <c r="D19" s="83" t="s">
        <v>15</v>
      </c>
    </row>
    <row r="20" spans="1:4" x14ac:dyDescent="0.3">
      <c r="A20" s="114" t="s">
        <v>29</v>
      </c>
      <c r="B20" s="81" t="s">
        <v>30</v>
      </c>
      <c r="C20" s="86"/>
      <c r="D20" s="87"/>
    </row>
    <row r="21" spans="1:4" x14ac:dyDescent="0.3">
      <c r="A21" s="115"/>
      <c r="B21" s="76" t="s">
        <v>31</v>
      </c>
      <c r="C21" s="23">
        <v>1000000</v>
      </c>
      <c r="D21" s="88" t="s">
        <v>32</v>
      </c>
    </row>
    <row r="22" spans="1:4" x14ac:dyDescent="0.3">
      <c r="A22" s="115"/>
      <c r="B22" s="76" t="s">
        <v>33</v>
      </c>
      <c r="C22" s="23">
        <v>50000</v>
      </c>
      <c r="D22" s="83" t="s">
        <v>15</v>
      </c>
    </row>
    <row r="23" spans="1:4" x14ac:dyDescent="0.3">
      <c r="A23" s="114" t="s">
        <v>34</v>
      </c>
      <c r="B23" s="81" t="s">
        <v>116</v>
      </c>
      <c r="C23" s="82"/>
      <c r="D23" s="87"/>
    </row>
    <row r="24" spans="1:4" x14ac:dyDescent="0.3">
      <c r="A24" s="115"/>
      <c r="B24" s="76" t="s">
        <v>155</v>
      </c>
      <c r="C24" s="89">
        <v>3000000</v>
      </c>
      <c r="D24" s="90" t="s">
        <v>112</v>
      </c>
    </row>
    <row r="25" spans="1:4" ht="15" thickBot="1" x14ac:dyDescent="0.35">
      <c r="A25" s="115"/>
      <c r="B25" s="76" t="s">
        <v>36</v>
      </c>
      <c r="C25" s="86">
        <v>200000</v>
      </c>
      <c r="D25" s="83" t="s">
        <v>15</v>
      </c>
    </row>
    <row r="26" spans="1:4" ht="18" x14ac:dyDescent="0.3">
      <c r="A26" s="116" t="s">
        <v>158</v>
      </c>
      <c r="B26" s="116"/>
      <c r="C26" s="116"/>
      <c r="D26" s="116"/>
    </row>
    <row r="27" spans="1:4" ht="20.399999999999999" x14ac:dyDescent="0.3">
      <c r="A27" s="110" t="s">
        <v>159</v>
      </c>
      <c r="B27" s="111"/>
      <c r="C27" s="105"/>
      <c r="D27" s="105"/>
    </row>
  </sheetData>
  <mergeCells count="10">
    <mergeCell ref="A27:B27"/>
    <mergeCell ref="A20:A22"/>
    <mergeCell ref="A23:A25"/>
    <mergeCell ref="A26:D26"/>
    <mergeCell ref="A1:D1"/>
    <mergeCell ref="A2:D2"/>
    <mergeCell ref="A3:B3"/>
    <mergeCell ref="A4:A12"/>
    <mergeCell ref="A13:A16"/>
    <mergeCell ref="A17:A1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workbookViewId="0">
      <selection activeCell="B46" sqref="B46:D46"/>
    </sheetView>
  </sheetViews>
  <sheetFormatPr baseColWidth="10" defaultRowHeight="14.4" x14ac:dyDescent="0.3"/>
  <cols>
    <col min="1" max="1" width="3.44140625" customWidth="1"/>
    <col min="2" max="2" width="55.88671875" customWidth="1"/>
    <col min="3" max="3" width="11.6640625" customWidth="1"/>
    <col min="4" max="4" width="21" customWidth="1"/>
  </cols>
  <sheetData>
    <row r="2" spans="1:5" ht="18" x14ac:dyDescent="0.3">
      <c r="B2" s="129" t="s">
        <v>69</v>
      </c>
      <c r="C2" s="129"/>
      <c r="D2" s="129"/>
      <c r="E2" s="129"/>
    </row>
    <row r="3" spans="1:5" ht="18" x14ac:dyDescent="0.3">
      <c r="B3" s="121" t="s">
        <v>70</v>
      </c>
      <c r="C3" s="121"/>
      <c r="D3" s="121"/>
      <c r="E3" s="121"/>
    </row>
    <row r="4" spans="1:5" ht="15" thickBot="1" x14ac:dyDescent="0.35"/>
    <row r="5" spans="1:5" ht="41.4" x14ac:dyDescent="0.3">
      <c r="A5" s="131" t="s">
        <v>11</v>
      </c>
      <c r="B5" s="132"/>
      <c r="C5" s="98" t="s">
        <v>55</v>
      </c>
      <c r="D5" s="99" t="s">
        <v>54</v>
      </c>
    </row>
    <row r="6" spans="1:5" x14ac:dyDescent="0.3">
      <c r="A6" s="114" t="s">
        <v>12</v>
      </c>
      <c r="B6" s="81" t="s">
        <v>13</v>
      </c>
      <c r="C6" s="82"/>
      <c r="D6" s="83"/>
    </row>
    <row r="7" spans="1:5" ht="41.4" x14ac:dyDescent="0.3">
      <c r="A7" s="115"/>
      <c r="B7" s="84" t="s">
        <v>59</v>
      </c>
      <c r="C7" s="82"/>
      <c r="D7" s="83"/>
    </row>
    <row r="8" spans="1:5" ht="27.6" x14ac:dyDescent="0.3">
      <c r="A8" s="115"/>
      <c r="B8" s="76" t="s">
        <v>14</v>
      </c>
      <c r="C8" s="23">
        <f>200000*12*15</f>
        <v>36000000</v>
      </c>
      <c r="D8" s="83" t="s">
        <v>15</v>
      </c>
    </row>
    <row r="9" spans="1:5" x14ac:dyDescent="0.3">
      <c r="A9" s="115"/>
      <c r="B9" s="76" t="s">
        <v>39</v>
      </c>
      <c r="C9" s="23">
        <v>1500000</v>
      </c>
      <c r="D9" s="83" t="s">
        <v>15</v>
      </c>
    </row>
    <row r="10" spans="1:5" x14ac:dyDescent="0.3">
      <c r="A10" s="115"/>
      <c r="B10" s="76" t="s">
        <v>37</v>
      </c>
      <c r="C10" s="85">
        <v>5000000</v>
      </c>
      <c r="D10" s="83" t="s">
        <v>15</v>
      </c>
    </row>
    <row r="11" spans="1:5" x14ac:dyDescent="0.3">
      <c r="A11" s="115"/>
      <c r="B11" s="76" t="s">
        <v>16</v>
      </c>
      <c r="C11" s="23">
        <f>+C8/15*2</f>
        <v>4800000</v>
      </c>
      <c r="D11" s="83" t="s">
        <v>15</v>
      </c>
    </row>
    <row r="12" spans="1:5" x14ac:dyDescent="0.3">
      <c r="A12" s="115"/>
      <c r="B12" s="76" t="s">
        <v>17</v>
      </c>
      <c r="C12" s="23">
        <v>20000000</v>
      </c>
      <c r="D12" s="83" t="s">
        <v>15</v>
      </c>
    </row>
    <row r="13" spans="1:5" x14ac:dyDescent="0.3">
      <c r="A13" s="115"/>
      <c r="B13" s="76" t="s">
        <v>18</v>
      </c>
      <c r="C13" s="23">
        <v>2000000</v>
      </c>
      <c r="D13" s="83" t="s">
        <v>15</v>
      </c>
    </row>
    <row r="14" spans="1:5" x14ac:dyDescent="0.3">
      <c r="A14" s="114" t="s">
        <v>19</v>
      </c>
      <c r="B14" s="81" t="s">
        <v>20</v>
      </c>
      <c r="C14" s="86"/>
      <c r="D14" s="87"/>
    </row>
    <row r="15" spans="1:5" x14ac:dyDescent="0.3">
      <c r="A15" s="115"/>
      <c r="B15" s="76" t="s">
        <v>21</v>
      </c>
      <c r="C15" s="23">
        <v>500000</v>
      </c>
      <c r="D15" s="88" t="s">
        <v>103</v>
      </c>
    </row>
    <row r="16" spans="1:5" x14ac:dyDescent="0.3">
      <c r="A16" s="115"/>
      <c r="B16" s="76" t="s">
        <v>22</v>
      </c>
      <c r="C16" s="23" t="s">
        <v>23</v>
      </c>
      <c r="D16" s="83"/>
    </row>
    <row r="17" spans="1:4" x14ac:dyDescent="0.3">
      <c r="A17" s="115"/>
      <c r="B17" s="76" t="s">
        <v>24</v>
      </c>
      <c r="C17" s="23">
        <v>100000</v>
      </c>
      <c r="D17" s="83"/>
    </row>
    <row r="18" spans="1:4" x14ac:dyDescent="0.3">
      <c r="A18" s="114" t="s">
        <v>25</v>
      </c>
      <c r="B18" s="81" t="s">
        <v>26</v>
      </c>
      <c r="C18" s="86"/>
      <c r="D18" s="87"/>
    </row>
    <row r="19" spans="1:4" x14ac:dyDescent="0.3">
      <c r="A19" s="115"/>
      <c r="B19" s="76" t="s">
        <v>27</v>
      </c>
      <c r="C19" s="23">
        <v>250000</v>
      </c>
      <c r="D19" s="88">
        <v>50000</v>
      </c>
    </row>
    <row r="20" spans="1:4" x14ac:dyDescent="0.3">
      <c r="A20" s="115"/>
      <c r="B20" s="76" t="s">
        <v>28</v>
      </c>
      <c r="C20" s="23">
        <v>50000</v>
      </c>
      <c r="D20" s="83"/>
    </row>
    <row r="21" spans="1:4" x14ac:dyDescent="0.3">
      <c r="A21" s="114" t="s">
        <v>29</v>
      </c>
      <c r="B21" s="81" t="s">
        <v>30</v>
      </c>
      <c r="C21" s="86"/>
      <c r="D21" s="87"/>
    </row>
    <row r="22" spans="1:4" x14ac:dyDescent="0.3">
      <c r="A22" s="115"/>
      <c r="B22" s="76" t="s">
        <v>31</v>
      </c>
      <c r="C22" s="23">
        <v>500000</v>
      </c>
      <c r="D22" s="88" t="s">
        <v>103</v>
      </c>
    </row>
    <row r="23" spans="1:4" x14ac:dyDescent="0.3">
      <c r="A23" s="115"/>
      <c r="B23" s="76" t="s">
        <v>33</v>
      </c>
      <c r="C23" s="23">
        <v>50000</v>
      </c>
      <c r="D23" s="83"/>
    </row>
    <row r="24" spans="1:4" x14ac:dyDescent="0.3">
      <c r="A24" s="114" t="s">
        <v>34</v>
      </c>
      <c r="B24" s="81" t="s">
        <v>115</v>
      </c>
      <c r="C24" s="82"/>
      <c r="D24" s="87"/>
    </row>
    <row r="25" spans="1:4" ht="27.6" x14ac:dyDescent="0.3">
      <c r="A25" s="115"/>
      <c r="B25" s="76" t="s">
        <v>35</v>
      </c>
      <c r="C25" s="89">
        <v>2000000</v>
      </c>
      <c r="D25" s="90" t="s">
        <v>41</v>
      </c>
    </row>
    <row r="26" spans="1:4" x14ac:dyDescent="0.3">
      <c r="A26" s="115"/>
      <c r="B26" s="76" t="s">
        <v>36</v>
      </c>
      <c r="C26" s="86">
        <v>200000</v>
      </c>
      <c r="D26" s="83"/>
    </row>
    <row r="27" spans="1:4" x14ac:dyDescent="0.3">
      <c r="A27" s="91" t="s">
        <v>29</v>
      </c>
      <c r="B27" s="81" t="s">
        <v>42</v>
      </c>
      <c r="C27" s="63"/>
      <c r="D27" s="83"/>
    </row>
    <row r="28" spans="1:4" x14ac:dyDescent="0.3">
      <c r="A28" s="114"/>
      <c r="B28" s="92" t="s">
        <v>49</v>
      </c>
      <c r="C28" s="63"/>
      <c r="D28" s="83"/>
    </row>
    <row r="29" spans="1:4" x14ac:dyDescent="0.3">
      <c r="A29" s="115"/>
      <c r="B29" s="76" t="s">
        <v>43</v>
      </c>
      <c r="C29" s="23">
        <v>1000000</v>
      </c>
      <c r="D29" s="83"/>
    </row>
    <row r="30" spans="1:4" x14ac:dyDescent="0.3">
      <c r="A30" s="115"/>
      <c r="B30" s="76" t="s">
        <v>44</v>
      </c>
      <c r="C30" s="23">
        <v>250000</v>
      </c>
      <c r="D30" s="83"/>
    </row>
    <row r="31" spans="1:4" x14ac:dyDescent="0.3">
      <c r="A31" s="114"/>
      <c r="B31" s="76" t="s">
        <v>45</v>
      </c>
      <c r="C31" s="23">
        <v>1000000</v>
      </c>
      <c r="D31" s="83" t="s">
        <v>53</v>
      </c>
    </row>
    <row r="32" spans="1:4" x14ac:dyDescent="0.3">
      <c r="A32" s="115"/>
      <c r="B32" s="76" t="s">
        <v>48</v>
      </c>
      <c r="C32" s="23"/>
      <c r="D32" s="93"/>
    </row>
    <row r="33" spans="1:5" x14ac:dyDescent="0.3">
      <c r="A33" s="115"/>
      <c r="B33" s="76" t="s">
        <v>47</v>
      </c>
      <c r="C33" s="23">
        <v>250000</v>
      </c>
      <c r="D33" s="83"/>
    </row>
    <row r="34" spans="1:5" x14ac:dyDescent="0.3">
      <c r="A34" s="114"/>
      <c r="B34" s="76" t="s">
        <v>46</v>
      </c>
      <c r="C34" s="23">
        <v>250000</v>
      </c>
      <c r="D34" s="83"/>
    </row>
    <row r="35" spans="1:5" x14ac:dyDescent="0.3">
      <c r="A35" s="115"/>
      <c r="B35" s="92" t="s">
        <v>50</v>
      </c>
      <c r="C35" s="63"/>
      <c r="D35" s="83"/>
    </row>
    <row r="36" spans="1:5" ht="27.6" x14ac:dyDescent="0.3">
      <c r="A36" s="115"/>
      <c r="B36" s="76" t="s">
        <v>51</v>
      </c>
      <c r="C36" s="23">
        <v>1000000</v>
      </c>
      <c r="D36" s="83" t="s">
        <v>111</v>
      </c>
    </row>
    <row r="37" spans="1:5" ht="15" thickBot="1" x14ac:dyDescent="0.35">
      <c r="A37" s="94"/>
      <c r="B37" s="95" t="s">
        <v>52</v>
      </c>
      <c r="C37" s="96">
        <v>1000000</v>
      </c>
      <c r="D37" s="97" t="s">
        <v>15</v>
      </c>
      <c r="E37" s="15"/>
    </row>
    <row r="38" spans="1:5" ht="18" x14ac:dyDescent="0.3">
      <c r="B38" s="116" t="s">
        <v>71</v>
      </c>
      <c r="C38" s="116"/>
      <c r="D38" s="116"/>
      <c r="E38" s="130"/>
    </row>
    <row r="39" spans="1:5" ht="20.399999999999999" x14ac:dyDescent="0.3">
      <c r="B39" s="110" t="s">
        <v>107</v>
      </c>
      <c r="C39" s="111"/>
    </row>
  </sheetData>
  <mergeCells count="13">
    <mergeCell ref="B2:E2"/>
    <mergeCell ref="B3:E3"/>
    <mergeCell ref="B39:C39"/>
    <mergeCell ref="B38:E38"/>
    <mergeCell ref="A5:B5"/>
    <mergeCell ref="A6:A13"/>
    <mergeCell ref="A14:A17"/>
    <mergeCell ref="A18:A20"/>
    <mergeCell ref="A21:A23"/>
    <mergeCell ref="A24:A26"/>
    <mergeCell ref="A28:A30"/>
    <mergeCell ref="A31:A33"/>
    <mergeCell ref="A34:A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" sqref="A2"/>
    </sheetView>
  </sheetViews>
  <sheetFormatPr baseColWidth="10" defaultRowHeight="14.4" x14ac:dyDescent="0.3"/>
  <cols>
    <col min="1" max="1" width="23.6640625" customWidth="1"/>
    <col min="2" max="2" width="42.33203125" customWidth="1"/>
    <col min="3" max="3" width="37.88671875" customWidth="1"/>
    <col min="4" max="4" width="67.88671875" customWidth="1"/>
  </cols>
  <sheetData>
    <row r="1" spans="1:4" x14ac:dyDescent="0.3">
      <c r="A1" s="21" t="s">
        <v>125</v>
      </c>
      <c r="B1" s="21" t="s">
        <v>78</v>
      </c>
      <c r="C1" s="21" t="s">
        <v>73</v>
      </c>
      <c r="D1" s="21" t="s">
        <v>72</v>
      </c>
    </row>
    <row r="2" spans="1:4" x14ac:dyDescent="0.3">
      <c r="A2" s="20" t="s">
        <v>126</v>
      </c>
      <c r="B2" s="20" t="s">
        <v>76</v>
      </c>
      <c r="C2" s="20" t="s">
        <v>74</v>
      </c>
      <c r="D2" s="20" t="s">
        <v>75</v>
      </c>
    </row>
    <row r="3" spans="1:4" x14ac:dyDescent="0.3">
      <c r="D3" t="s">
        <v>77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D31" sqref="D31"/>
    </sheetView>
  </sheetViews>
  <sheetFormatPr baseColWidth="10" defaultRowHeight="14.4" x14ac:dyDescent="0.3"/>
  <cols>
    <col min="1" max="1" width="5.109375" customWidth="1"/>
    <col min="2" max="2" width="54.109375" customWidth="1"/>
    <col min="3" max="3" width="25.5546875" customWidth="1"/>
    <col min="4" max="4" width="22.44140625" customWidth="1"/>
  </cols>
  <sheetData>
    <row r="1" spans="1:5" ht="15.6" x14ac:dyDescent="0.3">
      <c r="B1" s="136" t="s">
        <v>104</v>
      </c>
      <c r="C1" s="136"/>
      <c r="D1" s="136"/>
      <c r="E1" s="35"/>
    </row>
    <row r="3" spans="1:5" ht="27.6" x14ac:dyDescent="0.3">
      <c r="A3" s="137" t="s">
        <v>1</v>
      </c>
      <c r="B3" s="138"/>
      <c r="C3" s="79" t="s">
        <v>79</v>
      </c>
      <c r="D3" s="80" t="s">
        <v>80</v>
      </c>
    </row>
    <row r="4" spans="1:5" x14ac:dyDescent="0.3">
      <c r="A4" s="139" t="s">
        <v>12</v>
      </c>
      <c r="B4" s="64" t="s">
        <v>13</v>
      </c>
      <c r="C4" s="65"/>
      <c r="D4" s="66"/>
    </row>
    <row r="5" spans="1:5" ht="41.4" x14ac:dyDescent="0.3">
      <c r="A5" s="134"/>
      <c r="B5" s="67" t="s">
        <v>81</v>
      </c>
      <c r="C5" s="65"/>
      <c r="D5" s="22"/>
    </row>
    <row r="6" spans="1:5" ht="27.6" x14ac:dyDescent="0.3">
      <c r="A6" s="134"/>
      <c r="B6" s="68" t="s">
        <v>82</v>
      </c>
      <c r="C6" s="69">
        <f>150000*12*15</f>
        <v>27000000</v>
      </c>
      <c r="D6" s="22" t="s">
        <v>15</v>
      </c>
    </row>
    <row r="7" spans="1:5" x14ac:dyDescent="0.3">
      <c r="A7" s="134"/>
      <c r="B7" s="68" t="s">
        <v>83</v>
      </c>
      <c r="C7" s="69">
        <v>5000000</v>
      </c>
      <c r="D7" s="22" t="s">
        <v>15</v>
      </c>
    </row>
    <row r="8" spans="1:5" x14ac:dyDescent="0.3">
      <c r="A8" s="134"/>
      <c r="B8" s="68" t="s">
        <v>16</v>
      </c>
      <c r="C8" s="69">
        <f>+C6/15</f>
        <v>1800000</v>
      </c>
      <c r="D8" s="22" t="s">
        <v>15</v>
      </c>
    </row>
    <row r="9" spans="1:5" ht="16.5" customHeight="1" x14ac:dyDescent="0.3">
      <c r="A9" s="134"/>
      <c r="B9" s="68" t="s">
        <v>17</v>
      </c>
      <c r="C9" s="69">
        <v>20000000</v>
      </c>
      <c r="D9" s="22" t="s">
        <v>15</v>
      </c>
    </row>
    <row r="10" spans="1:5" x14ac:dyDescent="0.3">
      <c r="A10" s="134"/>
      <c r="B10" s="68" t="s">
        <v>84</v>
      </c>
      <c r="C10" s="69">
        <v>500000</v>
      </c>
      <c r="D10" s="22" t="s">
        <v>15</v>
      </c>
    </row>
    <row r="11" spans="1:5" x14ac:dyDescent="0.3">
      <c r="A11" s="133" t="s">
        <v>19</v>
      </c>
      <c r="B11" s="67" t="s">
        <v>85</v>
      </c>
      <c r="C11" s="65"/>
      <c r="D11" s="22"/>
    </row>
    <row r="12" spans="1:5" x14ac:dyDescent="0.3">
      <c r="A12" s="134"/>
      <c r="B12" s="68" t="s">
        <v>21</v>
      </c>
      <c r="C12" s="69">
        <v>1000000</v>
      </c>
      <c r="D12" s="22" t="s">
        <v>121</v>
      </c>
    </row>
    <row r="13" spans="1:5" x14ac:dyDescent="0.3">
      <c r="A13" s="134"/>
      <c r="B13" s="68" t="s">
        <v>22</v>
      </c>
      <c r="C13" s="69">
        <v>100000</v>
      </c>
      <c r="D13" s="22" t="str">
        <f>+[1]COTATION!D20</f>
        <v>Néant</v>
      </c>
    </row>
    <row r="14" spans="1:5" x14ac:dyDescent="0.3">
      <c r="A14" s="135"/>
      <c r="B14" s="68" t="s">
        <v>24</v>
      </c>
      <c r="C14" s="69">
        <v>500000</v>
      </c>
      <c r="D14" s="22" t="str">
        <f>+[1]COTATION!D21</f>
        <v>Néant</v>
      </c>
    </row>
    <row r="15" spans="1:5" x14ac:dyDescent="0.3">
      <c r="A15" s="133" t="s">
        <v>25</v>
      </c>
      <c r="B15" s="67" t="s">
        <v>26</v>
      </c>
      <c r="C15" s="65"/>
      <c r="D15" s="22"/>
    </row>
    <row r="16" spans="1:5" x14ac:dyDescent="0.3">
      <c r="A16" s="134"/>
      <c r="B16" s="68" t="s">
        <v>86</v>
      </c>
      <c r="C16" s="69">
        <v>1000000</v>
      </c>
      <c r="D16" s="22" t="s">
        <v>111</v>
      </c>
    </row>
    <row r="17" spans="1:4" x14ac:dyDescent="0.3">
      <c r="A17" s="134"/>
      <c r="B17" s="68" t="s">
        <v>87</v>
      </c>
      <c r="C17" s="69">
        <v>1000000</v>
      </c>
      <c r="D17" s="22" t="s">
        <v>121</v>
      </c>
    </row>
    <row r="18" spans="1:4" x14ac:dyDescent="0.3">
      <c r="A18" s="134"/>
      <c r="B18" s="70" t="s">
        <v>88</v>
      </c>
      <c r="C18" s="69">
        <v>50000</v>
      </c>
      <c r="D18" s="22" t="s">
        <v>15</v>
      </c>
    </row>
    <row r="19" spans="1:4" x14ac:dyDescent="0.3">
      <c r="A19" s="135"/>
      <c r="B19" s="70" t="s">
        <v>89</v>
      </c>
      <c r="C19" s="69">
        <v>50000</v>
      </c>
      <c r="D19" s="22" t="str">
        <f>+[1]COTATION!D26</f>
        <v>Néant</v>
      </c>
    </row>
    <row r="20" spans="1:4" ht="14.25" customHeight="1" x14ac:dyDescent="0.3">
      <c r="A20" s="133" t="s">
        <v>29</v>
      </c>
      <c r="B20" s="67" t="s">
        <v>30</v>
      </c>
      <c r="C20" s="65"/>
      <c r="D20" s="22"/>
    </row>
    <row r="21" spans="1:4" x14ac:dyDescent="0.3">
      <c r="A21" s="134"/>
      <c r="B21" s="68" t="s">
        <v>31</v>
      </c>
      <c r="C21" s="69">
        <v>1000000</v>
      </c>
      <c r="D21" s="23" t="s">
        <v>121</v>
      </c>
    </row>
    <row r="22" spans="1:4" x14ac:dyDescent="0.3">
      <c r="A22" s="135"/>
      <c r="B22" s="68" t="s">
        <v>90</v>
      </c>
      <c r="C22" s="69">
        <v>50000</v>
      </c>
      <c r="D22" s="22" t="s">
        <v>15</v>
      </c>
    </row>
    <row r="23" spans="1:4" x14ac:dyDescent="0.3">
      <c r="A23" s="71"/>
      <c r="B23" s="68" t="s">
        <v>91</v>
      </c>
      <c r="C23" s="69">
        <v>50000</v>
      </c>
      <c r="D23" s="22" t="s">
        <v>15</v>
      </c>
    </row>
    <row r="24" spans="1:4" x14ac:dyDescent="0.3">
      <c r="A24" s="133" t="s">
        <v>34</v>
      </c>
      <c r="B24" s="67" t="s">
        <v>122</v>
      </c>
      <c r="C24" s="65"/>
      <c r="D24" s="22"/>
    </row>
    <row r="25" spans="1:4" x14ac:dyDescent="0.3">
      <c r="A25" s="134"/>
      <c r="B25" s="68" t="s">
        <v>92</v>
      </c>
      <c r="C25" s="69">
        <v>2000000</v>
      </c>
      <c r="D25" s="23" t="s">
        <v>123</v>
      </c>
    </row>
    <row r="26" spans="1:4" x14ac:dyDescent="0.3">
      <c r="A26" s="134"/>
      <c r="B26" s="68" t="s">
        <v>93</v>
      </c>
      <c r="C26" s="69">
        <v>50000</v>
      </c>
      <c r="D26" s="23" t="s">
        <v>15</v>
      </c>
    </row>
    <row r="27" spans="1:4" x14ac:dyDescent="0.3">
      <c r="A27" s="72" t="s">
        <v>94</v>
      </c>
      <c r="B27" s="73" t="s">
        <v>95</v>
      </c>
      <c r="C27" s="65"/>
      <c r="D27" s="23"/>
    </row>
    <row r="28" spans="1:4" x14ac:dyDescent="0.3">
      <c r="A28" s="74"/>
      <c r="B28" s="75" t="s">
        <v>96</v>
      </c>
      <c r="C28" s="69">
        <v>3000000</v>
      </c>
      <c r="D28" s="23" t="s">
        <v>15</v>
      </c>
    </row>
    <row r="29" spans="1:4" x14ac:dyDescent="0.3">
      <c r="A29" s="74"/>
      <c r="B29" s="76" t="s">
        <v>97</v>
      </c>
      <c r="C29" s="69">
        <v>3000000</v>
      </c>
      <c r="D29" s="23" t="s">
        <v>124</v>
      </c>
    </row>
    <row r="30" spans="1:4" x14ac:dyDescent="0.3">
      <c r="A30" s="77"/>
      <c r="B30" s="78" t="s">
        <v>98</v>
      </c>
      <c r="C30" s="69">
        <v>1000000</v>
      </c>
      <c r="D30" s="24" t="s">
        <v>15</v>
      </c>
    </row>
    <row r="31" spans="1:4" x14ac:dyDescent="0.3">
      <c r="A31" s="25"/>
      <c r="B31" s="26"/>
      <c r="C31" s="27" t="s">
        <v>102</v>
      </c>
      <c r="D31" s="28">
        <f>80000/1.2-5000</f>
        <v>61666.666666666672</v>
      </c>
    </row>
    <row r="32" spans="1:4" x14ac:dyDescent="0.3">
      <c r="A32" s="25"/>
      <c r="B32" s="26"/>
      <c r="C32" s="29" t="s">
        <v>99</v>
      </c>
      <c r="D32" s="30">
        <v>5000</v>
      </c>
    </row>
    <row r="33" spans="1:4" x14ac:dyDescent="0.3">
      <c r="A33" s="25"/>
      <c r="B33" s="26"/>
      <c r="C33" s="29" t="s">
        <v>100</v>
      </c>
      <c r="D33" s="30">
        <f>(D31+D32)*20%</f>
        <v>13333.333333333336</v>
      </c>
    </row>
    <row r="34" spans="1:4" x14ac:dyDescent="0.3">
      <c r="A34" s="31"/>
      <c r="B34" s="32"/>
      <c r="C34" s="33" t="s">
        <v>101</v>
      </c>
      <c r="D34" s="34">
        <f>SUM(D31:D33)</f>
        <v>80000</v>
      </c>
    </row>
  </sheetData>
  <mergeCells count="7">
    <mergeCell ref="A20:A22"/>
    <mergeCell ref="A24:A26"/>
    <mergeCell ref="B1:D1"/>
    <mergeCell ref="A3:B3"/>
    <mergeCell ref="A4:A10"/>
    <mergeCell ref="A11:A14"/>
    <mergeCell ref="A15:A19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2:D44"/>
  <sheetViews>
    <sheetView topLeftCell="A23" workbookViewId="0">
      <selection activeCell="K16" sqref="K16"/>
    </sheetView>
  </sheetViews>
  <sheetFormatPr baseColWidth="10" defaultRowHeight="14.4" x14ac:dyDescent="0.3"/>
  <sheetData>
    <row r="42" spans="1:4" ht="15" thickBot="1" x14ac:dyDescent="0.35"/>
    <row r="43" spans="1:4" ht="29.4" thickBot="1" x14ac:dyDescent="0.35">
      <c r="A43" s="37" t="s">
        <v>108</v>
      </c>
      <c r="B43" s="38" t="s">
        <v>8</v>
      </c>
      <c r="C43" s="38" t="s">
        <v>109</v>
      </c>
      <c r="D43" s="38" t="s">
        <v>110</v>
      </c>
    </row>
    <row r="44" spans="1:4" ht="15" thickBot="1" x14ac:dyDescent="0.35">
      <c r="A44" s="40">
        <f>95000/1.2-5000</f>
        <v>74166.666666666672</v>
      </c>
      <c r="B44" s="39">
        <v>5000</v>
      </c>
      <c r="C44" s="39">
        <f>(A44+B44)*20%</f>
        <v>15833.333333333336</v>
      </c>
      <c r="D44" s="39">
        <v>95000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link="[2]!'!OLE_LINK3'" oleUpdate="OLEUPDATE_ALWAYS" shapeId="9218">
          <objectPr defaultSize="0" dde="1" r:id="rId3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7</xdr:col>
                <xdr:colOff>411480</xdr:colOff>
                <xdr:row>41</xdr:row>
                <xdr:rowOff>22860</xdr:rowOff>
              </to>
            </anchor>
          </objectPr>
        </oleObject>
      </mc:Choice>
      <mc:Fallback>
        <oleObject link="[2]!'!OLE_LINK3'" oleUpdate="OLEUPDATE_ALWAYS" shapeId="9218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2:D44"/>
  <sheetViews>
    <sheetView workbookViewId="0">
      <selection activeCell="K13" sqref="K13"/>
    </sheetView>
  </sheetViews>
  <sheetFormatPr baseColWidth="10" defaultRowHeight="14.4" x14ac:dyDescent="0.3"/>
  <sheetData>
    <row r="42" spans="1:4" ht="15" thickBot="1" x14ac:dyDescent="0.35"/>
    <row r="43" spans="1:4" ht="29.4" thickBot="1" x14ac:dyDescent="0.35">
      <c r="A43" s="37" t="s">
        <v>108</v>
      </c>
      <c r="B43" s="38" t="s">
        <v>8</v>
      </c>
      <c r="C43" s="38" t="s">
        <v>109</v>
      </c>
      <c r="D43" s="38" t="s">
        <v>110</v>
      </c>
    </row>
    <row r="44" spans="1:4" ht="15" thickBot="1" x14ac:dyDescent="0.35">
      <c r="A44" s="41">
        <f>125000/1.2-5000</f>
        <v>99166.666666666672</v>
      </c>
      <c r="B44" s="36">
        <v>5000</v>
      </c>
      <c r="C44" s="39">
        <f>+(A44+B44)*20%</f>
        <v>20833.333333333336</v>
      </c>
      <c r="D44" s="39">
        <v>125000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link="[3]!'!OLE_LINK1'" oleUpdate="OLEUPDATE_ALWAYS" shapeId="10241">
          <objectPr defaultSize="0" autoPict="0" dde="1" r:id="rId3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7</xdr:col>
                <xdr:colOff>411480</xdr:colOff>
                <xdr:row>39</xdr:row>
                <xdr:rowOff>137160</xdr:rowOff>
              </to>
            </anchor>
          </objectPr>
        </oleObject>
      </mc:Choice>
      <mc:Fallback>
        <oleObject link="[3]!'!OLE_LINK1'" oleUpdate="OLEUPDATE_ALWAYS" shapeId="10241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2:D44"/>
  <sheetViews>
    <sheetView workbookViewId="0">
      <selection activeCell="I8" sqref="I8"/>
    </sheetView>
  </sheetViews>
  <sheetFormatPr baseColWidth="10" defaultRowHeight="14.4" x14ac:dyDescent="0.3"/>
  <cols>
    <col min="1" max="3" width="11.5546875" customWidth="1"/>
  </cols>
  <sheetData>
    <row r="42" spans="1:4" ht="15" thickBot="1" x14ac:dyDescent="0.35"/>
    <row r="43" spans="1:4" ht="29.4" thickBot="1" x14ac:dyDescent="0.35">
      <c r="A43" s="37" t="s">
        <v>108</v>
      </c>
      <c r="B43" s="38" t="s">
        <v>8</v>
      </c>
      <c r="C43" s="38" t="s">
        <v>109</v>
      </c>
      <c r="D43" s="38" t="s">
        <v>110</v>
      </c>
    </row>
    <row r="44" spans="1:4" ht="15" thickBot="1" x14ac:dyDescent="0.35">
      <c r="A44" s="41">
        <f>210000/1.2-5000</f>
        <v>170000</v>
      </c>
      <c r="B44" s="39">
        <v>5000</v>
      </c>
      <c r="C44" s="39">
        <f>(A44+B44)*20%</f>
        <v>35000</v>
      </c>
      <c r="D44" s="39">
        <v>210000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3:D44"/>
  <sheetViews>
    <sheetView workbookViewId="0">
      <selection activeCell="I11" sqref="I11"/>
    </sheetView>
  </sheetViews>
  <sheetFormatPr baseColWidth="10" defaultRowHeight="14.4" x14ac:dyDescent="0.3"/>
  <cols>
    <col min="1" max="1" width="12" bestFit="1" customWidth="1"/>
    <col min="2" max="2" width="11.5546875" bestFit="1" customWidth="1"/>
    <col min="3" max="3" width="15.33203125" customWidth="1"/>
    <col min="4" max="4" width="12.88671875" bestFit="1" customWidth="1"/>
  </cols>
  <sheetData>
    <row r="43" spans="1:4" x14ac:dyDescent="0.3">
      <c r="A43" s="42" t="s">
        <v>108</v>
      </c>
      <c r="B43" s="42" t="s">
        <v>8</v>
      </c>
      <c r="C43" s="42" t="s">
        <v>109</v>
      </c>
      <c r="D43" s="42" t="s">
        <v>110</v>
      </c>
    </row>
    <row r="44" spans="1:4" x14ac:dyDescent="0.3">
      <c r="A44" s="5">
        <f>125000/1.2-5000</f>
        <v>99166.666666666672</v>
      </c>
      <c r="B44" s="5">
        <v>5000</v>
      </c>
      <c r="C44" s="5">
        <f>(A44+B44)*20%</f>
        <v>20833.333333333336</v>
      </c>
      <c r="D44" s="5">
        <v>125000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3</vt:i4>
      </vt:variant>
    </vt:vector>
  </HeadingPairs>
  <TitlesOfParts>
    <vt:vector size="13" baseType="lpstr">
      <vt:lpstr>AMR</vt:lpstr>
      <vt:lpstr>Clinique</vt:lpstr>
      <vt:lpstr>BOUTIQUES</vt:lpstr>
      <vt:lpstr>CANEVAS AUTO</vt:lpstr>
      <vt:lpstr>MRH</vt:lpstr>
      <vt:lpstr>AGENCE DE VOYAGE</vt:lpstr>
      <vt:lpstr>Alimentation</vt:lpstr>
      <vt:lpstr>BOULANGERIE</vt:lpstr>
      <vt:lpstr>PHARMACIE</vt:lpstr>
      <vt:lpstr>RC SCOLAIRE</vt:lpstr>
      <vt:lpstr>'RC SCOLAIRE'!_Toc313877289</vt:lpstr>
      <vt:lpstr>'RC SCOLAIRE'!_Toc313877290</vt:lpstr>
      <vt:lpstr>BOULANGERIE!OLE_LINK2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2023-02-16T12:53:16Z</dcterms:created>
  <dcterms:modified xsi:type="dcterms:W3CDTF">2023-11-14T14:33:43Z</dcterms:modified>
</cp:coreProperties>
</file>