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xr:revisionPtr revIDLastSave="304" documentId="11_92CD953F44744DD157FF3E9EE42C71C37B79F95A" xr6:coauthVersionLast="47" xr6:coauthVersionMax="47" xr10:uidLastSave="{18484BC7-4437-413C-A465-098F1C2152EC}"/>
  <bookViews>
    <workbookView xWindow="0" yWindow="0" windowWidth="0" windowHeight="0" activeTab="4" xr2:uid="{00000000-000D-0000-FFFF-FFFF00000000}"/>
  </bookViews>
  <sheets>
    <sheet name="TEMPLATE" sheetId="1" r:id="rId1"/>
    <sheet name="Sheet1" sheetId="5" r:id="rId2"/>
    <sheet name="sauce " sheetId="7" r:id="rId3"/>
    <sheet name="butter mmix" sheetId="2" r:id="rId4"/>
    <sheet name="KAMOTE HALAYA" sheetId="3" r:id="rId5"/>
    <sheet name=" CHOCOLATE CHIP COOKIE" sheetId="4" r:id="rId6"/>
    <sheet name="Sheet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F8" i="3"/>
  <c r="F7" i="3"/>
  <c r="F12" i="5"/>
  <c r="F15" i="2"/>
  <c r="F38" i="7"/>
  <c r="F37" i="7"/>
  <c r="F40" i="7" s="1"/>
  <c r="F42" i="7" s="1"/>
  <c r="F43" i="7" s="1"/>
  <c r="F29" i="7"/>
  <c r="F28" i="7"/>
  <c r="F26" i="7"/>
  <c r="F25" i="7"/>
  <c r="F24" i="7"/>
  <c r="F23" i="7"/>
  <c r="F22" i="7"/>
  <c r="F21" i="7"/>
  <c r="F20" i="7"/>
  <c r="F19" i="7"/>
  <c r="F18" i="7"/>
  <c r="F17" i="7"/>
  <c r="F16" i="7"/>
  <c r="F11" i="7"/>
  <c r="F10" i="7"/>
  <c r="F9" i="7"/>
  <c r="F8" i="7"/>
  <c r="F7" i="7"/>
  <c r="F6" i="7"/>
  <c r="F5" i="7"/>
  <c r="F31" i="7" s="1"/>
  <c r="F32" i="7" s="1"/>
  <c r="F10" i="5"/>
  <c r="F9" i="5"/>
  <c r="F8" i="5"/>
  <c r="F7" i="5"/>
  <c r="F36" i="5"/>
  <c r="F35" i="5"/>
  <c r="F27" i="5"/>
  <c r="F26" i="5"/>
  <c r="F24" i="5"/>
  <c r="F23" i="5"/>
  <c r="F22" i="5"/>
  <c r="F21" i="5"/>
  <c r="F20" i="5"/>
  <c r="F19" i="5"/>
  <c r="F18" i="5"/>
  <c r="F17" i="5"/>
  <c r="F16" i="5"/>
  <c r="F15" i="5"/>
  <c r="F14" i="5"/>
  <c r="F11" i="5"/>
  <c r="F6" i="5"/>
  <c r="F5" i="5"/>
  <c r="F29" i="5" s="1"/>
  <c r="F30" i="5" s="1"/>
  <c r="F38" i="5" s="1"/>
  <c r="F40" i="5" s="1"/>
  <c r="F41" i="5" s="1"/>
  <c r="F31" i="4"/>
  <c r="F30" i="4"/>
  <c r="F28" i="4"/>
  <c r="F26" i="4"/>
  <c r="F22" i="4"/>
  <c r="F21" i="4"/>
  <c r="F19" i="4"/>
  <c r="F18" i="4"/>
  <c r="F17" i="4"/>
  <c r="F16" i="4"/>
  <c r="F15" i="4"/>
  <c r="F14" i="4"/>
  <c r="F13" i="4"/>
  <c r="F12" i="4"/>
  <c r="F11" i="4"/>
  <c r="F10" i="4"/>
  <c r="F9" i="4"/>
  <c r="F7" i="4"/>
  <c r="F6" i="4"/>
  <c r="F5" i="4"/>
  <c r="F24" i="4" s="1"/>
  <c r="F25" i="4" s="1"/>
  <c r="F27" i="4" s="1"/>
  <c r="F33" i="4" s="1"/>
  <c r="F35" i="4" s="1"/>
  <c r="F36" i="4" s="1"/>
  <c r="F34" i="3"/>
  <c r="F33" i="3"/>
  <c r="F29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6" i="3"/>
  <c r="F5" i="3"/>
  <c r="F27" i="3" s="1"/>
  <c r="F28" i="3" s="1"/>
  <c r="F30" i="3" s="1"/>
  <c r="F36" i="3" s="1"/>
  <c r="F38" i="3" s="1"/>
  <c r="F39" i="3" s="1"/>
  <c r="F31" i="2"/>
  <c r="F30" i="2"/>
  <c r="F28" i="2"/>
  <c r="F26" i="2"/>
  <c r="F22" i="2"/>
  <c r="F21" i="2"/>
  <c r="F19" i="2"/>
  <c r="F18" i="2"/>
  <c r="F17" i="2"/>
  <c r="F16" i="2"/>
  <c r="F14" i="2"/>
  <c r="F13" i="2"/>
  <c r="F12" i="2"/>
  <c r="F11" i="2"/>
  <c r="F10" i="2"/>
  <c r="F9" i="2"/>
  <c r="F7" i="2"/>
  <c r="F6" i="2"/>
  <c r="F5" i="2"/>
  <c r="F24" i="2" s="1"/>
  <c r="F25" i="2" s="1"/>
  <c r="F27" i="2" s="1"/>
  <c r="F33" i="2" s="1"/>
  <c r="F35" i="2" s="1"/>
  <c r="F36" i="2" s="1"/>
  <c r="F31" i="1"/>
  <c r="F30" i="1"/>
  <c r="F28" i="1"/>
  <c r="F26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24" i="1" s="1"/>
  <c r="F25" i="1" s="1"/>
  <c r="F27" i="1" s="1"/>
  <c r="F33" i="1" s="1"/>
  <c r="F35" i="1" s="1"/>
  <c r="F36" i="1" s="1"/>
</calcChain>
</file>

<file path=xl/sharedStrings.xml><?xml version="1.0" encoding="utf-8"?>
<sst xmlns="http://schemas.openxmlformats.org/spreadsheetml/2006/main" count="538" uniqueCount="129">
  <si>
    <t>+</t>
  </si>
  <si>
    <t>Steps</t>
  </si>
  <si>
    <t>Last Update</t>
  </si>
  <si>
    <t>Procedure :</t>
  </si>
  <si>
    <t>Yield</t>
  </si>
  <si>
    <t>pc/s</t>
  </si>
  <si>
    <t>PAKI BASA MUNA</t>
  </si>
  <si>
    <t xml:space="preserve"> Primary Ingredients</t>
  </si>
  <si>
    <t>Quantity</t>
  </si>
  <si>
    <t>Price</t>
  </si>
  <si>
    <t>Estimated Cost</t>
  </si>
  <si>
    <t>g</t>
  </si>
  <si>
    <t>/kg</t>
  </si>
  <si>
    <t>PARA MAGAMIT NYO ANG SPEADSHEET, CLICK NYO YUNG FILE TAS MERON DUN "DOWNLOAD" PWEDE NYO NA GAMITIN SA EXCEL YAN O KAYA GOOGLE SHEETS</t>
  </si>
  <si>
    <t>YUNG MGA AREAS NA GREY LANG ANG PWEDE NYONG LAGYAN NG VALUE. THE REST WAG. PAKI INGATAN DIN ANG FORMULA KASI MAHIRAP IBALIK.</t>
  </si>
  <si>
    <t>Secondary Ingredients</t>
  </si>
  <si>
    <t>PAG NAGULO ANG FORMULA, PAKI DOWNLOAD NA LANG ULIT ITO</t>
  </si>
  <si>
    <t>ml</t>
  </si>
  <si>
    <t>/l</t>
  </si>
  <si>
    <t>WAG NYO DING KAKALIMUTANG AYUSIN YUNG UNIT OF MEASURE NYO. MAY DROP DOWN MENU YAN.</t>
  </si>
  <si>
    <t>/pc</t>
  </si>
  <si>
    <t>PARA PALA MAKUHA ANG COST NG MGA BAGAY NA HINDI BINEBENTA PER KILO ETO ANG GAGAWIN NYO</t>
  </si>
  <si>
    <t>HALIMBAWA SA VANILLA EXTRACT NA GAMIT KO, 345 PESOS PARA SA 475ML NA BOTE.</t>
  </si>
  <si>
    <t>DIVIDE NYO 345/475 = 0.726315789 ETO ANG PRESYO PER ML. TIMES NATIN SA 1000 PARA MAKUHA ANG PRESYO PER LITRO</t>
  </si>
  <si>
    <t>0.726315789*1000 = 726.315789 PWEDE NYO  NANG GAWING 750 PARA MAY BUFFER</t>
  </si>
  <si>
    <t>KUNG MASYADO KAYONG NATATAASAN SA COST NYO, PWEDE KAYONG HUMANAP NG ALTERNATIVES NG INGREDIENTS NA GAMIT NYO.</t>
  </si>
  <si>
    <t>MINSAN TALAGA MAGANDANG SUPPLIER LANG ANG KAILANGAN NYONG HANAPIN PARA MABIGYAN KAYO NG MAS MABABA SA MARKET PRICE</t>
  </si>
  <si>
    <t>YUNG MARKUP DIN PWEDE NYO DING BAWASAN YUN PERO WAG NYO NAMANG ISAGAD. DAPAT MAY KITAIN PA DIN ANG NEGOSYO.</t>
  </si>
  <si>
    <t>WAG NA WAG GAGAWIN ANG PERA NG NEGOSYO. ANG KITA MO LANG DYAN IS YUNG LABOR. PAG TUMATAAS NA ANG BENTA, PWEDE MO DING TAASAN ANG LABOR MO.</t>
  </si>
  <si>
    <t>Other Expenses</t>
  </si>
  <si>
    <t>Time</t>
  </si>
  <si>
    <t>Heat Consumpt</t>
  </si>
  <si>
    <t>Medium</t>
  </si>
  <si>
    <t xml:space="preserve"> Recipe Cost</t>
  </si>
  <si>
    <t>Price per</t>
  </si>
  <si>
    <t>pc</t>
  </si>
  <si>
    <t>Pcs per box</t>
  </si>
  <si>
    <t>Ikaw ang bahalang maglagay ng kung ilang piraso per box ang gusto mo</t>
  </si>
  <si>
    <t>Food cost/box</t>
  </si>
  <si>
    <t>Eto ang total ng cost ng lahat ng ingredients. wala pa dito ang labod, equipment depreciation, at packaging. basta cost pa lang talaga ng ingredients to</t>
  </si>
  <si>
    <t>Packaging cost</t>
  </si>
  <si>
    <t>cost ng packaging nyo. kung more than one component ang packaging nyo say meron kayong sticker o ribbon, i total nyo na lang</t>
  </si>
  <si>
    <t>Labor per box</t>
  </si>
  <si>
    <t>labor per box na to kesa per pc</t>
  </si>
  <si>
    <t>Equp. dep./box</t>
  </si>
  <si>
    <t>Equipment depreciation. tulad ng sinabi ko sa video, eto ang sasalo sa budget pag nasira ang equipment nyo or sa maintenance nito</t>
  </si>
  <si>
    <t>MISC/box</t>
  </si>
  <si>
    <t>miscellaneous cost meaning yung mga unexpected na wasteges and other things na di natin maicost pero may cost. buffer lang ito.</t>
  </si>
  <si>
    <t>TOTAL COST</t>
  </si>
  <si>
    <t>MARKUP</t>
  </si>
  <si>
    <t>ikaw ang magdidikta ng markup mo. eto na ang kita mo. depende yan sa market mo. PWEDENG BAWASAN PWEDENG TAASAN. NASASAYO YAN</t>
  </si>
  <si>
    <t>RETAIL PRICE</t>
  </si>
  <si>
    <t>NET PER  BOX</t>
  </si>
  <si>
    <t>garlic powder</t>
  </si>
  <si>
    <t>ginger powder</t>
  </si>
  <si>
    <t>white sugar</t>
  </si>
  <si>
    <t xml:space="preserve">msg </t>
  </si>
  <si>
    <t xml:space="preserve">rock salt </t>
  </si>
  <si>
    <t>water</t>
  </si>
  <si>
    <t>chicken</t>
  </si>
  <si>
    <t>buttermix</t>
  </si>
  <si>
    <t>/g</t>
  </si>
  <si>
    <t xml:space="preserve">garlic </t>
  </si>
  <si>
    <t xml:space="preserve">vinegar </t>
  </si>
  <si>
    <t>chili flakes</t>
  </si>
  <si>
    <t>cornstart</t>
  </si>
  <si>
    <t>kg</t>
  </si>
  <si>
    <t>all purpose flour</t>
  </si>
  <si>
    <t>egg</t>
  </si>
  <si>
    <t>p</t>
  </si>
  <si>
    <t xml:space="preserve">water </t>
  </si>
  <si>
    <t>paprika</t>
  </si>
  <si>
    <t>chix powder</t>
  </si>
  <si>
    <t>sauce</t>
  </si>
  <si>
    <t>rice</t>
  </si>
  <si>
    <t>battermix</t>
  </si>
  <si>
    <t>High</t>
  </si>
  <si>
    <t>NINONG RY CHOCOLATE CHIP COOKIES</t>
  </si>
  <si>
    <t>All Purpose Flour</t>
  </si>
  <si>
    <t>White Sugar</t>
  </si>
  <si>
    <t>Brown Sugar</t>
  </si>
  <si>
    <t>Vanilla Extract</t>
  </si>
  <si>
    <t>Eggs</t>
  </si>
  <si>
    <t>Chocolate Chips</t>
  </si>
  <si>
    <t>Baking Soda</t>
  </si>
  <si>
    <t>Butter</t>
  </si>
  <si>
    <t>Parchment Paper</t>
  </si>
  <si>
    <t>Salt</t>
  </si>
  <si>
    <t>changrai fried chix</t>
  </si>
  <si>
    <t>calamansi sauce</t>
  </si>
  <si>
    <t>grilled liempo</t>
  </si>
  <si>
    <t>orang chix</t>
  </si>
  <si>
    <t>garlic powder 7g</t>
  </si>
  <si>
    <t>calamansi</t>
  </si>
  <si>
    <t>56g</t>
  </si>
  <si>
    <t>fish sauce 58g</t>
  </si>
  <si>
    <t>1tbsp oil</t>
  </si>
  <si>
    <t>ginger powder 3g</t>
  </si>
  <si>
    <t>fish sauce</t>
  </si>
  <si>
    <t>20g</t>
  </si>
  <si>
    <t>oyster 38g</t>
  </si>
  <si>
    <t>3tbsp margarine</t>
  </si>
  <si>
    <t>white sugar 8g</t>
  </si>
  <si>
    <t>36g</t>
  </si>
  <si>
    <t>seasoning 19g</t>
  </si>
  <si>
    <t>1tbsp garlic</t>
  </si>
  <si>
    <t>msg 5g</t>
  </si>
  <si>
    <t>msg</t>
  </si>
  <si>
    <t>1gram</t>
  </si>
  <si>
    <t>soy sauce 18g</t>
  </si>
  <si>
    <t>500grams chili sauce</t>
  </si>
  <si>
    <t>rock salt 11g</t>
  </si>
  <si>
    <t>black pepper</t>
  </si>
  <si>
    <t>whitepepper 8g</t>
  </si>
  <si>
    <t>2tbsp orange juice</t>
  </si>
  <si>
    <t>water 100 g</t>
  </si>
  <si>
    <t>brown sugar 100g</t>
  </si>
  <si>
    <t>black pepper 1g</t>
  </si>
  <si>
    <t>chix whole 1200kg</t>
  </si>
  <si>
    <t>marination</t>
  </si>
  <si>
    <t>ginger powder 1g</t>
  </si>
  <si>
    <t>6g</t>
  </si>
  <si>
    <t>garlic powder 35g</t>
  </si>
  <si>
    <t>chix powder  6g</t>
  </si>
  <si>
    <t>cilantro powder 30g</t>
  </si>
  <si>
    <t>ground black pepper 3g</t>
  </si>
  <si>
    <t>5g</t>
  </si>
  <si>
    <t>beer</t>
  </si>
  <si>
    <t>15g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</si>
</sst>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]#,##0.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sz val="10"/>
      <name val="Arial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14" fontId="1" fillId="2" borderId="1" xfId="0" applyNumberFormat="1" applyFont="1" applyFill="1" applyBorder="1"/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/>
    <xf numFmtId="0" fontId="1" fillId="0" borderId="2" xfId="0" applyFont="1" applyBorder="1"/>
    <xf numFmtId="164" fontId="1" fillId="2" borderId="2" xfId="0" applyNumberFormat="1" applyFont="1" applyFill="1" applyBorder="1"/>
    <xf numFmtId="0" fontId="1" fillId="0" borderId="3" xfId="0" applyFont="1" applyBorder="1"/>
    <xf numFmtId="164" fontId="1" fillId="0" borderId="1" xfId="0" applyNumberFormat="1" applyFont="1" applyBorder="1"/>
    <xf numFmtId="0" fontId="1" fillId="0" borderId="6" xfId="0" applyFont="1" applyBorder="1" applyAlignment="1">
      <alignment horizontal="center"/>
    </xf>
    <xf numFmtId="164" fontId="1" fillId="0" borderId="3" xfId="0" applyNumberFormat="1" applyFont="1" applyBorder="1"/>
    <xf numFmtId="0" fontId="1" fillId="2" borderId="2" xfId="0" applyFont="1" applyFill="1" applyBorder="1"/>
    <xf numFmtId="0" fontId="1" fillId="0" borderId="6" xfId="0" applyFont="1" applyBorder="1"/>
    <xf numFmtId="164" fontId="1" fillId="0" borderId="6" xfId="0" applyNumberFormat="1" applyFont="1" applyBorder="1"/>
    <xf numFmtId="164" fontId="1" fillId="0" borderId="0" xfId="0" applyNumberFormat="1" applyFont="1"/>
    <xf numFmtId="164" fontId="1" fillId="4" borderId="1" xfId="0" applyNumberFormat="1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1" fillId="0" borderId="7" xfId="0" applyFont="1" applyBorder="1"/>
    <xf numFmtId="164" fontId="1" fillId="2" borderId="4" xfId="0" applyNumberFormat="1" applyFont="1" applyFill="1" applyBorder="1"/>
    <xf numFmtId="0" fontId="1" fillId="0" borderId="5" xfId="0" applyFont="1" applyBorder="1"/>
    <xf numFmtId="0" fontId="0" fillId="0" borderId="0" xfId="0" applyAlignment="1"/>
    <xf numFmtId="0" fontId="2" fillId="3" borderId="0" xfId="0" applyFont="1" applyFill="1" applyAlignment="1"/>
    <xf numFmtId="0" fontId="3" fillId="0" borderId="3" xfId="0" applyFont="1" applyBorder="1" applyAlignment="1"/>
    <xf numFmtId="0" fontId="1" fillId="0" borderId="2" xfId="0" applyFont="1" applyBorder="1" applyAlignment="1"/>
    <xf numFmtId="164" fontId="1" fillId="0" borderId="4" xfId="0" applyNumberFormat="1" applyFont="1" applyBorder="1" applyAlignment="1"/>
    <xf numFmtId="0" fontId="3" fillId="0" borderId="5" xfId="0" applyFont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03"/>
  <sheetViews>
    <sheetView workbookViewId="0">
      <selection activeCell="B40" sqref="B40"/>
    </sheetView>
  </sheetViews>
  <sheetFormatPr defaultColWidth="12.5703125" defaultRowHeight="15.75" customHeight="1"/>
  <cols>
    <col min="1" max="1" width="31.140625" customWidth="1"/>
    <col min="2" max="2" width="15.140625" customWidth="1"/>
    <col min="3" max="3" width="6.42578125" customWidth="1"/>
    <col min="4" max="4" width="12.5703125" customWidth="1"/>
    <col min="5" max="5" width="6.42578125" customWidth="1"/>
    <col min="6" max="6" width="12.5703125" customWidth="1"/>
    <col min="8" max="8" width="14.140625" customWidth="1"/>
    <col min="9" max="9" width="9.5703125" customWidth="1"/>
  </cols>
  <sheetData>
    <row r="1" spans="1:9">
      <c r="A1" s="28" t="s">
        <v>0</v>
      </c>
      <c r="B1" s="33"/>
      <c r="C1" s="33"/>
      <c r="D1" s="33"/>
      <c r="E1" s="33"/>
      <c r="F1" s="33"/>
      <c r="I1" s="1" t="s">
        <v>1</v>
      </c>
    </row>
    <row r="2" spans="1:9">
      <c r="A2" s="2" t="s">
        <v>2</v>
      </c>
      <c r="B2" s="3">
        <v>44312</v>
      </c>
      <c r="D2" s="27"/>
      <c r="E2" s="33"/>
      <c r="F2" s="5"/>
      <c r="H2" s="4" t="s">
        <v>3</v>
      </c>
      <c r="I2" s="6">
        <v>1</v>
      </c>
    </row>
    <row r="3" spans="1:9">
      <c r="A3" s="2" t="s">
        <v>4</v>
      </c>
      <c r="B3" s="7"/>
      <c r="C3" s="8" t="s">
        <v>5</v>
      </c>
      <c r="D3" s="27"/>
      <c r="E3" s="33"/>
      <c r="F3" s="6"/>
      <c r="G3" s="34" t="s">
        <v>6</v>
      </c>
      <c r="H3" s="33"/>
    </row>
    <row r="4" spans="1:9">
      <c r="A4" s="9" t="s">
        <v>7</v>
      </c>
      <c r="B4" s="26" t="s">
        <v>8</v>
      </c>
      <c r="C4" s="35"/>
      <c r="D4" s="26" t="s">
        <v>9</v>
      </c>
      <c r="E4" s="35"/>
      <c r="F4" s="9" t="s">
        <v>10</v>
      </c>
      <c r="G4" s="33"/>
      <c r="H4" s="33"/>
    </row>
    <row r="5" spans="1:9">
      <c r="A5" s="11"/>
      <c r="B5" s="11"/>
      <c r="C5" s="12" t="s">
        <v>11</v>
      </c>
      <c r="D5" s="13"/>
      <c r="E5" s="14" t="s">
        <v>12</v>
      </c>
      <c r="F5" s="15">
        <f t="shared" ref="F5:F7" si="0">IF(C5="g",B5*(D5/1000),IF(C5="kg",B5*D5,IF(C5="ml",B5*(D5/1000),IF(C5="l",B5*D5,IF(C5="pc/s",B5*D5)))))</f>
        <v>0</v>
      </c>
    </row>
    <row r="6" spans="1:9">
      <c r="A6" s="11"/>
      <c r="B6" s="11"/>
      <c r="C6" s="12" t="s">
        <v>11</v>
      </c>
      <c r="D6" s="13"/>
      <c r="E6" s="14" t="s">
        <v>12</v>
      </c>
      <c r="F6" s="15">
        <f t="shared" si="0"/>
        <v>0</v>
      </c>
      <c r="G6" s="6">
        <v>1</v>
      </c>
      <c r="H6" s="6" t="s">
        <v>13</v>
      </c>
    </row>
    <row r="7" spans="1:9">
      <c r="A7" s="11"/>
      <c r="B7" s="11"/>
      <c r="C7" s="12" t="s">
        <v>11</v>
      </c>
      <c r="D7" s="13"/>
      <c r="E7" s="14" t="s">
        <v>12</v>
      </c>
      <c r="F7" s="15">
        <f t="shared" si="0"/>
        <v>0</v>
      </c>
      <c r="G7" s="6">
        <v>2</v>
      </c>
      <c r="H7" s="6" t="s">
        <v>14</v>
      </c>
    </row>
    <row r="8" spans="1:9">
      <c r="A8" s="9" t="s">
        <v>15</v>
      </c>
      <c r="B8" s="36"/>
      <c r="C8" s="35"/>
      <c r="D8" s="37"/>
      <c r="E8" s="38"/>
      <c r="F8" s="15"/>
      <c r="G8" s="6">
        <v>3</v>
      </c>
      <c r="H8" s="6" t="s">
        <v>16</v>
      </c>
    </row>
    <row r="9" spans="1:9">
      <c r="A9" s="11"/>
      <c r="B9" s="11"/>
      <c r="C9" s="12" t="s">
        <v>17</v>
      </c>
      <c r="D9" s="13"/>
      <c r="E9" s="14" t="s">
        <v>18</v>
      </c>
      <c r="F9" s="15">
        <f t="shared" ref="F9:F19" si="1">IF(C9="g",B9*(D9/1000),IF(C9="kg",B9*D9,IF(C9="ml",B9*(D9/1000),IF(C9="l",B9*D9,IF(C9="pc/s",B9*D9)))))</f>
        <v>0</v>
      </c>
      <c r="G9" s="6">
        <v>4</v>
      </c>
      <c r="H9" s="6" t="s">
        <v>19</v>
      </c>
    </row>
    <row r="10" spans="1:9">
      <c r="A10" s="11"/>
      <c r="B10" s="11"/>
      <c r="C10" s="12" t="s">
        <v>5</v>
      </c>
      <c r="D10" s="13"/>
      <c r="E10" s="14" t="s">
        <v>20</v>
      </c>
      <c r="F10" s="15">
        <f t="shared" si="1"/>
        <v>0</v>
      </c>
      <c r="G10" s="6">
        <v>5</v>
      </c>
      <c r="H10" s="6" t="s">
        <v>21</v>
      </c>
    </row>
    <row r="11" spans="1:9">
      <c r="A11" s="11"/>
      <c r="B11" s="11"/>
      <c r="C11" s="12" t="s">
        <v>11</v>
      </c>
      <c r="D11" s="13"/>
      <c r="E11" s="14" t="s">
        <v>12</v>
      </c>
      <c r="F11" s="15">
        <f t="shared" si="1"/>
        <v>0</v>
      </c>
      <c r="H11" s="6" t="s">
        <v>22</v>
      </c>
    </row>
    <row r="12" spans="1:9">
      <c r="A12" s="11"/>
      <c r="B12" s="11"/>
      <c r="C12" s="12" t="s">
        <v>5</v>
      </c>
      <c r="D12" s="13"/>
      <c r="E12" s="14" t="s">
        <v>20</v>
      </c>
      <c r="F12" s="15">
        <f t="shared" si="1"/>
        <v>0</v>
      </c>
      <c r="H12" s="6" t="s">
        <v>23</v>
      </c>
    </row>
    <row r="13" spans="1:9">
      <c r="A13" s="11"/>
      <c r="B13" s="11"/>
      <c r="C13" s="12" t="s">
        <v>5</v>
      </c>
      <c r="D13" s="13"/>
      <c r="E13" s="14" t="s">
        <v>20</v>
      </c>
      <c r="F13" s="15">
        <f t="shared" si="1"/>
        <v>0</v>
      </c>
      <c r="H13" s="6" t="s">
        <v>24</v>
      </c>
    </row>
    <row r="14" spans="1:9">
      <c r="A14" s="11"/>
      <c r="B14" s="11"/>
      <c r="C14" s="12" t="s">
        <v>5</v>
      </c>
      <c r="D14" s="13"/>
      <c r="E14" s="14" t="s">
        <v>20</v>
      </c>
      <c r="F14" s="15">
        <f t="shared" si="1"/>
        <v>0</v>
      </c>
      <c r="G14" s="6">
        <v>6</v>
      </c>
      <c r="H14" s="6" t="s">
        <v>25</v>
      </c>
    </row>
    <row r="15" spans="1:9">
      <c r="A15" s="11"/>
      <c r="B15" s="11"/>
      <c r="C15" s="12" t="s">
        <v>5</v>
      </c>
      <c r="D15" s="13"/>
      <c r="E15" s="14" t="s">
        <v>20</v>
      </c>
      <c r="F15" s="15">
        <f t="shared" si="1"/>
        <v>0</v>
      </c>
      <c r="H15" s="6" t="s">
        <v>26</v>
      </c>
    </row>
    <row r="16" spans="1:9">
      <c r="A16" s="11"/>
      <c r="B16" s="11"/>
      <c r="C16" s="12" t="s">
        <v>5</v>
      </c>
      <c r="D16" s="13"/>
      <c r="E16" s="14" t="s">
        <v>20</v>
      </c>
      <c r="F16" s="15">
        <f t="shared" si="1"/>
        <v>0</v>
      </c>
      <c r="H16" s="6" t="s">
        <v>27</v>
      </c>
    </row>
    <row r="17" spans="1:8">
      <c r="A17" s="11"/>
      <c r="B17" s="11"/>
      <c r="C17" s="12" t="s">
        <v>11</v>
      </c>
      <c r="D17" s="13"/>
      <c r="E17" s="14" t="s">
        <v>20</v>
      </c>
      <c r="F17" s="15">
        <f t="shared" si="1"/>
        <v>0</v>
      </c>
      <c r="G17" s="6">
        <v>7</v>
      </c>
      <c r="H17" s="6" t="s">
        <v>28</v>
      </c>
    </row>
    <row r="18" spans="1:8">
      <c r="A18" s="11"/>
      <c r="B18" s="11"/>
      <c r="C18" s="12" t="s">
        <v>11</v>
      </c>
      <c r="D18" s="13"/>
      <c r="E18" s="14" t="s">
        <v>20</v>
      </c>
      <c r="F18" s="15">
        <f t="shared" si="1"/>
        <v>0</v>
      </c>
    </row>
    <row r="19" spans="1:8">
      <c r="A19" s="11"/>
      <c r="B19" s="11"/>
      <c r="C19" s="12" t="s">
        <v>11</v>
      </c>
      <c r="D19" s="13"/>
      <c r="E19" s="14" t="s">
        <v>20</v>
      </c>
      <c r="F19" s="15">
        <f t="shared" si="1"/>
        <v>0</v>
      </c>
    </row>
    <row r="20" spans="1:8">
      <c r="A20" s="10" t="s">
        <v>29</v>
      </c>
      <c r="B20" s="26" t="s">
        <v>30</v>
      </c>
      <c r="C20" s="35"/>
      <c r="D20" s="16" t="s">
        <v>31</v>
      </c>
      <c r="E20" s="17"/>
      <c r="F20" s="17"/>
    </row>
    <row r="21" spans="1:8">
      <c r="A21" s="18"/>
      <c r="B21" s="39"/>
      <c r="C21" s="35"/>
      <c r="D21" s="8" t="s">
        <v>32</v>
      </c>
      <c r="E21" s="17"/>
      <c r="F21" s="17">
        <f>IF(D21="low",B21*0.2,IF(D21="medium",B21*0.3,IF(D21="high",B21*0.4,IF(D21="s.high",B21*0.6))))</f>
        <v>0</v>
      </c>
    </row>
    <row r="22" spans="1:8">
      <c r="A22" s="18"/>
      <c r="B22" s="39"/>
      <c r="C22" s="35"/>
      <c r="D22" s="19"/>
      <c r="E22" s="20"/>
      <c r="F22" s="17">
        <f>B22*0.9</f>
        <v>0</v>
      </c>
    </row>
    <row r="23" spans="1:8">
      <c r="A23" s="18"/>
      <c r="B23" s="39"/>
      <c r="C23" s="35"/>
      <c r="D23" s="14"/>
      <c r="E23" s="17"/>
      <c r="F23" s="17"/>
    </row>
    <row r="24" spans="1:8">
      <c r="D24" s="27" t="s">
        <v>33</v>
      </c>
      <c r="E24" s="33"/>
      <c r="F24" s="21">
        <f>SUM(F5:F23)</f>
        <v>0</v>
      </c>
    </row>
    <row r="25" spans="1:8">
      <c r="D25" s="2" t="s">
        <v>34</v>
      </c>
      <c r="E25" s="8" t="s">
        <v>35</v>
      </c>
      <c r="F25" s="22" t="e">
        <f>IF(C3="g",F24/B3*1000,IF(C3="kg",F24/B3,IF(C3="ml",F24/B3*1000,IF(C3="l",F24/B3,IF(C3="pc/s",F24/B3)))))</f>
        <v>#DIV/0!</v>
      </c>
    </row>
    <row r="26" spans="1:8">
      <c r="D26" s="2" t="s">
        <v>36</v>
      </c>
      <c r="E26" s="7"/>
      <c r="F26" s="23">
        <f>E26</f>
        <v>0</v>
      </c>
      <c r="G26" s="6" t="s">
        <v>37</v>
      </c>
    </row>
    <row r="27" spans="1:8">
      <c r="D27" s="2" t="s">
        <v>38</v>
      </c>
      <c r="E27" s="7"/>
      <c r="F27" s="23" t="e">
        <f>F25*F26</f>
        <v>#DIV/0!</v>
      </c>
      <c r="G27" s="6" t="s">
        <v>39</v>
      </c>
    </row>
    <row r="28" spans="1:8">
      <c r="D28" s="2" t="s">
        <v>40</v>
      </c>
      <c r="E28" s="7"/>
      <c r="F28" s="23">
        <f>E28</f>
        <v>0</v>
      </c>
      <c r="G28" s="6" t="s">
        <v>41</v>
      </c>
    </row>
    <row r="29" spans="1:8">
      <c r="D29" s="2" t="s">
        <v>42</v>
      </c>
      <c r="E29" s="7"/>
      <c r="F29" s="23">
        <v>20</v>
      </c>
      <c r="G29" s="6" t="s">
        <v>43</v>
      </c>
    </row>
    <row r="30" spans="1:8">
      <c r="D30" s="2" t="s">
        <v>44</v>
      </c>
      <c r="E30" s="11"/>
      <c r="F30" s="8">
        <f t="shared" ref="F30:F31" si="2">E30</f>
        <v>0</v>
      </c>
      <c r="G30" s="6" t="s">
        <v>45</v>
      </c>
    </row>
    <row r="31" spans="1:8">
      <c r="D31" s="2" t="s">
        <v>46</v>
      </c>
      <c r="E31" s="11"/>
      <c r="F31" s="8">
        <f t="shared" si="2"/>
        <v>0</v>
      </c>
      <c r="G31" s="6" t="s">
        <v>47</v>
      </c>
    </row>
    <row r="32" spans="1:8"/>
    <row r="33" spans="4:7">
      <c r="D33" s="8" t="s">
        <v>48</v>
      </c>
      <c r="E33" s="8"/>
      <c r="F33" s="8" t="e">
        <f>SUM(F27:F32)</f>
        <v>#DIV/0!</v>
      </c>
    </row>
    <row r="34" spans="4:7">
      <c r="D34" s="8" t="s">
        <v>49</v>
      </c>
      <c r="E34" s="8"/>
      <c r="F34" s="24">
        <v>80</v>
      </c>
      <c r="G34" s="6" t="s">
        <v>50</v>
      </c>
    </row>
    <row r="35" spans="4:7">
      <c r="D35" s="8" t="s">
        <v>51</v>
      </c>
      <c r="E35" s="8"/>
      <c r="F35" s="8" t="e">
        <f>F34+F33</f>
        <v>#DIV/0!</v>
      </c>
    </row>
    <row r="36" spans="4:7">
      <c r="D36" s="8" t="s">
        <v>52</v>
      </c>
      <c r="E36" s="8"/>
      <c r="F36" s="25" t="e">
        <f>F35-F34</f>
        <v>#DIV/0!</v>
      </c>
    </row>
    <row r="37" spans="4:7"/>
    <row r="38" spans="4:7"/>
    <row r="39" spans="4:7"/>
    <row r="40" spans="4:7"/>
    <row r="41" spans="4:7"/>
    <row r="42" spans="4:7"/>
    <row r="43" spans="4:7"/>
    <row r="44" spans="4:7"/>
    <row r="45" spans="4:7"/>
    <row r="46" spans="4:7"/>
    <row r="47" spans="4:7"/>
    <row r="48" spans="4:7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</sheetData>
  <mergeCells count="13">
    <mergeCell ref="D24:E24"/>
    <mergeCell ref="A1:F1"/>
    <mergeCell ref="D2:E2"/>
    <mergeCell ref="D3:E3"/>
    <mergeCell ref="G3:H4"/>
    <mergeCell ref="B4:C4"/>
    <mergeCell ref="D4:E4"/>
    <mergeCell ref="D8:E8"/>
    <mergeCell ref="B8:C8"/>
    <mergeCell ref="B20:C20"/>
    <mergeCell ref="B21:C21"/>
    <mergeCell ref="B22:C22"/>
    <mergeCell ref="B23:C23"/>
  </mergeCells>
  <conditionalFormatting sqref="D21">
    <cfRule type="expression" dxfId="5" priority="1">
      <formula>"(low, b21*0.09)"</formula>
    </cfRule>
  </conditionalFormatting>
  <dataValidations count="4">
    <dataValidation type="list" allowBlank="1" sqref="E25" xr:uid="{00000000-0002-0000-0000-000000000000}">
      <formula1>"kg,l,pc"</formula1>
    </dataValidation>
    <dataValidation type="list" allowBlank="1" sqref="C3 C5:C7 C9:C19" xr:uid="{00000000-0002-0000-0000-000001000000}">
      <formula1>"g,kg,ml,l,pc/s"</formula1>
    </dataValidation>
    <dataValidation type="list" allowBlank="1" sqref="E5:E7 E9:E19" xr:uid="{00000000-0002-0000-0000-000002000000}">
      <formula1>"/g,/kg,/ml,/l,/pc"</formula1>
    </dataValidation>
    <dataValidation type="list" allowBlank="1" sqref="D21" xr:uid="{00000000-0002-0000-0000-000003000000}">
      <formula1>"Low,Medium,High,S.High"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E8F-E695-4B17-A622-2EFCCBA10EE7}">
  <dimension ref="A1:I41"/>
  <sheetViews>
    <sheetView workbookViewId="0">
      <selection activeCell="G10" sqref="G10"/>
    </sheetView>
  </sheetViews>
  <sheetFormatPr defaultRowHeight="12.75"/>
  <cols>
    <col min="1" max="1" width="21.140625" customWidth="1"/>
    <col min="2" max="2" width="13.28515625" customWidth="1"/>
    <col min="3" max="3" width="11.28515625" customWidth="1"/>
    <col min="6" max="6" width="15.42578125" customWidth="1"/>
  </cols>
  <sheetData>
    <row r="1" spans="1:9">
      <c r="A1" s="28" t="s">
        <v>0</v>
      </c>
      <c r="B1" s="33"/>
      <c r="C1" s="33"/>
      <c r="D1" s="33"/>
      <c r="E1" s="33"/>
      <c r="F1" s="33"/>
      <c r="I1" s="1" t="s">
        <v>1</v>
      </c>
    </row>
    <row r="2" spans="1:9">
      <c r="A2" s="2" t="s">
        <v>2</v>
      </c>
      <c r="B2" s="3">
        <v>44312</v>
      </c>
      <c r="D2" s="27"/>
      <c r="E2" s="33"/>
      <c r="F2" s="5"/>
      <c r="H2" s="4" t="s">
        <v>3</v>
      </c>
      <c r="I2" s="6">
        <v>1</v>
      </c>
    </row>
    <row r="3" spans="1:9">
      <c r="A3" s="2" t="s">
        <v>4</v>
      </c>
      <c r="B3" s="7">
        <v>8</v>
      </c>
      <c r="C3" s="8" t="s">
        <v>5</v>
      </c>
      <c r="D3" s="27"/>
      <c r="E3" s="33"/>
      <c r="F3" s="6"/>
      <c r="G3" s="34" t="s">
        <v>6</v>
      </c>
      <c r="H3" s="33"/>
    </row>
    <row r="4" spans="1:9">
      <c r="A4" s="9" t="s">
        <v>7</v>
      </c>
      <c r="B4" s="26" t="s">
        <v>8</v>
      </c>
      <c r="C4" s="35"/>
      <c r="D4" s="26" t="s">
        <v>9</v>
      </c>
      <c r="E4" s="35"/>
      <c r="F4" s="9" t="s">
        <v>10</v>
      </c>
      <c r="G4" s="33"/>
      <c r="H4" s="33"/>
    </row>
    <row r="5" spans="1:9">
      <c r="A5" s="29" t="s">
        <v>53</v>
      </c>
      <c r="B5" s="11">
        <v>7</v>
      </c>
      <c r="C5" s="12" t="s">
        <v>11</v>
      </c>
      <c r="D5" s="13">
        <v>160</v>
      </c>
      <c r="E5" s="14" t="s">
        <v>12</v>
      </c>
      <c r="F5" s="15">
        <f t="shared" ref="F5:F11" si="0">IF(C5="g",B5*(D5/1000),IF(C5="kg",B5*D5,IF(C5="ml",B5*(D5/1000),IF(C5="l",B5*D5,IF(C5="pc/s",B5*D5)))))</f>
        <v>1.1200000000000001</v>
      </c>
    </row>
    <row r="6" spans="1:9" ht="12" customHeight="1">
      <c r="A6" s="29" t="s">
        <v>54</v>
      </c>
      <c r="B6" s="11">
        <v>3</v>
      </c>
      <c r="C6" s="12" t="s">
        <v>11</v>
      </c>
      <c r="D6" s="13">
        <v>160</v>
      </c>
      <c r="E6" s="14" t="s">
        <v>12</v>
      </c>
      <c r="F6" s="15">
        <f t="shared" si="0"/>
        <v>0.48</v>
      </c>
      <c r="G6" s="6">
        <v>1</v>
      </c>
      <c r="H6" s="6" t="s">
        <v>13</v>
      </c>
    </row>
    <row r="7" spans="1:9" ht="12" customHeight="1">
      <c r="A7" s="11" t="s">
        <v>55</v>
      </c>
      <c r="B7" s="11">
        <v>8</v>
      </c>
      <c r="C7" s="12" t="s">
        <v>11</v>
      </c>
      <c r="D7" s="13">
        <v>130</v>
      </c>
      <c r="E7" s="14" t="s">
        <v>12</v>
      </c>
      <c r="F7" s="15">
        <f t="shared" ref="F7:F10" si="1">IF(C7="g",B7*(D7/1000),IF(C7="kg",B7*D7,IF(C7="ml",B7*(D7/1000),IF(C7="l",B7*D7,IF(C7="pc/s",B7*D7)))))</f>
        <v>1.04</v>
      </c>
    </row>
    <row r="8" spans="1:9" ht="12" customHeight="1">
      <c r="A8" s="11" t="s">
        <v>56</v>
      </c>
      <c r="B8" s="11">
        <v>5</v>
      </c>
      <c r="C8" s="12" t="s">
        <v>11</v>
      </c>
      <c r="D8" s="13">
        <v>290</v>
      </c>
      <c r="E8" s="14" t="s">
        <v>12</v>
      </c>
      <c r="F8" s="15">
        <f t="shared" si="1"/>
        <v>1.45</v>
      </c>
    </row>
    <row r="9" spans="1:9" ht="12" customHeight="1">
      <c r="A9" s="11" t="s">
        <v>57</v>
      </c>
      <c r="B9" s="11">
        <v>11</v>
      </c>
      <c r="C9" s="12" t="s">
        <v>11</v>
      </c>
      <c r="D9" s="13">
        <v>50</v>
      </c>
      <c r="E9" s="14" t="s">
        <v>12</v>
      </c>
      <c r="F9" s="15">
        <f t="shared" si="1"/>
        <v>0.55000000000000004</v>
      </c>
    </row>
    <row r="10" spans="1:9" ht="12" customHeight="1">
      <c r="A10" s="11" t="s">
        <v>58</v>
      </c>
      <c r="B10" s="11">
        <v>100</v>
      </c>
      <c r="C10" s="12" t="s">
        <v>11</v>
      </c>
      <c r="D10" s="13">
        <v>60</v>
      </c>
      <c r="E10" s="14" t="s">
        <v>12</v>
      </c>
      <c r="F10" s="15">
        <f t="shared" si="1"/>
        <v>6</v>
      </c>
    </row>
    <row r="11" spans="1:9">
      <c r="A11" s="11" t="s">
        <v>59</v>
      </c>
      <c r="B11" s="11">
        <v>1200</v>
      </c>
      <c r="C11" s="12" t="s">
        <v>11</v>
      </c>
      <c r="D11" s="13">
        <v>380</v>
      </c>
      <c r="E11" s="14" t="s">
        <v>12</v>
      </c>
      <c r="F11" s="15">
        <f t="shared" si="0"/>
        <v>456</v>
      </c>
      <c r="G11" s="6">
        <v>2</v>
      </c>
      <c r="H11" s="6" t="s">
        <v>14</v>
      </c>
    </row>
    <row r="12" spans="1:9">
      <c r="A12" s="11" t="s">
        <v>60</v>
      </c>
      <c r="B12" s="11">
        <v>28</v>
      </c>
      <c r="C12" s="12" t="s">
        <v>11</v>
      </c>
      <c r="D12" s="13">
        <v>28</v>
      </c>
      <c r="E12" s="14" t="s">
        <v>61</v>
      </c>
      <c r="F12" s="15">
        <f t="shared" ref="F12" si="2">IF(C12="g",B12*(D12/1000),IF(C12="kg",B12*D12,IF(C12="ml",B12*(D12/1000),IF(C12="l",B12*D12,IF(C12="pc/s",B12*D12)))))</f>
        <v>0.78400000000000003</v>
      </c>
      <c r="G12" s="6"/>
      <c r="H12" s="6"/>
    </row>
    <row r="13" spans="1:9">
      <c r="A13" s="9" t="s">
        <v>15</v>
      </c>
      <c r="B13" s="36"/>
      <c r="C13" s="35"/>
      <c r="D13" s="37"/>
      <c r="E13" s="38"/>
      <c r="F13" s="15"/>
      <c r="G13" s="6">
        <v>3</v>
      </c>
      <c r="H13" s="6" t="s">
        <v>16</v>
      </c>
    </row>
    <row r="14" spans="1:9">
      <c r="A14" s="11"/>
      <c r="B14" s="11"/>
      <c r="C14" s="12" t="s">
        <v>17</v>
      </c>
      <c r="D14" s="13">
        <v>28</v>
      </c>
      <c r="E14" s="14" t="s">
        <v>61</v>
      </c>
      <c r="F14" s="15">
        <f t="shared" ref="F14:F24" si="3">IF(C14="g",B14*(D14/1000),IF(C14="kg",B14*D14,IF(C14="ml",B14*(D14/1000),IF(C14="l",B14*D14,IF(C14="pc/s",B14*D14)))))</f>
        <v>0</v>
      </c>
      <c r="G14" s="6">
        <v>4</v>
      </c>
      <c r="H14" s="6" t="s">
        <v>19</v>
      </c>
    </row>
    <row r="15" spans="1:9">
      <c r="A15" s="11"/>
      <c r="B15" s="11"/>
      <c r="C15" s="12" t="s">
        <v>5</v>
      </c>
      <c r="D15" s="13"/>
      <c r="E15" s="14" t="s">
        <v>20</v>
      </c>
      <c r="F15" s="15">
        <f t="shared" si="3"/>
        <v>0</v>
      </c>
      <c r="G15" s="6">
        <v>5</v>
      </c>
      <c r="H15" s="6" t="s">
        <v>21</v>
      </c>
    </row>
    <row r="16" spans="1:9">
      <c r="A16" s="11"/>
      <c r="B16" s="11"/>
      <c r="C16" s="12" t="s">
        <v>11</v>
      </c>
      <c r="D16" s="13"/>
      <c r="E16" s="14" t="s">
        <v>12</v>
      </c>
      <c r="F16" s="15">
        <f t="shared" si="3"/>
        <v>0</v>
      </c>
      <c r="H16" s="6" t="s">
        <v>22</v>
      </c>
    </row>
    <row r="17" spans="1:8">
      <c r="A17" s="11"/>
      <c r="B17" s="11"/>
      <c r="C17" s="12" t="s">
        <v>5</v>
      </c>
      <c r="D17" s="13"/>
      <c r="E17" s="14" t="s">
        <v>20</v>
      </c>
      <c r="F17" s="15">
        <f t="shared" si="3"/>
        <v>0</v>
      </c>
      <c r="H17" s="6" t="s">
        <v>23</v>
      </c>
    </row>
    <row r="18" spans="1:8">
      <c r="A18" s="11"/>
      <c r="B18" s="11"/>
      <c r="C18" s="12" t="s">
        <v>5</v>
      </c>
      <c r="D18" s="13"/>
      <c r="E18" s="14" t="s">
        <v>20</v>
      </c>
      <c r="F18" s="15">
        <f t="shared" si="3"/>
        <v>0</v>
      </c>
      <c r="H18" s="6" t="s">
        <v>24</v>
      </c>
    </row>
    <row r="19" spans="1:8">
      <c r="A19" s="11"/>
      <c r="B19" s="11"/>
      <c r="C19" s="12" t="s">
        <v>5</v>
      </c>
      <c r="D19" s="13"/>
      <c r="E19" s="14" t="s">
        <v>20</v>
      </c>
      <c r="F19" s="15">
        <f t="shared" si="3"/>
        <v>0</v>
      </c>
      <c r="G19" s="6">
        <v>6</v>
      </c>
      <c r="H19" s="6" t="s">
        <v>25</v>
      </c>
    </row>
    <row r="20" spans="1:8">
      <c r="A20" s="11"/>
      <c r="B20" s="11"/>
      <c r="C20" s="12" t="s">
        <v>5</v>
      </c>
      <c r="D20" s="13"/>
      <c r="E20" s="14" t="s">
        <v>20</v>
      </c>
      <c r="F20" s="15">
        <f t="shared" si="3"/>
        <v>0</v>
      </c>
      <c r="H20" s="6" t="s">
        <v>26</v>
      </c>
    </row>
    <row r="21" spans="1:8">
      <c r="A21" s="11"/>
      <c r="B21" s="11"/>
      <c r="C21" s="12" t="s">
        <v>5</v>
      </c>
      <c r="D21" s="13"/>
      <c r="E21" s="14" t="s">
        <v>20</v>
      </c>
      <c r="F21" s="15">
        <f t="shared" si="3"/>
        <v>0</v>
      </c>
      <c r="H21" s="6" t="s">
        <v>27</v>
      </c>
    </row>
    <row r="22" spans="1:8">
      <c r="A22" s="11"/>
      <c r="B22" s="11"/>
      <c r="C22" s="12" t="s">
        <v>11</v>
      </c>
      <c r="D22" s="13"/>
      <c r="E22" s="14" t="s">
        <v>20</v>
      </c>
      <c r="F22" s="15">
        <f t="shared" si="3"/>
        <v>0</v>
      </c>
      <c r="G22" s="6">
        <v>7</v>
      </c>
      <c r="H22" s="6" t="s">
        <v>28</v>
      </c>
    </row>
    <row r="23" spans="1:8">
      <c r="A23" s="11"/>
      <c r="B23" s="11"/>
      <c r="C23" s="12" t="s">
        <v>11</v>
      </c>
      <c r="D23" s="13"/>
      <c r="E23" s="14" t="s">
        <v>20</v>
      </c>
      <c r="F23" s="15">
        <f t="shared" si="3"/>
        <v>0</v>
      </c>
    </row>
    <row r="24" spans="1:8">
      <c r="A24" s="11"/>
      <c r="B24" s="11"/>
      <c r="C24" s="12" t="s">
        <v>11</v>
      </c>
      <c r="D24" s="13"/>
      <c r="E24" s="14" t="s">
        <v>20</v>
      </c>
      <c r="F24" s="15">
        <f t="shared" si="3"/>
        <v>0</v>
      </c>
    </row>
    <row r="25" spans="1:8">
      <c r="A25" s="10" t="s">
        <v>29</v>
      </c>
      <c r="B25" s="26" t="s">
        <v>30</v>
      </c>
      <c r="C25" s="35"/>
      <c r="D25" s="16" t="s">
        <v>31</v>
      </c>
      <c r="E25" s="17"/>
      <c r="F25" s="17"/>
    </row>
    <row r="26" spans="1:8">
      <c r="A26" s="18"/>
      <c r="B26" s="39"/>
      <c r="C26" s="35"/>
      <c r="D26" s="8" t="s">
        <v>32</v>
      </c>
      <c r="E26" s="17"/>
      <c r="F26" s="17">
        <f>IF(D26="low",B26*0.2,IF(D26="medium",B26*0.3,IF(D26="high",B26*0.4,IF(D26="s.high",B26*0.6))))</f>
        <v>0</v>
      </c>
    </row>
    <row r="27" spans="1:8">
      <c r="A27" s="18"/>
      <c r="B27" s="39"/>
      <c r="C27" s="35"/>
      <c r="D27" s="19"/>
      <c r="E27" s="20"/>
      <c r="F27" s="17">
        <f>B27*0.9</f>
        <v>0</v>
      </c>
    </row>
    <row r="28" spans="1:8">
      <c r="A28" s="18"/>
      <c r="B28" s="39"/>
      <c r="C28" s="35"/>
      <c r="D28" s="14"/>
      <c r="E28" s="17"/>
      <c r="F28" s="17"/>
    </row>
    <row r="29" spans="1:8">
      <c r="D29" s="27" t="s">
        <v>33</v>
      </c>
      <c r="E29" s="33"/>
      <c r="F29" s="21">
        <f>SUM(F5:F28)</f>
        <v>467.42399999999998</v>
      </c>
    </row>
    <row r="30" spans="1:8">
      <c r="D30" s="2" t="s">
        <v>34</v>
      </c>
      <c r="E30" s="8" t="s">
        <v>35</v>
      </c>
      <c r="F30" s="22">
        <f>IF(C3="g",F29/B3*1000,IF(C3="kg",F29/B3,IF(C3="ml",F29/B3*1000,IF(C3="l",F29/B3,IF(C3="pc/s",F29/B3)))))</f>
        <v>58.427999999999997</v>
      </c>
    </row>
    <row r="31" spans="1:8">
      <c r="D31" s="2" t="s">
        <v>36</v>
      </c>
      <c r="E31" s="7"/>
      <c r="F31" s="23"/>
      <c r="G31" s="6" t="s">
        <v>37</v>
      </c>
    </row>
    <row r="32" spans="1:8">
      <c r="D32" s="2" t="s">
        <v>38</v>
      </c>
      <c r="E32" s="7"/>
      <c r="F32" s="23">
        <v>58.33</v>
      </c>
      <c r="G32" s="6" t="s">
        <v>39</v>
      </c>
    </row>
    <row r="33" spans="4:7">
      <c r="D33" s="2" t="s">
        <v>40</v>
      </c>
      <c r="E33" s="7"/>
      <c r="F33" s="23"/>
      <c r="G33" s="6" t="s">
        <v>41</v>
      </c>
    </row>
    <row r="34" spans="4:7">
      <c r="D34" s="2" t="s">
        <v>42</v>
      </c>
      <c r="E34" s="7"/>
      <c r="F34" s="23"/>
      <c r="G34" s="6" t="s">
        <v>43</v>
      </c>
    </row>
    <row r="35" spans="4:7">
      <c r="D35" s="2" t="s">
        <v>44</v>
      </c>
      <c r="E35" s="11"/>
      <c r="F35" s="8">
        <f t="shared" ref="F35:F36" si="4">E35</f>
        <v>0</v>
      </c>
      <c r="G35" s="6" t="s">
        <v>45</v>
      </c>
    </row>
    <row r="36" spans="4:7">
      <c r="D36" s="2" t="s">
        <v>46</v>
      </c>
      <c r="E36" s="11"/>
      <c r="F36" s="8">
        <f t="shared" si="4"/>
        <v>0</v>
      </c>
      <c r="G36" s="6" t="s">
        <v>47</v>
      </c>
    </row>
    <row r="38" spans="4:7">
      <c r="D38" s="8" t="s">
        <v>48</v>
      </c>
      <c r="E38" s="8"/>
      <c r="F38" s="8">
        <f>SUM(F32:F37)</f>
        <v>58.33</v>
      </c>
    </row>
    <row r="39" spans="4:7">
      <c r="D39" s="8" t="s">
        <v>49</v>
      </c>
      <c r="E39" s="8"/>
      <c r="F39" s="24"/>
      <c r="G39" s="6" t="s">
        <v>50</v>
      </c>
    </row>
    <row r="40" spans="4:7">
      <c r="D40" s="8" t="s">
        <v>51</v>
      </c>
      <c r="E40" s="8"/>
      <c r="F40" s="8">
        <f>F39+F38</f>
        <v>58.33</v>
      </c>
    </row>
    <row r="41" spans="4:7">
      <c r="D41" s="8" t="s">
        <v>52</v>
      </c>
      <c r="E41" s="8"/>
      <c r="F41" s="25">
        <f>F40-F39</f>
        <v>58.33</v>
      </c>
    </row>
  </sheetData>
  <mergeCells count="13">
    <mergeCell ref="D29:E29"/>
    <mergeCell ref="B13:C13"/>
    <mergeCell ref="D13:E13"/>
    <mergeCell ref="B25:C25"/>
    <mergeCell ref="B26:C26"/>
    <mergeCell ref="B27:C27"/>
    <mergeCell ref="B28:C28"/>
    <mergeCell ref="A1:F1"/>
    <mergeCell ref="D2:E2"/>
    <mergeCell ref="D3:E3"/>
    <mergeCell ref="G3:H4"/>
    <mergeCell ref="B4:C4"/>
    <mergeCell ref="D4:E4"/>
  </mergeCells>
  <conditionalFormatting sqref="D26">
    <cfRule type="expression" dxfId="4" priority="1">
      <formula>"(low, b21*0.09)"</formula>
    </cfRule>
  </conditionalFormatting>
  <dataValidations count="4">
    <dataValidation type="list" allowBlank="1" sqref="D26" xr:uid="{99B198CC-7D05-45CA-8D1F-81016CF449F4}">
      <formula1>"Low,Medium,High,S.High"</formula1>
    </dataValidation>
    <dataValidation type="list" allowBlank="1" sqref="E14:E24 E5:E12" xr:uid="{868CD35B-7A10-4BDE-BBF9-261A45A5F5FC}">
      <formula1>"/g,/kg,/ml,/l,/pc"</formula1>
    </dataValidation>
    <dataValidation type="list" allowBlank="1" sqref="C3 C14:C24 C5:C12" xr:uid="{49F5F96F-47A5-4816-9F0B-FE5D0EC43B41}">
      <formula1>"g,kg,ml,l,pc/s"</formula1>
    </dataValidation>
    <dataValidation type="list" allowBlank="1" sqref="E30" xr:uid="{A7AE2439-9BDD-4B3C-AE06-32683A140DFA}">
      <formula1>"kg,l,pc"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D40B-08A5-43BB-8B25-2CE49542CBA4}">
  <dimension ref="A1:I43"/>
  <sheetViews>
    <sheetView workbookViewId="0">
      <selection activeCell="A12" sqref="A12"/>
    </sheetView>
  </sheetViews>
  <sheetFormatPr defaultRowHeight="12.75"/>
  <cols>
    <col min="1" max="1" width="19.85546875" customWidth="1"/>
    <col min="2" max="2" width="10.28515625" customWidth="1"/>
  </cols>
  <sheetData>
    <row r="1" spans="1:9">
      <c r="A1" s="28" t="s">
        <v>0</v>
      </c>
      <c r="B1" s="33"/>
      <c r="C1" s="33"/>
      <c r="D1" s="33"/>
      <c r="E1" s="33"/>
      <c r="F1" s="33"/>
      <c r="I1" s="1" t="s">
        <v>1</v>
      </c>
    </row>
    <row r="2" spans="1:9">
      <c r="A2" s="2" t="s">
        <v>2</v>
      </c>
      <c r="B2" s="3">
        <v>44312</v>
      </c>
      <c r="D2" s="27"/>
      <c r="E2" s="33"/>
      <c r="F2" s="5"/>
      <c r="H2" s="4" t="s">
        <v>3</v>
      </c>
      <c r="I2" s="6">
        <v>1</v>
      </c>
    </row>
    <row r="3" spans="1:9">
      <c r="A3" s="2" t="s">
        <v>4</v>
      </c>
      <c r="B3" s="7">
        <v>8</v>
      </c>
      <c r="C3" s="8" t="s">
        <v>5</v>
      </c>
      <c r="D3" s="27"/>
      <c r="E3" s="33"/>
      <c r="F3" s="6"/>
      <c r="G3" s="34" t="s">
        <v>6</v>
      </c>
      <c r="H3" s="33"/>
    </row>
    <row r="4" spans="1:9">
      <c r="A4" s="9" t="s">
        <v>7</v>
      </c>
      <c r="B4" s="26" t="s">
        <v>8</v>
      </c>
      <c r="C4" s="35"/>
      <c r="D4" s="26" t="s">
        <v>9</v>
      </c>
      <c r="E4" s="35"/>
      <c r="F4" s="9" t="s">
        <v>10</v>
      </c>
      <c r="G4" s="33"/>
      <c r="H4" s="33"/>
    </row>
    <row r="5" spans="1:9">
      <c r="A5" s="29" t="s">
        <v>62</v>
      </c>
      <c r="B5" s="11">
        <v>15</v>
      </c>
      <c r="C5" s="12" t="s">
        <v>11</v>
      </c>
      <c r="D5" s="13">
        <v>250</v>
      </c>
      <c r="E5" s="14" t="s">
        <v>12</v>
      </c>
      <c r="F5" s="15">
        <f t="shared" ref="F5:F11" si="0">IF(C5="g",B5*(D5/1000),IF(C5="kg",B5*D5,IF(C5="ml",B5*(D5/1000),IF(C5="l",B5*D5,IF(C5="pc/s",B5*D5)))))</f>
        <v>3.75</v>
      </c>
    </row>
    <row r="6" spans="1:9">
      <c r="A6" s="29" t="s">
        <v>63</v>
      </c>
      <c r="B6" s="11">
        <v>113</v>
      </c>
      <c r="C6" s="12" t="s">
        <v>11</v>
      </c>
      <c r="D6" s="13">
        <v>160</v>
      </c>
      <c r="E6" s="14" t="s">
        <v>12</v>
      </c>
      <c r="F6" s="15">
        <f t="shared" si="0"/>
        <v>18.080000000000002</v>
      </c>
      <c r="G6" s="6">
        <v>1</v>
      </c>
      <c r="H6" s="6" t="s">
        <v>13</v>
      </c>
    </row>
    <row r="7" spans="1:9">
      <c r="A7" s="11" t="s">
        <v>55</v>
      </c>
      <c r="B7" s="11">
        <v>141</v>
      </c>
      <c r="C7" s="12" t="s">
        <v>11</v>
      </c>
      <c r="D7" s="13">
        <v>130</v>
      </c>
      <c r="E7" s="14" t="s">
        <v>12</v>
      </c>
      <c r="F7" s="15">
        <f t="shared" si="0"/>
        <v>18.330000000000002</v>
      </c>
    </row>
    <row r="8" spans="1:9">
      <c r="A8" s="11" t="s">
        <v>58</v>
      </c>
      <c r="B8" s="11">
        <v>57</v>
      </c>
      <c r="C8" s="12" t="s">
        <v>11</v>
      </c>
      <c r="D8" s="13">
        <v>50</v>
      </c>
      <c r="E8" s="14" t="s">
        <v>12</v>
      </c>
      <c r="F8" s="15">
        <f t="shared" si="0"/>
        <v>2.85</v>
      </c>
    </row>
    <row r="9" spans="1:9">
      <c r="A9" s="11" t="s">
        <v>64</v>
      </c>
      <c r="B9" s="11">
        <v>7</v>
      </c>
      <c r="C9" s="12" t="s">
        <v>11</v>
      </c>
      <c r="D9" s="13">
        <v>200</v>
      </c>
      <c r="E9" s="14" t="s">
        <v>12</v>
      </c>
      <c r="F9" s="15">
        <f t="shared" si="0"/>
        <v>1.4000000000000001</v>
      </c>
    </row>
    <row r="10" spans="1:9">
      <c r="A10" s="11" t="s">
        <v>65</v>
      </c>
      <c r="B10" s="11">
        <v>22</v>
      </c>
      <c r="C10" s="12" t="s">
        <v>11</v>
      </c>
      <c r="D10" s="13">
        <v>35</v>
      </c>
      <c r="E10" s="14" t="s">
        <v>12</v>
      </c>
      <c r="F10" s="15">
        <f t="shared" si="0"/>
        <v>0.77</v>
      </c>
    </row>
    <row r="11" spans="1:9">
      <c r="A11" s="11" t="s">
        <v>58</v>
      </c>
      <c r="B11" s="11">
        <v>45</v>
      </c>
      <c r="C11" s="12" t="s">
        <v>11</v>
      </c>
      <c r="D11" s="13">
        <v>50</v>
      </c>
      <c r="E11" s="14" t="s">
        <v>12</v>
      </c>
      <c r="F11" s="15">
        <f t="shared" si="0"/>
        <v>2.25</v>
      </c>
      <c r="G11" s="6">
        <v>2</v>
      </c>
      <c r="H11" s="6" t="s">
        <v>14</v>
      </c>
    </row>
    <row r="12" spans="1:9">
      <c r="A12" s="11"/>
      <c r="B12" s="18"/>
      <c r="C12" s="30"/>
      <c r="D12" s="31"/>
      <c r="E12" s="32"/>
      <c r="F12" s="15"/>
      <c r="G12" s="6"/>
      <c r="H12" s="6"/>
    </row>
    <row r="13" spans="1:9">
      <c r="A13" s="11"/>
      <c r="B13" s="18"/>
      <c r="C13" s="30"/>
      <c r="D13" s="31"/>
      <c r="E13" s="32"/>
      <c r="F13" s="15"/>
      <c r="G13" s="6"/>
      <c r="H13" s="6"/>
    </row>
    <row r="14" spans="1:9">
      <c r="A14" s="11"/>
      <c r="B14" s="18"/>
      <c r="C14" s="30"/>
      <c r="D14" s="31"/>
      <c r="E14" s="32"/>
      <c r="F14" s="15"/>
      <c r="G14" s="6"/>
      <c r="H14" s="6"/>
    </row>
    <row r="15" spans="1:9">
      <c r="A15" s="9" t="s">
        <v>15</v>
      </c>
      <c r="B15" s="36"/>
      <c r="C15" s="35"/>
      <c r="D15" s="37"/>
      <c r="E15" s="38"/>
      <c r="F15" s="15"/>
      <c r="G15" s="6">
        <v>3</v>
      </c>
      <c r="H15" s="6" t="s">
        <v>16</v>
      </c>
    </row>
    <row r="16" spans="1:9">
      <c r="A16" s="11"/>
      <c r="B16" s="11"/>
      <c r="C16" s="12" t="s">
        <v>17</v>
      </c>
      <c r="D16" s="13"/>
      <c r="E16" s="14" t="s">
        <v>18</v>
      </c>
      <c r="F16" s="15">
        <f t="shared" ref="F16:F26" si="1">IF(C16="g",B16*(D16/1000),IF(C16="kg",B16*D16,IF(C16="ml",B16*(D16/1000),IF(C16="l",B16*D16,IF(C16="pc/s",B16*D16)))))</f>
        <v>0</v>
      </c>
      <c r="G16" s="6">
        <v>4</v>
      </c>
      <c r="H16" s="6" t="s">
        <v>19</v>
      </c>
    </row>
    <row r="17" spans="1:8">
      <c r="A17" s="11"/>
      <c r="B17" s="11"/>
      <c r="C17" s="12" t="s">
        <v>5</v>
      </c>
      <c r="D17" s="13"/>
      <c r="E17" s="14" t="s">
        <v>20</v>
      </c>
      <c r="F17" s="15">
        <f t="shared" si="1"/>
        <v>0</v>
      </c>
      <c r="G17" s="6">
        <v>5</v>
      </c>
      <c r="H17" s="6" t="s">
        <v>21</v>
      </c>
    </row>
    <row r="18" spans="1:8">
      <c r="A18" s="11"/>
      <c r="B18" s="11"/>
      <c r="C18" s="12" t="s">
        <v>11</v>
      </c>
      <c r="D18" s="13"/>
      <c r="E18" s="14" t="s">
        <v>12</v>
      </c>
      <c r="F18" s="15">
        <f t="shared" si="1"/>
        <v>0</v>
      </c>
      <c r="H18" s="6" t="s">
        <v>22</v>
      </c>
    </row>
    <row r="19" spans="1:8">
      <c r="A19" s="11"/>
      <c r="B19" s="11"/>
      <c r="C19" s="12" t="s">
        <v>5</v>
      </c>
      <c r="D19" s="13"/>
      <c r="E19" s="14" t="s">
        <v>20</v>
      </c>
      <c r="F19" s="15">
        <f t="shared" si="1"/>
        <v>0</v>
      </c>
      <c r="H19" s="6" t="s">
        <v>23</v>
      </c>
    </row>
    <row r="20" spans="1:8">
      <c r="A20" s="11"/>
      <c r="B20" s="11"/>
      <c r="C20" s="12" t="s">
        <v>5</v>
      </c>
      <c r="D20" s="13"/>
      <c r="E20" s="14" t="s">
        <v>20</v>
      </c>
      <c r="F20" s="15">
        <f t="shared" si="1"/>
        <v>0</v>
      </c>
      <c r="H20" s="6" t="s">
        <v>24</v>
      </c>
    </row>
    <row r="21" spans="1:8">
      <c r="A21" s="11"/>
      <c r="B21" s="11"/>
      <c r="C21" s="12" t="s">
        <v>5</v>
      </c>
      <c r="D21" s="13"/>
      <c r="E21" s="14" t="s">
        <v>20</v>
      </c>
      <c r="F21" s="15">
        <f t="shared" si="1"/>
        <v>0</v>
      </c>
      <c r="G21" s="6">
        <v>6</v>
      </c>
      <c r="H21" s="6" t="s">
        <v>25</v>
      </c>
    </row>
    <row r="22" spans="1:8">
      <c r="A22" s="11"/>
      <c r="B22" s="11"/>
      <c r="C22" s="12" t="s">
        <v>5</v>
      </c>
      <c r="D22" s="13"/>
      <c r="E22" s="14" t="s">
        <v>20</v>
      </c>
      <c r="F22" s="15">
        <f t="shared" si="1"/>
        <v>0</v>
      </c>
      <c r="H22" s="6" t="s">
        <v>26</v>
      </c>
    </row>
    <row r="23" spans="1:8">
      <c r="A23" s="11"/>
      <c r="B23" s="11"/>
      <c r="C23" s="12" t="s">
        <v>5</v>
      </c>
      <c r="D23" s="13"/>
      <c r="E23" s="14" t="s">
        <v>20</v>
      </c>
      <c r="F23" s="15">
        <f t="shared" si="1"/>
        <v>0</v>
      </c>
      <c r="H23" s="6" t="s">
        <v>27</v>
      </c>
    </row>
    <row r="24" spans="1:8">
      <c r="A24" s="11"/>
      <c r="B24" s="11"/>
      <c r="C24" s="12" t="s">
        <v>11</v>
      </c>
      <c r="D24" s="13"/>
      <c r="E24" s="14" t="s">
        <v>20</v>
      </c>
      <c r="F24" s="15">
        <f t="shared" si="1"/>
        <v>0</v>
      </c>
      <c r="G24" s="6">
        <v>7</v>
      </c>
      <c r="H24" s="6" t="s">
        <v>28</v>
      </c>
    </row>
    <row r="25" spans="1:8">
      <c r="A25" s="11"/>
      <c r="B25" s="11"/>
      <c r="C25" s="12" t="s">
        <v>11</v>
      </c>
      <c r="D25" s="13"/>
      <c r="E25" s="14" t="s">
        <v>20</v>
      </c>
      <c r="F25" s="15">
        <f t="shared" si="1"/>
        <v>0</v>
      </c>
    </row>
    <row r="26" spans="1:8">
      <c r="A26" s="11"/>
      <c r="B26" s="11"/>
      <c r="C26" s="12" t="s">
        <v>11</v>
      </c>
      <c r="D26" s="13"/>
      <c r="E26" s="14" t="s">
        <v>20</v>
      </c>
      <c r="F26" s="15">
        <f t="shared" si="1"/>
        <v>0</v>
      </c>
    </row>
    <row r="27" spans="1:8">
      <c r="A27" s="10" t="s">
        <v>29</v>
      </c>
      <c r="B27" s="26" t="s">
        <v>30</v>
      </c>
      <c r="C27" s="35"/>
      <c r="D27" s="16" t="s">
        <v>31</v>
      </c>
      <c r="E27" s="17"/>
      <c r="F27" s="17"/>
    </row>
    <row r="28" spans="1:8">
      <c r="A28" s="18"/>
      <c r="B28" s="39"/>
      <c r="C28" s="35"/>
      <c r="D28" s="8" t="s">
        <v>32</v>
      </c>
      <c r="E28" s="17"/>
      <c r="F28" s="17">
        <f>IF(D28="low",B28*0.2,IF(D28="medium",B28*0.3,IF(D28="high",B28*0.4,IF(D28="s.high",B28*0.6))))</f>
        <v>0</v>
      </c>
    </row>
    <row r="29" spans="1:8">
      <c r="A29" s="18"/>
      <c r="B29" s="39"/>
      <c r="C29" s="35"/>
      <c r="D29" s="19"/>
      <c r="E29" s="20"/>
      <c r="F29" s="17">
        <f>B29*0.9</f>
        <v>0</v>
      </c>
    </row>
    <row r="30" spans="1:8">
      <c r="A30" s="18"/>
      <c r="B30" s="39"/>
      <c r="C30" s="35"/>
      <c r="D30" s="14"/>
      <c r="E30" s="17"/>
      <c r="F30" s="17"/>
    </row>
    <row r="31" spans="1:8">
      <c r="D31" s="27" t="s">
        <v>33</v>
      </c>
      <c r="E31" s="33"/>
      <c r="F31" s="21">
        <f>SUM(F5:F30)</f>
        <v>47.430000000000007</v>
      </c>
    </row>
    <row r="32" spans="1:8">
      <c r="D32" s="2" t="s">
        <v>34</v>
      </c>
      <c r="E32" s="8" t="s">
        <v>35</v>
      </c>
      <c r="F32" s="22">
        <f>IF(C3="g",F31/B3*1000,IF(C3="kg",F31/B3,IF(C3="ml",F31/B3*1000,IF(C3="l",F31/B3,IF(C3="pc/s",F31/B3)))))</f>
        <v>5.9287500000000009</v>
      </c>
    </row>
    <row r="33" spans="4:7">
      <c r="D33" s="2" t="s">
        <v>36</v>
      </c>
      <c r="E33" s="7"/>
      <c r="F33" s="23"/>
      <c r="G33" s="6" t="s">
        <v>37</v>
      </c>
    </row>
    <row r="34" spans="4:7">
      <c r="D34" s="2" t="s">
        <v>38</v>
      </c>
      <c r="E34" s="7"/>
      <c r="F34" s="23"/>
      <c r="G34" s="6" t="s">
        <v>39</v>
      </c>
    </row>
    <row r="35" spans="4:7">
      <c r="D35" s="2" t="s">
        <v>40</v>
      </c>
      <c r="E35" s="7"/>
      <c r="F35" s="23"/>
      <c r="G35" s="6" t="s">
        <v>41</v>
      </c>
    </row>
    <row r="36" spans="4:7">
      <c r="D36" s="2" t="s">
        <v>42</v>
      </c>
      <c r="E36" s="7"/>
      <c r="F36" s="23"/>
      <c r="G36" s="6" t="s">
        <v>43</v>
      </c>
    </row>
    <row r="37" spans="4:7">
      <c r="D37" s="2" t="s">
        <v>44</v>
      </c>
      <c r="E37" s="11"/>
      <c r="F37" s="8">
        <f t="shared" ref="F37:F38" si="2">E37</f>
        <v>0</v>
      </c>
      <c r="G37" s="6" t="s">
        <v>45</v>
      </c>
    </row>
    <row r="38" spans="4:7">
      <c r="D38" s="2" t="s">
        <v>46</v>
      </c>
      <c r="E38" s="11"/>
      <c r="F38" s="8">
        <f t="shared" si="2"/>
        <v>0</v>
      </c>
      <c r="G38" s="6" t="s">
        <v>47</v>
      </c>
    </row>
    <row r="40" spans="4:7">
      <c r="D40" s="8" t="s">
        <v>48</v>
      </c>
      <c r="E40" s="8"/>
      <c r="F40" s="8">
        <f>SUM(F34:F39)</f>
        <v>0</v>
      </c>
    </row>
    <row r="41" spans="4:7">
      <c r="D41" s="8" t="s">
        <v>49</v>
      </c>
      <c r="E41" s="8"/>
      <c r="F41" s="24"/>
      <c r="G41" s="6" t="s">
        <v>50</v>
      </c>
    </row>
    <row r="42" spans="4:7">
      <c r="D42" s="8" t="s">
        <v>51</v>
      </c>
      <c r="E42" s="8"/>
      <c r="F42" s="8">
        <f>F41+F40</f>
        <v>0</v>
      </c>
    </row>
    <row r="43" spans="4:7">
      <c r="D43" s="8" t="s">
        <v>52</v>
      </c>
      <c r="E43" s="8"/>
      <c r="F43" s="25">
        <f>F42-F41</f>
        <v>0</v>
      </c>
    </row>
  </sheetData>
  <mergeCells count="13">
    <mergeCell ref="D31:E31"/>
    <mergeCell ref="B15:C15"/>
    <mergeCell ref="D15:E15"/>
    <mergeCell ref="B27:C27"/>
    <mergeCell ref="B28:C28"/>
    <mergeCell ref="B29:C29"/>
    <mergeCell ref="B30:C30"/>
    <mergeCell ref="A1:F1"/>
    <mergeCell ref="D2:E2"/>
    <mergeCell ref="D3:E3"/>
    <mergeCell ref="G3:H4"/>
    <mergeCell ref="B4:C4"/>
    <mergeCell ref="D4:E4"/>
  </mergeCells>
  <conditionalFormatting sqref="D28">
    <cfRule type="expression" dxfId="3" priority="1">
      <formula>"(low, b21*0.09)"</formula>
    </cfRule>
  </conditionalFormatting>
  <dataValidations count="4">
    <dataValidation type="list" allowBlank="1" sqref="E32" xr:uid="{EECD80D6-9A34-4C65-B79A-77F10F3E9FDE}">
      <formula1>"kg,l,pc"</formula1>
    </dataValidation>
    <dataValidation type="list" allowBlank="1" sqref="C3 C16:C26 C5:C14" xr:uid="{20A28C05-72EA-4706-AAB2-FD0414DB9A22}">
      <formula1>"g,kg,ml,l,pc/s"</formula1>
    </dataValidation>
    <dataValidation type="list" allowBlank="1" sqref="E16:E26 E5:E14" xr:uid="{98F27A43-E3F6-4B10-A215-17E9A8942CAB}">
      <formula1>"/g,/kg,/ml,/l,/pc"</formula1>
    </dataValidation>
    <dataValidation type="list" allowBlank="1" sqref="D28" xr:uid="{B3FE1263-9101-4AED-B7CC-E58C4A7BB804}">
      <formula1>"Low,Medium,High,S.High"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I1003"/>
  <sheetViews>
    <sheetView workbookViewId="0">
      <selection activeCell="A25" sqref="A25"/>
    </sheetView>
  </sheetViews>
  <sheetFormatPr defaultColWidth="12.5703125" defaultRowHeight="15.75" customHeight="1"/>
  <cols>
    <col min="1" max="1" width="31.140625" customWidth="1"/>
    <col min="2" max="2" width="15.140625" customWidth="1"/>
    <col min="3" max="3" width="6.42578125" customWidth="1"/>
    <col min="4" max="4" width="12.5703125" customWidth="1"/>
    <col min="5" max="5" width="6.42578125" customWidth="1"/>
    <col min="6" max="6" width="12.5703125" customWidth="1"/>
    <col min="8" max="8" width="14.140625" customWidth="1"/>
    <col min="9" max="9" width="9.5703125" customWidth="1"/>
  </cols>
  <sheetData>
    <row r="1" spans="1:9">
      <c r="A1" s="28"/>
      <c r="B1" s="33"/>
      <c r="C1" s="33"/>
      <c r="D1" s="33"/>
      <c r="E1" s="33"/>
      <c r="F1" s="33"/>
      <c r="I1" s="1" t="s">
        <v>1</v>
      </c>
    </row>
    <row r="2" spans="1:9">
      <c r="A2" s="2" t="s">
        <v>2</v>
      </c>
      <c r="B2" s="3">
        <v>44312</v>
      </c>
      <c r="D2" s="27"/>
      <c r="E2" s="33"/>
      <c r="F2" s="5"/>
      <c r="H2" s="4" t="s">
        <v>3</v>
      </c>
      <c r="I2" s="6">
        <v>1</v>
      </c>
    </row>
    <row r="3" spans="1:9">
      <c r="A3" s="2" t="s">
        <v>4</v>
      </c>
      <c r="B3" s="7">
        <v>8</v>
      </c>
      <c r="C3" s="8" t="s">
        <v>5</v>
      </c>
      <c r="D3" s="27"/>
      <c r="E3" s="33"/>
      <c r="F3" s="6"/>
      <c r="G3" s="34" t="s">
        <v>6</v>
      </c>
      <c r="H3" s="33"/>
    </row>
    <row r="4" spans="1:9">
      <c r="A4" s="9" t="s">
        <v>7</v>
      </c>
      <c r="B4" s="26" t="s">
        <v>8</v>
      </c>
      <c r="C4" s="35"/>
      <c r="D4" s="26" t="s">
        <v>9</v>
      </c>
      <c r="E4" s="35"/>
      <c r="F4" s="9" t="s">
        <v>10</v>
      </c>
      <c r="G4" s="33"/>
      <c r="H4" s="33"/>
    </row>
    <row r="5" spans="1:9">
      <c r="A5" s="11"/>
      <c r="B5" s="11"/>
      <c r="C5" s="12" t="s">
        <v>66</v>
      </c>
      <c r="D5" s="13"/>
      <c r="E5" s="14" t="s">
        <v>12</v>
      </c>
      <c r="F5" s="15">
        <f t="shared" ref="F5:F7" si="0">IF(C5="g",B5*(D5/1000),IF(C5="kg",B5*D5,IF(C5="ml",B5*(D5/1000),IF(C5="l",B5*D5,IF(C5="pc/s",B5*D5)))))</f>
        <v>0</v>
      </c>
    </row>
    <row r="6" spans="1:9">
      <c r="A6" s="11"/>
      <c r="B6" s="11"/>
      <c r="C6" s="12" t="s">
        <v>11</v>
      </c>
      <c r="D6" s="13"/>
      <c r="E6" s="14" t="s">
        <v>12</v>
      </c>
      <c r="F6" s="15">
        <f t="shared" si="0"/>
        <v>0</v>
      </c>
      <c r="G6" s="6">
        <v>1</v>
      </c>
      <c r="H6" s="6" t="s">
        <v>13</v>
      </c>
    </row>
    <row r="7" spans="1:9">
      <c r="A7" s="11"/>
      <c r="B7" s="11"/>
      <c r="C7" s="12" t="s">
        <v>11</v>
      </c>
      <c r="D7" s="13"/>
      <c r="E7" s="14" t="s">
        <v>12</v>
      </c>
      <c r="F7" s="15">
        <f t="shared" si="0"/>
        <v>0</v>
      </c>
      <c r="G7" s="6">
        <v>2</v>
      </c>
      <c r="H7" s="6" t="s">
        <v>14</v>
      </c>
    </row>
    <row r="8" spans="1:9">
      <c r="A8" s="9" t="s">
        <v>15</v>
      </c>
      <c r="B8" s="36"/>
      <c r="C8" s="35"/>
      <c r="D8" s="37"/>
      <c r="E8" s="38"/>
      <c r="F8" s="15"/>
      <c r="G8" s="6">
        <v>3</v>
      </c>
      <c r="H8" s="6" t="s">
        <v>16</v>
      </c>
    </row>
    <row r="9" spans="1:9">
      <c r="A9" s="11" t="s">
        <v>67</v>
      </c>
      <c r="B9" s="11">
        <v>150</v>
      </c>
      <c r="C9" s="12" t="s">
        <v>11</v>
      </c>
      <c r="D9" s="13">
        <v>45</v>
      </c>
      <c r="E9" s="14" t="s">
        <v>11</v>
      </c>
      <c r="F9" s="15">
        <f t="shared" ref="F9:F14" si="1">IF(C9="g",B9*(D9/1000),IF(C9="kg",B9*D9,IF(C9="ml",B9*(D9/1000),IF(C9="l",B9*D9,IF(C9="pc/s",B9*D9)))))</f>
        <v>6.75</v>
      </c>
      <c r="G9" s="6">
        <v>4</v>
      </c>
      <c r="H9" s="6" t="s">
        <v>19</v>
      </c>
    </row>
    <row r="10" spans="1:9">
      <c r="A10" s="11" t="s">
        <v>65</v>
      </c>
      <c r="B10" s="11">
        <v>150</v>
      </c>
      <c r="C10" s="12" t="s">
        <v>11</v>
      </c>
      <c r="D10" s="13">
        <v>35</v>
      </c>
      <c r="E10" s="14" t="s">
        <v>11</v>
      </c>
      <c r="F10" s="15">
        <f t="shared" si="1"/>
        <v>5.2500000000000009</v>
      </c>
      <c r="G10" s="6">
        <v>5</v>
      </c>
      <c r="H10" s="6" t="s">
        <v>21</v>
      </c>
    </row>
    <row r="11" spans="1:9">
      <c r="A11" s="11" t="s">
        <v>68</v>
      </c>
      <c r="B11" s="11">
        <v>1</v>
      </c>
      <c r="C11" s="12" t="s">
        <v>5</v>
      </c>
      <c r="D11" s="13">
        <v>9</v>
      </c>
      <c r="E11" s="14" t="s">
        <v>69</v>
      </c>
      <c r="F11" s="15">
        <f t="shared" si="1"/>
        <v>9</v>
      </c>
      <c r="H11" s="6" t="s">
        <v>22</v>
      </c>
    </row>
    <row r="12" spans="1:9">
      <c r="A12" s="11" t="s">
        <v>70</v>
      </c>
      <c r="B12" s="11">
        <v>100</v>
      </c>
      <c r="C12" s="12" t="s">
        <v>11</v>
      </c>
      <c r="D12" s="13">
        <v>50</v>
      </c>
      <c r="E12" s="14" t="s">
        <v>12</v>
      </c>
      <c r="F12" s="15">
        <f t="shared" si="1"/>
        <v>5</v>
      </c>
      <c r="H12" s="6" t="s">
        <v>23</v>
      </c>
    </row>
    <row r="13" spans="1:9">
      <c r="A13" s="11" t="s">
        <v>71</v>
      </c>
      <c r="B13" s="11">
        <v>1</v>
      </c>
      <c r="C13" s="12" t="s">
        <v>11</v>
      </c>
      <c r="D13" s="13">
        <v>150</v>
      </c>
      <c r="E13" s="14" t="s">
        <v>11</v>
      </c>
      <c r="F13" s="15">
        <f t="shared" si="1"/>
        <v>0.15</v>
      </c>
      <c r="H13" s="6" t="s">
        <v>24</v>
      </c>
    </row>
    <row r="14" spans="1:9">
      <c r="A14" s="11" t="s">
        <v>72</v>
      </c>
      <c r="B14" s="11">
        <v>5</v>
      </c>
      <c r="C14" s="12" t="s">
        <v>11</v>
      </c>
      <c r="D14" s="13">
        <v>212</v>
      </c>
      <c r="E14" s="14" t="s">
        <v>11</v>
      </c>
      <c r="F14" s="15">
        <f t="shared" si="1"/>
        <v>1.06</v>
      </c>
      <c r="G14" s="6">
        <v>6</v>
      </c>
      <c r="H14" s="6" t="s">
        <v>25</v>
      </c>
    </row>
    <row r="15" spans="1:9">
      <c r="A15" s="11"/>
      <c r="B15" s="11"/>
      <c r="C15" s="12" t="s">
        <v>17</v>
      </c>
      <c r="D15" s="13"/>
      <c r="E15" s="14" t="s">
        <v>18</v>
      </c>
      <c r="F15" s="15">
        <f t="shared" ref="F15" si="2">IF(C15="g",B15*(D15/1000),IF(C15="kg",B15*D15,IF(C15="ml",B15*(D15/1000),IF(C15="l",B15*D15,IF(C15="pc/s",B15*D15)))))</f>
        <v>0</v>
      </c>
      <c r="H15" s="6" t="s">
        <v>26</v>
      </c>
    </row>
    <row r="16" spans="1:9">
      <c r="A16" s="11"/>
      <c r="B16" s="11"/>
      <c r="C16" s="12" t="s">
        <v>5</v>
      </c>
      <c r="D16" s="13"/>
      <c r="E16" s="14" t="s">
        <v>20</v>
      </c>
      <c r="F16" s="15">
        <f t="shared" ref="F16:F19" si="3">IF(C16="g",B16*(D16/1000),IF(C16="kg",B16*D16,IF(C16="ml",B16*(D16/1000),IF(C16="l",B16*D16,IF(C16="pc/s",B16*D16)))))</f>
        <v>0</v>
      </c>
      <c r="H16" s="6" t="s">
        <v>27</v>
      </c>
    </row>
    <row r="17" spans="1:8">
      <c r="A17" s="11"/>
      <c r="B17" s="11"/>
      <c r="C17" s="12" t="s">
        <v>11</v>
      </c>
      <c r="D17" s="13"/>
      <c r="E17" s="14" t="s">
        <v>20</v>
      </c>
      <c r="F17" s="15">
        <f t="shared" si="3"/>
        <v>0</v>
      </c>
      <c r="G17" s="6">
        <v>7</v>
      </c>
      <c r="H17" s="6" t="s">
        <v>28</v>
      </c>
    </row>
    <row r="18" spans="1:8">
      <c r="A18" s="11"/>
      <c r="B18" s="11"/>
      <c r="C18" s="12" t="s">
        <v>11</v>
      </c>
      <c r="D18" s="13"/>
      <c r="E18" s="14" t="s">
        <v>20</v>
      </c>
      <c r="F18" s="15">
        <f t="shared" si="3"/>
        <v>0</v>
      </c>
    </row>
    <row r="19" spans="1:8">
      <c r="A19" s="11"/>
      <c r="B19" s="11"/>
      <c r="C19" s="12" t="s">
        <v>11</v>
      </c>
      <c r="D19" s="13"/>
      <c r="E19" s="14" t="s">
        <v>20</v>
      </c>
      <c r="F19" s="15">
        <f t="shared" si="3"/>
        <v>0</v>
      </c>
    </row>
    <row r="20" spans="1:8">
      <c r="A20" s="10" t="s">
        <v>29</v>
      </c>
      <c r="B20" s="26" t="s">
        <v>30</v>
      </c>
      <c r="C20" s="35"/>
      <c r="D20" s="16" t="s">
        <v>31</v>
      </c>
      <c r="E20" s="17"/>
      <c r="F20" s="17"/>
    </row>
    <row r="21" spans="1:8">
      <c r="A21" s="18"/>
      <c r="B21" s="39"/>
      <c r="C21" s="35"/>
      <c r="D21" s="8" t="s">
        <v>32</v>
      </c>
      <c r="E21" s="17"/>
      <c r="F21" s="17">
        <f>IF(D21="low",B21*0.2,IF(D21="medium",B21*0.3,IF(D21="high",B21*0.4,IF(D21="s.high",B21*0.6))))</f>
        <v>0</v>
      </c>
    </row>
    <row r="22" spans="1:8">
      <c r="A22" s="18"/>
      <c r="B22" s="39"/>
      <c r="C22" s="35"/>
      <c r="D22" s="19"/>
      <c r="E22" s="20"/>
      <c r="F22" s="17">
        <f>B22*0.9</f>
        <v>0</v>
      </c>
    </row>
    <row r="23" spans="1:8">
      <c r="A23" s="18"/>
      <c r="B23" s="39"/>
      <c r="C23" s="35"/>
      <c r="D23" s="14"/>
      <c r="E23" s="17"/>
      <c r="F23" s="17"/>
    </row>
    <row r="24" spans="1:8">
      <c r="D24" s="27" t="s">
        <v>33</v>
      </c>
      <c r="E24" s="33"/>
      <c r="F24" s="21">
        <f>SUM(F5:F23)</f>
        <v>27.209999999999997</v>
      </c>
    </row>
    <row r="25" spans="1:8">
      <c r="D25" s="2" t="s">
        <v>34</v>
      </c>
      <c r="E25" s="8" t="s">
        <v>35</v>
      </c>
      <c r="F25" s="22">
        <f>IF(C3="g",F24/B3*1000,IF(C3="kg",F24/B3,IF(C3="ml",F24/B3*1000,IF(C3="l",F24/B3,IF(C3="pc/s",F24/B3)))))</f>
        <v>3.4012499999999997</v>
      </c>
    </row>
    <row r="26" spans="1:8">
      <c r="D26" s="2" t="s">
        <v>36</v>
      </c>
      <c r="E26" s="7"/>
      <c r="F26" s="23">
        <f>E26</f>
        <v>0</v>
      </c>
      <c r="G26" s="6" t="s">
        <v>37</v>
      </c>
    </row>
    <row r="27" spans="1:8">
      <c r="D27" s="2" t="s">
        <v>38</v>
      </c>
      <c r="E27" s="7"/>
      <c r="F27" s="23">
        <f>F25*F26</f>
        <v>0</v>
      </c>
      <c r="G27" s="6" t="s">
        <v>39</v>
      </c>
    </row>
    <row r="28" spans="1:8">
      <c r="D28" s="2" t="s">
        <v>40</v>
      </c>
      <c r="E28" s="7"/>
      <c r="F28" s="23">
        <f>E28</f>
        <v>0</v>
      </c>
      <c r="G28" s="6" t="s">
        <v>41</v>
      </c>
    </row>
    <row r="29" spans="1:8">
      <c r="D29" s="2" t="s">
        <v>42</v>
      </c>
      <c r="E29" s="7"/>
      <c r="F29" s="23"/>
      <c r="G29" s="6" t="s">
        <v>43</v>
      </c>
    </row>
    <row r="30" spans="1:8">
      <c r="D30" s="2" t="s">
        <v>44</v>
      </c>
      <c r="E30" s="11"/>
      <c r="F30" s="8">
        <f t="shared" ref="F30:F31" si="4">E30</f>
        <v>0</v>
      </c>
      <c r="G30" s="6" t="s">
        <v>45</v>
      </c>
    </row>
    <row r="31" spans="1:8">
      <c r="D31" s="2" t="s">
        <v>46</v>
      </c>
      <c r="E31" s="11"/>
      <c r="F31" s="8">
        <f t="shared" si="4"/>
        <v>0</v>
      </c>
      <c r="G31" s="6" t="s">
        <v>47</v>
      </c>
    </row>
    <row r="32" spans="1:8"/>
    <row r="33" spans="4:7">
      <c r="D33" s="8" t="s">
        <v>48</v>
      </c>
      <c r="E33" s="8"/>
      <c r="F33" s="8">
        <f>SUM(F27:F32)</f>
        <v>0</v>
      </c>
    </row>
    <row r="34" spans="4:7">
      <c r="D34" s="8" t="s">
        <v>49</v>
      </c>
      <c r="E34" s="8"/>
      <c r="F34" s="24">
        <v>80</v>
      </c>
      <c r="G34" s="6" t="s">
        <v>50</v>
      </c>
    </row>
    <row r="35" spans="4:7">
      <c r="D35" s="8" t="s">
        <v>51</v>
      </c>
      <c r="E35" s="8"/>
      <c r="F35" s="8">
        <f>F34+F33</f>
        <v>80</v>
      </c>
    </row>
    <row r="36" spans="4:7">
      <c r="D36" s="8" t="s">
        <v>52</v>
      </c>
      <c r="E36" s="8"/>
      <c r="F36" s="25">
        <f>F35-F34</f>
        <v>0</v>
      </c>
    </row>
    <row r="37" spans="4:7"/>
    <row r="38" spans="4:7"/>
    <row r="39" spans="4:7"/>
    <row r="40" spans="4:7"/>
    <row r="41" spans="4:7"/>
    <row r="42" spans="4:7"/>
    <row r="43" spans="4:7"/>
    <row r="44" spans="4:7"/>
    <row r="45" spans="4:7"/>
    <row r="46" spans="4:7"/>
    <row r="47" spans="4:7"/>
    <row r="48" spans="4:7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13">
    <mergeCell ref="D24:E24"/>
    <mergeCell ref="A1:F1"/>
    <mergeCell ref="D2:E2"/>
    <mergeCell ref="D3:E3"/>
    <mergeCell ref="G3:H4"/>
    <mergeCell ref="B4:C4"/>
    <mergeCell ref="D4:E4"/>
    <mergeCell ref="D8:E8"/>
    <mergeCell ref="B8:C8"/>
    <mergeCell ref="B20:C20"/>
    <mergeCell ref="B21:C21"/>
    <mergeCell ref="B22:C22"/>
    <mergeCell ref="B23:C23"/>
  </mergeCells>
  <conditionalFormatting sqref="D21">
    <cfRule type="expression" dxfId="2" priority="1">
      <formula>"(low, b21*0.09)"</formula>
    </cfRule>
  </conditionalFormatting>
  <dataValidations count="4">
    <dataValidation type="list" allowBlank="1" sqref="E25" xr:uid="{00000000-0002-0000-0100-000000000000}">
      <formula1>"kg,l,pc"</formula1>
    </dataValidation>
    <dataValidation type="list" allowBlank="1" sqref="C3 C5:C7 C9:C19" xr:uid="{00000000-0002-0000-0100-000001000000}">
      <formula1>"g,kg,ml,l,pc/s"</formula1>
    </dataValidation>
    <dataValidation type="list" allowBlank="1" sqref="E5:E7 E9:E19" xr:uid="{00000000-0002-0000-0100-000002000000}">
      <formula1>"/g,/kg,/ml,/l,/pc"</formula1>
    </dataValidation>
    <dataValidation type="list" allowBlank="1" sqref="D21" xr:uid="{00000000-0002-0000-0100-000003000000}">
      <formula1>"Low,Medium,High,S.High"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I1006"/>
  <sheetViews>
    <sheetView tabSelected="1" workbookViewId="0">
      <selection activeCell="A12" sqref="A12"/>
    </sheetView>
  </sheetViews>
  <sheetFormatPr defaultColWidth="12.5703125" defaultRowHeight="15.75" customHeight="1"/>
  <cols>
    <col min="1" max="1" width="31.140625" customWidth="1"/>
    <col min="2" max="2" width="15.140625" customWidth="1"/>
    <col min="3" max="3" width="6.42578125" customWidth="1"/>
    <col min="4" max="4" width="12.5703125" customWidth="1"/>
    <col min="5" max="5" width="6.42578125" customWidth="1"/>
    <col min="6" max="6" width="12.5703125" customWidth="1"/>
    <col min="8" max="8" width="14.140625" customWidth="1"/>
    <col min="9" max="9" width="9.5703125" customWidth="1"/>
  </cols>
  <sheetData>
    <row r="1" spans="1:9">
      <c r="A1" s="28"/>
      <c r="B1" s="33"/>
      <c r="C1" s="33"/>
      <c r="D1" s="33"/>
      <c r="E1" s="33"/>
      <c r="F1" s="33"/>
      <c r="I1" s="1" t="s">
        <v>1</v>
      </c>
    </row>
    <row r="2" spans="1:9">
      <c r="A2" s="2" t="s">
        <v>2</v>
      </c>
      <c r="B2" s="3">
        <v>44312</v>
      </c>
      <c r="D2" s="27"/>
      <c r="E2" s="33"/>
      <c r="F2" s="5"/>
      <c r="H2" s="4" t="s">
        <v>3</v>
      </c>
      <c r="I2" s="6">
        <v>1</v>
      </c>
    </row>
    <row r="3" spans="1:9">
      <c r="A3" s="2" t="s">
        <v>4</v>
      </c>
      <c r="B3" s="7">
        <v>1</v>
      </c>
      <c r="C3" s="8" t="s">
        <v>5</v>
      </c>
      <c r="D3" s="27"/>
      <c r="E3" s="33"/>
      <c r="F3" s="6"/>
      <c r="G3" s="34" t="s">
        <v>6</v>
      </c>
      <c r="H3" s="33"/>
    </row>
    <row r="4" spans="1:9">
      <c r="A4" s="9" t="s">
        <v>7</v>
      </c>
      <c r="B4" s="26" t="s">
        <v>8</v>
      </c>
      <c r="C4" s="35"/>
      <c r="D4" s="26" t="s">
        <v>9</v>
      </c>
      <c r="E4" s="35"/>
      <c r="F4" s="9" t="s">
        <v>10</v>
      </c>
      <c r="G4" s="33"/>
      <c r="H4" s="33"/>
    </row>
    <row r="5" spans="1:9">
      <c r="A5" s="11" t="s">
        <v>59</v>
      </c>
      <c r="B5" s="11">
        <v>1</v>
      </c>
      <c r="C5" s="12" t="s">
        <v>5</v>
      </c>
      <c r="D5" s="13">
        <v>58.43</v>
      </c>
      <c r="E5" s="14" t="s">
        <v>12</v>
      </c>
      <c r="F5" s="15">
        <f t="shared" ref="F5:F9" si="0">IF(C5="g",B5*(D5/1000),IF(C5="kg",B5*D5,IF(C5="ml",B5*(D5/1000),IF(C5="l",B5*D5,IF(C5="pc/s",B5*D5)))))</f>
        <v>58.43</v>
      </c>
    </row>
    <row r="6" spans="1:9">
      <c r="A6" s="11" t="s">
        <v>73</v>
      </c>
      <c r="B6" s="11">
        <v>1</v>
      </c>
      <c r="C6" s="12" t="s">
        <v>5</v>
      </c>
      <c r="D6" s="13">
        <v>5.93</v>
      </c>
      <c r="E6" s="14" t="s">
        <v>20</v>
      </c>
      <c r="F6" s="15">
        <f t="shared" si="0"/>
        <v>5.93</v>
      </c>
      <c r="G6" s="6">
        <v>1</v>
      </c>
      <c r="H6" s="6" t="s">
        <v>13</v>
      </c>
    </row>
    <row r="7" spans="1:9" ht="12.75">
      <c r="A7" s="11" t="s">
        <v>74</v>
      </c>
      <c r="B7" s="11">
        <v>150</v>
      </c>
      <c r="C7" s="12" t="s">
        <v>11</v>
      </c>
      <c r="D7" s="13">
        <v>70</v>
      </c>
      <c r="E7" s="14" t="s">
        <v>61</v>
      </c>
      <c r="F7" s="15">
        <f t="shared" ref="F7:F10" si="1">IF(C7="g",B7*(D7/1000),IF(C7="kg",B7*D7,IF(C7="ml",B7*(D7/1000),IF(C7="l",B7*D7,IF(C7="pc/s",B7*D7)))))</f>
        <v>10.500000000000002</v>
      </c>
      <c r="G7" s="6"/>
      <c r="H7" s="6"/>
    </row>
    <row r="8" spans="1:9" ht="12.75">
      <c r="A8" s="11" t="s">
        <v>75</v>
      </c>
      <c r="B8" s="11">
        <v>1</v>
      </c>
      <c r="C8" s="12" t="s">
        <v>5</v>
      </c>
      <c r="D8" s="13">
        <v>3.4</v>
      </c>
      <c r="E8" s="14" t="s">
        <v>20</v>
      </c>
      <c r="F8" s="15">
        <f t="shared" si="1"/>
        <v>3.4</v>
      </c>
      <c r="G8" s="6"/>
      <c r="H8" s="6"/>
    </row>
    <row r="9" spans="1:9">
      <c r="A9" s="11"/>
      <c r="B9" s="11"/>
      <c r="C9" s="12" t="s">
        <v>11</v>
      </c>
      <c r="D9" s="13"/>
      <c r="E9" s="14" t="s">
        <v>12</v>
      </c>
      <c r="F9" s="15">
        <f t="shared" si="1"/>
        <v>0</v>
      </c>
      <c r="G9" s="6">
        <v>2</v>
      </c>
      <c r="H9" s="6" t="s">
        <v>14</v>
      </c>
    </row>
    <row r="10" spans="1:9">
      <c r="A10" s="11"/>
      <c r="B10" s="11"/>
      <c r="C10" s="12" t="s">
        <v>11</v>
      </c>
      <c r="D10" s="13"/>
      <c r="E10" s="14" t="s">
        <v>12</v>
      </c>
      <c r="F10" s="15">
        <f t="shared" si="1"/>
        <v>0</v>
      </c>
      <c r="G10" s="6"/>
      <c r="H10" s="6"/>
    </row>
    <row r="11" spans="1:9">
      <c r="A11" s="9" t="s">
        <v>15</v>
      </c>
      <c r="B11" s="36"/>
      <c r="C11" s="35"/>
      <c r="D11" s="37"/>
      <c r="E11" s="38"/>
      <c r="F11" s="15"/>
      <c r="G11" s="6">
        <v>3</v>
      </c>
      <c r="H11" s="6" t="s">
        <v>16</v>
      </c>
    </row>
    <row r="12" spans="1:9">
      <c r="A12" s="11"/>
      <c r="B12" s="11"/>
      <c r="C12" s="12" t="s">
        <v>11</v>
      </c>
      <c r="D12" s="13"/>
      <c r="E12" s="14" t="s">
        <v>12</v>
      </c>
      <c r="F12" s="15">
        <f t="shared" ref="F12:F22" si="2">IF(C12="g",B12*(D12/1000),IF(C12="kg",B12*D12,IF(C12="ml",B12*(D12/1000),IF(C12="l",B12*D12,IF(C12="pc/s",B12*D12)))))</f>
        <v>0</v>
      </c>
      <c r="G12" s="6">
        <v>4</v>
      </c>
      <c r="H12" s="6" t="s">
        <v>19</v>
      </c>
    </row>
    <row r="13" spans="1:9">
      <c r="A13" s="11"/>
      <c r="B13" s="11"/>
      <c r="C13" s="12" t="s">
        <v>11</v>
      </c>
      <c r="D13" s="13"/>
      <c r="E13" s="14" t="s">
        <v>20</v>
      </c>
      <c r="F13" s="15">
        <f t="shared" si="2"/>
        <v>0</v>
      </c>
      <c r="G13" s="6">
        <v>5</v>
      </c>
      <c r="H13" s="6" t="s">
        <v>21</v>
      </c>
    </row>
    <row r="14" spans="1:9">
      <c r="A14" s="11"/>
      <c r="B14" s="11"/>
      <c r="C14" s="12" t="s">
        <v>5</v>
      </c>
      <c r="D14" s="13"/>
      <c r="E14" s="14" t="s">
        <v>20</v>
      </c>
      <c r="F14" s="15">
        <f t="shared" si="2"/>
        <v>0</v>
      </c>
      <c r="H14" s="6" t="s">
        <v>22</v>
      </c>
    </row>
    <row r="15" spans="1:9">
      <c r="A15" s="11"/>
      <c r="B15" s="11"/>
      <c r="C15" s="12" t="s">
        <v>17</v>
      </c>
      <c r="D15" s="13"/>
      <c r="E15" s="14" t="s">
        <v>18</v>
      </c>
      <c r="F15" s="15">
        <f t="shared" si="2"/>
        <v>0</v>
      </c>
      <c r="H15" s="6" t="s">
        <v>23</v>
      </c>
    </row>
    <row r="16" spans="1:9">
      <c r="A16" s="11"/>
      <c r="B16" s="11"/>
      <c r="C16" s="12" t="s">
        <v>5</v>
      </c>
      <c r="D16" s="13"/>
      <c r="E16" s="14" t="s">
        <v>20</v>
      </c>
      <c r="F16" s="15">
        <f t="shared" si="2"/>
        <v>0</v>
      </c>
      <c r="H16" s="6" t="s">
        <v>24</v>
      </c>
    </row>
    <row r="17" spans="1:8">
      <c r="A17" s="11"/>
      <c r="B17" s="11"/>
      <c r="C17" s="12" t="s">
        <v>5</v>
      </c>
      <c r="D17" s="13"/>
      <c r="E17" s="14" t="s">
        <v>20</v>
      </c>
      <c r="F17" s="15">
        <f t="shared" si="2"/>
        <v>0</v>
      </c>
      <c r="G17" s="6">
        <v>6</v>
      </c>
      <c r="H17" s="6" t="s">
        <v>25</v>
      </c>
    </row>
    <row r="18" spans="1:8">
      <c r="A18" s="11"/>
      <c r="B18" s="11"/>
      <c r="C18" s="12" t="s">
        <v>5</v>
      </c>
      <c r="D18" s="13"/>
      <c r="E18" s="14" t="s">
        <v>20</v>
      </c>
      <c r="F18" s="15">
        <f t="shared" si="2"/>
        <v>0</v>
      </c>
      <c r="H18" s="6" t="s">
        <v>26</v>
      </c>
    </row>
    <row r="19" spans="1:8">
      <c r="A19" s="11"/>
      <c r="B19" s="11"/>
      <c r="C19" s="12" t="s">
        <v>5</v>
      </c>
      <c r="D19" s="13"/>
      <c r="E19" s="14" t="s">
        <v>20</v>
      </c>
      <c r="F19" s="15">
        <f t="shared" si="2"/>
        <v>0</v>
      </c>
      <c r="H19" s="6" t="s">
        <v>27</v>
      </c>
    </row>
    <row r="20" spans="1:8">
      <c r="A20" s="11"/>
      <c r="B20" s="11"/>
      <c r="C20" s="12" t="s">
        <v>11</v>
      </c>
      <c r="D20" s="13"/>
      <c r="E20" s="14" t="s">
        <v>20</v>
      </c>
      <c r="F20" s="15">
        <f t="shared" si="2"/>
        <v>0</v>
      </c>
      <c r="G20" s="6">
        <v>7</v>
      </c>
      <c r="H20" s="6" t="s">
        <v>28</v>
      </c>
    </row>
    <row r="21" spans="1:8">
      <c r="A21" s="11"/>
      <c r="B21" s="11"/>
      <c r="C21" s="12" t="s">
        <v>11</v>
      </c>
      <c r="D21" s="13"/>
      <c r="E21" s="14" t="s">
        <v>20</v>
      </c>
      <c r="F21" s="15">
        <f t="shared" si="2"/>
        <v>0</v>
      </c>
    </row>
    <row r="22" spans="1:8">
      <c r="A22" s="11"/>
      <c r="B22" s="11"/>
      <c r="C22" s="12" t="s">
        <v>11</v>
      </c>
      <c r="D22" s="13"/>
      <c r="E22" s="14" t="s">
        <v>20</v>
      </c>
      <c r="F22" s="15">
        <f t="shared" si="2"/>
        <v>0</v>
      </c>
    </row>
    <row r="23" spans="1:8">
      <c r="A23" s="10" t="s">
        <v>29</v>
      </c>
      <c r="B23" s="26" t="s">
        <v>30</v>
      </c>
      <c r="C23" s="35"/>
      <c r="D23" s="16" t="s">
        <v>31</v>
      </c>
      <c r="E23" s="17"/>
      <c r="F23" s="17"/>
    </row>
    <row r="24" spans="1:8">
      <c r="A24" s="18"/>
      <c r="B24" s="39">
        <v>20</v>
      </c>
      <c r="C24" s="35"/>
      <c r="D24" s="8" t="s">
        <v>76</v>
      </c>
      <c r="E24" s="17"/>
      <c r="F24" s="17">
        <f>IF(D24="low",B24*0.2,IF(D24="medium",B24*0.3,IF(D24="high",B24*0.4,IF(D24="s.high",B24*0.6))))</f>
        <v>8</v>
      </c>
    </row>
    <row r="25" spans="1:8">
      <c r="A25" s="18"/>
      <c r="B25" s="39"/>
      <c r="C25" s="35"/>
      <c r="D25" s="19"/>
      <c r="E25" s="20"/>
      <c r="F25" s="17">
        <f>B25*0.9</f>
        <v>0</v>
      </c>
    </row>
    <row r="26" spans="1:8">
      <c r="A26" s="18"/>
      <c r="B26" s="39"/>
      <c r="C26" s="35"/>
      <c r="D26" s="14"/>
      <c r="E26" s="17"/>
      <c r="F26" s="17"/>
    </row>
    <row r="27" spans="1:8">
      <c r="D27" s="27" t="s">
        <v>33</v>
      </c>
      <c r="E27" s="33"/>
      <c r="F27" s="21">
        <f>SUM(F5:F26)</f>
        <v>86.26</v>
      </c>
    </row>
    <row r="28" spans="1:8">
      <c r="D28" s="2" t="s">
        <v>34</v>
      </c>
      <c r="E28" s="8" t="s">
        <v>35</v>
      </c>
      <c r="F28" s="22">
        <f>IF(C3="g",F27/B3*1000,IF(C3="kg",F27/B3,IF(C3="ml",F27/B3*1000,IF(C3="l",F27/B3,IF(C3="pc/s",F27/B3)))))</f>
        <v>86.26</v>
      </c>
    </row>
    <row r="29" spans="1:8">
      <c r="D29" s="2" t="s">
        <v>36</v>
      </c>
      <c r="E29" s="7"/>
      <c r="F29" s="23">
        <f>E29</f>
        <v>0</v>
      </c>
      <c r="G29" s="6" t="s">
        <v>37</v>
      </c>
    </row>
    <row r="30" spans="1:8">
      <c r="D30" s="2" t="s">
        <v>38</v>
      </c>
      <c r="E30" s="7"/>
      <c r="F30" s="23">
        <f>F28*F29</f>
        <v>0</v>
      </c>
      <c r="G30" s="6" t="s">
        <v>39</v>
      </c>
    </row>
    <row r="31" spans="1:8">
      <c r="D31" s="2" t="s">
        <v>40</v>
      </c>
      <c r="E31" s="7"/>
      <c r="F31" s="23">
        <v>10</v>
      </c>
      <c r="G31" s="6" t="s">
        <v>41</v>
      </c>
    </row>
    <row r="32" spans="1:8">
      <c r="D32" s="2" t="s">
        <v>42</v>
      </c>
      <c r="E32" s="7"/>
      <c r="F32" s="23">
        <v>20</v>
      </c>
      <c r="G32" s="6" t="s">
        <v>43</v>
      </c>
    </row>
    <row r="33" spans="4:7">
      <c r="D33" s="2" t="s">
        <v>44</v>
      </c>
      <c r="E33" s="11"/>
      <c r="F33" s="8">
        <f t="shared" ref="F33:F34" si="3">E33</f>
        <v>0</v>
      </c>
      <c r="G33" s="6" t="s">
        <v>45</v>
      </c>
    </row>
    <row r="34" spans="4:7">
      <c r="D34" s="2" t="s">
        <v>46</v>
      </c>
      <c r="E34" s="11"/>
      <c r="F34" s="8">
        <f t="shared" si="3"/>
        <v>0</v>
      </c>
      <c r="G34" s="6" t="s">
        <v>47</v>
      </c>
    </row>
    <row r="35" spans="4:7"/>
    <row r="36" spans="4:7">
      <c r="D36" s="8" t="s">
        <v>48</v>
      </c>
      <c r="E36" s="8"/>
      <c r="F36" s="8">
        <f>SUM(F30:F35)</f>
        <v>30</v>
      </c>
    </row>
    <row r="37" spans="4:7">
      <c r="D37" s="8" t="s">
        <v>49</v>
      </c>
      <c r="E37" s="8"/>
      <c r="F37" s="24">
        <v>80</v>
      </c>
      <c r="G37" s="6" t="s">
        <v>50</v>
      </c>
    </row>
    <row r="38" spans="4:7">
      <c r="D38" s="8" t="s">
        <v>51</v>
      </c>
      <c r="E38" s="8"/>
      <c r="F38" s="8">
        <f>F37+F36</f>
        <v>110</v>
      </c>
    </row>
    <row r="39" spans="4:7">
      <c r="D39" s="8" t="s">
        <v>52</v>
      </c>
      <c r="E39" s="8"/>
      <c r="F39" s="25">
        <f>F38-F37</f>
        <v>30</v>
      </c>
    </row>
    <row r="40" spans="4:7"/>
    <row r="41" spans="4:7"/>
    <row r="42" spans="4:7"/>
    <row r="43" spans="4:7"/>
    <row r="44" spans="4:7"/>
    <row r="45" spans="4:7"/>
    <row r="46" spans="4:7"/>
    <row r="47" spans="4:7"/>
    <row r="48" spans="4:7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</sheetData>
  <mergeCells count="13">
    <mergeCell ref="D27:E27"/>
    <mergeCell ref="A1:F1"/>
    <mergeCell ref="D2:E2"/>
    <mergeCell ref="D3:E3"/>
    <mergeCell ref="G3:H4"/>
    <mergeCell ref="B4:C4"/>
    <mergeCell ref="D4:E4"/>
    <mergeCell ref="D11:E11"/>
    <mergeCell ref="B11:C11"/>
    <mergeCell ref="B23:C23"/>
    <mergeCell ref="B24:C24"/>
    <mergeCell ref="B25:C25"/>
    <mergeCell ref="B26:C26"/>
  </mergeCells>
  <conditionalFormatting sqref="D24">
    <cfRule type="expression" dxfId="1" priority="1">
      <formula>"(low, b21*0.09)"</formula>
    </cfRule>
  </conditionalFormatting>
  <dataValidations count="4">
    <dataValidation type="list" allowBlank="1" sqref="E28" xr:uid="{00000000-0002-0000-0200-000000000000}">
      <formula1>"kg,l,pc"</formula1>
    </dataValidation>
    <dataValidation type="list" allowBlank="1" sqref="C3 C12:C22 C5:C10" xr:uid="{00000000-0002-0000-0200-000001000000}">
      <formula1>"g,kg,ml,l,pc/s"</formula1>
    </dataValidation>
    <dataValidation type="list" allowBlank="1" sqref="E12:E22 E5:E10" xr:uid="{00000000-0002-0000-0200-000002000000}">
      <formula1>"/g,/kg,/ml,/l,/pc"</formula1>
    </dataValidation>
    <dataValidation type="list" allowBlank="1" sqref="D24" xr:uid="{00000000-0002-0000-0200-000003000000}">
      <formula1>"Low,Medium,High,S.High"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I1003"/>
  <sheetViews>
    <sheetView workbookViewId="0">
      <selection activeCell="H24" sqref="H24"/>
    </sheetView>
  </sheetViews>
  <sheetFormatPr defaultColWidth="12.5703125" defaultRowHeight="15.75" customHeight="1"/>
  <cols>
    <col min="1" max="1" width="31.140625" customWidth="1"/>
    <col min="2" max="2" width="15.140625" customWidth="1"/>
    <col min="3" max="3" width="6.42578125" customWidth="1"/>
    <col min="4" max="4" width="12.5703125" customWidth="1"/>
    <col min="5" max="5" width="6.42578125" customWidth="1"/>
    <col min="6" max="6" width="12.5703125" customWidth="1"/>
    <col min="9" max="9" width="9.5703125" customWidth="1"/>
  </cols>
  <sheetData>
    <row r="1" spans="1:9">
      <c r="A1" s="28" t="s">
        <v>77</v>
      </c>
      <c r="B1" s="33"/>
      <c r="C1" s="33"/>
      <c r="D1" s="33"/>
      <c r="E1" s="33"/>
      <c r="F1" s="33"/>
      <c r="I1" s="1" t="s">
        <v>1</v>
      </c>
    </row>
    <row r="2" spans="1:9">
      <c r="A2" s="2" t="s">
        <v>2</v>
      </c>
      <c r="B2" s="3">
        <v>44312</v>
      </c>
      <c r="D2" s="27"/>
      <c r="E2" s="33"/>
      <c r="F2" s="5"/>
      <c r="H2" s="4" t="s">
        <v>3</v>
      </c>
      <c r="I2" s="6">
        <v>1</v>
      </c>
    </row>
    <row r="3" spans="1:9">
      <c r="A3" s="2" t="s">
        <v>4</v>
      </c>
      <c r="B3" s="7">
        <v>40</v>
      </c>
      <c r="C3" s="8" t="s">
        <v>5</v>
      </c>
      <c r="D3" s="27"/>
      <c r="E3" s="33"/>
      <c r="F3" s="6"/>
    </row>
    <row r="4" spans="1:9">
      <c r="A4" s="9" t="s">
        <v>7</v>
      </c>
      <c r="B4" s="26" t="s">
        <v>8</v>
      </c>
      <c r="C4" s="35"/>
      <c r="D4" s="26" t="s">
        <v>9</v>
      </c>
      <c r="E4" s="35"/>
      <c r="F4" s="9" t="s">
        <v>10</v>
      </c>
    </row>
    <row r="5" spans="1:9">
      <c r="A5" s="11" t="s">
        <v>78</v>
      </c>
      <c r="B5" s="11">
        <v>281</v>
      </c>
      <c r="C5" s="12" t="s">
        <v>11</v>
      </c>
      <c r="D5" s="13">
        <v>55</v>
      </c>
      <c r="E5" s="14" t="s">
        <v>12</v>
      </c>
      <c r="F5" s="15">
        <f t="shared" ref="F5:F7" si="0">IF(C5="g",B5*(D5/1000),IF(C5="kg",B5*D5,IF(C5="ml",B5*(D5/1000),IF(C5="l",B5*D5,IF(C5="pc/s",B5*D5)))))</f>
        <v>15.455</v>
      </c>
    </row>
    <row r="6" spans="1:9">
      <c r="A6" s="11" t="s">
        <v>79</v>
      </c>
      <c r="B6" s="11">
        <v>150</v>
      </c>
      <c r="C6" s="12" t="s">
        <v>11</v>
      </c>
      <c r="D6" s="13">
        <v>60</v>
      </c>
      <c r="E6" s="14" t="s">
        <v>12</v>
      </c>
      <c r="F6" s="15">
        <f t="shared" si="0"/>
        <v>9</v>
      </c>
    </row>
    <row r="7" spans="1:9">
      <c r="A7" s="11" t="s">
        <v>80</v>
      </c>
      <c r="B7" s="11">
        <v>150</v>
      </c>
      <c r="C7" s="12" t="s">
        <v>11</v>
      </c>
      <c r="D7" s="13">
        <v>60</v>
      </c>
      <c r="E7" s="14" t="s">
        <v>12</v>
      </c>
      <c r="F7" s="15">
        <f t="shared" si="0"/>
        <v>9</v>
      </c>
    </row>
    <row r="8" spans="1:9">
      <c r="A8" s="9" t="s">
        <v>15</v>
      </c>
      <c r="B8" s="36"/>
      <c r="C8" s="35"/>
      <c r="D8" s="37"/>
      <c r="E8" s="38"/>
      <c r="F8" s="15"/>
    </row>
    <row r="9" spans="1:9">
      <c r="A9" s="11" t="s">
        <v>81</v>
      </c>
      <c r="B9" s="11">
        <v>5</v>
      </c>
      <c r="C9" s="12" t="s">
        <v>17</v>
      </c>
      <c r="D9" s="13">
        <v>750</v>
      </c>
      <c r="E9" s="14" t="s">
        <v>18</v>
      </c>
      <c r="F9" s="15">
        <f t="shared" ref="F9:F19" si="1">IF(C9="g",B9*(D9/1000),IF(C9="kg",B9*D9,IF(C9="ml",B9*(D9/1000),IF(C9="l",B9*D9,IF(C9="pc/s",B9*D9)))))</f>
        <v>3.75</v>
      </c>
    </row>
    <row r="10" spans="1:9">
      <c r="A10" s="11" t="s">
        <v>82</v>
      </c>
      <c r="B10" s="11">
        <v>2</v>
      </c>
      <c r="C10" s="12" t="s">
        <v>5</v>
      </c>
      <c r="D10" s="13">
        <v>9</v>
      </c>
      <c r="E10" s="14" t="s">
        <v>20</v>
      </c>
      <c r="F10" s="15">
        <f t="shared" si="1"/>
        <v>18</v>
      </c>
    </row>
    <row r="11" spans="1:9">
      <c r="A11" s="11" t="s">
        <v>83</v>
      </c>
      <c r="B11" s="11">
        <v>350</v>
      </c>
      <c r="C11" s="12" t="s">
        <v>11</v>
      </c>
      <c r="D11" s="13">
        <v>285</v>
      </c>
      <c r="E11" s="14" t="s">
        <v>12</v>
      </c>
      <c r="F11" s="15">
        <f t="shared" si="1"/>
        <v>99.749999999999986</v>
      </c>
    </row>
    <row r="12" spans="1:9">
      <c r="A12" s="11" t="s">
        <v>84</v>
      </c>
      <c r="B12" s="11">
        <v>1</v>
      </c>
      <c r="C12" s="12" t="s">
        <v>5</v>
      </c>
      <c r="D12" s="13">
        <v>3</v>
      </c>
      <c r="E12" s="14" t="s">
        <v>20</v>
      </c>
      <c r="F12" s="15">
        <f t="shared" si="1"/>
        <v>3</v>
      </c>
    </row>
    <row r="13" spans="1:9">
      <c r="A13" s="11" t="s">
        <v>85</v>
      </c>
      <c r="B13" s="11">
        <v>1</v>
      </c>
      <c r="C13" s="12" t="s">
        <v>5</v>
      </c>
      <c r="D13" s="13">
        <v>50</v>
      </c>
      <c r="E13" s="14" t="s">
        <v>20</v>
      </c>
      <c r="F13" s="15">
        <f t="shared" si="1"/>
        <v>50</v>
      </c>
    </row>
    <row r="14" spans="1:9">
      <c r="A14" s="11" t="s">
        <v>86</v>
      </c>
      <c r="B14" s="11">
        <v>1</v>
      </c>
      <c r="C14" s="12" t="s">
        <v>5</v>
      </c>
      <c r="D14" s="13">
        <v>5</v>
      </c>
      <c r="E14" s="14" t="s">
        <v>20</v>
      </c>
      <c r="F14" s="15">
        <f t="shared" si="1"/>
        <v>5</v>
      </c>
    </row>
    <row r="15" spans="1:9">
      <c r="A15" s="11"/>
      <c r="B15" s="11"/>
      <c r="C15" s="12" t="s">
        <v>5</v>
      </c>
      <c r="D15" s="13"/>
      <c r="E15" s="14" t="s">
        <v>20</v>
      </c>
      <c r="F15" s="15">
        <f t="shared" si="1"/>
        <v>0</v>
      </c>
    </row>
    <row r="16" spans="1:9">
      <c r="A16" s="11" t="s">
        <v>87</v>
      </c>
      <c r="B16" s="11">
        <v>1</v>
      </c>
      <c r="C16" s="12" t="s">
        <v>5</v>
      </c>
      <c r="D16" s="13">
        <v>1</v>
      </c>
      <c r="E16" s="14" t="s">
        <v>20</v>
      </c>
      <c r="F16" s="15">
        <f t="shared" si="1"/>
        <v>1</v>
      </c>
    </row>
    <row r="17" spans="1:6">
      <c r="A17" s="11"/>
      <c r="B17" s="11"/>
      <c r="C17" s="12" t="s">
        <v>11</v>
      </c>
      <c r="D17" s="13"/>
      <c r="E17" s="14" t="s">
        <v>20</v>
      </c>
      <c r="F17" s="15">
        <f t="shared" si="1"/>
        <v>0</v>
      </c>
    </row>
    <row r="18" spans="1:6">
      <c r="A18" s="11"/>
      <c r="B18" s="11"/>
      <c r="C18" s="12" t="s">
        <v>11</v>
      </c>
      <c r="D18" s="13"/>
      <c r="E18" s="14" t="s">
        <v>20</v>
      </c>
      <c r="F18" s="15">
        <f t="shared" si="1"/>
        <v>0</v>
      </c>
    </row>
    <row r="19" spans="1:6">
      <c r="A19" s="11"/>
      <c r="B19" s="11"/>
      <c r="C19" s="12" t="s">
        <v>11</v>
      </c>
      <c r="D19" s="13"/>
      <c r="E19" s="14" t="s">
        <v>20</v>
      </c>
      <c r="F19" s="15">
        <f t="shared" si="1"/>
        <v>0</v>
      </c>
    </row>
    <row r="20" spans="1:6">
      <c r="A20" s="10" t="s">
        <v>29</v>
      </c>
      <c r="B20" s="26" t="s">
        <v>30</v>
      </c>
      <c r="C20" s="35"/>
      <c r="D20" s="16" t="s">
        <v>31</v>
      </c>
      <c r="E20" s="17"/>
      <c r="F20" s="17"/>
    </row>
    <row r="21" spans="1:6">
      <c r="A21" s="18"/>
      <c r="B21" s="39"/>
      <c r="C21" s="35"/>
      <c r="D21" s="8" t="s">
        <v>32</v>
      </c>
      <c r="E21" s="17"/>
      <c r="F21" s="17">
        <f>IF(D21="low",B21*0.2,IF(D21="medium",B21*0.3,IF(D21="high",B21*0.4,IF(D21="s.high",B21*0.6))))</f>
        <v>0</v>
      </c>
    </row>
    <row r="22" spans="1:6">
      <c r="A22" s="18"/>
      <c r="B22" s="39"/>
      <c r="C22" s="35"/>
      <c r="D22" s="19"/>
      <c r="E22" s="20"/>
      <c r="F22" s="17">
        <f>B22*0.9</f>
        <v>0</v>
      </c>
    </row>
    <row r="23" spans="1:6">
      <c r="A23" s="18"/>
      <c r="B23" s="39"/>
      <c r="C23" s="35"/>
      <c r="D23" s="14"/>
      <c r="E23" s="17"/>
      <c r="F23" s="17"/>
    </row>
    <row r="24" spans="1:6">
      <c r="D24" s="27" t="s">
        <v>33</v>
      </c>
      <c r="E24" s="33"/>
      <c r="F24" s="21">
        <f>SUM(F5:F23)</f>
        <v>213.95499999999998</v>
      </c>
    </row>
    <row r="25" spans="1:6">
      <c r="D25" s="2" t="s">
        <v>34</v>
      </c>
      <c r="E25" s="8" t="s">
        <v>35</v>
      </c>
      <c r="F25" s="22">
        <f>IF(C3="g",F24/B3*1000,IF(C3="kg",F24/B3,IF(C3="ml",F24/B3*1000,IF(C3="l",F24/B3,IF(C3="pc/s",F24/B3)))))</f>
        <v>5.3488749999999996</v>
      </c>
    </row>
    <row r="26" spans="1:6">
      <c r="D26" s="2" t="s">
        <v>36</v>
      </c>
      <c r="E26" s="7">
        <v>10</v>
      </c>
      <c r="F26" s="23">
        <f>E26</f>
        <v>10</v>
      </c>
    </row>
    <row r="27" spans="1:6">
      <c r="D27" s="2" t="s">
        <v>38</v>
      </c>
      <c r="E27" s="7"/>
      <c r="F27" s="23">
        <f>F25*F26</f>
        <v>53.488749999999996</v>
      </c>
    </row>
    <row r="28" spans="1:6">
      <c r="D28" s="2" t="s">
        <v>40</v>
      </c>
      <c r="E28" s="7">
        <v>15</v>
      </c>
      <c r="F28" s="23">
        <f>E28</f>
        <v>15</v>
      </c>
    </row>
    <row r="29" spans="1:6">
      <c r="D29" s="2" t="s">
        <v>42</v>
      </c>
      <c r="E29" s="7">
        <v>20</v>
      </c>
      <c r="F29" s="23">
        <v>20</v>
      </c>
    </row>
    <row r="30" spans="1:6">
      <c r="D30" s="2" t="s">
        <v>44</v>
      </c>
      <c r="E30" s="11">
        <v>5</v>
      </c>
      <c r="F30" s="8">
        <f t="shared" ref="F30:F31" si="2">E30</f>
        <v>5</v>
      </c>
    </row>
    <row r="31" spans="1:6">
      <c r="D31" s="2" t="s">
        <v>46</v>
      </c>
      <c r="E31" s="11">
        <v>5</v>
      </c>
      <c r="F31" s="8">
        <f t="shared" si="2"/>
        <v>5</v>
      </c>
    </row>
    <row r="32" spans="1:6"/>
    <row r="33" spans="4:6">
      <c r="D33" s="8" t="s">
        <v>48</v>
      </c>
      <c r="E33" s="8"/>
      <c r="F33" s="8">
        <f>SUM(F27:F32)</f>
        <v>98.488749999999996</v>
      </c>
    </row>
    <row r="34" spans="4:6">
      <c r="D34" s="8" t="s">
        <v>49</v>
      </c>
      <c r="E34" s="8"/>
      <c r="F34" s="24">
        <v>80</v>
      </c>
    </row>
    <row r="35" spans="4:6">
      <c r="D35" s="8" t="s">
        <v>51</v>
      </c>
      <c r="E35" s="8"/>
      <c r="F35" s="8">
        <f>F34+F33</f>
        <v>178.48874999999998</v>
      </c>
    </row>
    <row r="36" spans="4:6">
      <c r="D36" s="8" t="s">
        <v>52</v>
      </c>
      <c r="E36" s="8"/>
      <c r="F36" s="25">
        <f>F35-F34</f>
        <v>98.488749999999982</v>
      </c>
    </row>
    <row r="37" spans="4:6"/>
    <row r="38" spans="4:6"/>
    <row r="39" spans="4:6"/>
    <row r="40" spans="4:6"/>
    <row r="41" spans="4:6"/>
    <row r="42" spans="4:6"/>
    <row r="43" spans="4:6"/>
    <row r="44" spans="4:6"/>
    <row r="45" spans="4:6"/>
    <row r="46" spans="4:6"/>
    <row r="47" spans="4:6"/>
    <row r="48" spans="4:6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12">
    <mergeCell ref="B8:C8"/>
    <mergeCell ref="D8:E8"/>
    <mergeCell ref="A1:F1"/>
    <mergeCell ref="D2:E2"/>
    <mergeCell ref="D3:E3"/>
    <mergeCell ref="B4:C4"/>
    <mergeCell ref="D4:E4"/>
    <mergeCell ref="B20:C20"/>
    <mergeCell ref="B21:C21"/>
    <mergeCell ref="B22:C22"/>
    <mergeCell ref="B23:C23"/>
    <mergeCell ref="D24:E24"/>
  </mergeCells>
  <conditionalFormatting sqref="D21">
    <cfRule type="expression" dxfId="0" priority="1">
      <formula>"(low, b21*0.09)"</formula>
    </cfRule>
  </conditionalFormatting>
  <dataValidations count="4">
    <dataValidation type="list" allowBlank="1" sqref="E25" xr:uid="{00000000-0002-0000-0300-000000000000}">
      <formula1>"kg,l,pc"</formula1>
    </dataValidation>
    <dataValidation type="list" allowBlank="1" sqref="C3 C5:C7 C9:C19" xr:uid="{00000000-0002-0000-0300-000001000000}">
      <formula1>"g,kg,ml,l,pc/s"</formula1>
    </dataValidation>
    <dataValidation type="list" allowBlank="1" sqref="E5:E7 E9:E19" xr:uid="{00000000-0002-0000-0300-000002000000}">
      <formula1>"/g,/kg,/ml,/l,/pc"</formula1>
    </dataValidation>
    <dataValidation type="list" allowBlank="1" sqref="D21" xr:uid="{00000000-0002-0000-0300-000003000000}">
      <formula1>"Low,Medium,High,S.High"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9502-A619-4422-8655-5719142DCF14}">
  <dimension ref="A1:N13"/>
  <sheetViews>
    <sheetView workbookViewId="0">
      <selection activeCell="A3" sqref="A3"/>
    </sheetView>
  </sheetViews>
  <sheetFormatPr defaultRowHeight="12.75"/>
  <cols>
    <col min="1" max="1" width="15.7109375" customWidth="1"/>
  </cols>
  <sheetData>
    <row r="1" spans="1:14">
      <c r="A1" t="s">
        <v>88</v>
      </c>
      <c r="F1" t="s">
        <v>89</v>
      </c>
      <c r="J1" t="s">
        <v>90</v>
      </c>
      <c r="N1" t="s">
        <v>91</v>
      </c>
    </row>
    <row r="2" spans="1:14">
      <c r="A2" t="s">
        <v>92</v>
      </c>
      <c r="E2" t="s">
        <v>93</v>
      </c>
      <c r="F2" t="s">
        <v>94</v>
      </c>
      <c r="J2" t="s">
        <v>95</v>
      </c>
      <c r="N2" t="s">
        <v>96</v>
      </c>
    </row>
    <row r="3" spans="1:14">
      <c r="A3" t="s">
        <v>97</v>
      </c>
      <c r="E3" t="s">
        <v>98</v>
      </c>
      <c r="F3" t="s">
        <v>99</v>
      </c>
      <c r="J3" t="s">
        <v>100</v>
      </c>
      <c r="N3" t="s">
        <v>101</v>
      </c>
    </row>
    <row r="4" spans="1:14">
      <c r="A4" t="s">
        <v>102</v>
      </c>
      <c r="E4" t="s">
        <v>55</v>
      </c>
      <c r="F4" t="s">
        <v>103</v>
      </c>
      <c r="J4" t="s">
        <v>104</v>
      </c>
      <c r="N4" t="s">
        <v>105</v>
      </c>
    </row>
    <row r="5" spans="1:14">
      <c r="A5" t="s">
        <v>106</v>
      </c>
      <c r="E5" t="s">
        <v>107</v>
      </c>
      <c r="F5" t="s">
        <v>108</v>
      </c>
      <c r="J5" t="s">
        <v>109</v>
      </c>
      <c r="N5" t="s">
        <v>110</v>
      </c>
    </row>
    <row r="6" spans="1:14">
      <c r="A6" t="s">
        <v>111</v>
      </c>
      <c r="E6" t="s">
        <v>112</v>
      </c>
      <c r="F6" t="s">
        <v>108</v>
      </c>
      <c r="J6" t="s">
        <v>113</v>
      </c>
      <c r="N6" t="s">
        <v>114</v>
      </c>
    </row>
    <row r="7" spans="1:14">
      <c r="A7" t="s">
        <v>115</v>
      </c>
      <c r="J7" t="s">
        <v>116</v>
      </c>
      <c r="N7" t="s">
        <v>117</v>
      </c>
    </row>
    <row r="8" spans="1:14">
      <c r="A8" t="s">
        <v>118</v>
      </c>
      <c r="E8" t="s">
        <v>119</v>
      </c>
      <c r="J8" t="s">
        <v>120</v>
      </c>
    </row>
    <row r="9" spans="1:14">
      <c r="E9" t="s">
        <v>54</v>
      </c>
      <c r="G9" t="s">
        <v>121</v>
      </c>
      <c r="J9" t="s">
        <v>122</v>
      </c>
    </row>
    <row r="10" spans="1:14">
      <c r="E10" t="s">
        <v>123</v>
      </c>
      <c r="J10" t="s">
        <v>124</v>
      </c>
    </row>
    <row r="11" spans="1:14">
      <c r="E11" t="s">
        <v>125</v>
      </c>
    </row>
    <row r="12" spans="1:14">
      <c r="E12" t="s">
        <v>107</v>
      </c>
      <c r="G12" t="s">
        <v>126</v>
      </c>
    </row>
    <row r="13" spans="1:14">
      <c r="E13" t="s">
        <v>127</v>
      </c>
      <c r="G1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Anunciado, Suiluj Louis (Student)</cp:lastModifiedBy>
  <cp:revision/>
  <dcterms:created xsi:type="dcterms:W3CDTF">2024-12-16T16:45:57Z</dcterms:created>
  <dcterms:modified xsi:type="dcterms:W3CDTF">2024-12-16T16:45:57Z</dcterms:modified>
  <cp:category/>
  <cp:contentStatus/>
</cp:coreProperties>
</file>