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7307dcfacde399/Documents/"/>
    </mc:Choice>
  </mc:AlternateContent>
  <xr:revisionPtr revIDLastSave="735" documentId="13_ncr:1_{EA944210-7B37-48A5-A531-DE5E2F4D669F}" xr6:coauthVersionLast="47" xr6:coauthVersionMax="47" xr10:uidLastSave="{DF82F21C-8E7B-4FC6-A1DF-FBD672128D2F}"/>
  <bookViews>
    <workbookView xWindow="-98" yWindow="-98" windowWidth="19396" windowHeight="11596" xr2:uid="{B9857001-AF99-432C-87C8-88230B376CA4}"/>
  </bookViews>
  <sheets>
    <sheet name="3 Statement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51" i="1"/>
  <c r="G22" i="1"/>
  <c r="G101" i="1"/>
  <c r="H101" i="1"/>
  <c r="K103" i="1"/>
  <c r="J103" i="1"/>
  <c r="I103" i="1"/>
  <c r="H103" i="1"/>
  <c r="G103" i="1"/>
  <c r="K100" i="1"/>
  <c r="J100" i="1"/>
  <c r="I100" i="1"/>
  <c r="H100" i="1"/>
  <c r="G100" i="1"/>
  <c r="K102" i="1"/>
  <c r="J102" i="1"/>
  <c r="I102" i="1"/>
  <c r="H102" i="1"/>
  <c r="G102" i="1"/>
  <c r="K101" i="1"/>
  <c r="J101" i="1"/>
  <c r="I101" i="1"/>
  <c r="K99" i="1"/>
  <c r="J99" i="1"/>
  <c r="I99" i="1"/>
  <c r="H99" i="1"/>
  <c r="G99" i="1"/>
  <c r="K97" i="1"/>
  <c r="J97" i="1"/>
  <c r="I97" i="1"/>
  <c r="H97" i="1"/>
  <c r="G97" i="1"/>
  <c r="G73" i="1"/>
  <c r="H71" i="1" s="1"/>
  <c r="H73" i="1" s="1"/>
  <c r="I71" i="1" s="1"/>
  <c r="I73" i="1" s="1"/>
  <c r="J71" i="1" s="1"/>
  <c r="J73" i="1" s="1"/>
  <c r="K71" i="1" s="1"/>
  <c r="K73" i="1" s="1"/>
  <c r="K57" i="1" s="1"/>
  <c r="G67" i="1"/>
  <c r="G69" i="1" s="1"/>
  <c r="F60" i="1"/>
  <c r="E60" i="1"/>
  <c r="D60" i="1"/>
  <c r="G52" i="1"/>
  <c r="F49" i="1"/>
  <c r="F54" i="1" s="1"/>
  <c r="E49" i="1"/>
  <c r="E54" i="1" s="1"/>
  <c r="D49" i="1"/>
  <c r="D54" i="1" s="1"/>
  <c r="F42" i="1"/>
  <c r="E42" i="1"/>
  <c r="D42" i="1"/>
  <c r="H67" i="1" l="1"/>
  <c r="H69" i="1" s="1"/>
  <c r="G56" i="1"/>
  <c r="H57" i="1"/>
  <c r="G57" i="1"/>
  <c r="I57" i="1"/>
  <c r="J57" i="1"/>
  <c r="E62" i="1"/>
  <c r="H52" i="1"/>
  <c r="D62" i="1"/>
  <c r="F62" i="1"/>
  <c r="F38" i="1"/>
  <c r="F44" i="1" s="1"/>
  <c r="F63" i="1" s="1"/>
  <c r="E38" i="1"/>
  <c r="E44" i="1" s="1"/>
  <c r="E63" i="1" s="1"/>
  <c r="D38" i="1"/>
  <c r="D44" i="1" s="1"/>
  <c r="D63" i="1" s="1"/>
  <c r="E9" i="1"/>
  <c r="E13" i="1" s="1"/>
  <c r="F9" i="1"/>
  <c r="F13" i="1" s="1"/>
  <c r="F16" i="1" s="1"/>
  <c r="D9" i="1"/>
  <c r="D13" i="1" s="1"/>
  <c r="D16" i="1" s="1"/>
  <c r="F22" i="1"/>
  <c r="E22" i="1"/>
  <c r="D22" i="1"/>
  <c r="D21" i="1"/>
  <c r="E21" i="1"/>
  <c r="F21" i="1"/>
  <c r="E20" i="1"/>
  <c r="F20" i="1"/>
  <c r="E3" i="1"/>
  <c r="F3" i="1" s="1"/>
  <c r="G3" i="1" s="1"/>
  <c r="H3" i="1" s="1"/>
  <c r="I3" i="1" s="1"/>
  <c r="J3" i="1" s="1"/>
  <c r="K3" i="1" s="1"/>
  <c r="H56" i="1" l="1"/>
  <c r="I67" i="1"/>
  <c r="I69" i="1" s="1"/>
  <c r="E64" i="1"/>
  <c r="F64" i="1"/>
  <c r="D64" i="1"/>
  <c r="I52" i="1"/>
  <c r="H22" i="1"/>
  <c r="I22" i="1" s="1"/>
  <c r="H21" i="1"/>
  <c r="I21" i="1" s="1"/>
  <c r="J21" i="1" s="1"/>
  <c r="K21" i="1" s="1"/>
  <c r="E16" i="1"/>
  <c r="E23" i="1"/>
  <c r="D23" i="1"/>
  <c r="F23" i="1"/>
  <c r="I56" i="1" l="1"/>
  <c r="J67" i="1"/>
  <c r="J69" i="1" s="1"/>
  <c r="J52" i="1"/>
  <c r="G48" i="1"/>
  <c r="G47" i="1"/>
  <c r="G30" i="1"/>
  <c r="G94" i="1" s="1"/>
  <c r="G29" i="1"/>
  <c r="G35" i="1"/>
  <c r="G27" i="1"/>
  <c r="G93" i="1" s="1"/>
  <c r="G26" i="1"/>
  <c r="H20" i="1"/>
  <c r="I20" i="1" s="1"/>
  <c r="J20" i="1" s="1"/>
  <c r="K20" i="1" s="1"/>
  <c r="G37" i="1"/>
  <c r="G6" i="1"/>
  <c r="G8" i="1" s="1"/>
  <c r="G23" i="1"/>
  <c r="H23" i="1" s="1"/>
  <c r="J22" i="1"/>
  <c r="G89" i="1" l="1"/>
  <c r="G90" i="1"/>
  <c r="G95" i="1"/>
  <c r="G87" i="1"/>
  <c r="H27" i="1"/>
  <c r="G84" i="1"/>
  <c r="G85" i="1"/>
  <c r="J56" i="1"/>
  <c r="K67" i="1"/>
  <c r="K69" i="1" s="1"/>
  <c r="K56" i="1" s="1"/>
  <c r="K52" i="1"/>
  <c r="G41" i="1"/>
  <c r="H30" i="1"/>
  <c r="H47" i="1"/>
  <c r="H29" i="1"/>
  <c r="I29" i="1" s="1"/>
  <c r="J29" i="1" s="1"/>
  <c r="K29" i="1" s="1"/>
  <c r="H37" i="1"/>
  <c r="H87" i="1" s="1"/>
  <c r="H48" i="1"/>
  <c r="H35" i="1"/>
  <c r="H26" i="1"/>
  <c r="G40" i="1"/>
  <c r="G7" i="1"/>
  <c r="G24" i="1" s="1"/>
  <c r="H6" i="1"/>
  <c r="H8" i="1" s="1"/>
  <c r="I23" i="1"/>
  <c r="K22" i="1"/>
  <c r="I30" i="1" l="1"/>
  <c r="H94" i="1"/>
  <c r="H90" i="1"/>
  <c r="I27" i="1"/>
  <c r="H93" i="1"/>
  <c r="H89" i="1"/>
  <c r="I47" i="1"/>
  <c r="I89" i="1" s="1"/>
  <c r="I26" i="1"/>
  <c r="H84" i="1"/>
  <c r="I35" i="1"/>
  <c r="J35" i="1" s="1"/>
  <c r="I48" i="1"/>
  <c r="I37" i="1"/>
  <c r="H85" i="1"/>
  <c r="G42" i="1"/>
  <c r="G36" i="1"/>
  <c r="G46" i="1"/>
  <c r="H41" i="1"/>
  <c r="G9" i="1"/>
  <c r="G13" i="1" s="1"/>
  <c r="G15" i="1" s="1"/>
  <c r="G16" i="1" s="1"/>
  <c r="I6" i="1"/>
  <c r="J6" i="1" s="1"/>
  <c r="H40" i="1"/>
  <c r="H7" i="1"/>
  <c r="H24" i="1" s="1"/>
  <c r="J23" i="1"/>
  <c r="I85" i="1" l="1"/>
  <c r="H95" i="1"/>
  <c r="I41" i="1"/>
  <c r="I90" i="1"/>
  <c r="J27" i="1"/>
  <c r="I93" i="1"/>
  <c r="G88" i="1"/>
  <c r="J30" i="1"/>
  <c r="I94" i="1"/>
  <c r="J37" i="1"/>
  <c r="J87" i="1" s="1"/>
  <c r="J48" i="1"/>
  <c r="J47" i="1"/>
  <c r="J89" i="1" s="1"/>
  <c r="G86" i="1"/>
  <c r="J85" i="1"/>
  <c r="G77" i="1"/>
  <c r="G79" i="1" s="1"/>
  <c r="G83" i="1"/>
  <c r="I87" i="1"/>
  <c r="J26" i="1"/>
  <c r="I84" i="1"/>
  <c r="H36" i="1"/>
  <c r="G49" i="1"/>
  <c r="H46" i="1"/>
  <c r="H88" i="1" s="1"/>
  <c r="I40" i="1"/>
  <c r="H42" i="1"/>
  <c r="I7" i="1"/>
  <c r="I24" i="1" s="1"/>
  <c r="I8" i="1"/>
  <c r="H9" i="1"/>
  <c r="H13" i="1" s="1"/>
  <c r="H15" i="1" s="1"/>
  <c r="H16" i="1" s="1"/>
  <c r="K6" i="1"/>
  <c r="J8" i="1"/>
  <c r="J7" i="1"/>
  <c r="K35" i="1"/>
  <c r="K85" i="1" s="1"/>
  <c r="K23" i="1"/>
  <c r="I95" i="1" l="1"/>
  <c r="G91" i="1"/>
  <c r="K27" i="1"/>
  <c r="K93" i="1" s="1"/>
  <c r="J93" i="1"/>
  <c r="J90" i="1"/>
  <c r="K30" i="1"/>
  <c r="K94" i="1" s="1"/>
  <c r="J94" i="1"/>
  <c r="J41" i="1"/>
  <c r="K47" i="1"/>
  <c r="K89" i="1" s="1"/>
  <c r="H76" i="1"/>
  <c r="G59" i="1"/>
  <c r="G60" i="1" s="1"/>
  <c r="H77" i="1"/>
  <c r="H83" i="1"/>
  <c r="K48" i="1"/>
  <c r="K90" i="1" s="1"/>
  <c r="H86" i="1"/>
  <c r="K26" i="1"/>
  <c r="K84" i="1" s="1"/>
  <c r="J84" i="1"/>
  <c r="K37" i="1"/>
  <c r="K87" i="1" s="1"/>
  <c r="I36" i="1"/>
  <c r="J40" i="1"/>
  <c r="I42" i="1"/>
  <c r="J24" i="1"/>
  <c r="I46" i="1"/>
  <c r="H49" i="1"/>
  <c r="I9" i="1"/>
  <c r="I13" i="1" s="1"/>
  <c r="I15" i="1" s="1"/>
  <c r="I16" i="1" s="1"/>
  <c r="J9" i="1"/>
  <c r="J13" i="1" s="1"/>
  <c r="K8" i="1"/>
  <c r="K7" i="1"/>
  <c r="K24" i="1" s="1"/>
  <c r="G106" i="1" l="1"/>
  <c r="G109" i="1"/>
  <c r="G110" i="1" s="1"/>
  <c r="G54" i="1"/>
  <c r="G62" i="1" s="1"/>
  <c r="K41" i="1"/>
  <c r="J36" i="1"/>
  <c r="K36" i="1" s="1"/>
  <c r="H91" i="1"/>
  <c r="I88" i="1"/>
  <c r="J95" i="1"/>
  <c r="K95" i="1"/>
  <c r="I77" i="1"/>
  <c r="I83" i="1"/>
  <c r="H79" i="1"/>
  <c r="I86" i="1"/>
  <c r="J46" i="1"/>
  <c r="I49" i="1"/>
  <c r="K40" i="1"/>
  <c r="J42" i="1"/>
  <c r="K9" i="1"/>
  <c r="K13" i="1" s="1"/>
  <c r="J15" i="1"/>
  <c r="J16" i="1" s="1"/>
  <c r="G104" i="1" l="1"/>
  <c r="H109" i="1" s="1"/>
  <c r="H110" i="1" s="1"/>
  <c r="H51" i="1" s="1"/>
  <c r="I91" i="1"/>
  <c r="K42" i="1"/>
  <c r="J86" i="1"/>
  <c r="J88" i="1"/>
  <c r="J77" i="1"/>
  <c r="J83" i="1"/>
  <c r="K86" i="1"/>
  <c r="I76" i="1"/>
  <c r="I79" i="1" s="1"/>
  <c r="H59" i="1"/>
  <c r="H60" i="1" s="1"/>
  <c r="K46" i="1"/>
  <c r="K49" i="1" s="1"/>
  <c r="J49" i="1"/>
  <c r="K15" i="1"/>
  <c r="K16" i="1" s="1"/>
  <c r="G38" i="1" l="1"/>
  <c r="G44" i="1" s="1"/>
  <c r="G63" i="1" s="1"/>
  <c r="G64" i="1" s="1"/>
  <c r="H104" i="1"/>
  <c r="H106" i="1" s="1"/>
  <c r="H34" i="1" s="1"/>
  <c r="I109" i="1" s="1"/>
  <c r="I110" i="1" s="1"/>
  <c r="I51" i="1" s="1"/>
  <c r="H54" i="1"/>
  <c r="H62" i="1" s="1"/>
  <c r="K88" i="1"/>
  <c r="K77" i="1"/>
  <c r="K83" i="1"/>
  <c r="J91" i="1"/>
  <c r="J76" i="1"/>
  <c r="J79" i="1" s="1"/>
  <c r="I59" i="1"/>
  <c r="I60" i="1" s="1"/>
  <c r="H38" i="1" l="1"/>
  <c r="H44" i="1" s="1"/>
  <c r="H63" i="1" s="1"/>
  <c r="H64" i="1" s="1"/>
  <c r="K76" i="1"/>
  <c r="K79" i="1" s="1"/>
  <c r="K59" i="1" s="1"/>
  <c r="K60" i="1" s="1"/>
  <c r="J59" i="1"/>
  <c r="J60" i="1" s="1"/>
  <c r="K91" i="1"/>
  <c r="I54" i="1" l="1"/>
  <c r="I62" i="1" s="1"/>
  <c r="I104" i="1"/>
  <c r="I106" i="1" s="1"/>
  <c r="I34" i="1" s="1"/>
  <c r="J109" i="1" s="1"/>
  <c r="J110" i="1" s="1"/>
  <c r="J51" i="1" s="1"/>
  <c r="I38" i="1" l="1"/>
  <c r="I44" i="1" s="1"/>
  <c r="I63" i="1" s="1"/>
  <c r="I64" i="1" s="1"/>
  <c r="J104" i="1" l="1"/>
  <c r="J106" i="1" s="1"/>
  <c r="J34" i="1" s="1"/>
  <c r="K109" i="1" s="1"/>
  <c r="K110" i="1" s="1"/>
  <c r="K51" i="1" s="1"/>
  <c r="J54" i="1"/>
  <c r="J62" i="1" s="1"/>
  <c r="J38" i="1" l="1"/>
  <c r="J44" i="1" s="1"/>
  <c r="J63" i="1" s="1"/>
  <c r="J64" i="1" s="1"/>
  <c r="K54" i="1" l="1"/>
  <c r="K62" i="1" s="1"/>
  <c r="K104" i="1"/>
  <c r="K106" i="1" s="1"/>
  <c r="K34" i="1" s="1"/>
  <c r="K38" i="1" s="1"/>
  <c r="K44" i="1" s="1"/>
  <c r="K63" i="1" s="1"/>
  <c r="K64" i="1" l="1"/>
</calcChain>
</file>

<file path=xl/sharedStrings.xml><?xml version="1.0" encoding="utf-8"?>
<sst xmlns="http://schemas.openxmlformats.org/spreadsheetml/2006/main" count="89" uniqueCount="73">
  <si>
    <t>Projections</t>
  </si>
  <si>
    <t>Actuals</t>
  </si>
  <si>
    <t>$ in millions</t>
  </si>
  <si>
    <t>Revenue</t>
  </si>
  <si>
    <t xml:space="preserve">Income Statement </t>
  </si>
  <si>
    <t>Cost of Goods Sold</t>
  </si>
  <si>
    <t>Operating Expenses</t>
  </si>
  <si>
    <t>Operating Profit</t>
  </si>
  <si>
    <t>Interest Income</t>
  </si>
  <si>
    <t>Interest Expense</t>
  </si>
  <si>
    <t>Pretax Profit</t>
  </si>
  <si>
    <t>Tax Exepense</t>
  </si>
  <si>
    <t>Net Income</t>
  </si>
  <si>
    <t>Margins / Growth Rate</t>
  </si>
  <si>
    <t>Gross Profit Margin</t>
  </si>
  <si>
    <t>Operating Expenses as % of Revenue</t>
  </si>
  <si>
    <t>Revenue Growth Rate</t>
  </si>
  <si>
    <t xml:space="preserve">Tax Rate </t>
  </si>
  <si>
    <t>Balance Sheet</t>
  </si>
  <si>
    <t>Cash and Equivalents</t>
  </si>
  <si>
    <t>Accounts Receivable</t>
  </si>
  <si>
    <t xml:space="preserve">Inventory </t>
  </si>
  <si>
    <t>Prepaid Expenses and Other WC Assets</t>
  </si>
  <si>
    <t>Current Assets</t>
  </si>
  <si>
    <t xml:space="preserve">Property Plant and Equipments </t>
  </si>
  <si>
    <t>Intagible Assets</t>
  </si>
  <si>
    <t>Non Current Assets</t>
  </si>
  <si>
    <t>Total Assets</t>
  </si>
  <si>
    <t>Memo: COGS growth Rate</t>
  </si>
  <si>
    <t>Memo: Depreciation in opex and COGS</t>
  </si>
  <si>
    <t>Memo: Capital Expenditures</t>
  </si>
  <si>
    <t>Memo: Amortization in opex and COGS</t>
  </si>
  <si>
    <t>Memo: Purchases of Intagibles</t>
  </si>
  <si>
    <t xml:space="preserve">Accounts Payable </t>
  </si>
  <si>
    <t>Accrued Expenses and Other</t>
  </si>
  <si>
    <t>Other Current Liabilities</t>
  </si>
  <si>
    <t>Total Current Liabilities</t>
  </si>
  <si>
    <t>Long Term Debt</t>
  </si>
  <si>
    <t>Revolver</t>
  </si>
  <si>
    <t>Other Liabilities</t>
  </si>
  <si>
    <t>Total Liabilities</t>
  </si>
  <si>
    <t>Common Stock and APIC</t>
  </si>
  <si>
    <t>Treasury Stock</t>
  </si>
  <si>
    <t>Other Comprehensive Income</t>
  </si>
  <si>
    <t>Retained Earnings</t>
  </si>
  <si>
    <t>Total Equity</t>
  </si>
  <si>
    <t>Total Liabilities and Equity</t>
  </si>
  <si>
    <t>Balance?</t>
  </si>
  <si>
    <t>Common Stock and APIC - BOP</t>
  </si>
  <si>
    <t>New Issuances of Common Stock</t>
  </si>
  <si>
    <t>Common Stock and APIC - EOP</t>
  </si>
  <si>
    <t>Treasury Stock -BOP</t>
  </si>
  <si>
    <t xml:space="preserve">New Repurchases </t>
  </si>
  <si>
    <t>Treasury Stock -EOP</t>
  </si>
  <si>
    <t>Retained Earnings - BOP</t>
  </si>
  <si>
    <t>Common Dividends</t>
  </si>
  <si>
    <t>Retained Earnings - EOP</t>
  </si>
  <si>
    <t>Schedules</t>
  </si>
  <si>
    <t>Cash Flow Statement</t>
  </si>
  <si>
    <t>x</t>
  </si>
  <si>
    <t>Depreciation &amp; Amoritization</t>
  </si>
  <si>
    <t>Cash Flow from Operations</t>
  </si>
  <si>
    <t>Net Income (GAAP)</t>
  </si>
  <si>
    <t>Capital Expenditures</t>
  </si>
  <si>
    <t>Purchases of Intangible Assets</t>
  </si>
  <si>
    <t xml:space="preserve">Cash for Investing Activities </t>
  </si>
  <si>
    <t>Issuances of Common Stock</t>
  </si>
  <si>
    <t>Repurchases</t>
  </si>
  <si>
    <t xml:space="preserve">Divideds </t>
  </si>
  <si>
    <t>Cash from Financing Activities</t>
  </si>
  <si>
    <t>Total Change in Cash</t>
  </si>
  <si>
    <t>Total Revolver Borrowing Needed</t>
  </si>
  <si>
    <t>Total Cash Before any Revolver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</si>
</sst>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_);\(0.00\)"/>
    <numFmt numFmtId="165" formatCode="0.0"/>
    <numFmt numFmtId="166" formatCode="0.0_);\(0.0\)"/>
    <numFmt numFmtId="167" formatCode="0.0%"/>
    <numFmt numFmtId="168" formatCode="#,##0.0_);\(#,##0.0\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times"/>
    </font>
    <font>
      <sz val="11"/>
      <name val="times"/>
    </font>
    <font>
      <b/>
      <sz val="11"/>
      <name val="times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4" fontId="2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166" fontId="0" fillId="0" borderId="0" xfId="0" applyNumberFormat="1"/>
    <xf numFmtId="165" fontId="3" fillId="0" borderId="0" xfId="1" applyNumberFormat="1" applyFont="1"/>
    <xf numFmtId="165" fontId="3" fillId="0" borderId="0" xfId="0" applyNumberFormat="1" applyFont="1"/>
    <xf numFmtId="166" fontId="3" fillId="0" borderId="0" xfId="0" applyNumberFormat="1" applyFont="1"/>
    <xf numFmtId="164" fontId="3" fillId="0" borderId="0" xfId="0" applyNumberFormat="1" applyFont="1"/>
    <xf numFmtId="165" fontId="5" fillId="0" borderId="0" xfId="0" applyNumberFormat="1" applyFont="1"/>
    <xf numFmtId="0" fontId="4" fillId="0" borderId="0" xfId="0" applyFont="1"/>
    <xf numFmtId="0" fontId="6" fillId="0" borderId="0" xfId="0" applyFont="1"/>
    <xf numFmtId="9" fontId="0" fillId="0" borderId="0" xfId="2" applyFont="1"/>
    <xf numFmtId="167" fontId="0" fillId="0" borderId="0" xfId="2" applyNumberFormat="1" applyFont="1"/>
    <xf numFmtId="167" fontId="0" fillId="0" borderId="0" xfId="0" applyNumberFormat="1"/>
    <xf numFmtId="168" fontId="0" fillId="0" borderId="0" xfId="2" applyNumberFormat="1" applyFont="1"/>
    <xf numFmtId="9" fontId="0" fillId="0" borderId="0" xfId="0" applyNumberFormat="1"/>
    <xf numFmtId="0" fontId="0" fillId="2" borderId="0" xfId="0" applyFill="1"/>
    <xf numFmtId="0" fontId="7" fillId="0" borderId="0" xfId="0" applyFont="1"/>
    <xf numFmtId="164" fontId="4" fillId="0" borderId="0" xfId="0" applyNumberFormat="1" applyFont="1"/>
    <xf numFmtId="0" fontId="8" fillId="0" borderId="0" xfId="0" applyFont="1"/>
    <xf numFmtId="166" fontId="2" fillId="0" borderId="0" xfId="0" applyNumberFormat="1" applyFont="1"/>
    <xf numFmtId="166" fontId="8" fillId="0" borderId="0" xfId="0" applyNumberFormat="1" applyFont="1"/>
    <xf numFmtId="168" fontId="2" fillId="0" borderId="0" xfId="0" applyNumberFormat="1" applyFont="1"/>
    <xf numFmtId="166" fontId="9" fillId="0" borderId="0" xfId="0" applyNumberFormat="1" applyFont="1"/>
    <xf numFmtId="165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0" fontId="0" fillId="0" borderId="0" xfId="0" quotePrefix="1"/>
    <xf numFmtId="164" fontId="2" fillId="0" borderId="0" xfId="0" applyNumberFormat="1" applyFont="1"/>
    <xf numFmtId="166" fontId="0" fillId="4" borderId="0" xfId="0" applyNumberFormat="1" applyFill="1"/>
    <xf numFmtId="166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56ED-CDAB-43BC-A62D-FE9306F3C95B}">
  <dimension ref="A1:M110"/>
  <sheetViews>
    <sheetView tabSelected="1" zoomScale="50" zoomScaleNormal="50" workbookViewId="0">
      <selection activeCell="G36" sqref="G36"/>
    </sheetView>
  </sheetViews>
  <sheetFormatPr defaultRowHeight="14.25" x14ac:dyDescent="0.45"/>
  <cols>
    <col min="2" max="2" width="12.59765625" customWidth="1"/>
    <col min="3" max="3" width="30.59765625" customWidth="1"/>
    <col min="4" max="6" width="10.265625" bestFit="1" customWidth="1"/>
    <col min="7" max="7" width="10.06640625" customWidth="1"/>
  </cols>
  <sheetData>
    <row r="1" spans="1:11" x14ac:dyDescent="0.45">
      <c r="A1" s="2" t="s">
        <v>2</v>
      </c>
      <c r="B1" s="2"/>
    </row>
    <row r="2" spans="1:11" x14ac:dyDescent="0.45">
      <c r="D2" s="3" t="s">
        <v>1</v>
      </c>
      <c r="E2" s="3"/>
      <c r="F2" s="3"/>
      <c r="G2" s="1" t="s">
        <v>0</v>
      </c>
      <c r="H2" s="1"/>
      <c r="I2" s="1"/>
      <c r="J2" s="1"/>
      <c r="K2" s="1"/>
    </row>
    <row r="3" spans="1:11" x14ac:dyDescent="0.45">
      <c r="D3">
        <v>2021</v>
      </c>
      <c r="E3">
        <f>D3+1</f>
        <v>2022</v>
      </c>
      <c r="F3">
        <f t="shared" ref="F3:K3" si="0">E3+1</f>
        <v>2023</v>
      </c>
      <c r="G3">
        <f t="shared" si="0"/>
        <v>2024</v>
      </c>
      <c r="H3">
        <f t="shared" si="0"/>
        <v>2025</v>
      </c>
      <c r="I3">
        <f t="shared" si="0"/>
        <v>2026</v>
      </c>
      <c r="J3">
        <f t="shared" si="0"/>
        <v>2027</v>
      </c>
      <c r="K3">
        <f t="shared" si="0"/>
        <v>2028</v>
      </c>
    </row>
    <row r="4" spans="1:11" x14ac:dyDescent="0.45">
      <c r="B4" s="4" t="s">
        <v>59</v>
      </c>
      <c r="C4" s="4" t="s">
        <v>4</v>
      </c>
    </row>
    <row r="5" spans="1:11" x14ac:dyDescent="0.45">
      <c r="B5" s="4"/>
      <c r="C5" s="4"/>
    </row>
    <row r="6" spans="1:11" x14ac:dyDescent="0.45">
      <c r="C6" t="s">
        <v>3</v>
      </c>
      <c r="D6" s="6">
        <v>1000</v>
      </c>
      <c r="E6" s="6">
        <v>1100</v>
      </c>
      <c r="F6" s="6">
        <v>1200</v>
      </c>
      <c r="G6" s="16">
        <f>F6*(1+G20)</f>
        <v>1200</v>
      </c>
      <c r="H6" s="16">
        <f t="shared" ref="H6:K6" si="1">G6*(1+H20)</f>
        <v>1200</v>
      </c>
      <c r="I6" s="16">
        <f t="shared" si="1"/>
        <v>1200</v>
      </c>
      <c r="J6" s="16">
        <f t="shared" si="1"/>
        <v>1200</v>
      </c>
      <c r="K6" s="16">
        <f t="shared" si="1"/>
        <v>1200</v>
      </c>
    </row>
    <row r="7" spans="1:11" x14ac:dyDescent="0.45">
      <c r="C7" t="s">
        <v>5</v>
      </c>
      <c r="D7" s="6">
        <v>-600</v>
      </c>
      <c r="E7" s="6">
        <v>-700</v>
      </c>
      <c r="F7" s="6">
        <v>-775</v>
      </c>
      <c r="G7" s="16">
        <f>-(1-G21)*G6</f>
        <v>-1140</v>
      </c>
      <c r="H7" s="16">
        <f t="shared" ref="H7:K7" si="2">-(1-H21)*H6</f>
        <v>-1140</v>
      </c>
      <c r="I7" s="16">
        <f t="shared" si="2"/>
        <v>-1140</v>
      </c>
      <c r="J7" s="16">
        <f t="shared" si="2"/>
        <v>-1140</v>
      </c>
      <c r="K7" s="16">
        <f t="shared" si="2"/>
        <v>-1140</v>
      </c>
    </row>
    <row r="8" spans="1:11" x14ac:dyDescent="0.45">
      <c r="C8" t="s">
        <v>6</v>
      </c>
      <c r="D8" s="6">
        <v>-150</v>
      </c>
      <c r="E8" s="6">
        <v>-165</v>
      </c>
      <c r="F8" s="6">
        <v>-175</v>
      </c>
      <c r="G8" s="5">
        <f>-G6*G22</f>
        <v>-178.33333333333334</v>
      </c>
      <c r="H8" s="5">
        <f t="shared" ref="H8:K8" si="3">-H6*H22</f>
        <v>-178.33333333333334</v>
      </c>
      <c r="I8" s="5">
        <f t="shared" si="3"/>
        <v>-178.33333333333334</v>
      </c>
      <c r="J8" s="5">
        <f t="shared" si="3"/>
        <v>-178.33333333333334</v>
      </c>
      <c r="K8" s="5">
        <f t="shared" si="3"/>
        <v>-178.33333333333334</v>
      </c>
    </row>
    <row r="9" spans="1:11" x14ac:dyDescent="0.45">
      <c r="B9" s="4"/>
      <c r="C9" s="4" t="s">
        <v>7</v>
      </c>
      <c r="D9" s="10">
        <f>SUM(D6:D8)</f>
        <v>250</v>
      </c>
      <c r="E9" s="10">
        <f t="shared" ref="E9:K9" si="4">SUM(E6:E8)</f>
        <v>235</v>
      </c>
      <c r="F9" s="10">
        <f t="shared" si="4"/>
        <v>250</v>
      </c>
      <c r="G9" s="10">
        <f t="shared" si="4"/>
        <v>-118.33333333333334</v>
      </c>
      <c r="H9" s="10">
        <f t="shared" si="4"/>
        <v>-118.33333333333334</v>
      </c>
      <c r="I9" s="10">
        <f t="shared" si="4"/>
        <v>-118.33333333333334</v>
      </c>
      <c r="J9" s="10">
        <f t="shared" si="4"/>
        <v>-118.33333333333334</v>
      </c>
      <c r="K9" s="10">
        <f t="shared" si="4"/>
        <v>-118.33333333333334</v>
      </c>
    </row>
    <row r="10" spans="1:11" x14ac:dyDescent="0.45">
      <c r="D10" s="11"/>
      <c r="E10" s="11"/>
      <c r="F10" s="11"/>
    </row>
    <row r="11" spans="1:11" x14ac:dyDescent="0.45">
      <c r="C11" t="s">
        <v>8</v>
      </c>
      <c r="D11" s="7">
        <v>5</v>
      </c>
      <c r="E11" s="6">
        <v>6</v>
      </c>
      <c r="F11" s="6">
        <v>7</v>
      </c>
      <c r="G11" s="18"/>
      <c r="H11" s="18"/>
      <c r="I11" s="18"/>
      <c r="J11" s="18"/>
      <c r="K11" s="18"/>
    </row>
    <row r="12" spans="1:11" x14ac:dyDescent="0.45">
      <c r="C12" t="s">
        <v>9</v>
      </c>
      <c r="D12" s="8">
        <v>-13</v>
      </c>
      <c r="E12" s="8">
        <v>-14</v>
      </c>
      <c r="F12" s="8">
        <v>-15</v>
      </c>
      <c r="G12" s="18"/>
      <c r="H12" s="18"/>
      <c r="I12" s="18"/>
      <c r="J12" s="18"/>
      <c r="K12" s="18"/>
    </row>
    <row r="13" spans="1:11" x14ac:dyDescent="0.45">
      <c r="C13" s="4" t="s">
        <v>10</v>
      </c>
      <c r="D13" s="10">
        <f>D9+SUM(D11,D12)</f>
        <v>242</v>
      </c>
      <c r="E13" s="10">
        <f>E9+SUM(E11,E12)</f>
        <v>227</v>
      </c>
      <c r="F13" s="10">
        <f>F9+SUM(F11,F12)</f>
        <v>242</v>
      </c>
      <c r="G13" s="10">
        <f t="shared" ref="G13:K13" si="5">G9+SUM(G11,G12)</f>
        <v>-118.33333333333334</v>
      </c>
      <c r="H13" s="10">
        <f t="shared" si="5"/>
        <v>-118.33333333333334</v>
      </c>
      <c r="I13" s="10">
        <f t="shared" si="5"/>
        <v>-118.33333333333334</v>
      </c>
      <c r="J13" s="10">
        <f t="shared" si="5"/>
        <v>-118.33333333333334</v>
      </c>
      <c r="K13" s="10">
        <f t="shared" si="5"/>
        <v>-118.33333333333334</v>
      </c>
    </row>
    <row r="14" spans="1:11" x14ac:dyDescent="0.45">
      <c r="D14" s="11"/>
      <c r="E14" s="11"/>
      <c r="F14" s="11"/>
    </row>
    <row r="15" spans="1:11" x14ac:dyDescent="0.45">
      <c r="C15" t="s">
        <v>11</v>
      </c>
      <c r="D15" s="9">
        <v>-70</v>
      </c>
      <c r="E15" s="9">
        <v>-68</v>
      </c>
      <c r="F15" s="9">
        <v>-71</v>
      </c>
      <c r="G15" s="5">
        <f>-G23*G13</f>
        <v>34.798050590000933</v>
      </c>
      <c r="H15" s="5">
        <f t="shared" ref="H15:K15" si="6">-H23*H13</f>
        <v>34.798050590000933</v>
      </c>
      <c r="I15" s="5">
        <f t="shared" si="6"/>
        <v>34.798050590000933</v>
      </c>
      <c r="J15" s="5">
        <f t="shared" si="6"/>
        <v>34.798050590000933</v>
      </c>
      <c r="K15" s="5">
        <f t="shared" si="6"/>
        <v>34.798050590000933</v>
      </c>
    </row>
    <row r="16" spans="1:11" x14ac:dyDescent="0.45">
      <c r="C16" t="s">
        <v>12</v>
      </c>
      <c r="D16" s="10">
        <f>D13+D15</f>
        <v>172</v>
      </c>
      <c r="E16" s="10">
        <f t="shared" ref="E16:F16" si="7">E13+E15</f>
        <v>159</v>
      </c>
      <c r="F16" s="10">
        <f t="shared" si="7"/>
        <v>171</v>
      </c>
      <c r="G16" s="10">
        <f t="shared" ref="G16" si="8">G13+G15</f>
        <v>-83.535282743332402</v>
      </c>
      <c r="H16" s="10">
        <f t="shared" ref="H16" si="9">H13+H15</f>
        <v>-83.535282743332402</v>
      </c>
      <c r="I16" s="10">
        <f t="shared" ref="I16" si="10">I13+I15</f>
        <v>-83.535282743332402</v>
      </c>
      <c r="J16" s="10">
        <f t="shared" ref="J16" si="11">J13+J15</f>
        <v>-83.535282743332402</v>
      </c>
      <c r="K16" s="10">
        <f t="shared" ref="K16" si="12">K13+K15</f>
        <v>-83.535282743332402</v>
      </c>
    </row>
    <row r="19" spans="2:11" x14ac:dyDescent="0.45">
      <c r="C19" s="12" t="s">
        <v>13</v>
      </c>
    </row>
    <row r="20" spans="2:11" x14ac:dyDescent="0.45">
      <c r="C20" t="s">
        <v>16</v>
      </c>
      <c r="E20" s="14">
        <f>E6/D6 - 1</f>
        <v>0.10000000000000009</v>
      </c>
      <c r="F20" s="14">
        <f>F6/E6 - 1</f>
        <v>9.0909090909090828E-2</v>
      </c>
      <c r="G20" s="15">
        <v>0</v>
      </c>
      <c r="H20" s="15">
        <f>G20</f>
        <v>0</v>
      </c>
      <c r="I20" s="15">
        <f>H20</f>
        <v>0</v>
      </c>
      <c r="J20" s="15">
        <f t="shared" ref="J20:K20" si="13">I20</f>
        <v>0</v>
      </c>
      <c r="K20" s="15">
        <f t="shared" si="13"/>
        <v>0</v>
      </c>
    </row>
    <row r="21" spans="2:11" x14ac:dyDescent="0.45">
      <c r="C21" t="s">
        <v>14</v>
      </c>
      <c r="D21" s="13">
        <f t="shared" ref="D21:E21" si="14">1+D7/D6</f>
        <v>0.4</v>
      </c>
      <c r="E21" s="13">
        <f t="shared" si="14"/>
        <v>0.36363636363636365</v>
      </c>
      <c r="F21" s="13">
        <f>1+F7/F6</f>
        <v>0.35416666666666663</v>
      </c>
      <c r="G21" s="17">
        <v>0.05</v>
      </c>
      <c r="H21" s="17">
        <f>G21</f>
        <v>0.05</v>
      </c>
      <c r="I21" s="17">
        <f t="shared" ref="I21:K21" si="15">H21</f>
        <v>0.05</v>
      </c>
      <c r="J21" s="17">
        <f t="shared" si="15"/>
        <v>0.05</v>
      </c>
      <c r="K21" s="17">
        <f t="shared" si="15"/>
        <v>0.05</v>
      </c>
    </row>
    <row r="22" spans="2:11" x14ac:dyDescent="0.45">
      <c r="C22" t="s">
        <v>15</v>
      </c>
      <c r="D22" s="13">
        <f>-D8/D6</f>
        <v>0.15</v>
      </c>
      <c r="E22" s="13">
        <f>-E8/E6</f>
        <v>0.15</v>
      </c>
      <c r="F22" s="13">
        <f>-F8/F6</f>
        <v>0.14583333333333334</v>
      </c>
      <c r="G22" s="13">
        <f>AVERAGE(D22:F22)</f>
        <v>0.14861111111111111</v>
      </c>
      <c r="H22" s="13">
        <f>G22</f>
        <v>0.14861111111111111</v>
      </c>
      <c r="I22" s="13">
        <f t="shared" ref="I22:K22" si="16">H22</f>
        <v>0.14861111111111111</v>
      </c>
      <c r="J22" s="13">
        <f t="shared" si="16"/>
        <v>0.14861111111111111</v>
      </c>
      <c r="K22" s="13">
        <f t="shared" si="16"/>
        <v>0.14861111111111111</v>
      </c>
    </row>
    <row r="23" spans="2:11" x14ac:dyDescent="0.45">
      <c r="C23" t="s">
        <v>17</v>
      </c>
      <c r="D23" s="13">
        <f>-D15/D13</f>
        <v>0.28925619834710742</v>
      </c>
      <c r="E23" s="13">
        <f t="shared" ref="E23:F23" si="17">-E15/E13</f>
        <v>0.29955947136563876</v>
      </c>
      <c r="F23" s="13">
        <f t="shared" si="17"/>
        <v>0.29338842975206614</v>
      </c>
      <c r="G23" s="13">
        <f>AVERAGE(D23:F23)</f>
        <v>0.29406803315493746</v>
      </c>
      <c r="H23" s="13">
        <f>G23</f>
        <v>0.29406803315493746</v>
      </c>
      <c r="I23" s="13">
        <f t="shared" ref="I23:K23" si="18">H23</f>
        <v>0.29406803315493746</v>
      </c>
      <c r="J23" s="13">
        <f t="shared" si="18"/>
        <v>0.29406803315493746</v>
      </c>
      <c r="K23" s="13">
        <f t="shared" si="18"/>
        <v>0.29406803315493746</v>
      </c>
    </row>
    <row r="24" spans="2:11" x14ac:dyDescent="0.45">
      <c r="C24" s="19" t="s">
        <v>28</v>
      </c>
      <c r="F24" s="13"/>
      <c r="G24" s="13">
        <f>G7/F7 - 1</f>
        <v>0.47096774193548385</v>
      </c>
      <c r="H24" s="13">
        <f>H7/G7 - 1</f>
        <v>0</v>
      </c>
      <c r="I24" s="13">
        <f>I7/H7 - 1</f>
        <v>0</v>
      </c>
      <c r="J24" s="13">
        <f>J7/I7 - 1</f>
        <v>0</v>
      </c>
      <c r="K24" s="13">
        <f>K7/J7 - 1</f>
        <v>0</v>
      </c>
    </row>
    <row r="25" spans="2:11" x14ac:dyDescent="0.45">
      <c r="C25" s="19"/>
      <c r="F25" s="13"/>
      <c r="G25" s="13"/>
      <c r="H25" s="13"/>
      <c r="I25" s="13"/>
      <c r="J25" s="13"/>
      <c r="K25" s="13"/>
    </row>
    <row r="26" spans="2:11" x14ac:dyDescent="0.45">
      <c r="C26" s="19" t="s">
        <v>29</v>
      </c>
      <c r="D26" s="8">
        <v>-25</v>
      </c>
      <c r="E26" s="8">
        <v>-30</v>
      </c>
      <c r="F26" s="8">
        <v>-35</v>
      </c>
      <c r="G26" s="20">
        <f>F26*(1+G20)</f>
        <v>-35</v>
      </c>
      <c r="H26" s="20">
        <f t="shared" ref="H26:K26" si="19">G26*(1+H20)</f>
        <v>-35</v>
      </c>
      <c r="I26" s="20">
        <f t="shared" si="19"/>
        <v>-35</v>
      </c>
      <c r="J26" s="20">
        <f t="shared" si="19"/>
        <v>-35</v>
      </c>
      <c r="K26" s="20">
        <f t="shared" si="19"/>
        <v>-35</v>
      </c>
    </row>
    <row r="27" spans="2:11" x14ac:dyDescent="0.45">
      <c r="C27" s="19" t="s">
        <v>30</v>
      </c>
      <c r="D27" s="8">
        <v>-35</v>
      </c>
      <c r="E27" s="8">
        <v>-40</v>
      </c>
      <c r="F27" s="8">
        <v>-67</v>
      </c>
      <c r="G27" s="20">
        <f>F27*(1+G20)</f>
        <v>-67</v>
      </c>
      <c r="H27" s="20">
        <f>G27*(1+H20)</f>
        <v>-67</v>
      </c>
      <c r="I27" s="20">
        <f t="shared" ref="I27:K27" si="20">H27*(1+I20)</f>
        <v>-67</v>
      </c>
      <c r="J27" s="20">
        <f t="shared" si="20"/>
        <v>-67</v>
      </c>
      <c r="K27" s="20">
        <f t="shared" si="20"/>
        <v>-67</v>
      </c>
    </row>
    <row r="28" spans="2:11" x14ac:dyDescent="0.45">
      <c r="C28" s="19"/>
      <c r="F28" s="13"/>
      <c r="G28" s="13"/>
      <c r="H28" s="13"/>
      <c r="I28" s="13"/>
      <c r="J28" s="13"/>
      <c r="K28" s="13"/>
    </row>
    <row r="29" spans="2:11" x14ac:dyDescent="0.45">
      <c r="C29" s="19" t="s">
        <v>31</v>
      </c>
      <c r="D29" s="8">
        <v>-10</v>
      </c>
      <c r="E29" s="8">
        <v>-12</v>
      </c>
      <c r="F29" s="8">
        <v>-14</v>
      </c>
      <c r="G29" s="20">
        <f>F29*(1+G20)</f>
        <v>-14</v>
      </c>
      <c r="H29" s="20">
        <f t="shared" ref="H29:K29" si="21">G29*(1+H20)</f>
        <v>-14</v>
      </c>
      <c r="I29" s="20">
        <f t="shared" si="21"/>
        <v>-14</v>
      </c>
      <c r="J29" s="20">
        <f t="shared" si="21"/>
        <v>-14</v>
      </c>
      <c r="K29" s="20">
        <f t="shared" si="21"/>
        <v>-14</v>
      </c>
    </row>
    <row r="30" spans="2:11" x14ac:dyDescent="0.45">
      <c r="C30" s="19" t="s">
        <v>32</v>
      </c>
      <c r="D30" s="8">
        <v>16</v>
      </c>
      <c r="E30" s="8">
        <v>18</v>
      </c>
      <c r="F30" s="8">
        <v>-21</v>
      </c>
      <c r="G30" s="20">
        <f>F30*(1+G20)</f>
        <v>-21</v>
      </c>
      <c r="H30" s="20">
        <f t="shared" ref="H30:K30" si="22">G30*(1+H20)</f>
        <v>-21</v>
      </c>
      <c r="I30" s="20">
        <f t="shared" si="22"/>
        <v>-21</v>
      </c>
      <c r="J30" s="20">
        <f t="shared" si="22"/>
        <v>-21</v>
      </c>
      <c r="K30" s="20">
        <f t="shared" si="22"/>
        <v>-21</v>
      </c>
    </row>
    <row r="31" spans="2:11" x14ac:dyDescent="0.45">
      <c r="C31" s="19"/>
    </row>
    <row r="32" spans="2:11" x14ac:dyDescent="0.45">
      <c r="B32" t="s">
        <v>59</v>
      </c>
      <c r="C32" s="4" t="s">
        <v>18</v>
      </c>
    </row>
    <row r="34" spans="3:11" x14ac:dyDescent="0.45">
      <c r="C34" t="s">
        <v>19</v>
      </c>
      <c r="D34" s="23">
        <v>286</v>
      </c>
      <c r="E34" s="23">
        <v>296</v>
      </c>
      <c r="F34" s="23">
        <v>306</v>
      </c>
      <c r="G34" s="5">
        <f>F34+G106</f>
        <v>-120.94173435623566</v>
      </c>
      <c r="H34" s="5">
        <f t="shared" ref="H34:K34" si="23">G34+H106</f>
        <v>-408.47701709956806</v>
      </c>
      <c r="I34" s="5">
        <f t="shared" si="23"/>
        <v>-696.01229984290046</v>
      </c>
      <c r="J34" s="5">
        <f t="shared" si="23"/>
        <v>-983.54758258623292</v>
      </c>
      <c r="K34" s="5">
        <f t="shared" si="23"/>
        <v>-1271.0828653295653</v>
      </c>
    </row>
    <row r="35" spans="3:11" x14ac:dyDescent="0.45">
      <c r="C35" t="s">
        <v>20</v>
      </c>
      <c r="D35" s="23">
        <v>135</v>
      </c>
      <c r="E35" s="23">
        <v>145</v>
      </c>
      <c r="F35" s="23">
        <v>154</v>
      </c>
      <c r="G35" s="5">
        <f>F35*(1+G20)</f>
        <v>154</v>
      </c>
      <c r="H35" s="5">
        <f>G35*(1+H20)</f>
        <v>154</v>
      </c>
      <c r="I35" s="5">
        <f>H35*(1+I20)</f>
        <v>154</v>
      </c>
      <c r="J35" s="5">
        <f>I35*(1+J20)</f>
        <v>154</v>
      </c>
      <c r="K35" s="5">
        <f>J35*(1+K20)</f>
        <v>154</v>
      </c>
    </row>
    <row r="36" spans="3:11" x14ac:dyDescent="0.45">
      <c r="C36" t="s">
        <v>21</v>
      </c>
      <c r="D36" s="23">
        <v>265</v>
      </c>
      <c r="E36" s="23">
        <v>297</v>
      </c>
      <c r="F36" s="23">
        <v>345</v>
      </c>
      <c r="G36" s="5">
        <f>F36*(1+G24)</f>
        <v>507.48387096774195</v>
      </c>
      <c r="H36" s="5">
        <f>G36*(1+H24)</f>
        <v>507.48387096774195</v>
      </c>
      <c r="I36" s="5">
        <f>H36*(1+I24)</f>
        <v>507.48387096774195</v>
      </c>
      <c r="J36" s="5">
        <f>I36*(1+J24)</f>
        <v>507.48387096774195</v>
      </c>
      <c r="K36" s="5">
        <f>J36*(1+K24)</f>
        <v>507.48387096774195</v>
      </c>
    </row>
    <row r="37" spans="3:11" x14ac:dyDescent="0.45">
      <c r="C37" t="s">
        <v>22</v>
      </c>
      <c r="D37" s="23">
        <v>39</v>
      </c>
      <c r="E37" s="23">
        <v>41</v>
      </c>
      <c r="F37" s="23">
        <v>45</v>
      </c>
      <c r="G37" s="5">
        <f>F37*(1+G20)</f>
        <v>45</v>
      </c>
      <c r="H37" s="5">
        <f>G37*(1+H20)</f>
        <v>45</v>
      </c>
      <c r="I37" s="5">
        <f>H37*(1+I20)</f>
        <v>45</v>
      </c>
      <c r="J37" s="5">
        <f>I37*(1+J20)</f>
        <v>45</v>
      </c>
      <c r="K37" s="5">
        <f>J37*(1+K20)</f>
        <v>45</v>
      </c>
    </row>
    <row r="38" spans="3:11" x14ac:dyDescent="0.45">
      <c r="C38" s="4" t="s">
        <v>23</v>
      </c>
      <c r="D38" s="22">
        <f>SUM(D34:D37)</f>
        <v>725</v>
      </c>
      <c r="E38" s="22">
        <f>SUM(E34:E37)</f>
        <v>779</v>
      </c>
      <c r="F38" s="22">
        <f>SUM(F34:F37)</f>
        <v>850</v>
      </c>
      <c r="G38" s="22">
        <f t="shared" ref="G38:K38" si="24">SUM(G34:G37)</f>
        <v>585.54213661150629</v>
      </c>
      <c r="H38" s="22">
        <f t="shared" si="24"/>
        <v>298.00685386817389</v>
      </c>
      <c r="I38" s="22">
        <f t="shared" si="24"/>
        <v>10.471571124841489</v>
      </c>
      <c r="J38" s="22">
        <f t="shared" si="24"/>
        <v>-277.06371161849097</v>
      </c>
      <c r="K38" s="22">
        <f t="shared" si="24"/>
        <v>-564.59899436182332</v>
      </c>
    </row>
    <row r="39" spans="3:11" x14ac:dyDescent="0.45">
      <c r="D39" s="5"/>
      <c r="E39" s="5"/>
      <c r="F39" s="5"/>
      <c r="G39" s="5"/>
      <c r="H39" s="5"/>
      <c r="I39" s="5"/>
      <c r="J39" s="5"/>
      <c r="K39" s="5"/>
    </row>
    <row r="40" spans="3:11" x14ac:dyDescent="0.45">
      <c r="C40" t="s">
        <v>24</v>
      </c>
      <c r="D40" s="23">
        <v>210</v>
      </c>
      <c r="E40" s="23">
        <v>243</v>
      </c>
      <c r="F40" s="23">
        <v>265</v>
      </c>
      <c r="G40" s="5">
        <f>F40-G27+G26</f>
        <v>297</v>
      </c>
      <c r="H40" s="5">
        <f>G40-H27+H26</f>
        <v>329</v>
      </c>
      <c r="I40" s="5">
        <f>H40-I27+I26</f>
        <v>361</v>
      </c>
      <c r="J40" s="5">
        <f>I40-J27+J26</f>
        <v>393</v>
      </c>
      <c r="K40" s="5">
        <f>J40-K27+K26</f>
        <v>425</v>
      </c>
    </row>
    <row r="41" spans="3:11" x14ac:dyDescent="0.45">
      <c r="C41" t="s">
        <v>25</v>
      </c>
      <c r="D41" s="23">
        <v>47</v>
      </c>
      <c r="E41" s="23">
        <v>56</v>
      </c>
      <c r="F41" s="23">
        <v>67</v>
      </c>
      <c r="G41" s="5">
        <f>F41-G30+G29</f>
        <v>74</v>
      </c>
      <c r="H41" s="5">
        <f t="shared" ref="H41:K41" si="25">G41-H30+H29</f>
        <v>81</v>
      </c>
      <c r="I41" s="5">
        <f t="shared" si="25"/>
        <v>88</v>
      </c>
      <c r="J41" s="5">
        <f t="shared" si="25"/>
        <v>95</v>
      </c>
      <c r="K41" s="5">
        <f t="shared" si="25"/>
        <v>102</v>
      </c>
    </row>
    <row r="42" spans="3:11" x14ac:dyDescent="0.45">
      <c r="C42" s="4" t="s">
        <v>26</v>
      </c>
      <c r="D42" s="22">
        <f t="shared" ref="D42" si="26">SUM(D40:D41)</f>
        <v>257</v>
      </c>
      <c r="E42" s="22">
        <f t="shared" ref="E42" si="27">SUM(E40:E41)</f>
        <v>299</v>
      </c>
      <c r="F42" s="22">
        <f t="shared" ref="F42" si="28">SUM(F40:F41)</f>
        <v>332</v>
      </c>
      <c r="G42" s="22">
        <f t="shared" ref="G42:K42" si="29">SUM(G40:G41)</f>
        <v>371</v>
      </c>
      <c r="H42" s="22">
        <f t="shared" si="29"/>
        <v>410</v>
      </c>
      <c r="I42" s="22">
        <f t="shared" si="29"/>
        <v>449</v>
      </c>
      <c r="J42" s="22">
        <f t="shared" si="29"/>
        <v>488</v>
      </c>
      <c r="K42" s="22">
        <f t="shared" si="29"/>
        <v>527</v>
      </c>
    </row>
    <row r="43" spans="3:11" x14ac:dyDescent="0.45">
      <c r="D43" s="5"/>
      <c r="E43" s="5"/>
      <c r="F43" s="5"/>
      <c r="G43" s="5"/>
      <c r="H43" s="5"/>
      <c r="I43" s="5"/>
      <c r="J43" s="5"/>
      <c r="K43" s="5"/>
    </row>
    <row r="44" spans="3:11" x14ac:dyDescent="0.45">
      <c r="C44" s="4" t="s">
        <v>27</v>
      </c>
      <c r="D44" s="24">
        <f>D38+D42</f>
        <v>982</v>
      </c>
      <c r="E44" s="24">
        <f t="shared" ref="E44:K44" si="30">E38+E42</f>
        <v>1078</v>
      </c>
      <c r="F44" s="24">
        <f t="shared" si="30"/>
        <v>1182</v>
      </c>
      <c r="G44" s="24">
        <f t="shared" si="30"/>
        <v>956.54213661150629</v>
      </c>
      <c r="H44" s="24">
        <f t="shared" si="30"/>
        <v>708.00685386817395</v>
      </c>
      <c r="I44" s="24">
        <f t="shared" si="30"/>
        <v>459.47157112484149</v>
      </c>
      <c r="J44" s="24">
        <f t="shared" si="30"/>
        <v>210.93628838150903</v>
      </c>
      <c r="K44" s="24">
        <f t="shared" si="30"/>
        <v>-37.598994361823316</v>
      </c>
    </row>
    <row r="45" spans="3:11" x14ac:dyDescent="0.45">
      <c r="D45" s="5"/>
      <c r="E45" s="5"/>
      <c r="F45" s="5"/>
      <c r="G45" s="5"/>
      <c r="H45" s="5"/>
      <c r="I45" s="5"/>
      <c r="J45" s="5"/>
      <c r="K45" s="5"/>
    </row>
    <row r="46" spans="3:11" x14ac:dyDescent="0.45">
      <c r="C46" t="s">
        <v>33</v>
      </c>
      <c r="D46" s="23">
        <v>45</v>
      </c>
      <c r="E46" s="23">
        <v>47</v>
      </c>
      <c r="F46" s="23">
        <v>49</v>
      </c>
      <c r="G46" s="5">
        <f>F46*(1+G24)</f>
        <v>72.07741935483871</v>
      </c>
      <c r="H46" s="5">
        <f t="shared" ref="H46:K46" si="31">G46*(1+H20)</f>
        <v>72.07741935483871</v>
      </c>
      <c r="I46" s="5">
        <f t="shared" si="31"/>
        <v>72.07741935483871</v>
      </c>
      <c r="J46" s="5">
        <f t="shared" si="31"/>
        <v>72.07741935483871</v>
      </c>
      <c r="K46" s="5">
        <f t="shared" si="31"/>
        <v>72.07741935483871</v>
      </c>
    </row>
    <row r="47" spans="3:11" x14ac:dyDescent="0.45">
      <c r="C47" t="s">
        <v>34</v>
      </c>
      <c r="D47" s="23">
        <v>32</v>
      </c>
      <c r="E47" s="23">
        <v>37</v>
      </c>
      <c r="F47" s="23">
        <v>47</v>
      </c>
      <c r="G47" s="5">
        <f>F47*(1+G20)</f>
        <v>47</v>
      </c>
      <c r="H47" s="5">
        <f t="shared" ref="H47:K47" si="32">G47*(1+H20)</f>
        <v>47</v>
      </c>
      <c r="I47" s="5">
        <f t="shared" si="32"/>
        <v>47</v>
      </c>
      <c r="J47" s="5">
        <f t="shared" si="32"/>
        <v>47</v>
      </c>
      <c r="K47" s="5">
        <f t="shared" si="32"/>
        <v>47</v>
      </c>
    </row>
    <row r="48" spans="3:11" x14ac:dyDescent="0.45">
      <c r="C48" t="s">
        <v>35</v>
      </c>
      <c r="D48" s="23">
        <v>112</v>
      </c>
      <c r="E48" s="23">
        <v>143</v>
      </c>
      <c r="F48" s="23">
        <v>167</v>
      </c>
      <c r="G48" s="5">
        <f>F48*(1+G20)</f>
        <v>167</v>
      </c>
      <c r="H48" s="5">
        <f t="shared" ref="H48:K48" si="33">G48*(1+H20)</f>
        <v>167</v>
      </c>
      <c r="I48" s="5">
        <f t="shared" si="33"/>
        <v>167</v>
      </c>
      <c r="J48" s="5">
        <f t="shared" si="33"/>
        <v>167</v>
      </c>
      <c r="K48" s="5">
        <f t="shared" si="33"/>
        <v>167</v>
      </c>
    </row>
    <row r="49" spans="3:12" x14ac:dyDescent="0.45">
      <c r="C49" s="4" t="s">
        <v>36</v>
      </c>
      <c r="D49" s="22">
        <f>SUM(D46:D48)</f>
        <v>189</v>
      </c>
      <c r="E49" s="22">
        <f t="shared" ref="E49:F49" si="34">SUM(E46:E48)</f>
        <v>227</v>
      </c>
      <c r="F49" s="22">
        <f t="shared" si="34"/>
        <v>263</v>
      </c>
      <c r="G49" s="22">
        <f>SUM(G46:G48)</f>
        <v>286.0774193548387</v>
      </c>
      <c r="H49" s="22">
        <f t="shared" ref="H49" si="35">SUM(H46:H48)</f>
        <v>286.0774193548387</v>
      </c>
      <c r="I49" s="22">
        <f t="shared" ref="I49" si="36">SUM(I46:I48)</f>
        <v>286.0774193548387</v>
      </c>
      <c r="J49" s="22">
        <f>SUM(J46:J48)</f>
        <v>286.0774193548387</v>
      </c>
      <c r="K49" s="22">
        <f t="shared" ref="K49" si="37">SUM(K46:K48)</f>
        <v>286.0774193548387</v>
      </c>
      <c r="L49" s="4"/>
    </row>
    <row r="50" spans="3:12" x14ac:dyDescent="0.45">
      <c r="C50" s="4"/>
      <c r="D50" s="22"/>
      <c r="E50" s="22"/>
      <c r="F50" s="22"/>
      <c r="G50" s="22"/>
      <c r="H50" s="22"/>
      <c r="I50" s="22"/>
      <c r="J50" s="22"/>
      <c r="K50" s="22"/>
      <c r="L50" s="4"/>
    </row>
    <row r="51" spans="3:12" x14ac:dyDescent="0.45">
      <c r="C51" t="s">
        <v>38</v>
      </c>
      <c r="D51" s="23">
        <v>0</v>
      </c>
      <c r="E51" s="23">
        <v>12</v>
      </c>
      <c r="F51" s="23">
        <v>5</v>
      </c>
      <c r="G51" s="32">
        <f>F51+G110</f>
        <v>125.94173435623566</v>
      </c>
      <c r="H51" s="32">
        <f>F51+H110</f>
        <v>413.47701709956806</v>
      </c>
      <c r="I51" s="32">
        <f>F51+I110</f>
        <v>701.01229984290046</v>
      </c>
      <c r="J51" s="32">
        <f>F51+J110</f>
        <v>988.54758258623292</v>
      </c>
      <c r="K51" s="32">
        <f>F51+K110</f>
        <v>1276.0828653295653</v>
      </c>
    </row>
    <row r="52" spans="3:12" x14ac:dyDescent="0.45">
      <c r="C52" t="s">
        <v>37</v>
      </c>
      <c r="D52" s="21">
        <v>167</v>
      </c>
      <c r="E52" s="21">
        <v>178</v>
      </c>
      <c r="F52" s="21">
        <v>186</v>
      </c>
      <c r="G52">
        <f>F52</f>
        <v>186</v>
      </c>
      <c r="H52">
        <f>G52</f>
        <v>186</v>
      </c>
      <c r="I52">
        <f t="shared" ref="I52:K52" si="38">H52</f>
        <v>186</v>
      </c>
      <c r="J52">
        <f t="shared" si="38"/>
        <v>186</v>
      </c>
      <c r="K52">
        <f t="shared" si="38"/>
        <v>186</v>
      </c>
    </row>
    <row r="53" spans="3:12" x14ac:dyDescent="0.45">
      <c r="C53" t="s">
        <v>39</v>
      </c>
      <c r="D53" s="21">
        <v>45</v>
      </c>
      <c r="E53" s="21">
        <v>47</v>
      </c>
      <c r="F53" s="21">
        <v>49</v>
      </c>
      <c r="G53">
        <v>49</v>
      </c>
      <c r="H53">
        <v>49</v>
      </c>
      <c r="I53">
        <v>49</v>
      </c>
      <c r="J53">
        <v>49</v>
      </c>
      <c r="K53">
        <v>49</v>
      </c>
    </row>
    <row r="54" spans="3:12" x14ac:dyDescent="0.45">
      <c r="C54" s="4" t="s">
        <v>40</v>
      </c>
      <c r="D54" s="22">
        <f>SUM(D51:D53) +D49</f>
        <v>401</v>
      </c>
      <c r="E54" s="22">
        <f t="shared" ref="E54:K54" si="39">SUM(E51:E53) +E49</f>
        <v>464</v>
      </c>
      <c r="F54" s="22">
        <f t="shared" si="39"/>
        <v>503</v>
      </c>
      <c r="G54" s="22">
        <f t="shared" si="39"/>
        <v>647.0191537110743</v>
      </c>
      <c r="H54" s="22">
        <f t="shared" si="39"/>
        <v>934.55443645440664</v>
      </c>
      <c r="I54" s="22">
        <f t="shared" si="39"/>
        <v>1222.0897191977392</v>
      </c>
      <c r="J54" s="22">
        <f t="shared" si="39"/>
        <v>1509.6250019410716</v>
      </c>
      <c r="K54" s="22">
        <f t="shared" si="39"/>
        <v>1797.1602846844039</v>
      </c>
    </row>
    <row r="56" spans="3:12" x14ac:dyDescent="0.45">
      <c r="C56" t="s">
        <v>41</v>
      </c>
      <c r="D56" s="23">
        <v>35</v>
      </c>
      <c r="E56" s="23">
        <v>37</v>
      </c>
      <c r="F56" s="23">
        <v>39</v>
      </c>
      <c r="G56" s="5">
        <f>G69</f>
        <v>44</v>
      </c>
      <c r="H56" s="5">
        <f>H69</f>
        <v>49</v>
      </c>
      <c r="I56" s="5">
        <f>I69</f>
        <v>54</v>
      </c>
      <c r="J56" s="5">
        <f>J69</f>
        <v>59</v>
      </c>
      <c r="K56" s="5">
        <f>K69</f>
        <v>64</v>
      </c>
    </row>
    <row r="57" spans="3:12" x14ac:dyDescent="0.45">
      <c r="C57" t="s">
        <v>42</v>
      </c>
      <c r="D57" s="23">
        <v>-145</v>
      </c>
      <c r="E57" s="23">
        <v>-178</v>
      </c>
      <c r="F57" s="23">
        <v>-210</v>
      </c>
      <c r="G57" s="25">
        <f>G73</f>
        <v>-230</v>
      </c>
      <c r="H57" s="25">
        <f t="shared" ref="H57:K57" si="40">H73</f>
        <v>-250</v>
      </c>
      <c r="I57" s="25">
        <f t="shared" si="40"/>
        <v>-270</v>
      </c>
      <c r="J57" s="25">
        <f t="shared" si="40"/>
        <v>-290</v>
      </c>
      <c r="K57" s="25">
        <f t="shared" si="40"/>
        <v>-310</v>
      </c>
    </row>
    <row r="58" spans="3:12" x14ac:dyDescent="0.45">
      <c r="C58" t="s">
        <v>43</v>
      </c>
      <c r="D58" s="23">
        <v>-7</v>
      </c>
      <c r="E58" s="23">
        <v>12</v>
      </c>
      <c r="F58" s="23">
        <v>43</v>
      </c>
      <c r="G58" s="25">
        <v>43</v>
      </c>
      <c r="H58" s="25">
        <v>43</v>
      </c>
      <c r="I58" s="25">
        <v>43</v>
      </c>
      <c r="J58" s="25">
        <v>43</v>
      </c>
      <c r="K58" s="25">
        <v>43</v>
      </c>
    </row>
    <row r="59" spans="3:12" x14ac:dyDescent="0.45">
      <c r="C59" t="s">
        <v>44</v>
      </c>
      <c r="D59" s="23">
        <v>698</v>
      </c>
      <c r="E59" s="23">
        <v>743</v>
      </c>
      <c r="F59" s="23">
        <v>807</v>
      </c>
      <c r="G59" s="5">
        <f>G79</f>
        <v>573.46471725666765</v>
      </c>
      <c r="H59" s="5">
        <f t="shared" ref="H59:K59" si="41">H79</f>
        <v>339.92943451333525</v>
      </c>
      <c r="I59" s="5">
        <f t="shared" si="41"/>
        <v>106.39415177000285</v>
      </c>
      <c r="J59" s="5">
        <f t="shared" si="41"/>
        <v>-127.14113097332955</v>
      </c>
      <c r="K59" s="5">
        <f t="shared" si="41"/>
        <v>-360.67641371666195</v>
      </c>
    </row>
    <row r="60" spans="3:12" x14ac:dyDescent="0.45">
      <c r="C60" t="s">
        <v>45</v>
      </c>
      <c r="D60" s="22">
        <f>SUM(D56:D59)</f>
        <v>581</v>
      </c>
      <c r="E60" s="22">
        <f t="shared" ref="E60:K60" si="42">SUM(E56:E59)</f>
        <v>614</v>
      </c>
      <c r="F60" s="22">
        <f t="shared" si="42"/>
        <v>679</v>
      </c>
      <c r="G60" s="22">
        <f t="shared" si="42"/>
        <v>430.46471725666765</v>
      </c>
      <c r="H60" s="22">
        <f t="shared" si="42"/>
        <v>181.92943451333525</v>
      </c>
      <c r="I60" s="22">
        <f t="shared" si="42"/>
        <v>-66.60584822999715</v>
      </c>
      <c r="J60" s="22">
        <f t="shared" si="42"/>
        <v>-315.14113097332955</v>
      </c>
      <c r="K60" s="22">
        <f t="shared" si="42"/>
        <v>-563.67641371666195</v>
      </c>
    </row>
    <row r="62" spans="3:12" x14ac:dyDescent="0.45">
      <c r="C62" t="s">
        <v>46</v>
      </c>
      <c r="D62" s="22">
        <f>D60+D54</f>
        <v>982</v>
      </c>
      <c r="E62" s="22">
        <f t="shared" ref="E62:K62" si="43">E60+E54</f>
        <v>1078</v>
      </c>
      <c r="F62" s="22">
        <f t="shared" si="43"/>
        <v>1182</v>
      </c>
      <c r="G62" s="22">
        <f t="shared" si="43"/>
        <v>1077.483870967742</v>
      </c>
      <c r="H62" s="22">
        <f t="shared" si="43"/>
        <v>1116.483870967742</v>
      </c>
      <c r="I62" s="22">
        <f t="shared" si="43"/>
        <v>1155.483870967742</v>
      </c>
      <c r="J62" s="22">
        <f t="shared" si="43"/>
        <v>1194.483870967742</v>
      </c>
      <c r="K62" s="22">
        <f t="shared" si="43"/>
        <v>1233.483870967742</v>
      </c>
    </row>
    <row r="63" spans="3:12" x14ac:dyDescent="0.45">
      <c r="C63" t="s">
        <v>27</v>
      </c>
      <c r="D63" s="24">
        <f>D44</f>
        <v>982</v>
      </c>
      <c r="E63" s="24">
        <f t="shared" ref="E63:K63" si="44">E44</f>
        <v>1078</v>
      </c>
      <c r="F63" s="24">
        <f t="shared" si="44"/>
        <v>1182</v>
      </c>
      <c r="G63" s="24">
        <f t="shared" si="44"/>
        <v>956.54213661150629</v>
      </c>
      <c r="H63" s="24">
        <f t="shared" si="44"/>
        <v>708.00685386817395</v>
      </c>
      <c r="I63" s="24">
        <f t="shared" si="44"/>
        <v>459.47157112484149</v>
      </c>
      <c r="J63" s="24">
        <f t="shared" si="44"/>
        <v>210.93628838150903</v>
      </c>
      <c r="K63" s="24">
        <f t="shared" si="44"/>
        <v>-37.598994361823316</v>
      </c>
    </row>
    <row r="64" spans="3:12" x14ac:dyDescent="0.45">
      <c r="C64" t="s">
        <v>47</v>
      </c>
      <c r="D64" s="22">
        <f>D62-D63</f>
        <v>0</v>
      </c>
      <c r="E64" s="22">
        <f t="shared" ref="E64:K64" si="45">E62-E63</f>
        <v>0</v>
      </c>
      <c r="F64" s="22">
        <f t="shared" si="45"/>
        <v>0</v>
      </c>
      <c r="G64" s="22">
        <f t="shared" si="45"/>
        <v>120.94173435623566</v>
      </c>
      <c r="H64" s="22">
        <f t="shared" si="45"/>
        <v>408.477017099568</v>
      </c>
      <c r="I64" s="22">
        <f t="shared" si="45"/>
        <v>696.01229984290046</v>
      </c>
      <c r="J64" s="22">
        <f t="shared" si="45"/>
        <v>983.54758258623292</v>
      </c>
      <c r="K64" s="22">
        <f t="shared" si="45"/>
        <v>1271.0828653295653</v>
      </c>
    </row>
    <row r="66" spans="2:11" x14ac:dyDescent="0.45">
      <c r="B66" t="s">
        <v>59</v>
      </c>
      <c r="C66" s="4" t="s">
        <v>57</v>
      </c>
    </row>
    <row r="67" spans="2:11" x14ac:dyDescent="0.45">
      <c r="C67" t="s">
        <v>48</v>
      </c>
      <c r="D67" s="5"/>
      <c r="E67" s="5"/>
      <c r="F67" s="5"/>
      <c r="G67" s="5">
        <f>F56</f>
        <v>39</v>
      </c>
      <c r="H67" s="5">
        <f>G69</f>
        <v>44</v>
      </c>
      <c r="I67" s="5">
        <f>H69</f>
        <v>49</v>
      </c>
      <c r="J67" s="5">
        <f>I69</f>
        <v>54</v>
      </c>
      <c r="K67" s="5">
        <f>J69</f>
        <v>59</v>
      </c>
    </row>
    <row r="68" spans="2:11" x14ac:dyDescent="0.45">
      <c r="C68" t="s">
        <v>49</v>
      </c>
      <c r="D68" s="5"/>
      <c r="E68" s="5"/>
      <c r="F68" s="5"/>
      <c r="G68" s="23">
        <v>5</v>
      </c>
      <c r="H68" s="23">
        <v>5</v>
      </c>
      <c r="I68" s="23">
        <v>5</v>
      </c>
      <c r="J68" s="23">
        <v>5</v>
      </c>
      <c r="K68" s="23">
        <v>5</v>
      </c>
    </row>
    <row r="69" spans="2:11" x14ac:dyDescent="0.45">
      <c r="C69" s="4" t="s">
        <v>50</v>
      </c>
      <c r="D69" s="22"/>
      <c r="E69" s="22"/>
      <c r="F69" s="22"/>
      <c r="G69" s="22">
        <f>SUM(G67:G68)</f>
        <v>44</v>
      </c>
      <c r="H69" s="22">
        <f t="shared" ref="H69:K69" si="46">SUM(H67:H68)</f>
        <v>49</v>
      </c>
      <c r="I69" s="22">
        <f t="shared" si="46"/>
        <v>54</v>
      </c>
      <c r="J69" s="22">
        <f t="shared" si="46"/>
        <v>59</v>
      </c>
      <c r="K69" s="22">
        <f t="shared" si="46"/>
        <v>64</v>
      </c>
    </row>
    <row r="70" spans="2:11" x14ac:dyDescent="0.45">
      <c r="D70" s="5"/>
      <c r="E70" s="5"/>
      <c r="F70" s="5"/>
      <c r="G70" s="5"/>
      <c r="H70" s="5"/>
      <c r="I70" s="5"/>
      <c r="J70" s="5"/>
      <c r="K70" s="5"/>
    </row>
    <row r="71" spans="2:11" x14ac:dyDescent="0.45">
      <c r="C71" t="s">
        <v>51</v>
      </c>
      <c r="D71" s="5"/>
      <c r="E71" s="5"/>
      <c r="F71" s="5"/>
      <c r="G71" s="5">
        <v>-210</v>
      </c>
      <c r="H71" s="5">
        <f>G73</f>
        <v>-230</v>
      </c>
      <c r="I71" s="5">
        <f t="shared" ref="I71:K71" si="47">H73</f>
        <v>-250</v>
      </c>
      <c r="J71" s="5">
        <f t="shared" si="47"/>
        <v>-270</v>
      </c>
      <c r="K71" s="5">
        <f t="shared" si="47"/>
        <v>-290</v>
      </c>
    </row>
    <row r="72" spans="2:11" x14ac:dyDescent="0.45">
      <c r="C72" t="s">
        <v>52</v>
      </c>
      <c r="D72" s="5"/>
      <c r="E72" s="5"/>
      <c r="F72" s="5"/>
      <c r="G72" s="23">
        <v>-20</v>
      </c>
      <c r="H72" s="23">
        <v>-20</v>
      </c>
      <c r="I72" s="23">
        <v>-20</v>
      </c>
      <c r="J72" s="23">
        <v>-20</v>
      </c>
      <c r="K72" s="23">
        <v>-20</v>
      </c>
    </row>
    <row r="73" spans="2:11" x14ac:dyDescent="0.45">
      <c r="C73" s="4" t="s">
        <v>53</v>
      </c>
      <c r="D73" s="5"/>
      <c r="E73" s="5"/>
      <c r="F73" s="5"/>
      <c r="G73" s="22">
        <f>SUM(G71:G72)</f>
        <v>-230</v>
      </c>
      <c r="H73" s="22">
        <f t="shared" ref="H73:K73" si="48">SUM(H71:H72)</f>
        <v>-250</v>
      </c>
      <c r="I73" s="22">
        <f t="shared" si="48"/>
        <v>-270</v>
      </c>
      <c r="J73" s="22">
        <f t="shared" si="48"/>
        <v>-290</v>
      </c>
      <c r="K73" s="22">
        <f t="shared" si="48"/>
        <v>-310</v>
      </c>
    </row>
    <row r="74" spans="2:11" x14ac:dyDescent="0.45">
      <c r="D74" s="5"/>
      <c r="E74" s="5"/>
      <c r="F74" s="5"/>
      <c r="G74" s="5"/>
      <c r="H74" s="5"/>
      <c r="I74" s="5"/>
      <c r="J74" s="5"/>
      <c r="K74" s="5"/>
    </row>
    <row r="75" spans="2:11" x14ac:dyDescent="0.45">
      <c r="D75" s="5"/>
      <c r="E75" s="5"/>
      <c r="F75" s="5"/>
      <c r="G75" s="5"/>
      <c r="H75" s="5"/>
      <c r="I75" s="5"/>
      <c r="J75" s="5"/>
      <c r="K75" s="5"/>
    </row>
    <row r="76" spans="2:11" x14ac:dyDescent="0.45">
      <c r="C76" t="s">
        <v>54</v>
      </c>
      <c r="D76" s="5"/>
      <c r="E76" s="5"/>
      <c r="F76" s="5"/>
      <c r="G76" s="5">
        <v>807</v>
      </c>
      <c r="H76" s="5">
        <f>G79</f>
        <v>573.46471725666765</v>
      </c>
      <c r="I76" s="5">
        <f>H79</f>
        <v>339.92943451333525</v>
      </c>
      <c r="J76" s="5">
        <f t="shared" ref="J76:K76" si="49">I79</f>
        <v>106.39415177000285</v>
      </c>
      <c r="K76" s="5">
        <f t="shared" si="49"/>
        <v>-127.14113097332955</v>
      </c>
    </row>
    <row r="77" spans="2:11" x14ac:dyDescent="0.45">
      <c r="C77" t="s">
        <v>12</v>
      </c>
      <c r="G77" s="5">
        <f>G16</f>
        <v>-83.535282743332402</v>
      </c>
      <c r="H77" s="5">
        <f t="shared" ref="H77:K77" si="50">H16</f>
        <v>-83.535282743332402</v>
      </c>
      <c r="I77" s="5">
        <f t="shared" si="50"/>
        <v>-83.535282743332402</v>
      </c>
      <c r="J77" s="5">
        <f t="shared" si="50"/>
        <v>-83.535282743332402</v>
      </c>
      <c r="K77" s="5">
        <f t="shared" si="50"/>
        <v>-83.535282743332402</v>
      </c>
    </row>
    <row r="78" spans="2:11" x14ac:dyDescent="0.45">
      <c r="C78" t="s">
        <v>55</v>
      </c>
      <c r="G78" s="23">
        <v>-150</v>
      </c>
      <c r="H78" s="23">
        <v>-150</v>
      </c>
      <c r="I78" s="23">
        <v>-150</v>
      </c>
      <c r="J78" s="23">
        <v>-150</v>
      </c>
      <c r="K78" s="23">
        <v>-150</v>
      </c>
    </row>
    <row r="79" spans="2:11" x14ac:dyDescent="0.45">
      <c r="C79" s="4" t="s">
        <v>56</v>
      </c>
      <c r="G79" s="22">
        <f>SUM(G76:G78)</f>
        <v>573.46471725666765</v>
      </c>
      <c r="H79" s="22">
        <f>SUM(H76:H78)</f>
        <v>339.92943451333525</v>
      </c>
      <c r="I79" s="22">
        <f>SUM(I76:I78)</f>
        <v>106.39415177000285</v>
      </c>
      <c r="J79" s="22">
        <f>SUM(J76:J78)</f>
        <v>-127.14113097332955</v>
      </c>
      <c r="K79" s="22">
        <f>SUM(K76:K78)</f>
        <v>-360.67641371666195</v>
      </c>
    </row>
    <row r="81" spans="2:13" x14ac:dyDescent="0.45">
      <c r="B81" t="s">
        <v>59</v>
      </c>
      <c r="C81" s="4" t="s">
        <v>58</v>
      </c>
    </row>
    <row r="83" spans="2:13" x14ac:dyDescent="0.45">
      <c r="C83" t="s">
        <v>62</v>
      </c>
      <c r="G83" s="26">
        <f>G16</f>
        <v>-83.535282743332402</v>
      </c>
      <c r="H83" s="26">
        <f t="shared" ref="H83:K83" si="51">H16</f>
        <v>-83.535282743332402</v>
      </c>
      <c r="I83" s="26">
        <f t="shared" si="51"/>
        <v>-83.535282743332402</v>
      </c>
      <c r="J83" s="26">
        <f t="shared" si="51"/>
        <v>-83.535282743332402</v>
      </c>
      <c r="K83" s="26">
        <f t="shared" si="51"/>
        <v>-83.535282743332402</v>
      </c>
    </row>
    <row r="84" spans="2:13" x14ac:dyDescent="0.45">
      <c r="C84" t="s">
        <v>60</v>
      </c>
      <c r="G84" s="27">
        <f>-(G26+G29)</f>
        <v>49</v>
      </c>
      <c r="H84" s="27">
        <f t="shared" ref="H84:K84" si="52">-(H26+H29)</f>
        <v>49</v>
      </c>
      <c r="I84" s="27">
        <f t="shared" si="52"/>
        <v>49</v>
      </c>
      <c r="J84" s="27">
        <f t="shared" si="52"/>
        <v>49</v>
      </c>
      <c r="K84" s="27">
        <f t="shared" si="52"/>
        <v>49</v>
      </c>
      <c r="M84" s="29"/>
    </row>
    <row r="85" spans="2:13" x14ac:dyDescent="0.45">
      <c r="C85" t="s">
        <v>20</v>
      </c>
      <c r="G85" s="5">
        <f>F35-G35</f>
        <v>0</v>
      </c>
      <c r="H85" s="5">
        <f t="shared" ref="H85:K85" si="53">G35-H35</f>
        <v>0</v>
      </c>
      <c r="I85" s="5">
        <f t="shared" si="53"/>
        <v>0</v>
      </c>
      <c r="J85" s="5">
        <f t="shared" si="53"/>
        <v>0</v>
      </c>
      <c r="K85" s="5">
        <f t="shared" si="53"/>
        <v>0</v>
      </c>
    </row>
    <row r="86" spans="2:13" x14ac:dyDescent="0.45">
      <c r="C86" t="s">
        <v>21</v>
      </c>
      <c r="G86" s="5">
        <f>F36-G36</f>
        <v>-162.48387096774195</v>
      </c>
      <c r="H86" s="5">
        <f t="shared" ref="H86:K86" si="54">G36-H36</f>
        <v>0</v>
      </c>
      <c r="I86" s="5">
        <f t="shared" si="54"/>
        <v>0</v>
      </c>
      <c r="J86" s="5">
        <f t="shared" si="54"/>
        <v>0</v>
      </c>
      <c r="K86" s="5">
        <f t="shared" si="54"/>
        <v>0</v>
      </c>
    </row>
    <row r="87" spans="2:13" x14ac:dyDescent="0.45">
      <c r="C87" t="s">
        <v>22</v>
      </c>
      <c r="G87" s="5">
        <f>F37-G37</f>
        <v>0</v>
      </c>
      <c r="H87" s="5">
        <f t="shared" ref="H87:K87" si="55">G37-H37</f>
        <v>0</v>
      </c>
      <c r="I87" s="5">
        <f t="shared" si="55"/>
        <v>0</v>
      </c>
      <c r="J87" s="5">
        <f t="shared" si="55"/>
        <v>0</v>
      </c>
      <c r="K87" s="5">
        <f t="shared" si="55"/>
        <v>0</v>
      </c>
    </row>
    <row r="88" spans="2:13" x14ac:dyDescent="0.45">
      <c r="C88" t="s">
        <v>33</v>
      </c>
      <c r="G88" s="5">
        <f>-(F46-G46)</f>
        <v>23.07741935483871</v>
      </c>
      <c r="H88" s="5">
        <f t="shared" ref="H88:K88" si="56">-(G46-H46)</f>
        <v>0</v>
      </c>
      <c r="I88" s="5">
        <f t="shared" si="56"/>
        <v>0</v>
      </c>
      <c r="J88" s="5">
        <f t="shared" si="56"/>
        <v>0</v>
      </c>
      <c r="K88" s="5">
        <f t="shared" si="56"/>
        <v>0</v>
      </c>
    </row>
    <row r="89" spans="2:13" x14ac:dyDescent="0.45">
      <c r="C89" t="s">
        <v>34</v>
      </c>
      <c r="G89" s="5">
        <f t="shared" ref="G89:K89" si="57">-(F47-G47)</f>
        <v>0</v>
      </c>
      <c r="H89" s="5">
        <f t="shared" si="57"/>
        <v>0</v>
      </c>
      <c r="I89" s="5">
        <f t="shared" si="57"/>
        <v>0</v>
      </c>
      <c r="J89" s="5">
        <f t="shared" si="57"/>
        <v>0</v>
      </c>
      <c r="K89" s="5">
        <f t="shared" si="57"/>
        <v>0</v>
      </c>
    </row>
    <row r="90" spans="2:13" x14ac:dyDescent="0.45">
      <c r="C90" t="s">
        <v>35</v>
      </c>
      <c r="G90" s="5">
        <f t="shared" ref="G90:K90" si="58">-(F48-G48)</f>
        <v>0</v>
      </c>
      <c r="H90" s="5">
        <f t="shared" si="58"/>
        <v>0</v>
      </c>
      <c r="I90" s="5">
        <f t="shared" si="58"/>
        <v>0</v>
      </c>
      <c r="J90" s="5">
        <f t="shared" si="58"/>
        <v>0</v>
      </c>
      <c r="K90" s="5">
        <f t="shared" si="58"/>
        <v>0</v>
      </c>
    </row>
    <row r="91" spans="2:13" x14ac:dyDescent="0.45">
      <c r="C91" s="4" t="s">
        <v>61</v>
      </c>
      <c r="D91" s="4"/>
      <c r="E91" s="4"/>
      <c r="F91" s="4"/>
      <c r="G91" s="22">
        <f>SUM(G83:G90)</f>
        <v>-173.94173435623566</v>
      </c>
      <c r="H91" s="22">
        <f>SUM(H83:H90)</f>
        <v>-34.535282743332402</v>
      </c>
      <c r="I91" s="22">
        <f>SUM(I83:I90)</f>
        <v>-34.535282743332402</v>
      </c>
      <c r="J91" s="22">
        <f>SUM(J83:J90)</f>
        <v>-34.535282743332402</v>
      </c>
      <c r="K91" s="22">
        <f>SUM(K83:K90)</f>
        <v>-34.535282743332402</v>
      </c>
    </row>
    <row r="93" spans="2:13" x14ac:dyDescent="0.45">
      <c r="C93" t="s">
        <v>63</v>
      </c>
      <c r="G93" s="27">
        <f>G27</f>
        <v>-67</v>
      </c>
      <c r="H93" s="27">
        <f t="shared" ref="H93:K93" si="59">H27</f>
        <v>-67</v>
      </c>
      <c r="I93" s="27">
        <f t="shared" si="59"/>
        <v>-67</v>
      </c>
      <c r="J93" s="27">
        <f t="shared" si="59"/>
        <v>-67</v>
      </c>
      <c r="K93" s="27">
        <f t="shared" si="59"/>
        <v>-67</v>
      </c>
    </row>
    <row r="94" spans="2:13" x14ac:dyDescent="0.45">
      <c r="C94" t="s">
        <v>64</v>
      </c>
      <c r="G94" s="27">
        <f>G30</f>
        <v>-21</v>
      </c>
      <c r="H94" s="27">
        <f t="shared" ref="H94:K94" si="60">H30</f>
        <v>-21</v>
      </c>
      <c r="I94" s="27">
        <f t="shared" si="60"/>
        <v>-21</v>
      </c>
      <c r="J94" s="27">
        <f t="shared" si="60"/>
        <v>-21</v>
      </c>
      <c r="K94" s="27">
        <f t="shared" si="60"/>
        <v>-21</v>
      </c>
    </row>
    <row r="95" spans="2:13" x14ac:dyDescent="0.45">
      <c r="C95" s="4" t="s">
        <v>65</v>
      </c>
      <c r="G95" s="30">
        <f>SUM(G93:G94)</f>
        <v>-88</v>
      </c>
      <c r="H95" s="30">
        <f t="shared" ref="H95:K95" si="61">SUM(H93:H94)</f>
        <v>-88</v>
      </c>
      <c r="I95" s="30">
        <f t="shared" si="61"/>
        <v>-88</v>
      </c>
      <c r="J95" s="30">
        <f t="shared" si="61"/>
        <v>-88</v>
      </c>
      <c r="K95" s="30">
        <f t="shared" si="61"/>
        <v>-88</v>
      </c>
    </row>
    <row r="97" spans="2:11" x14ac:dyDescent="0.45">
      <c r="C97" t="s">
        <v>37</v>
      </c>
      <c r="G97" s="26">
        <f>G52-F52</f>
        <v>0</v>
      </c>
      <c r="H97" s="26">
        <f t="shared" ref="H97:K97" si="62">H52-G52</f>
        <v>0</v>
      </c>
      <c r="I97" s="26">
        <f t="shared" si="62"/>
        <v>0</v>
      </c>
      <c r="J97" s="26">
        <f t="shared" si="62"/>
        <v>0</v>
      </c>
      <c r="K97" s="26">
        <f t="shared" si="62"/>
        <v>0</v>
      </c>
    </row>
    <row r="98" spans="2:11" x14ac:dyDescent="0.45">
      <c r="C98" t="s">
        <v>38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 spans="2:11" x14ac:dyDescent="0.45">
      <c r="C99" t="s">
        <v>39</v>
      </c>
      <c r="G99" s="5">
        <f>G53-F53</f>
        <v>0</v>
      </c>
      <c r="H99" s="5">
        <f t="shared" ref="H99:K99" si="63">H53-G53</f>
        <v>0</v>
      </c>
      <c r="I99" s="5">
        <f t="shared" si="63"/>
        <v>0</v>
      </c>
      <c r="J99" s="5">
        <f t="shared" si="63"/>
        <v>0</v>
      </c>
      <c r="K99" s="5">
        <f t="shared" si="63"/>
        <v>0</v>
      </c>
    </row>
    <row r="100" spans="2:11" x14ac:dyDescent="0.45">
      <c r="C100" t="s">
        <v>66</v>
      </c>
      <c r="G100" s="5">
        <f>G56-F56</f>
        <v>5</v>
      </c>
      <c r="H100" s="5">
        <f t="shared" ref="H100:K100" si="64">H56-G56</f>
        <v>5</v>
      </c>
      <c r="I100" s="5">
        <f t="shared" si="64"/>
        <v>5</v>
      </c>
      <c r="J100" s="5">
        <f t="shared" si="64"/>
        <v>5</v>
      </c>
      <c r="K100" s="5">
        <f t="shared" si="64"/>
        <v>5</v>
      </c>
    </row>
    <row r="101" spans="2:11" x14ac:dyDescent="0.45">
      <c r="C101" t="s">
        <v>67</v>
      </c>
      <c r="G101" s="5">
        <f>G72</f>
        <v>-20</v>
      </c>
      <c r="H101" s="5">
        <f t="shared" ref="H101:K101" si="65">H72</f>
        <v>-20</v>
      </c>
      <c r="I101" s="5">
        <f t="shared" si="65"/>
        <v>-20</v>
      </c>
      <c r="J101" s="5">
        <f t="shared" si="65"/>
        <v>-20</v>
      </c>
      <c r="K101" s="5">
        <f t="shared" si="65"/>
        <v>-20</v>
      </c>
    </row>
    <row r="102" spans="2:11" x14ac:dyDescent="0.45">
      <c r="C102" t="s">
        <v>43</v>
      </c>
      <c r="G102" s="5">
        <f>G58-F58</f>
        <v>0</v>
      </c>
      <c r="H102" s="5">
        <f t="shared" ref="H102:K102" si="66">H58-G58</f>
        <v>0</v>
      </c>
      <c r="I102" s="5">
        <f t="shared" si="66"/>
        <v>0</v>
      </c>
      <c r="J102" s="5">
        <f t="shared" si="66"/>
        <v>0</v>
      </c>
      <c r="K102" s="5">
        <f t="shared" si="66"/>
        <v>0</v>
      </c>
    </row>
    <row r="103" spans="2:11" x14ac:dyDescent="0.45">
      <c r="C103" t="s">
        <v>68</v>
      </c>
      <c r="G103" s="5">
        <f>G78</f>
        <v>-150</v>
      </c>
      <c r="H103" s="5">
        <f t="shared" ref="H103:K103" si="67">H78</f>
        <v>-150</v>
      </c>
      <c r="I103" s="5">
        <f t="shared" si="67"/>
        <v>-150</v>
      </c>
      <c r="J103" s="5">
        <f t="shared" si="67"/>
        <v>-150</v>
      </c>
      <c r="K103" s="5">
        <f t="shared" si="67"/>
        <v>-150</v>
      </c>
    </row>
    <row r="104" spans="2:11" x14ac:dyDescent="0.45">
      <c r="C104" s="4" t="s">
        <v>69</v>
      </c>
      <c r="G104" s="22">
        <f>SUM(G97:G103)</f>
        <v>-165</v>
      </c>
      <c r="H104" s="22">
        <f t="shared" ref="H104:K104" si="68">SUM(H97:H103)</f>
        <v>-165</v>
      </c>
      <c r="I104" s="22">
        <f t="shared" si="68"/>
        <v>-165</v>
      </c>
      <c r="J104" s="22">
        <f t="shared" si="68"/>
        <v>-165</v>
      </c>
      <c r="K104" s="22">
        <f t="shared" si="68"/>
        <v>-165</v>
      </c>
    </row>
    <row r="105" spans="2:11" x14ac:dyDescent="0.45">
      <c r="G105" s="28"/>
      <c r="H105" s="28"/>
      <c r="I105" s="28"/>
      <c r="J105" s="28"/>
      <c r="K105" s="28"/>
    </row>
    <row r="106" spans="2:11" x14ac:dyDescent="0.45">
      <c r="C106" s="4" t="s">
        <v>70</v>
      </c>
      <c r="G106" s="22">
        <f>SUM(G91,G95,G104)</f>
        <v>-426.94173435623566</v>
      </c>
      <c r="H106" s="22">
        <f t="shared" ref="H106:K106" si="69">SUM(H91,H95,H104)</f>
        <v>-287.5352827433324</v>
      </c>
      <c r="I106" s="22">
        <f t="shared" si="69"/>
        <v>-287.5352827433324</v>
      </c>
      <c r="J106" s="22">
        <f t="shared" si="69"/>
        <v>-287.5352827433324</v>
      </c>
      <c r="K106" s="22">
        <f t="shared" si="69"/>
        <v>-287.5352827433324</v>
      </c>
    </row>
    <row r="109" spans="2:11" x14ac:dyDescent="0.45">
      <c r="C109" t="s">
        <v>72</v>
      </c>
      <c r="G109" s="5">
        <f>F34+G91+G95+SUM(G97,G99:G103)</f>
        <v>-120.94173435623566</v>
      </c>
      <c r="H109" s="5">
        <f>G34+H91+H95+SUM(H97,H99:H103)</f>
        <v>-408.47701709956806</v>
      </c>
      <c r="I109" s="5">
        <f>H34+I91+I95+SUM(I97,I99:I103)</f>
        <v>-696.01229984290046</v>
      </c>
      <c r="J109" s="5">
        <f>I34+J91+J95+SUM(J97,J99:J103)</f>
        <v>-983.54758258623292</v>
      </c>
      <c r="K109" s="5">
        <f>J34+K91+K95+SUM(K97,K99:K103)</f>
        <v>-1271.0828653295653</v>
      </c>
    </row>
    <row r="110" spans="2:11" x14ac:dyDescent="0.45">
      <c r="B110" t="s">
        <v>59</v>
      </c>
      <c r="C110" s="4" t="s">
        <v>71</v>
      </c>
      <c r="D110" s="4"/>
      <c r="E110" s="4"/>
      <c r="F110" s="4"/>
      <c r="G110" s="22">
        <f>-G109</f>
        <v>120.94173435623566</v>
      </c>
      <c r="H110" s="22">
        <f t="shared" ref="H110:K110" si="70">-H109</f>
        <v>408.47701709956806</v>
      </c>
      <c r="I110" s="22">
        <f t="shared" si="70"/>
        <v>696.01229984290046</v>
      </c>
      <c r="J110" s="22">
        <f t="shared" si="70"/>
        <v>983.54758258623292</v>
      </c>
      <c r="K110" s="22">
        <f t="shared" si="70"/>
        <v>1271.0828653295653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Statement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Celiberti</dc:creator>
  <cp:lastModifiedBy>Louie Celiberti</cp:lastModifiedBy>
  <dcterms:created xsi:type="dcterms:W3CDTF">2024-03-04T00:53:22Z</dcterms:created>
  <dcterms:modified xsi:type="dcterms:W3CDTF">2024-03-28T23:06:46Z</dcterms:modified>
</cp:coreProperties>
</file>