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ouis Gonzalez\Desktop\Excel for Classes\"/>
    </mc:Choice>
  </mc:AlternateContent>
  <xr:revisionPtr revIDLastSave="0" documentId="13_ncr:1_{8FC0DA6D-6D44-4FCF-98A3-37350B16C1A2}" xr6:coauthVersionLast="47" xr6:coauthVersionMax="47" xr10:uidLastSave="{00000000-0000-0000-0000-000000000000}"/>
  <bookViews>
    <workbookView xWindow="-120" yWindow="-120" windowWidth="29040" windowHeight="15840" firstSheet="2" activeTab="6" xr2:uid="{00000000-000D-0000-FFFF-FFFF00000000}"/>
  </bookViews>
  <sheets>
    <sheet name="Crowdfunding" sheetId="1" r:id="rId1"/>
    <sheet name="Parent Cat Outcome Graph" sheetId="3" r:id="rId2"/>
    <sheet name="Sub Cat Outcome Graph" sheetId="5" r:id="rId3"/>
    <sheet name="Date Outcome Graph" sheetId="6" r:id="rId4"/>
    <sheet name="Crowdfunding Goal analysis" sheetId="8" r:id="rId5"/>
    <sheet name="Statistical Analysis" sheetId="9" r:id="rId6"/>
    <sheet name="report and data analysis" sheetId="10" r:id="rId7"/>
  </sheets>
  <definedNames>
    <definedName name="_xlnm._FilterDatabase" localSheetId="0" hidden="1">Crowdfunding!$C$1:$T$1002</definedName>
    <definedName name="_xlchart.v1.0" hidden="1">'Statistical Analysis'!$E$1</definedName>
    <definedName name="_xlchart.v1.1" hidden="1">'Statistical Analysis'!$E$2:$E$1048141</definedName>
    <definedName name="_xlchart.v1.2" hidden="1">'Statistical Analysis'!$B$1</definedName>
    <definedName name="_xlchart.v1.3" hidden="1">'Statistical Analysis'!$B$2:$B$1048141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9" l="1"/>
  <c r="K10" i="9"/>
  <c r="I11" i="9"/>
  <c r="I10" i="9"/>
  <c r="K9" i="9"/>
  <c r="K8" i="9"/>
  <c r="I9" i="9"/>
  <c r="I8" i="9" l="1"/>
  <c r="I6" i="9"/>
  <c r="I7" i="9"/>
  <c r="K7" i="9"/>
  <c r="K6" i="9"/>
  <c r="K5" i="9"/>
  <c r="K4" i="9"/>
  <c r="I5" i="9"/>
  <c r="I4" i="9"/>
  <c r="K3" i="9"/>
  <c r="K2" i="9"/>
  <c r="K1" i="9"/>
  <c r="I3" i="9"/>
  <c r="I2" i="9"/>
  <c r="I1" i="9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3" i="8"/>
  <c r="B4" i="8"/>
  <c r="B5" i="8"/>
  <c r="B6" i="8"/>
  <c r="B7" i="8"/>
  <c r="B8" i="8"/>
  <c r="B9" i="8"/>
  <c r="B10" i="8"/>
  <c r="B11" i="8"/>
  <c r="B12" i="8"/>
  <c r="B13" i="8"/>
  <c r="B2" i="8"/>
  <c r="V2" i="1"/>
  <c r="U2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N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6" i="8" l="1"/>
  <c r="E2" i="8"/>
  <c r="F2" i="8" s="1"/>
  <c r="E10" i="8"/>
  <c r="G10" i="8" s="1"/>
  <c r="E6" i="8"/>
  <c r="H6" i="8" s="1"/>
  <c r="E13" i="8"/>
  <c r="F13" i="8" s="1"/>
  <c r="E9" i="8"/>
  <c r="F9" i="8" s="1"/>
  <c r="E5" i="8"/>
  <c r="H5" i="8" s="1"/>
  <c r="E12" i="8"/>
  <c r="F12" i="8" s="1"/>
  <c r="E8" i="8"/>
  <c r="G8" i="8" s="1"/>
  <c r="E4" i="8"/>
  <c r="H4" i="8" s="1"/>
  <c r="E11" i="8"/>
  <c r="H11" i="8" s="1"/>
  <c r="E7" i="8"/>
  <c r="F7" i="8" s="1"/>
  <c r="E3" i="8"/>
  <c r="F3" i="8" s="1"/>
  <c r="H8" i="8" l="1"/>
  <c r="H7" i="8"/>
  <c r="G3" i="8"/>
  <c r="G7" i="8"/>
  <c r="F11" i="8"/>
  <c r="G13" i="8"/>
  <c r="F6" i="8"/>
  <c r="G4" i="8"/>
  <c r="H13" i="8"/>
  <c r="F4" i="8"/>
  <c r="H2" i="8"/>
  <c r="H9" i="8"/>
  <c r="G5" i="8"/>
  <c r="H3" i="8"/>
  <c r="H10" i="8"/>
  <c r="F10" i="8"/>
  <c r="G12" i="8"/>
  <c r="F8" i="8"/>
  <c r="F5" i="8"/>
  <c r="G2" i="8"/>
  <c r="G9" i="8"/>
  <c r="G11" i="8"/>
  <c r="H12" i="8"/>
</calcChain>
</file>

<file path=xl/sharedStrings.xml><?xml version="1.0" encoding="utf-8"?>
<sst xmlns="http://schemas.openxmlformats.org/spreadsheetml/2006/main" count="9091" uniqueCount="2144">
  <si>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</si>
  <si>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</si>
  <si>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</si>
  <si>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</si>
  <si>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</si>
  <si>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</si>
  <si>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</si>
  <si>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</si>
  <si>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</si>
  <si>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</si>
  <si>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</si>
  <si>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</si>
  <si>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</si>
  <si>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</si>
  <si>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</si>
  <si>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</si>
  <si>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</si>
  <si>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</si>
  <si>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</si>
  <si>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</si>
  <si>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</si>
  <si>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</si>
  <si>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</si>
  <si>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</si>
  <si>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</si>
  <si>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</si>
  <si>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</si>
  <si>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</si>
  <si>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</si>
  <si>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</si>
  <si>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</si>
  <si>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</si>
  <si>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</si>
  <si>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</si>
  <si>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</si>
  <si>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</si>
  <si>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</si>
  <si>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</si>
  <si>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</si>
  <si>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</si>
  <si>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</si>
  <si>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</si>
  <si>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</si>
  <si>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</si>
  <si>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</si>
  <si>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</si>
  <si>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</si>
  <si>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</si>
  <si>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</si>
  <si>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</si>
  <si>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</si>
  <si>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</si>
  <si>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</si>
  <si>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</si>
  <si>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</si>
  <si>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</si>
  <si>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</si>
  <si>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</si>
  <si>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</si>
  <si>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</si>
  <si>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</si>
  <si>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</si>
  <si>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</si>
  <si>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</si>
  <si>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</si>
  <si>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</si>
  <si>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</si>
  <si>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</si>
  <si>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</si>
  <si>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</si>
  <si>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</si>
  <si>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</si>
  <si>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</si>
  <si>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</si>
  <si>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</si>
  <si>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</si>
  <si>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</si>
  <si>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</si>
  <si>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</si>
  <si>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</si>
  <si>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</si>
  <si>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</si>
  <si>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</si>
  <si>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</si>
  <si>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</si>
  <si>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</si>
  <si>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</si>
  <si>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</si>
  <si>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</si>
  <si>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</si>
  <si>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</si>
  <si>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</si>
  <si>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</si>
  <si>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</si>
  <si>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</si>
  <si>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</si>
  <si>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</si>
  <si>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</si>
  <si>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</si>
  <si>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</si>
  <si>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</si>
  <si>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</si>
  <si>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</si>
  <si>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</si>
  <si>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</si>
  <si>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</si>
  <si>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</si>
  <si>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</si>
  <si>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</si>
  <si>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</si>
  <si>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</si>
  <si>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</si>
  <si>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</si>
  <si>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</si>
  <si>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</si>
  <si>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</si>
  <si>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</si>
  <si>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</si>
  <si>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</si>
  <si>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</si>
  <si>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</si>
  <si>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</si>
  <si>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</si>
  <si>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</si>
  <si>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</si>
  <si>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</si>
  <si>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</si>
  <si>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</si>
  <si>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</si>
  <si>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</si>
  <si>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</si>
  <si>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</si>
  <si>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</si>
  <si>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</si>
  <si>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</si>
  <si>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</si>
  <si>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</si>
  <si>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</si>
  <si>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</si>
  <si>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</si>
  <si>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</si>
  <si>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</si>
  <si>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</si>
  <si>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</si>
  <si>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</si>
  <si>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</si>
  <si>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</si>
  <si>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</si>
  <si>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</si>
  <si>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</si>
  <si>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</si>
  <si>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</si>
  <si>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</si>
  <si>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</si>
  <si>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</si>
  <si>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</si>
  <si>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</si>
  <si>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</si>
  <si>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</si>
  <si>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</si>
  <si>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</si>
  <si>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</si>
  <si>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</si>
  <si>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</si>
  <si>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</si>
  <si>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</si>
  <si>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</si>
  <si>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</si>
  <si>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</si>
  <si>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</si>
  <si>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</si>
  <si>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</si>
  <si>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</si>
  <si>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</si>
  <si>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</si>
  <si>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</si>
  <si>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</si>
  <si>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</si>
  <si>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</si>
  <si>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</si>
  <si>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</si>
  <si>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</si>
  <si>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</si>
  <si>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</si>
  <si>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</si>
  <si>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</si>
  <si>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</si>
  <si>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</si>
  <si>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</si>
  <si>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</si>
  <si>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</si>
  <si>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</si>
  <si>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</si>
  <si>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</si>
  <si>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</si>
  <si>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</si>
  <si>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</si>
  <si>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</si>
  <si>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</si>
  <si>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</si>
  <si>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</si>
  <si>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</si>
  <si>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</si>
  <si>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</si>
  <si>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</si>
  <si>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</si>
  <si>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</si>
  <si>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</si>
  <si>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</si>
  <si>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</si>
  <si>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</si>
  <si>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</si>
  <si>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</si>
  <si>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</si>
  <si>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</si>
  <si>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</si>
  <si>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</si>
  <si>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</si>
  <si>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</si>
  <si>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</si>
  <si>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</si>
  <si>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</si>
  <si>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</si>
  <si>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</si>
  <si>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</si>
  <si>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</si>
  <si>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</si>
  <si>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</si>
  <si>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</si>
  <si>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</si>
  <si>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</si>
  <si>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</si>
  <si>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</si>
  <si>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</si>
  <si>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</si>
  <si>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</si>
  <si>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</si>
  <si>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</si>
  <si>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</si>
  <si>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</si>
  <si>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</si>
  <si>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</si>
  <si>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</si>
  <si>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</si>
  <si>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</si>
  <si>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</si>
  <si>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</si>
  <si>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</si>
  <si>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</si>
  <si>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</si>
  <si>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</si>
  <si>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</si>
  <si>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</si>
  <si>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</si>
  <si>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</si>
  <si>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</si>
  <si>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</si>
  <si>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</si>
  <si>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</si>
  <si>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</si>
  <si>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</si>
  <si>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</si>
  <si>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</si>
  <si>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</si>
  <si>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</si>
  <si>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</si>
  <si>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</si>
  <si>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</si>
  <si>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</si>
  <si>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</si>
  <si>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</si>
  <si>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</si>
  <si>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</si>
  <si>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</si>
  <si>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</si>
  <si>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</si>
  <si>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</si>
  <si>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</si>
  <si>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</si>
  <si>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</si>
  <si>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</si>
  <si>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</si>
  <si>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</si>
  <si>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</si>
  <si>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</si>
  <si>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</si>
  <si>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</si>
  <si>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</si>
  <si>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</si>
  <si>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</si>
  <si>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</si>
  <si>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</si>
  <si>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</si>
  <si>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</si>
  <si>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</si>
  <si>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</si>
  <si>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</si>
  <si>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</si>
  <si>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</si>
  <si>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</si>
  <si>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</si>
  <si>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</si>
  <si>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</si>
  <si>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</si>
  <si>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</si>
  <si>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</si>
  <si>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</si>
  <si>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</si>
  <si>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</si>
  <si>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</si>
  <si>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</si>
  <si>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</si>
  <si>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</si>
  <si>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</si>
  <si>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</si>
  <si>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</si>
  <si>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</si>
  <si>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</si>
  <si>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</si>
  <si>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</si>
  <si>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</si>
  <si>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</si>
  <si>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</si>
  <si>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</si>
  <si>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</si>
  <si>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</si>
  <si>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</si>
  <si>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</si>
  <si>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</si>
  <si>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</si>
  <si>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</si>
  <si>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</si>
  <si>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</si>
  <si>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</si>
  <si>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</si>
  <si>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</si>
  <si>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</si>
  <si>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</si>
  <si>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</si>
  <si>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</si>
  <si>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</si>
  <si>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</si>
  <si>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</si>
  <si>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</si>
  <si>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</si>
  <si>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</si>
  <si>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</si>
  <si>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</si>
  <si>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</si>
  <si>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</si>
  <si>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</si>
  <si>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</si>
  <si>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</si>
  <si>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</si>
  <si>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</si>
  <si>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</si>
  <si>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</si>
  <si>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</si>
  <si>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</si>
  <si>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</si>
  <si>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</si>
  <si>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</si>
  <si>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</si>
  <si>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</si>
  <si>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</si>
  <si>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</si>
  <si>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</si>
  <si>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</si>
  <si>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</si>
  <si>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</si>
  <si>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</si>
  <si>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</si>
  <si>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</si>
  <si>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</si>
  <si>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</si>
  <si>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</si>
  <si>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</si>
  <si>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</si>
  <si>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</si>
  <si>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</si>
  <si>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</si>
  <si>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</si>
  <si>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</si>
  <si>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</si>
  <si>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</si>
  <si>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</si>
  <si>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</si>
  <si>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</si>
  <si>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</si>
  <si>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</si>
  <si>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</si>
  <si>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</si>
  <si>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</si>
  <si>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</si>
  <si>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</si>
  <si>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</si>
  <si>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</si>
  <si>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</si>
  <si>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</si>
  <si>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</si>
  <si>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</si>
  <si>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</si>
  <si>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</si>
  <si>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</si>
  <si>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</si>
  <si>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</si>
  <si>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</si>
  <si>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</si>
  <si>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</si>
  <si>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</si>
  <si>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</si>
  <si>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</si>
  <si>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</si>
  <si>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</si>
  <si>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</si>
  <si>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</si>
  <si>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</si>
  <si>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</si>
  <si>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</si>
  <si>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</si>
  <si>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</si>
  <si>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</si>
  <si>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</si>
  <si>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</si>
  <si>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</si>
  <si>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</si>
  <si>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</si>
  <si>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</si>
  <si>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</si>
  <si>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</si>
  <si>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</si>
  <si>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</si>
  <si>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</si>
  <si>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</si>
  <si>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</si>
  <si>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</si>
  <si>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</si>
  <si>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</si>
  <si>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</si>
  <si>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</si>
  <si>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</si>
  <si>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</si>
  <si>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</si>
  <si>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</si>
  <si>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</si>
  <si>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</si>
  <si>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</si>
  <si>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</si>
  <si>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</si>
  <si>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</si>
  <si>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</si>
  <si>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</si>
  <si>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</si>
  <si>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</si>
  <si>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</si>
  <si>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</si>
  <si>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</si>
  <si>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</si>
  <si>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</si>
  <si>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</si>
  <si>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</si>
  <si>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</si>
  <si>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</si>
  <si>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</si>
  <si>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</si>
  <si>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</si>
  <si>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</si>
  <si>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</si>
  <si>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</si>
  <si>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</si>
  <si>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</si>
  <si>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</si>
  <si>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</si>
  <si>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</si>
  <si>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</si>
  <si>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</si>
  <si>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</si>
  <si>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</si>
  <si>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</si>
  <si>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</si>
  <si>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</si>
  <si>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</si>
  <si>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</si>
  <si>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</si>
  <si>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</si>
  <si>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</si>
  <si>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</si>
  <si>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</si>
  <si>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</si>
  <si>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</si>
  <si>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</si>
  <si>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</si>
  <si>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</si>
  <si>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</si>
  <si>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</si>
  <si>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</si>
  <si>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</si>
  <si>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</si>
  <si>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</si>
  <si>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</si>
  <si>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</si>
  <si>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</si>
  <si>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</si>
  <si>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</si>
  <si>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</si>
  <si>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</si>
  <si>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</si>
  <si>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</si>
  <si>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</si>
  <si>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</si>
  <si>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</si>
  <si>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</si>
  <si>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</si>
  <si>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</si>
  <si>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</si>
  <si>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</si>
  <si>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</si>
  <si>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</si>
  <si>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</si>
  <si>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</si>
  <si>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</si>
  <si>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</si>
  <si>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</si>
  <si>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</si>
  <si>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</si>
  <si>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</si>
  <si>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</si>
  <si>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</si>
  <si>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</si>
  <si>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</si>
  <si>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</si>
  <si>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</si>
  <si>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</si>
  <si>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</si>
  <si>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</si>
  <si>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</si>
  <si>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</si>
  <si>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</si>
  <si>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</si>
  <si>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</si>
  <si>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</si>
  <si>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</si>
  <si>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</si>
  <si>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</si>
  <si>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</si>
  <si>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</si>
  <si>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</si>
  <si>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</si>
  <si>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</si>
  <si>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</si>
  <si>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</si>
  <si>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</si>
  <si>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</si>
  <si>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</si>
  <si>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</si>
  <si>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</si>
  <si>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</si>
  <si>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</si>
  <si>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</si>
  <si>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</si>
  <si>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</si>
  <si>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</si>
  <si>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</si>
  <si>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</si>
  <si>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</si>
  <si>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</si>
  <si>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</si>
  <si>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</si>
  <si>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</si>
  <si>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</si>
  <si>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</si>
  <si>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</si>
  <si>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</si>
  <si>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</si>
  <si>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</si>
  <si>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</si>
  <si>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</si>
  <si>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</si>
  <si>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</si>
  <si>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</si>
  <si>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</si>
  <si>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</si>
  <si>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</si>
  <si>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</si>
  <si>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</si>
  <si>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</si>
  <si>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</si>
  <si>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</si>
  <si>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</si>
  <si>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</si>
  <si>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</si>
  <si>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</si>
  <si>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</si>
  <si>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</si>
  <si>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</si>
  <si>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</si>
  <si>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</si>
  <si>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</si>
  <si>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</si>
  <si>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</si>
  <si>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</si>
  <si>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</si>
  <si>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</si>
  <si>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</si>
  <si>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</si>
  <si>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</si>
  <si>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</si>
  <si>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</si>
  <si>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</si>
  <si>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</si>
  <si>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</si>
  <si>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</si>
  <si>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</si>
  <si>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</si>
  <si>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</si>
  <si>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</si>
  <si>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</si>
  <si>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</si>
  <si>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</si>
  <si>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</si>
  <si>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</si>
  <si>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</si>
  <si>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</si>
  <si>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</si>
  <si>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</si>
  <si>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</si>
  <si>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</si>
  <si>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</si>
  <si>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</si>
  <si>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</si>
  <si>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</si>
  <si>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</si>
  <si>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</si>
  <si>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</si>
  <si>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</si>
  <si>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</si>
  <si>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</si>
  <si>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</si>
  <si>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</si>
  <si>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</si>
  <si>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</si>
  <si>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</si>
  <si>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</si>
  <si>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</si>
  <si>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</si>
  <si>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</si>
  <si>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</si>
  <si>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</si>
  <si>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</si>
  <si>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</si>
  <si>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</si>
  <si>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</si>
  <si>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</si>
  <si>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</si>
  <si>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</si>
  <si>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</si>
  <si>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</si>
  <si>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</si>
  <si>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</si>
  <si>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</si>
  <si>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</si>
  <si>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</si>
  <si>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</si>
  <si>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</si>
  <si>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</si>
  <si>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</si>
  <si>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</si>
  <si>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</si>
  <si>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</si>
  <si>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</si>
  <si>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</si>
  <si>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</si>
  <si>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</si>
  <si>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</si>
  <si>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</si>
  <si>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</si>
  <si>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</si>
  <si>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</si>
  <si>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</si>
  <si>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</si>
  <si>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</si>
  <si>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</si>
  <si>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</si>
  <si>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</si>
  <si>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</si>
  <si>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</si>
  <si>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</si>
  <si>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</si>
  <si>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</si>
  <si>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</si>
  <si>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</si>
  <si>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</si>
  <si>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</si>
  <si>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</si>
  <si>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</si>
  <si>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</si>
  <si>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</si>
  <si>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</si>
  <si>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</si>
  <si>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</si>
  <si>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</si>
  <si>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</si>
  <si>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</si>
  <si>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</si>
  <si>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</si>
  <si>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</si>
  <si>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</si>
  <si>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</si>
  <si>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</si>
  <si>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</si>
  <si>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</si>
  <si>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</si>
  <si>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</si>
  <si>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</si>
  <si>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</si>
  <si>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</si>
  <si>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</si>
  <si>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</si>
  <si>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</si>
  <si>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</si>
  <si>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</si>
  <si>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</si>
  <si>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</si>
  <si>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</si>
  <si>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</si>
  <si>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</si>
  <si>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</si>
  <si>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</si>
  <si>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</si>
  <si>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</si>
  <si>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</si>
  <si>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</si>
  <si>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</si>
  <si>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</si>
  <si>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</si>
  <si>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</si>
  <si>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</si>
  <si>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</si>
  <si>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</si>
  <si>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</si>
  <si>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</si>
  <si>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</si>
  <si>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</si>
  <si>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</si>
  <si>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</si>
  <si>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</si>
  <si>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</si>
  <si>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</si>
  <si>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</si>
  <si>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</si>
  <si>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</si>
  <si>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</si>
  <si>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</si>
  <si>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</si>
  <si>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</si>
  <si>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</si>
  <si>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</si>
  <si>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</si>
  <si>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</si>
  <si>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</si>
  <si>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</si>
  <si>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</si>
  <si>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</si>
  <si>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</si>
  <si>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</si>
  <si>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</si>
  <si>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</si>
  <si>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</si>
  <si>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</si>
  <si>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</si>
  <si>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</si>
  <si>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</si>
  <si>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</si>
  <si>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</si>
  <si>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</si>
  <si>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</si>
  <si>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</si>
  <si>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</si>
  <si>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</si>
  <si>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</si>
  <si>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</si>
  <si>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</si>
  <si>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</si>
  <si>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</si>
  <si>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</si>
  <si>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</si>
  <si>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</si>
  <si>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</si>
  <si>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</si>
  <si>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</si>
  <si>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</si>
  <si>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</si>
  <si>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</si>
  <si>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</si>
  <si>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</si>
  <si>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</si>
  <si>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</si>
  <si>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</si>
  <si>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</si>
  <si>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</si>
  <si>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</si>
  <si>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</si>
  <si>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</si>
  <si>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</si>
  <si>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</si>
  <si>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</si>
  <si>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</si>
  <si>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</si>
  <si>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</si>
  <si>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</si>
  <si>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</si>
  <si>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</si>
  <si>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</si>
  <si>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</si>
  <si>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</si>
  <si>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</si>
  <si>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</si>
  <si>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</si>
  <si>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</si>
  <si>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</si>
  <si>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</si>
  <si>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</si>
  <si>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</si>
  <si>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</si>
  <si>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</si>
  <si>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</si>
  <si>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</si>
  <si>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</si>
  <si>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</si>
  <si>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</si>
  <si>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</si>
  <si>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</si>
  <si>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</si>
  <si>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</si>
  <si>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</si>
  <si>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</si>
  <si>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</si>
  <si>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</si>
  <si>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</si>
  <si>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</si>
  <si>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</si>
  <si>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</si>
  <si>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</si>
  <si>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</si>
  <si>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</si>
  <si>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</si>
  <si>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</si>
  <si>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</si>
  <si>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</si>
  <si>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</si>
  <si>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</si>
  <si>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</si>
  <si>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</si>
  <si>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</si>
  <si>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</si>
  <si>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</si>
  <si>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</si>
  <si>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</si>
  <si>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</si>
  <si>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</si>
  <si>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</si>
  <si>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</si>
  <si>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</si>
  <si>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</si>
  <si>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</si>
  <si>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</si>
  <si>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</si>
  <si>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</si>
  <si>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</si>
  <si>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</si>
  <si>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</si>
  <si>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</si>
  <si>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</si>
  <si>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</si>
  <si>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</si>
  <si>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</si>
  <si>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</si>
  <si>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</si>
  <si>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</si>
  <si>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</si>
  <si>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</si>
  <si>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</si>
  <si>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</si>
  <si>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</si>
  <si>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</si>
  <si>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</si>
  <si>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</si>
  <si>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</si>
  <si>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</si>
  <si>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</si>
  <si>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</si>
  <si>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</si>
  <si>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</si>
  <si>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</si>
  <si>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</si>
  <si>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</si>
  <si>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</si>
  <si>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</si>
  <si>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</si>
  <si>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</si>
  <si>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</si>
  <si>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</si>
  <si>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</si>
  <si>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</si>
  <si>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</si>
  <si>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</si>
  <si>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</si>
  <si>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</si>
  <si>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</si>
  <si>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</si>
  <si>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</si>
  <si>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</si>
  <si>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</si>
  <si>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</si>
  <si>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</si>
  <si>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</si>
  <si>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</si>
  <si>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</si>
  <si>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</si>
  <si>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</si>
  <si>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</si>
  <si>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</si>
  <si>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</si>
  <si>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</si>
  <si>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</si>
  <si>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</si>
  <si>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</si>
  <si>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</si>
  <si>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</si>
  <si>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</si>
  <si>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</si>
  <si>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</si>
  <si>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</si>
  <si>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</si>
  <si>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</si>
  <si>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</si>
  <si>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</si>
  <si>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</si>
  <si>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</si>
  <si>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</si>
  <si>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</si>
  <si>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</si>
  <si>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</si>
  <si>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</si>
  <si>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</si>
  <si>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</si>
  <si>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</si>
  <si>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</si>
  <si>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</si>
  <si>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</si>
  <si>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</si>
  <si>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</si>
  <si>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</si>
  <si>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</si>
  <si>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</si>
  <si>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</si>
  <si>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</si>
  <si>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</si>
  <si>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</si>
  <si>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</si>
  <si>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</si>
  <si>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</si>
  <si>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</si>
  <si>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</si>
  <si>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</si>
  <si>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</si>
  <si>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</si>
  <si>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</si>
  <si>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</si>
  <si>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</si>
  <si>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</si>
  <si>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</si>
  <si>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</si>
  <si>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</si>
  <si>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</si>
  <si>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</si>
  <si>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</si>
  <si>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</si>
  <si>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</si>
  <si>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</si>
  <si>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</si>
  <si>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</si>
  <si>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</si>
  <si>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</si>
  <si>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</si>
  <si>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</si>
  <si>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</si>
  <si>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</si>
  <si>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</si>
  <si>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</si>
  <si>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</si>
  <si>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</si>
  <si>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</si>
  <si>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</si>
  <si>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</si>
  <si>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</si>
  <si>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</si>
  <si>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</si>
  <si>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</si>
  <si>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</si>
  <si>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</si>
  <si>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</si>
  <si>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</si>
  <si>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</si>
  <si>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</si>
  <si>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</si>
  <si>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</si>
  <si>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</si>
  <si>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</si>
  <si>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</si>
  <si>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</si>
  <si>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</si>
  <si>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</si>
  <si>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</si>
  <si>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</si>
  <si>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</si>
  <si>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</si>
  <si>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</si>
  <si>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</si>
  <si>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</si>
  <si>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</si>
  <si>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</si>
  <si>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</si>
  <si>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</si>
  <si>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</si>
  <si>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</si>
  <si>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</si>
  <si>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</si>
  <si>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</si>
  <si>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</si>
  <si>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</si>
  <si>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</si>
  <si>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</si>
  <si>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</si>
  <si>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</si>
  <si>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</si>
  <si>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</si>
  <si>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</si>
  <si>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</si>
  <si>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</si>
  <si>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</si>
  <si>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</si>
  <si>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</si>
  <si>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</si>
  <si>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</si>
  <si>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</si>
  <si>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</si>
  <si>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</si>
  <si>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</si>
  <si>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</si>
  <si>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</si>
  <si>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</si>
  <si>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</si>
  <si>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</si>
  <si>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</si>
  <si>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</si>
  <si>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</si>
  <si>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</si>
  <si>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</si>
  <si>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</si>
  <si>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</si>
  <si>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</si>
  <si>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</si>
  <si>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</si>
  <si>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</si>
  <si>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</si>
  <si>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</si>
  <si>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</si>
  <si>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</si>
  <si>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</si>
  <si>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</si>
  <si>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</si>
  <si>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</si>
  <si>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</si>
  <si>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</si>
  <si>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</si>
  <si>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</si>
  <si>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</si>
  <si>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</si>
  <si>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</si>
  <si>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</si>
  <si>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</si>
  <si>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</si>
  <si>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</si>
  <si>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</si>
  <si>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</si>
  <si>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</si>
  <si>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</si>
  <si>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</si>
  <si>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</si>
  <si>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</si>
  <si>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</si>
  <si>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</si>
  <si>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</si>
  <si>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</si>
  <si>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</si>
  <si>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</si>
  <si>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</si>
  <si>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</si>
  <si>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</si>
  <si>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</si>
  <si>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</si>
  <si>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</si>
  <si>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</si>
  <si>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</si>
  <si>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</si>
  <si>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</si>
  <si>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</si>
  <si>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</si>
  <si>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</si>
  <si>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</si>
  <si>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</si>
  <si>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</si>
  <si>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</si>
  <si>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</si>
  <si>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</si>
  <si>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</si>
  <si>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</si>
  <si>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</si>
  <si>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</si>
  <si>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</si>
  <si>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</si>
  <si>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</si>
  <si>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</si>
  <si>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</si>
  <si>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</si>
  <si>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</si>
  <si>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</si>
  <si>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</si>
  <si>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</si>
  <si>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</si>
  <si>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</si>
  <si>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</si>
  <si>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</si>
  <si>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</si>
  <si>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</si>
  <si>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</si>
  <si>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</si>
  <si>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</si>
  <si>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</si>
  <si>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</si>
  <si>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</si>
  <si>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</si>
  <si>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</si>
  <si>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</si>
  <si>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</si>
  <si>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</si>
  <si>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</si>
  <si>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</si>
  <si>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</si>
  <si>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</si>
  <si>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</si>
  <si>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</si>
  <si>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</si>
  <si>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</si>
  <si>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</si>
  <si>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</si>
  <si>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</si>
  <si>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</si>
  <si>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</si>
  <si>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</si>
  <si>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</si>
  <si>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</si>
  <si>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</si>
  <si>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</si>
  <si>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</si>
  <si>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</si>
  <si>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</si>
  <si>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</si>
  <si>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</si>
  <si>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</si>
  <si>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</si>
  <si>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</si>
  <si>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</si>
  <si>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</si>
  <si>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</si>
  <si>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</si>
  <si>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</si>
  <si>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</si>
  <si>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</si>
  <si>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</si>
  <si>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</si>
  <si>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</si>
  <si>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</si>
  <si>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</si>
  <si>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</si>
  <si>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</si>
  <si>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</si>
  <si>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</si>
  <si>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</si>
  <si>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</si>
  <si>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</si>
  <si>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</si>
  <si>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</si>
  <si>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</si>
  <si>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</si>
  <si>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</si>
  <si>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</si>
  <si>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</si>
  <si>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</si>
  <si>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</si>
  <si>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</si>
  <si>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</si>
  <si>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</si>
  <si>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</si>
  <si>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</si>
  <si>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</si>
  <si>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</si>
  <si>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</si>
  <si>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</si>
  <si>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</si>
  <si>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</si>
  <si>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</si>
  <si>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</si>
  <si>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</si>
  <si>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</si>
  <si>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</si>
  <si>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</si>
  <si>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</si>
  <si>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</si>
  <si>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</si>
  <si>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</si>
  <si>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</si>
  <si>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</si>
  <si>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</si>
  <si>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</si>
  <si>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</si>
  <si>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</si>
  <si>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</si>
  <si>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</si>
  <si>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</si>
  <si>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</si>
  <si>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</si>
  <si>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</si>
  <si>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</si>
  <si>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</si>
  <si>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</si>
  <si>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</si>
  <si>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</si>
  <si>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</si>
  <si>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</si>
  <si>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</si>
  <si>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</si>
  <si>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</si>
  <si>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</si>
  <si>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</si>
  <si>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</si>
  <si>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</si>
  <si>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</si>
  <si>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</si>
  <si>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</si>
  <si>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</si>
  <si>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</si>
  <si>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</si>
  <si>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</si>
  <si>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</si>
  <si>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</si>
  <si>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</si>
  <si>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</si>
  <si>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</si>
  <si>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</si>
  <si>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</si>
  <si>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</si>
  <si>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</si>
  <si>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</si>
  <si>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</si>
  <si>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</si>
  <si>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</si>
  <si>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</si>
  <si>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</si>
  <si>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</si>
  <si>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</si>
  <si>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</si>
  <si>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</si>
  <si>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</si>
  <si>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</si>
  <si>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</si>
  <si>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</si>
  <si>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</si>
  <si>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</si>
  <si>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</si>
  <si>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</si>
  <si>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</si>
  <si>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</si>
  <si>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</si>
  <si>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</si>
  <si>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</si>
  <si>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</si>
  <si>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</si>
  <si>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</si>
  <si>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</si>
  <si>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</si>
  <si>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</si>
  <si>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</si>
  <si>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</si>
  <si>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</si>
  <si>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</si>
  <si>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</si>
  <si>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</si>
  <si>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</si>
  <si>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</si>
  <si>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</si>
  <si>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</si>
  <si>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</si>
  <si>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</si>
  <si>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</si>
  <si>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</si>
  <si>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</si>
  <si>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</si>
  <si>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</si>
  <si>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</si>
  <si>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</si>
  <si>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</si>
  <si>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</si>
  <si>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</si>
  <si>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</si>
  <si>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</si>
  <si>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</si>
  <si>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</si>
  <si>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</si>
  <si>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</si>
  <si>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</si>
  <si>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</si>
  <si>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</si>
  <si>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</si>
  <si>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</si>
  <si>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</si>
  <si>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</si>
  <si>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</si>
  <si>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</si>
  <si>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</si>
  <si>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</si>
  <si>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</si>
  <si>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</si>
  <si>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</si>
  <si>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</si>
  <si>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</si>
  <si>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</si>
  <si>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</si>
  <si>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</si>
  <si>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</si>
  <si>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</si>
  <si>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</si>
  <si>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</si>
  <si>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</si>
  <si>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</si>
  <si>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</si>
  <si>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</si>
  <si>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</si>
  <si>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</si>
  <si>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</si>
  <si>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</si>
  <si>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</si>
  <si>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</si>
  <si>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</si>
  <si>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</si>
  <si>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</si>
  <si>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</si>
  <si>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</si>
  <si>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</si>
  <si>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</si>
  <si>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</si>
  <si>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</si>
  <si>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</si>
  <si>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</si>
  <si>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</si>
  <si>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</si>
  <si>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</si>
  <si>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</si>
  <si>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</si>
  <si>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</si>
  <si>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</si>
  <si>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</si>
  <si>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</si>
  <si>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</si>
  <si>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</si>
  <si>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</si>
  <si>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</si>
  <si>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</si>
  <si>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</si>
  <si>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</si>
  <si>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</si>
  <si>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</si>
  <si>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</si>
  <si>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</si>
  <si>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</si>
  <si>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</si>
  <si>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</si>
  <si>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</si>
  <si>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</si>
  <si>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</si>
  <si>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</si>
  <si>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</si>
  <si>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</si>
  <si>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</si>
  <si>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</si>
  <si>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</si>
  <si>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</si>
  <si>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</si>
  <si>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</si>
  <si>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</si>
  <si>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</si>
  <si>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</si>
  <si>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</si>
  <si>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</si>
  <si>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</si>
  <si>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</si>
  <si>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</si>
  <si>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</si>
  <si>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</si>
  <si>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</si>
  <si>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</si>
  <si>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</si>
  <si>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</si>
  <si>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</si>
  <si>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</si>
  <si>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</si>
  <si>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</si>
  <si>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</si>
  <si>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</si>
  <si>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</si>
  <si>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</si>
  <si>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</si>
  <si>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</si>
  <si>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</si>
  <si>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</si>
  <si>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</si>
  <si>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</si>
  <si>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</si>
  <si>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</si>
  <si>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</si>
  <si>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</si>
  <si>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</si>
  <si>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</si>
  <si>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</si>
  <si>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</si>
  <si>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</si>
  <si>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</si>
  <si>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</si>
  <si>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</si>
  <si>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</si>
  <si>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</si>
  <si>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</si>
  <si>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</si>
  <si>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</si>
  <si>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</si>
  <si>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</si>
  <si>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</si>
  <si>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</si>
  <si>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</si>
  <si>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</si>
  <si>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</si>
  <si>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</si>
  <si>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</si>
  <si>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</si>
  <si>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</si>
  <si>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</si>
  <si>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</si>
  <si>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</si>
  <si>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</si>
  <si>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</si>
  <si>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</si>
  <si>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</si>
  <si>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</si>
  <si>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</si>
  <si>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</si>
  <si>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</si>
  <si>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</si>
  <si>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</si>
  <si>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</si>
  <si>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</si>
  <si>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</si>
  <si>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</si>
  <si>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</si>
  <si>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</si>
  <si>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</si>
  <si>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</si>
  <si>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</si>
  <si>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</si>
  <si>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</si>
  <si>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</si>
  <si>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</si>
  <si>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</si>
  <si>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</si>
  <si>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</si>
  <si>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</si>
  <si>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</si>
  <si>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</si>
  <si>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</si>
  <si>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</si>
  <si>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</si>
  <si>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</si>
  <si>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</si>
  <si>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</si>
  <si>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</si>
  <si>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</si>
  <si>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</si>
  <si>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</si>
  <si>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</si>
  <si>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</si>
  <si>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</si>
  <si>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</si>
  <si>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</si>
  <si>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</si>
  <si>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</si>
  <si>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</si>
  <si>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</si>
  <si>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</si>
  <si>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</si>
  <si>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</si>
  <si>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</si>
  <si>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</si>
  <si>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</si>
  <si>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</si>
  <si>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</si>
  <si>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</si>
  <si>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</si>
  <si>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</si>
  <si>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</si>
  <si>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</si>
  <si>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</si>
  <si>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</si>
  <si>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</si>
  <si>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</si>
  <si>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</si>
  <si>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</si>
  <si>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</si>
  <si>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</si>
  <si>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</si>
  <si>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</si>
  <si>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</si>
  <si>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</si>
  <si>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</si>
  <si>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</si>
  <si>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</si>
  <si>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</si>
  <si>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</si>
  <si>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</si>
  <si>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</si>
  <si>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</si>
  <si>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</si>
  <si>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</si>
  <si>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</si>
  <si>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</si>
  <si>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</si>
  <si>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</si>
  <si>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</si>
  <si>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</si>
  <si>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</si>
  <si>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</si>
  <si>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</si>
  <si>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</si>
  <si>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</si>
  <si>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</si>
  <si>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</si>
  <si>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</si>
  <si>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</si>
  <si>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</si>
  <si>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</si>
  <si>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</si>
  <si>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</si>
  <si>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</si>
  <si>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</si>
  <si>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</si>
  <si>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</si>
  <si>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</si>
  <si>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</si>
  <si>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</si>
  <si>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</si>
  <si>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</si>
  <si>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</si>
  <si>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</si>
  <si>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</si>
  <si>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</si>
  <si>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</si>
  <si>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</si>
  <si>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</si>
  <si>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</si>
  <si>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</si>
  <si>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</si>
  <si>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</si>
  <si>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</si>
  <si>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</si>
  <si>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</si>
  <si>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</si>
  <si>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</si>
  <si>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</si>
  <si>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</si>
  <si>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</si>
  <si>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</si>
  <si>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</si>
  <si>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</si>
  <si>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</si>
  <si>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</si>
  <si>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</si>
  <si>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</si>
  <si>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</si>
  <si>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</si>
  <si>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</si>
  <si>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</si>
  <si>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</si>
  <si>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</si>
  <si>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</si>
  <si>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</si>
  <si>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</si>
  <si>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</si>
  <si>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</si>
  <si>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</si>
  <si>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</si>
  <si>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</si>
  <si>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</si>
  <si>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</si>
  <si>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</si>
  <si>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</si>
  <si>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</si>
  <si>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</si>
  <si>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</si>
  <si>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</si>
  <si>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</si>
  <si>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</si>
  <si>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</si>
  <si>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</si>
  <si>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</si>
  <si>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</si>
  <si>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</si>
  <si>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</si>
  <si>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</si>
  <si>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</si>
  <si>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</si>
  <si>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</si>
  <si>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</si>
  <si>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</si>
  <si>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</si>
  <si>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</si>
  <si>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</si>
  <si>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</si>
  <si>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</si>
  <si>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</si>
  <si>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</si>
  <si>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</si>
  <si>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</si>
  <si>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</si>
  <si>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</si>
  <si>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</si>
  <si>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</si>
  <si>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</si>
  <si>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</si>
  <si>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</si>
  <si>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</si>
  <si>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</si>
  <si>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</si>
  <si>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</si>
  <si>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</si>
  <si>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</si>
  <si>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</si>
  <si>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</si>
  <si>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</si>
  <si>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</si>
  <si>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</si>
  <si>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</si>
  <si>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</si>
  <si>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</si>
  <si>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</si>
  <si>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</si>
  <si>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</si>
  <si>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</si>
  <si>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</si>
  <si>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</si>
  <si>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</si>
  <si>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</si>
  <si>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</si>
  <si>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</si>
  <si>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</si>
  <si>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</si>
  <si>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</si>
  <si>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</si>
  <si>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</si>
  <si>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</si>
  <si>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</si>
  <si>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</si>
  <si>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</si>
  <si>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</si>
  <si>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</si>
  <si>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</si>
  <si>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</si>
  <si>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</si>
  <si>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</si>
  <si>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</si>
  <si>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</si>
  <si>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</si>
  <si>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</si>
  <si>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</si>
  <si>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</si>
  <si>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</si>
  <si>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</si>
  <si>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</si>
  <si>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</si>
  <si>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</si>
  <si>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</si>
  <si>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</si>
  <si>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</si>
  <si>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</si>
  <si>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</si>
  <si>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</si>
  <si>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</si>
  <si>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</si>
  <si>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</si>
  <si>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</si>
  <si>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</si>
  <si>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</si>
  <si>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</si>
  <si>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</si>
  <si>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</si>
  <si>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</si>
  <si>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</si>
  <si>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</si>
  <si>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</si>
  <si>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</si>
  <si>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</si>
  <si>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</si>
  <si>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</si>
  <si>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</si>
  <si>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</si>
  <si>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</si>
  <si>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</si>
  <si>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</si>
  <si>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</si>
  <si>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</si>
  <si>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</si>
  <si>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</si>
  <si>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</si>
  <si>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</si>
  <si>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</si>
  <si>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</si>
  <si>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</si>
  <si>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</si>
  <si>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</si>
  <si>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</si>
  <si>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</si>
  <si>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</si>
  <si>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</si>
  <si>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</si>
  <si>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</si>
  <si>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</si>
  <si>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</si>
  <si>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</si>
  <si>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</si>
  <si>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</si>
  <si>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</si>
  <si>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</si>
  <si>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</si>
  <si>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</si>
  <si>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</si>
  <si>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</si>
  <si>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</si>
  <si>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</si>
  <si>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</si>
  <si>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</si>
  <si>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</si>
  <si>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</si>
  <si>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</si>
  <si>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</si>
  <si>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</si>
  <si>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</si>
  <si>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</si>
  <si>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</si>
  <si>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</si>
  <si>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</si>
  <si>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</si>
  <si>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</si>
  <si>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</si>
  <si>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</si>
  <si>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</si>
  <si>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</si>
  <si>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</si>
  <si>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</si>
  <si>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</si>
  <si>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</si>
  <si>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</si>
  <si>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</si>
  <si>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</si>
  <si>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</si>
  <si>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</si>
  <si>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</si>
  <si>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</si>
  <si>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</si>
  <si>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</si>
  <si>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</si>
  <si>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</si>
  <si>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</si>
  <si>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</si>
  <si>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</si>
  <si>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</si>
  <si>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</si>
  <si>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</si>
  <si>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</si>
  <si>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</si>
  <si>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</si>
  <si>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</si>
  <si>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</si>
  <si>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</si>
  <si>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</si>
  <si>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</si>
  <si>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</si>
  <si>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</si>
  <si>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</si>
  <si>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</si>
  <si>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</si>
  <si>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</si>
  <si>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</si>
  <si>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</si>
  <si>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</si>
  <si>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</si>
  <si>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</si>
  <si>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</si>
  <si>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</si>
  <si>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</si>
  <si>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</si>
  <si>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</si>
  <si>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</si>
  <si>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</si>
  <si>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</si>
  <si>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</si>
  <si>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</si>
  <si>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</si>
  <si>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</si>
  <si>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</si>
  <si>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</si>
  <si>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</si>
  <si>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</si>
  <si>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</si>
  <si>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</si>
  <si>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</si>
  <si>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</si>
  <si>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</si>
  <si>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</si>
  <si>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</si>
  <si>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</si>
  <si>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</si>
  <si>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</si>
  <si>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</si>
  <si>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</si>
  <si>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</si>
  <si>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</si>
  <si>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</si>
  <si>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</si>
  <si>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</si>
  <si>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</si>
  <si>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</si>
  <si>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</si>
  <si>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</si>
  <si>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</si>
  <si>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</si>
  <si>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</si>
  <si>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</si>
  <si>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</si>
  <si>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</si>
  <si>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</si>
  <si>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</si>
  <si>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</si>
  <si>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</si>
  <si>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</si>
  <si>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</si>
  <si>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</si>
  <si>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</si>
  <si>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</si>
  <si>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</si>
  <si>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</si>
  <si>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</si>
  <si>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</si>
  <si>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</si>
  <si>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</si>
  <si>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</si>
  <si>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</si>
  <si>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</si>
  <si>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</si>
  <si>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</si>
  <si>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</si>
  <si>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</si>
  <si>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</si>
  <si>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</si>
  <si>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</si>
  <si>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</si>
  <si>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</si>
  <si>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</si>
  <si>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</si>
  <si>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</si>
  <si>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</si>
  <si>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</si>
  <si>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</si>
  <si>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</si>
  <si>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</si>
  <si>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</si>
  <si>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</si>
  <si>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</si>
  <si>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</si>
  <si>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</si>
  <si>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</si>
  <si>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</si>
  <si>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</si>
  <si>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</si>
  <si>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</si>
  <si>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</si>
  <si>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</si>
  <si>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</si>
  <si>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</si>
  <si>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</si>
  <si>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</si>
  <si>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</si>
  <si>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</si>
  <si>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</si>
  <si>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</si>
  <si>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</si>
  <si>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</si>
  <si>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</si>
  <si>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</si>
  <si>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</si>
  <si>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</si>
  <si>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</si>
  <si>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</si>
  <si>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</si>
  <si>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</si>
  <si>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</si>
  <si>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</si>
  <si>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</si>
  <si>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</si>
  <si>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</si>
  <si>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</si>
  <si>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</si>
  <si>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</si>
  <si>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</si>
  <si>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</si>
  <si>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</si>
  <si>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</si>
  <si>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</si>
  <si>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</si>
  <si>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</si>
  <si>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</si>
  <si>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</si>
  <si>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</si>
  <si>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</si>
  <si>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</si>
  <si>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</si>
  <si>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</si>
  <si>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</si>
  <si>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</si>
  <si>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</si>
  <si>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</si>
  <si>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</si>
  <si>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</si>
  <si>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</si>
  <si>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</si>
  <si>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</si>
  <si>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</si>
  <si>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</si>
  <si>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</si>
  <si>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</si>
  <si>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</si>
  <si>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</si>
  <si>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</si>
  <si>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</si>
  <si>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</si>
  <si>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</si>
  <si>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</si>
  <si>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</si>
  <si>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</si>
  <si>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</si>
  <si>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</si>
  <si>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</si>
  <si>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</si>
  <si>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</si>
  <si>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</si>
  <si>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</si>
  <si>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</si>
  <si>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</si>
  <si>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</si>
  <si>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</si>
  <si>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</si>
  <si>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</si>
  <si>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</si>
  <si>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</si>
  <si>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</si>
  <si>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</si>
  <si>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</si>
  <si>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</si>
  <si>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</si>
  <si>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</si>
  <si>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</si>
  <si>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</si>
  <si>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</si>
  <si>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</si>
  <si>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</si>
  <si>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</si>
  <si>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</si>
  <si>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</si>
  <si>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</si>
  <si>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</si>
  <si>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</si>
  <si>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</si>
  <si>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</si>
  <si>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</si>
  <si>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</si>
  <si>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</si>
  <si>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</si>
  <si>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</si>
  <si>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</si>
  <si>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</si>
  <si>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</si>
  <si>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</si>
  <si>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</si>
  <si>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</si>
  <si>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</si>
  <si>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</si>
  <si>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</si>
  <si>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</si>
  <si>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</si>
  <si>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</si>
  <si>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</si>
  <si>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</si>
  <si>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</si>
  <si>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</si>
  <si>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</si>
  <si>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</si>
  <si>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</si>
  <si>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</si>
  <si>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</si>
  <si>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</si>
  <si>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</si>
  <si>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</si>
  <si>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</si>
  <si>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AVG Donation</t>
  </si>
  <si>
    <t>sub-category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</si>
  <si>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</si>
  <si>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</si>
  <si>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</si>
  <si>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</si>
  <si>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</si>
  <si>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</si>
  <si>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</si>
  <si>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</si>
  <si>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</si>
  <si>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</si>
  <si>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</si>
  <si>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</si>
  <si>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</si>
  <si>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</si>
  <si>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</si>
  <si>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</si>
  <si>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</si>
  <si>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</si>
  <si>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</si>
  <si>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</si>
  <si>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</si>
  <si>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</si>
  <si>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</si>
  <si>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</si>
  <si>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</si>
  <si>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</si>
  <si>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</si>
  <si>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</si>
  <si>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</si>
  <si>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</si>
  <si>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</si>
  <si>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</si>
  <si>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</si>
  <si>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</si>
  <si>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</si>
  <si>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</si>
  <si>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</si>
  <si>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</si>
  <si>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</si>
  <si>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</si>
  <si>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</si>
  <si>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</si>
  <si>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</si>
  <si>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</si>
  <si>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</si>
  <si>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</si>
  <si>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</si>
  <si>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</si>
  <si>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</si>
  <si>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</si>
  <si>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</si>
  <si>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</si>
  <si>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</si>
  <si>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</si>
  <si>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Median Donation</t>
  </si>
  <si>
    <t>Mode Donation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</si>
  <si>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</si>
  <si>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</si>
  <si>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</si>
  <si>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</si>
  <si>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</si>
  <si>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</si>
  <si>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</si>
  <si>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</si>
  <si>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</si>
  <si>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</si>
  <si>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20000 to 24999</t>
  </si>
  <si>
    <t>25000 to 29999</t>
  </si>
  <si>
    <t>30000 to 34999</t>
  </si>
  <si>
    <t>35000 to 39999</t>
  </si>
  <si>
    <t>40000 to 44999</t>
  </si>
  <si>
    <t>45000 to 49999</t>
  </si>
  <si>
    <t>Less Than 1000</t>
  </si>
  <si>
    <t>10000 to14999</t>
  </si>
  <si>
    <t>15000 to 19999</t>
  </si>
  <si>
    <t>Greater than 50000</t>
  </si>
  <si>
    <t>Failed</t>
  </si>
  <si>
    <t>Median of Success</t>
  </si>
  <si>
    <t>Mode of Success</t>
  </si>
  <si>
    <t>Mode of Failure</t>
  </si>
  <si>
    <t>Median of Failure</t>
  </si>
  <si>
    <t>Mean of Success</t>
  </si>
  <si>
    <t>Mean of Failure</t>
  </si>
  <si>
    <t>Min of Success</t>
  </si>
  <si>
    <t>Max of success</t>
  </si>
  <si>
    <t>Variance of Success</t>
  </si>
  <si>
    <t>Standard Deviation of Success</t>
  </si>
  <si>
    <t>Min of Failure</t>
  </si>
  <si>
    <t>Max of Failure</t>
  </si>
  <si>
    <t>Variance of Failure</t>
  </si>
  <si>
    <t>Standard Deviation of Failure</t>
  </si>
  <si>
    <t>first percentile of failure</t>
  </si>
  <si>
    <t>Third Percentile of Failure</t>
  </si>
  <si>
    <t>Third Percentile of Success</t>
  </si>
  <si>
    <t>First Percentile of Success</t>
  </si>
  <si>
    <t>Mean + 1Standard Deviation of Success</t>
  </si>
  <si>
    <t>Mean - 1standard Deviation of Success</t>
  </si>
  <si>
    <t>Mean + 1Standard Deviation of Failure</t>
  </si>
  <si>
    <t>Mean - 1Standard Deviation of Failure</t>
  </si>
  <si>
    <t>Report on Data for Excel crowdfunding</t>
  </si>
  <si>
    <t>Given the provided data, what are three conclusions that we can draw about crowdfunding campaigns?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</si>
  <si>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majority of the Crowdfunding Campaigns were successful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</si>
  <si>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Within the Parent Company category, the Theater Category had more crowdfunding campaigns and had more money pledged than any other category.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</si>
  <si>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Music Category had the most backers pledging overall.</t>
    </r>
  </si>
  <si>
    <t>What are some limitations of this dataset?</t>
  </si>
  <si>
    <t>- We cannot fully understand how much money is earned overall because there are multiple forms of currency present</t>
  </si>
  <si>
    <t>What are some other possible tables and/or graphs that we could create, and what additional value would they provide?</t>
  </si>
  <si>
    <t>-We can create a pivot table to show the sum pledged by Parent Category to see how much each category earned</t>
  </si>
  <si>
    <t>Use your data to determine whether the mean or the median better summarizes the data.</t>
  </si>
  <si>
    <t>-With the data present, I would say that the median summarizes the data best. In both sets of data, successful project backers and failed project backers, there was a significant amount of outliers that skews the Mean significantly higher than the Median.</t>
  </si>
  <si>
    <t>Use your data to determine if there is more variability with successful or unsuccessful campaigns. Does this make sense? Why or why not?</t>
  </si>
  <si>
    <t>-There is more variability within successful campaigns over unsuccessful campaigns. It makes sense that there is more variability because there are more successful outcomes in a larger range. Looking at the Standard Deviation, successful outcomes has a higher standard deviation over the failed outcomes. The larger the deviation, the more variability in the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</si>
</sst>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7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44" fontId="17" fillId="0" borderId="0" xfId="42" applyFont="1" applyAlignment="1">
      <alignment horizontal="center"/>
    </xf>
    <xf numFmtId="0" fontId="0" fillId="0" borderId="0" xfId="42" applyNumberFormat="1" applyFont="1"/>
    <xf numFmtId="0" fontId="8" fillId="3" borderId="0" xfId="7"/>
    <xf numFmtId="0" fontId="7" fillId="2" borderId="0" xfId="6"/>
    <xf numFmtId="1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4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1).xlsb.xlsx]Parent Cat Outcome Graph!PivotTable1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 Outcome Graph'!$B$3:$B$4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 Outcome 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 Outcome Graph'!$B$5:$B$14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C-46E9-95D0-F57F09703D0F}"/>
            </c:ext>
          </c:extLst>
        </c:ser>
        <c:ser>
          <c:idx val="1"/>
          <c:order val="1"/>
          <c:tx>
            <c:strRef>
              <c:f>'Parent Cat Outcome Graph'!$C$3:$C$4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 Outcome 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 Outcome Graph'!$C$5:$C$14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C-46E9-95D0-F57F09703D0F}"/>
            </c:ext>
          </c:extLst>
        </c:ser>
        <c:ser>
          <c:idx val="2"/>
          <c:order val="2"/>
          <c:tx>
            <c:strRef>
              <c:f>'Parent Cat Outcome Graph'!$D$3:$D$4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 Outcome 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 Outcome Graph'!$D$5:$D$14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C-46E9-95D0-F57F09703D0F}"/>
            </c:ext>
          </c:extLst>
        </c:ser>
        <c:ser>
          <c:idx val="3"/>
          <c:order val="3"/>
          <c:tx>
            <c:strRef>
              <c:f>'Parent Cat Outcome Graph'!$E$3:$E$4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 Outcome 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 Outcome Graph'!$E$5:$E$14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C-46E9-95D0-F57F09703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2806192"/>
        <c:axId val="692805712"/>
      </c:barChart>
      <c:catAx>
        <c:axId val="69280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05712"/>
        <c:crosses val="autoZero"/>
        <c:auto val="1"/>
        <c:lblAlgn val="ctr"/>
        <c:lblOffset val="100"/>
        <c:noMultiLvlLbl val="0"/>
      </c:catAx>
      <c:valAx>
        <c:axId val="6928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0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1).xlsb.xlsx]Sub Cat Outcome Graph!PivotTable2</c:name>
    <c:fmtId val="4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 Outcome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 Outcome 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 Outcome Graph'!$B$6:$B$30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2-4996-A7CE-27D160CA09F8}"/>
            </c:ext>
          </c:extLst>
        </c:ser>
        <c:ser>
          <c:idx val="1"/>
          <c:order val="1"/>
          <c:tx>
            <c:strRef>
              <c:f>'Sub Cat Outcome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 Outcome 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 Outcome Graph'!$C$6:$C$30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A2-4996-A7CE-27D160CA09F8}"/>
            </c:ext>
          </c:extLst>
        </c:ser>
        <c:ser>
          <c:idx val="2"/>
          <c:order val="2"/>
          <c:tx>
            <c:strRef>
              <c:f>'Sub Cat Outcome Graph'!$D$4:$D$5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 Cat Outcome 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 Outcome Graph'!$D$6:$D$30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A2-4996-A7CE-27D160CA09F8}"/>
            </c:ext>
          </c:extLst>
        </c:ser>
        <c:ser>
          <c:idx val="3"/>
          <c:order val="3"/>
          <c:tx>
            <c:strRef>
              <c:f>'Sub Cat Outcome 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 Cat Outcome 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 Outcome Graph'!$E$6:$E$30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A2-4996-A7CE-27D160CA0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2348736"/>
        <c:axId val="1512342016"/>
      </c:barChart>
      <c:catAx>
        <c:axId val="151234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42016"/>
        <c:crosses val="autoZero"/>
        <c:auto val="1"/>
        <c:lblAlgn val="ctr"/>
        <c:lblOffset val="100"/>
        <c:noMultiLvlLbl val="0"/>
      </c:catAx>
      <c:valAx>
        <c:axId val="15123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1).xlsb.xlsx]Date Outcome Graph!PivotTable3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Outcome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Outcome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Outcome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6-4615-AD3C-2BDAAA66491E}"/>
            </c:ext>
          </c:extLst>
        </c:ser>
        <c:ser>
          <c:idx val="1"/>
          <c:order val="1"/>
          <c:tx>
            <c:strRef>
              <c:f>'Date Outcome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Outcome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Outcome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3E6-4615-AD3C-2BDAAA66491E}"/>
            </c:ext>
          </c:extLst>
        </c:ser>
        <c:ser>
          <c:idx val="2"/>
          <c:order val="2"/>
          <c:tx>
            <c:strRef>
              <c:f>'Date Outcome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Outcome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Outcome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3E6-4615-AD3C-2BDAAA664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335296"/>
        <c:axId val="1512337216"/>
      </c:lineChart>
      <c:catAx>
        <c:axId val="151233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37216"/>
        <c:crosses val="autoZero"/>
        <c:auto val="1"/>
        <c:lblAlgn val="ctr"/>
        <c:lblOffset val="100"/>
        <c:noMultiLvlLbl val="0"/>
      </c:catAx>
      <c:valAx>
        <c:axId val="15123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3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1D-4318-9456-27726EAE15C4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1D-4318-9456-27726EAE15C4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1D-4318-9456-27726EAE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048720"/>
        <c:axId val="1846046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11D-4318-9456-27726EAE15C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11D-4318-9456-27726EAE15C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11D-4318-9456-27726EAE15C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1D-4318-9456-27726EAE15C4}"/>
                  </c:ext>
                </c:extLst>
              </c15:ser>
            </c15:filteredLineSeries>
          </c:ext>
        </c:extLst>
      </c:lineChart>
      <c:catAx>
        <c:axId val="18460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46800"/>
        <c:crosses val="autoZero"/>
        <c:auto val="1"/>
        <c:lblAlgn val="ctr"/>
        <c:lblOffset val="100"/>
        <c:noMultiLvlLbl val="0"/>
      </c:catAx>
      <c:valAx>
        <c:axId val="18460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4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Success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 Backers</a:t>
          </a:r>
        </a:p>
      </cx:txPr>
    </cx:title>
    <cx:plotArea>
      <cx:plotAreaRegion>
        <cx:series layoutId="boxWhisker" uniqueId="{20F3B05E-580C-43BD-9E62-5316BBE52D8D}">
          <cx:tx>
            <cx:txData>
              <cx:f>_xlchart.v1.2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Failure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Failure Backers</a:t>
          </a:r>
        </a:p>
      </cx:txPr>
    </cx:title>
    <cx:plotArea>
      <cx:plotAreaRegion>
        <cx:series layoutId="boxWhisker" uniqueId="{E33BEC22-F95B-417E-95CF-4B0F7D0C744C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347662</xdr:colOff>
      <xdr:row>2</xdr:row>
      <xdr:rowOff>0</xdr:rowOff>
    </xdr:from>
    <xdr:to>
      <xdr:col>12</xdr:col>
      <xdr:colOff>609600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62DBF-1279-5B71-D586-5533412B6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3</xdr:row>
      <xdr:rowOff>9525</xdr:rowOff>
    </xdr:from>
    <xdr:to>
      <xdr:col>18</xdr:col>
      <xdr:colOff>314325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219177-3574-8174-4E57-5ED548296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0</xdr:row>
      <xdr:rowOff>180974</xdr:rowOff>
    </xdr:from>
    <xdr:to>
      <xdr:col>15</xdr:col>
      <xdr:colOff>600075</xdr:colOff>
      <xdr:row>21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4FF91A-2878-AA5E-6F45-070CAEF18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1738311</xdr:colOff>
      <xdr:row>14</xdr:row>
      <xdr:rowOff>133350</xdr:rowOff>
    </xdr:from>
    <xdr:to>
      <xdr:col>8</xdr:col>
      <xdr:colOff>209549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C70A7-7424-2DC6-24E1-BE869D555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538162</xdr:colOff>
      <xdr:row>15</xdr:row>
      <xdr:rowOff>104775</xdr:rowOff>
    </xdr:from>
    <xdr:to>
      <xdr:col>9</xdr:col>
      <xdr:colOff>1138237</xdr:colOff>
      <xdr:row>40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335D9B3-8CAB-E96B-C762-DF123ED66B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67237" y="3105150"/>
              <a:ext cx="5276850" cy="502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1123950</xdr:colOff>
      <xdr:row>15</xdr:row>
      <xdr:rowOff>114299</xdr:rowOff>
    </xdr:from>
    <xdr:to>
      <xdr:col>15</xdr:col>
      <xdr:colOff>419100</xdr:colOff>
      <xdr:row>40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7833E5F-2A42-E5F6-C3BF-104AEBBE88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29800" y="3114674"/>
              <a:ext cx="5200650" cy="5038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uis Gonzalez" refreshedDate="45049.731822916663" createdVersion="8" refreshedVersion="8" minRefreshableVersion="3" recordCount="1000" xr:uid="{1C84E8F0-CA62-430D-8F8E-67F623C17D62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G Donation" numFmtId="0">
      <sharedItems containsString="0" containsBlank="1" containsNumber="1" minValue="42748.055" maxValue="42748.055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uis Gonzalez" refreshedDate="45049.754105092594" createdVersion="8" refreshedVersion="8" minRefreshableVersion="3" recordCount="1002" xr:uid="{AA05794D-F7D6-4BE2-8EC0-85ACD2A70F65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AVG Donation" numFmtId="0">
      <sharedItems containsString="0" containsBlank="1" containsNumber="1" minValue="42748.055" maxValue="42748.055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x v="0"/>
    <n v="0"/>
    <x v="0"/>
    <n v="0"/>
    <x v="0"/>
    <s v="CAD"/>
    <n v="1448690400"/>
    <n v="1450159200"/>
    <b v="0"/>
    <b v="0"/>
    <s v="food/food trucks"/>
    <n v="42748.055"/>
    <x v="0"/>
    <x v="0"/>
  </r>
  <r>
    <n v="1"/>
    <s v="Odom Inc"/>
    <s v="Managed bottom-line architecture"/>
    <n v="1400"/>
    <x v="1"/>
    <n v="10.4"/>
    <x v="1"/>
    <n v="158"/>
    <x v="1"/>
    <s v="USD"/>
    <n v="1408424400"/>
    <n v="1408597200"/>
    <b v="0"/>
    <b v="1"/>
    <s v="music/rock"/>
    <m/>
    <x v="1"/>
    <x v="1"/>
  </r>
  <r>
    <n v="2"/>
    <s v="Melton, Robinson and Fritz"/>
    <s v="Function-based leadingedge pricing structure"/>
    <n v="108400"/>
    <x v="2"/>
    <n v="1.3147878228782288"/>
    <x v="1"/>
    <n v="1425"/>
    <x v="2"/>
    <s v="AUD"/>
    <n v="1384668000"/>
    <n v="1384840800"/>
    <b v="0"/>
    <b v="0"/>
    <s v="technology/web"/>
    <m/>
    <x v="2"/>
    <x v="2"/>
  </r>
  <r>
    <n v="3"/>
    <s v="Mcdonald, Gonzalez and Ross"/>
    <s v="Vision-oriented fresh-thinking conglomeration"/>
    <n v="4200"/>
    <x v="3"/>
    <n v="0.58976190476190471"/>
    <x v="0"/>
    <n v="24"/>
    <x v="1"/>
    <s v="USD"/>
    <n v="1565499600"/>
    <n v="1568955600"/>
    <b v="0"/>
    <b v="0"/>
    <s v="music/rock"/>
    <m/>
    <x v="1"/>
    <x v="1"/>
  </r>
  <r>
    <n v="4"/>
    <s v="Larson-Little"/>
    <s v="Proactive foreground core"/>
    <n v="7600"/>
    <x v="4"/>
    <n v="0.69276315789473686"/>
    <x v="0"/>
    <n v="53"/>
    <x v="1"/>
    <s v="USD"/>
    <n v="1547964000"/>
    <n v="1548309600"/>
    <b v="0"/>
    <b v="0"/>
    <s v="theater/plays"/>
    <m/>
    <x v="3"/>
    <x v="3"/>
  </r>
  <r>
    <n v="5"/>
    <s v="Harris Group"/>
    <s v="Open-source optimizing database"/>
    <n v="7600"/>
    <x v="5"/>
    <n v="1.7361842105263159"/>
    <x v="1"/>
    <n v="174"/>
    <x v="3"/>
    <s v="DKK"/>
    <n v="1346130000"/>
    <n v="1347080400"/>
    <b v="0"/>
    <b v="0"/>
    <s v="theater/plays"/>
    <m/>
    <x v="3"/>
    <x v="3"/>
  </r>
  <r>
    <n v="6"/>
    <s v="Ortiz, Coleman and Mitchell"/>
    <s v="Operative upward-trending algorithm"/>
    <n v="5200"/>
    <x v="6"/>
    <n v="0.20961538461538462"/>
    <x v="0"/>
    <n v="18"/>
    <x v="4"/>
    <s v="GBP"/>
    <n v="1505278800"/>
    <n v="1505365200"/>
    <b v="0"/>
    <b v="0"/>
    <s v="film &amp; video/documentary"/>
    <m/>
    <x v="4"/>
    <x v="4"/>
  </r>
  <r>
    <n v="7"/>
    <s v="Carter-Guzman"/>
    <s v="Centralized cohesive challenge"/>
    <n v="4500"/>
    <x v="7"/>
    <n v="3.2757777777777779"/>
    <x v="1"/>
    <n v="227"/>
    <x v="3"/>
    <s v="DKK"/>
    <n v="1439442000"/>
    <n v="1439614800"/>
    <b v="0"/>
    <b v="0"/>
    <s v="theater/plays"/>
    <m/>
    <x v="3"/>
    <x v="3"/>
  </r>
  <r>
    <n v="8"/>
    <s v="Nunez-Richards"/>
    <s v="Exclusive attitude-oriented intranet"/>
    <n v="110100"/>
    <x v="8"/>
    <n v="0.19932788374205268"/>
    <x v="2"/>
    <n v="708"/>
    <x v="3"/>
    <s v="DKK"/>
    <n v="1281330000"/>
    <n v="1281502800"/>
    <b v="0"/>
    <b v="0"/>
    <s v="theater/plays"/>
    <m/>
    <x v="3"/>
    <x v="3"/>
  </r>
  <r>
    <n v="9"/>
    <s v="Rangel, Holt and Jones"/>
    <s v="Open-source fresh-thinking model"/>
    <n v="6200"/>
    <x v="9"/>
    <n v="0.51741935483870971"/>
    <x v="0"/>
    <n v="44"/>
    <x v="1"/>
    <s v="USD"/>
    <n v="1379566800"/>
    <n v="1383804000"/>
    <b v="0"/>
    <b v="0"/>
    <s v="music/electric music"/>
    <m/>
    <x v="1"/>
    <x v="5"/>
  </r>
  <r>
    <n v="10"/>
    <s v="Green Ltd"/>
    <s v="Monitored empowering installation"/>
    <n v="5200"/>
    <x v="10"/>
    <n v="2.6611538461538462"/>
    <x v="1"/>
    <n v="220"/>
    <x v="1"/>
    <s v="USD"/>
    <n v="1281762000"/>
    <n v="1285909200"/>
    <b v="0"/>
    <b v="0"/>
    <s v="film &amp; video/drama"/>
    <m/>
    <x v="4"/>
    <x v="6"/>
  </r>
  <r>
    <n v="11"/>
    <s v="Perez, Johnson and Gardner"/>
    <s v="Grass-roots zero administration system engine"/>
    <n v="6300"/>
    <x v="11"/>
    <n v="0.48095238095238096"/>
    <x v="0"/>
    <n v="27"/>
    <x v="1"/>
    <s v="USD"/>
    <n v="1285045200"/>
    <n v="1285563600"/>
    <b v="0"/>
    <b v="1"/>
    <s v="theater/plays"/>
    <m/>
    <x v="3"/>
    <x v="3"/>
  </r>
  <r>
    <n v="12"/>
    <s v="Kim Ltd"/>
    <s v="Assimilated hybrid intranet"/>
    <n v="6300"/>
    <x v="12"/>
    <n v="0.89349206349206345"/>
    <x v="0"/>
    <n v="55"/>
    <x v="1"/>
    <s v="USD"/>
    <n v="1571720400"/>
    <n v="1572411600"/>
    <b v="0"/>
    <b v="0"/>
    <s v="film &amp; video/drama"/>
    <m/>
    <x v="4"/>
    <x v="6"/>
  </r>
  <r>
    <n v="13"/>
    <s v="Walker, Taylor and Coleman"/>
    <s v="Multi-tiered directional open architecture"/>
    <n v="4200"/>
    <x v="13"/>
    <n v="2.4511904761904764"/>
    <x v="1"/>
    <n v="98"/>
    <x v="1"/>
    <s v="USD"/>
    <n v="1465621200"/>
    <n v="1466658000"/>
    <b v="0"/>
    <b v="0"/>
    <s v="music/indie rock"/>
    <m/>
    <x v="1"/>
    <x v="7"/>
  </r>
  <r>
    <n v="14"/>
    <s v="Rodriguez, Rose and Stewart"/>
    <s v="Cloned directional synergy"/>
    <n v="28200"/>
    <x v="14"/>
    <n v="0.66769503546099296"/>
    <x v="0"/>
    <n v="200"/>
    <x v="1"/>
    <s v="USD"/>
    <n v="1331013600"/>
    <n v="1333342800"/>
    <b v="0"/>
    <b v="0"/>
    <s v="music/indie rock"/>
    <m/>
    <x v="1"/>
    <x v="7"/>
  </r>
  <r>
    <n v="15"/>
    <s v="Wright, Hunt and Rowe"/>
    <s v="Extended eco-centric pricing structure"/>
    <n v="81200"/>
    <x v="15"/>
    <n v="0.47307881773399013"/>
    <x v="0"/>
    <n v="452"/>
    <x v="1"/>
    <s v="USD"/>
    <n v="1575957600"/>
    <n v="1576303200"/>
    <b v="0"/>
    <b v="0"/>
    <s v="technology/wearables"/>
    <m/>
    <x v="2"/>
    <x v="8"/>
  </r>
  <r>
    <n v="16"/>
    <s v="Hines Inc"/>
    <s v="Cross-platform systemic adapter"/>
    <n v="1700"/>
    <x v="16"/>
    <n v="6.4947058823529416"/>
    <x v="1"/>
    <n v="100"/>
    <x v="1"/>
    <s v="USD"/>
    <n v="1390370400"/>
    <n v="1392271200"/>
    <b v="0"/>
    <b v="0"/>
    <s v="publishing/nonfiction"/>
    <m/>
    <x v="5"/>
    <x v="9"/>
  </r>
  <r>
    <n v="17"/>
    <s v="Cochran-Nguyen"/>
    <s v="Seamless 4thgeneration methodology"/>
    <n v="84600"/>
    <x v="17"/>
    <n v="1.5939125295508274"/>
    <x v="1"/>
    <n v="1249"/>
    <x v="1"/>
    <s v="USD"/>
    <n v="1294812000"/>
    <n v="1294898400"/>
    <b v="0"/>
    <b v="0"/>
    <s v="film &amp; video/animation"/>
    <m/>
    <x v="4"/>
    <x v="10"/>
  </r>
  <r>
    <n v="18"/>
    <s v="Johnson-Gould"/>
    <s v="Exclusive needs-based adapter"/>
    <n v="9100"/>
    <x v="18"/>
    <n v="0.66912087912087914"/>
    <x v="3"/>
    <n v="135"/>
    <x v="1"/>
    <s v="USD"/>
    <n v="1536382800"/>
    <n v="1537074000"/>
    <b v="0"/>
    <b v="0"/>
    <s v="theater/plays"/>
    <m/>
    <x v="3"/>
    <x v="3"/>
  </r>
  <r>
    <n v="19"/>
    <s v="Perez-Hess"/>
    <s v="Down-sized cohesive archive"/>
    <n v="62500"/>
    <x v="19"/>
    <n v="0.48529600000000001"/>
    <x v="0"/>
    <n v="674"/>
    <x v="1"/>
    <s v="USD"/>
    <n v="1551679200"/>
    <n v="1553490000"/>
    <b v="0"/>
    <b v="1"/>
    <s v="theater/plays"/>
    <m/>
    <x v="3"/>
    <x v="3"/>
  </r>
  <r>
    <n v="20"/>
    <s v="Reeves, Thompson and Richardson"/>
    <s v="Proactive composite alliance"/>
    <n v="131800"/>
    <x v="20"/>
    <n v="1.1224279210925645"/>
    <x v="1"/>
    <n v="1396"/>
    <x v="1"/>
    <s v="USD"/>
    <n v="1406523600"/>
    <n v="1406523600"/>
    <b v="0"/>
    <b v="0"/>
    <s v="film &amp; video/drama"/>
    <m/>
    <x v="4"/>
    <x v="6"/>
  </r>
  <r>
    <n v="21"/>
    <s v="Simmons-Reynolds"/>
    <s v="Re-engineered intangible definition"/>
    <n v="94000"/>
    <x v="21"/>
    <n v="0.40992553191489361"/>
    <x v="0"/>
    <n v="558"/>
    <x v="1"/>
    <s v="USD"/>
    <n v="1313384400"/>
    <n v="1316322000"/>
    <b v="0"/>
    <b v="0"/>
    <s v="theater/plays"/>
    <m/>
    <x v="3"/>
    <x v="3"/>
  </r>
  <r>
    <n v="22"/>
    <s v="Collier Inc"/>
    <s v="Enhanced dynamic definition"/>
    <n v="59100"/>
    <x v="22"/>
    <n v="1.2807106598984772"/>
    <x v="1"/>
    <n v="890"/>
    <x v="1"/>
    <s v="USD"/>
    <n v="1522731600"/>
    <n v="1524027600"/>
    <b v="0"/>
    <b v="0"/>
    <s v="theater/plays"/>
    <m/>
    <x v="3"/>
    <x v="3"/>
  </r>
  <r>
    <n v="23"/>
    <s v="Gray-Jenkins"/>
    <s v="Devolved next generation adapter"/>
    <n v="4500"/>
    <x v="23"/>
    <n v="3.3204444444444445"/>
    <x v="1"/>
    <n v="142"/>
    <x v="4"/>
    <s v="GBP"/>
    <n v="1550124000"/>
    <n v="1554699600"/>
    <b v="0"/>
    <b v="0"/>
    <s v="film &amp; video/documentary"/>
    <m/>
    <x v="4"/>
    <x v="4"/>
  </r>
  <r>
    <n v="24"/>
    <s v="Scott, Wilson and Martin"/>
    <s v="Cross-platform intermediate frame"/>
    <n v="92400"/>
    <x v="24"/>
    <n v="1.1283225108225108"/>
    <x v="1"/>
    <n v="2673"/>
    <x v="1"/>
    <s v="USD"/>
    <n v="1403326800"/>
    <n v="1403499600"/>
    <b v="0"/>
    <b v="0"/>
    <s v="technology/wearables"/>
    <m/>
    <x v="2"/>
    <x v="8"/>
  </r>
  <r>
    <n v="25"/>
    <s v="Caldwell, Velazquez and Wilson"/>
    <s v="Monitored impactful analyzer"/>
    <n v="5500"/>
    <x v="25"/>
    <n v="2.1643636363636363"/>
    <x v="1"/>
    <n v="163"/>
    <x v="1"/>
    <s v="USD"/>
    <n v="1305694800"/>
    <n v="1307422800"/>
    <b v="0"/>
    <b v="1"/>
    <s v="games/video games"/>
    <m/>
    <x v="6"/>
    <x v="11"/>
  </r>
  <r>
    <n v="26"/>
    <s v="Spencer-Bates"/>
    <s v="Optional responsive customer loyalty"/>
    <n v="107500"/>
    <x v="26"/>
    <n v="0.4819906976744186"/>
    <x v="3"/>
    <n v="1480"/>
    <x v="1"/>
    <s v="USD"/>
    <n v="1533013200"/>
    <n v="1535346000"/>
    <b v="0"/>
    <b v="0"/>
    <s v="theater/plays"/>
    <m/>
    <x v="3"/>
    <x v="3"/>
  </r>
  <r>
    <n v="27"/>
    <s v="Best, Carr and Williams"/>
    <s v="Diverse transitional migration"/>
    <n v="2000"/>
    <x v="27"/>
    <n v="0.79949999999999999"/>
    <x v="0"/>
    <n v="15"/>
    <x v="1"/>
    <s v="USD"/>
    <n v="1443848400"/>
    <n v="1444539600"/>
    <b v="0"/>
    <b v="0"/>
    <s v="music/rock"/>
    <m/>
    <x v="1"/>
    <x v="1"/>
  </r>
  <r>
    <n v="28"/>
    <s v="Campbell, Brown and Powell"/>
    <s v="Synchronized global task-force"/>
    <n v="130800"/>
    <x v="28"/>
    <n v="1.0522553516819573"/>
    <x v="1"/>
    <n v="2220"/>
    <x v="1"/>
    <s v="USD"/>
    <n v="1265695200"/>
    <n v="1267682400"/>
    <b v="0"/>
    <b v="1"/>
    <s v="theater/plays"/>
    <m/>
    <x v="3"/>
    <x v="3"/>
  </r>
  <r>
    <n v="29"/>
    <s v="Johnson, Parker and Haynes"/>
    <s v="Focused 6thgeneration forecast"/>
    <n v="45900"/>
    <x v="29"/>
    <n v="3.2889978213507627"/>
    <x v="1"/>
    <n v="1606"/>
    <x v="5"/>
    <s v="CHF"/>
    <n v="1532062800"/>
    <n v="1535518800"/>
    <b v="0"/>
    <b v="0"/>
    <s v="film &amp; video/shorts"/>
    <m/>
    <x v="4"/>
    <x v="12"/>
  </r>
  <r>
    <n v="30"/>
    <s v="Clark-Cooke"/>
    <s v="Down-sized analyzing challenge"/>
    <n v="9000"/>
    <x v="30"/>
    <n v="1.606111111111111"/>
    <x v="1"/>
    <n v="129"/>
    <x v="1"/>
    <s v="USD"/>
    <n v="1558674000"/>
    <n v="1559106000"/>
    <b v="0"/>
    <b v="0"/>
    <s v="film &amp; video/animation"/>
    <m/>
    <x v="4"/>
    <x v="10"/>
  </r>
  <r>
    <n v="31"/>
    <s v="Schroeder Ltd"/>
    <s v="Progressive needs-based focus group"/>
    <n v="3500"/>
    <x v="31"/>
    <n v="3.1"/>
    <x v="1"/>
    <n v="226"/>
    <x v="4"/>
    <s v="GBP"/>
    <n v="1451973600"/>
    <n v="1454392800"/>
    <b v="0"/>
    <b v="0"/>
    <s v="games/video games"/>
    <m/>
    <x v="6"/>
    <x v="11"/>
  </r>
  <r>
    <n v="32"/>
    <s v="Jackson PLC"/>
    <s v="Ergonomic 6thgeneration success"/>
    <n v="101000"/>
    <x v="32"/>
    <n v="0.86807920792079207"/>
    <x v="0"/>
    <n v="2307"/>
    <x v="6"/>
    <s v="EUR"/>
    <n v="1515564000"/>
    <n v="1517896800"/>
    <b v="0"/>
    <b v="0"/>
    <s v="film &amp; video/documentary"/>
    <m/>
    <x v="4"/>
    <x v="4"/>
  </r>
  <r>
    <n v="33"/>
    <s v="Blair, Collins and Carter"/>
    <s v="Exclusive interactive approach"/>
    <n v="50200"/>
    <x v="33"/>
    <n v="3.7782071713147412"/>
    <x v="1"/>
    <n v="5419"/>
    <x v="1"/>
    <s v="USD"/>
    <n v="1412485200"/>
    <n v="1415685600"/>
    <b v="0"/>
    <b v="0"/>
    <s v="theater/plays"/>
    <m/>
    <x v="3"/>
    <x v="3"/>
  </r>
  <r>
    <n v="34"/>
    <s v="Maldonado and Sons"/>
    <s v="Reverse-engineered asynchronous archive"/>
    <n v="9300"/>
    <x v="34"/>
    <n v="1.5080645161290323"/>
    <x v="1"/>
    <n v="165"/>
    <x v="1"/>
    <s v="USD"/>
    <n v="1490245200"/>
    <n v="1490677200"/>
    <b v="0"/>
    <b v="0"/>
    <s v="film &amp; video/documentary"/>
    <m/>
    <x v="4"/>
    <x v="4"/>
  </r>
  <r>
    <n v="35"/>
    <s v="Mitchell and Sons"/>
    <s v="Synergized intangible challenge"/>
    <n v="125500"/>
    <x v="35"/>
    <n v="1.5030119521912351"/>
    <x v="1"/>
    <n v="1965"/>
    <x v="3"/>
    <s v="DKK"/>
    <n v="1547877600"/>
    <n v="1551506400"/>
    <b v="0"/>
    <b v="1"/>
    <s v="film &amp; video/drama"/>
    <m/>
    <x v="4"/>
    <x v="6"/>
  </r>
  <r>
    <n v="36"/>
    <s v="Jackson-Lewis"/>
    <s v="Monitored multi-state encryption"/>
    <n v="700"/>
    <x v="36"/>
    <n v="1.572857142857143"/>
    <x v="1"/>
    <n v="16"/>
    <x v="1"/>
    <s v="USD"/>
    <n v="1298700000"/>
    <n v="1300856400"/>
    <b v="0"/>
    <b v="0"/>
    <s v="theater/plays"/>
    <m/>
    <x v="3"/>
    <x v="3"/>
  </r>
  <r>
    <n v="37"/>
    <s v="Black, Armstrong and Anderson"/>
    <s v="Profound attitude-oriented functionalities"/>
    <n v="8100"/>
    <x v="37"/>
    <n v="1.3998765432098765"/>
    <x v="1"/>
    <n v="107"/>
    <x v="1"/>
    <s v="USD"/>
    <n v="1570338000"/>
    <n v="1573192800"/>
    <b v="0"/>
    <b v="1"/>
    <s v="publishing/fiction"/>
    <m/>
    <x v="5"/>
    <x v="13"/>
  </r>
  <r>
    <n v="38"/>
    <s v="Maldonado-Gonzalez"/>
    <s v="Digitized client-driven database"/>
    <n v="3100"/>
    <x v="38"/>
    <n v="3.2532258064516131"/>
    <x v="1"/>
    <n v="134"/>
    <x v="1"/>
    <s v="USD"/>
    <n v="1287378000"/>
    <n v="1287810000"/>
    <b v="0"/>
    <b v="0"/>
    <s v="photography/photography books"/>
    <m/>
    <x v="7"/>
    <x v="14"/>
  </r>
  <r>
    <n v="39"/>
    <s v="Kim-Rice"/>
    <s v="Organized bi-directional function"/>
    <n v="9900"/>
    <x v="39"/>
    <n v="0.50777777777777777"/>
    <x v="0"/>
    <n v="88"/>
    <x v="3"/>
    <s v="DKK"/>
    <n v="1361772000"/>
    <n v="1362978000"/>
    <b v="0"/>
    <b v="0"/>
    <s v="theater/plays"/>
    <m/>
    <x v="3"/>
    <x v="3"/>
  </r>
  <r>
    <n v="40"/>
    <s v="Garcia, Garcia and Lopez"/>
    <s v="Reduced stable middleware"/>
    <n v="8800"/>
    <x v="40"/>
    <n v="1.6906818181818182"/>
    <x v="1"/>
    <n v="198"/>
    <x v="1"/>
    <s v="USD"/>
    <n v="1275714000"/>
    <n v="1277355600"/>
    <b v="0"/>
    <b v="1"/>
    <s v="technology/wearables"/>
    <m/>
    <x v="2"/>
    <x v="8"/>
  </r>
  <r>
    <n v="41"/>
    <s v="Watts Group"/>
    <s v="Universal 5thgeneration neural-net"/>
    <n v="5600"/>
    <x v="41"/>
    <n v="2.1292857142857144"/>
    <x v="1"/>
    <n v="111"/>
    <x v="6"/>
    <s v="EUR"/>
    <n v="1346734800"/>
    <n v="1348981200"/>
    <b v="0"/>
    <b v="1"/>
    <s v="music/rock"/>
    <m/>
    <x v="1"/>
    <x v="1"/>
  </r>
  <r>
    <n v="42"/>
    <s v="Werner-Bryant"/>
    <s v="Virtual uniform frame"/>
    <n v="1800"/>
    <x v="42"/>
    <n v="4.4394444444444447"/>
    <x v="1"/>
    <n v="222"/>
    <x v="1"/>
    <s v="USD"/>
    <n v="1309755600"/>
    <n v="1310533200"/>
    <b v="0"/>
    <b v="0"/>
    <s v="food/food trucks"/>
    <m/>
    <x v="0"/>
    <x v="0"/>
  </r>
  <r>
    <n v="43"/>
    <s v="Schmitt-Mendoza"/>
    <s v="Profound explicit paradigm"/>
    <n v="90200"/>
    <x v="43"/>
    <n v="1.859390243902439"/>
    <x v="1"/>
    <n v="6212"/>
    <x v="1"/>
    <s v="USD"/>
    <n v="1406178000"/>
    <n v="1407560400"/>
    <b v="0"/>
    <b v="0"/>
    <s v="publishing/radio &amp; podcasts"/>
    <m/>
    <x v="5"/>
    <x v="15"/>
  </r>
  <r>
    <n v="44"/>
    <s v="Reid-Mccullough"/>
    <s v="Visionary real-time groupware"/>
    <n v="1600"/>
    <x v="44"/>
    <n v="6.5881249999999998"/>
    <x v="1"/>
    <n v="98"/>
    <x v="3"/>
    <s v="DKK"/>
    <n v="1552798800"/>
    <n v="1552885200"/>
    <b v="0"/>
    <b v="0"/>
    <s v="publishing/fiction"/>
    <m/>
    <x v="5"/>
    <x v="13"/>
  </r>
  <r>
    <n v="45"/>
    <s v="Woods-Clark"/>
    <s v="Networked tertiary Graphical User Interface"/>
    <n v="9500"/>
    <x v="45"/>
    <n v="0.4768421052631579"/>
    <x v="0"/>
    <n v="48"/>
    <x v="1"/>
    <s v="USD"/>
    <n v="1478062800"/>
    <n v="1479362400"/>
    <b v="0"/>
    <b v="1"/>
    <s v="theater/plays"/>
    <m/>
    <x v="3"/>
    <x v="3"/>
  </r>
  <r>
    <n v="46"/>
    <s v="Vaughn, Hunt and Caldwell"/>
    <s v="Virtual grid-enabled task-force"/>
    <n v="3700"/>
    <x v="46"/>
    <n v="1.1478378378378378"/>
    <x v="1"/>
    <n v="92"/>
    <x v="1"/>
    <s v="USD"/>
    <n v="1278565200"/>
    <n v="1280552400"/>
    <b v="0"/>
    <b v="0"/>
    <s v="music/rock"/>
    <m/>
    <x v="1"/>
    <x v="1"/>
  </r>
  <r>
    <n v="47"/>
    <s v="Bennett and Sons"/>
    <s v="Function-based multi-state software"/>
    <n v="1500"/>
    <x v="47"/>
    <n v="4.7526666666666664"/>
    <x v="1"/>
    <n v="149"/>
    <x v="1"/>
    <s v="USD"/>
    <n v="1396069200"/>
    <n v="1398661200"/>
    <b v="0"/>
    <b v="0"/>
    <s v="theater/plays"/>
    <m/>
    <x v="3"/>
    <x v="3"/>
  </r>
  <r>
    <n v="48"/>
    <s v="Lamb Inc"/>
    <s v="Optimized leadingedge concept"/>
    <n v="33300"/>
    <x v="48"/>
    <n v="3.86972972972973"/>
    <x v="1"/>
    <n v="2431"/>
    <x v="1"/>
    <s v="USD"/>
    <n v="1435208400"/>
    <n v="1436245200"/>
    <b v="0"/>
    <b v="0"/>
    <s v="theater/plays"/>
    <m/>
    <x v="3"/>
    <x v="3"/>
  </r>
  <r>
    <n v="49"/>
    <s v="Casey-Kelly"/>
    <s v="Sharable holistic interface"/>
    <n v="7200"/>
    <x v="49"/>
    <n v="1.89625"/>
    <x v="1"/>
    <n v="303"/>
    <x v="1"/>
    <s v="USD"/>
    <n v="1571547600"/>
    <n v="1575439200"/>
    <b v="0"/>
    <b v="0"/>
    <s v="music/rock"/>
    <m/>
    <x v="1"/>
    <x v="1"/>
  </r>
  <r>
    <n v="50"/>
    <s v="Jones, Taylor and Moore"/>
    <s v="Down-sized system-worthy secured line"/>
    <n v="100"/>
    <x v="50"/>
    <n v="0.02"/>
    <x v="0"/>
    <n v="1"/>
    <x v="6"/>
    <s v="EUR"/>
    <n v="1375333200"/>
    <n v="1377752400"/>
    <b v="0"/>
    <b v="0"/>
    <s v="music/metal"/>
    <m/>
    <x v="1"/>
    <x v="16"/>
  </r>
  <r>
    <n v="51"/>
    <s v="Bradshaw, Gill and Donovan"/>
    <s v="Inverse secondary infrastructure"/>
    <n v="158100"/>
    <x v="51"/>
    <n v="0.91867805186590767"/>
    <x v="0"/>
    <n v="1467"/>
    <x v="4"/>
    <s v="GBP"/>
    <n v="1332824400"/>
    <n v="1334206800"/>
    <b v="0"/>
    <b v="1"/>
    <s v="technology/wearables"/>
    <m/>
    <x v="2"/>
    <x v="8"/>
  </r>
  <r>
    <n v="52"/>
    <s v="Hernandez, Rodriguez and Clark"/>
    <s v="Organic foreground leverage"/>
    <n v="7200"/>
    <x v="52"/>
    <n v="0.34152777777777776"/>
    <x v="0"/>
    <n v="75"/>
    <x v="1"/>
    <s v="USD"/>
    <n v="1284526800"/>
    <n v="1284872400"/>
    <b v="0"/>
    <b v="0"/>
    <s v="theater/plays"/>
    <m/>
    <x v="3"/>
    <x v="3"/>
  </r>
  <r>
    <n v="53"/>
    <s v="Smith-Jones"/>
    <s v="Reverse-engineered static concept"/>
    <n v="8800"/>
    <x v="53"/>
    <n v="1.4040909090909091"/>
    <x v="1"/>
    <n v="209"/>
    <x v="1"/>
    <s v="USD"/>
    <n v="1400562000"/>
    <n v="1403931600"/>
    <b v="0"/>
    <b v="0"/>
    <s v="film &amp; video/drama"/>
    <m/>
    <x v="4"/>
    <x v="6"/>
  </r>
  <r>
    <n v="54"/>
    <s v="Roy PLC"/>
    <s v="Multi-channeled neutral customer loyalty"/>
    <n v="6000"/>
    <x v="54"/>
    <n v="0.89866666666666661"/>
    <x v="0"/>
    <n v="120"/>
    <x v="1"/>
    <s v="USD"/>
    <n v="1520748000"/>
    <n v="1521262800"/>
    <b v="0"/>
    <b v="0"/>
    <s v="technology/wearables"/>
    <m/>
    <x v="2"/>
    <x v="8"/>
  </r>
  <r>
    <n v="55"/>
    <s v="Wright, Brooks and Villarreal"/>
    <s v="Reverse-engineered bifurcated strategy"/>
    <n v="6600"/>
    <x v="55"/>
    <n v="1.7796969696969698"/>
    <x v="1"/>
    <n v="131"/>
    <x v="1"/>
    <s v="USD"/>
    <n v="1532926800"/>
    <n v="1533358800"/>
    <b v="0"/>
    <b v="0"/>
    <s v="music/jazz"/>
    <m/>
    <x v="1"/>
    <x v="17"/>
  </r>
  <r>
    <n v="56"/>
    <s v="Flores, Miller and Johnson"/>
    <s v="Horizontal context-sensitive knowledge user"/>
    <n v="8000"/>
    <x v="56"/>
    <n v="1.436625"/>
    <x v="1"/>
    <n v="164"/>
    <x v="1"/>
    <s v="USD"/>
    <n v="1420869600"/>
    <n v="1421474400"/>
    <b v="0"/>
    <b v="0"/>
    <s v="technology/wearables"/>
    <m/>
    <x v="2"/>
    <x v="8"/>
  </r>
  <r>
    <n v="57"/>
    <s v="Bridges, Freeman and Kim"/>
    <s v="Cross-group multi-state task-force"/>
    <n v="2900"/>
    <x v="57"/>
    <n v="2.1527586206896552"/>
    <x v="1"/>
    <n v="201"/>
    <x v="1"/>
    <s v="USD"/>
    <n v="1504242000"/>
    <n v="1505278800"/>
    <b v="0"/>
    <b v="0"/>
    <s v="games/video games"/>
    <m/>
    <x v="6"/>
    <x v="11"/>
  </r>
  <r>
    <n v="58"/>
    <s v="Anderson-Perez"/>
    <s v="Expanded 3rdgeneration strategy"/>
    <n v="2700"/>
    <x v="58"/>
    <n v="2.2711111111111113"/>
    <x v="1"/>
    <n v="211"/>
    <x v="1"/>
    <s v="USD"/>
    <n v="1442811600"/>
    <n v="1443934800"/>
    <b v="0"/>
    <b v="0"/>
    <s v="theater/plays"/>
    <m/>
    <x v="3"/>
    <x v="3"/>
  </r>
  <r>
    <n v="59"/>
    <s v="Wright, Fox and Marks"/>
    <s v="Assimilated real-time support"/>
    <n v="1400"/>
    <x v="59"/>
    <n v="2.7507142857142859"/>
    <x v="1"/>
    <n v="128"/>
    <x v="1"/>
    <s v="USD"/>
    <n v="1497243600"/>
    <n v="1498539600"/>
    <b v="0"/>
    <b v="1"/>
    <s v="theater/plays"/>
    <m/>
    <x v="3"/>
    <x v="3"/>
  </r>
  <r>
    <n v="60"/>
    <s v="Crawford-Peters"/>
    <s v="User-centric regional database"/>
    <n v="94200"/>
    <x v="60"/>
    <n v="1.4437048832271762"/>
    <x v="1"/>
    <n v="1600"/>
    <x v="0"/>
    <s v="CAD"/>
    <n v="1342501200"/>
    <n v="1342760400"/>
    <b v="0"/>
    <b v="0"/>
    <s v="theater/plays"/>
    <m/>
    <x v="3"/>
    <x v="3"/>
  </r>
  <r>
    <n v="61"/>
    <s v="Romero-Hoffman"/>
    <s v="Open-source zero administration complexity"/>
    <n v="199200"/>
    <x v="61"/>
    <n v="0.92745983935742971"/>
    <x v="0"/>
    <n v="2253"/>
    <x v="0"/>
    <s v="CAD"/>
    <n v="1298268000"/>
    <n v="1301720400"/>
    <b v="0"/>
    <b v="0"/>
    <s v="theater/plays"/>
    <m/>
    <x v="3"/>
    <x v="3"/>
  </r>
  <r>
    <n v="62"/>
    <s v="Sparks-West"/>
    <s v="Organized incremental standardization"/>
    <n v="2000"/>
    <x v="62"/>
    <n v="7.226"/>
    <x v="1"/>
    <n v="249"/>
    <x v="1"/>
    <s v="USD"/>
    <n v="1433480400"/>
    <n v="1433566800"/>
    <b v="0"/>
    <b v="0"/>
    <s v="technology/web"/>
    <m/>
    <x v="2"/>
    <x v="2"/>
  </r>
  <r>
    <n v="63"/>
    <s v="Baker, Morgan and Brown"/>
    <s v="Assimilated didactic open system"/>
    <n v="4700"/>
    <x v="63"/>
    <n v="0.11851063829787234"/>
    <x v="0"/>
    <n v="5"/>
    <x v="1"/>
    <s v="USD"/>
    <n v="1493355600"/>
    <n v="1493874000"/>
    <b v="0"/>
    <b v="0"/>
    <s v="theater/plays"/>
    <m/>
    <x v="3"/>
    <x v="3"/>
  </r>
  <r>
    <n v="64"/>
    <s v="Mosley-Gilbert"/>
    <s v="Vision-oriented logistical intranet"/>
    <n v="2800"/>
    <x v="64"/>
    <n v="0.97642857142857142"/>
    <x v="0"/>
    <n v="38"/>
    <x v="1"/>
    <s v="USD"/>
    <n v="1530507600"/>
    <n v="1531803600"/>
    <b v="0"/>
    <b v="1"/>
    <s v="technology/web"/>
    <m/>
    <x v="2"/>
    <x v="2"/>
  </r>
  <r>
    <n v="65"/>
    <s v="Berry-Boyer"/>
    <s v="Mandatory incremental projection"/>
    <n v="6100"/>
    <x v="65"/>
    <n v="2.3614754098360655"/>
    <x v="1"/>
    <n v="236"/>
    <x v="1"/>
    <s v="USD"/>
    <n v="1296108000"/>
    <n v="1296712800"/>
    <b v="0"/>
    <b v="0"/>
    <s v="theater/plays"/>
    <m/>
    <x v="3"/>
    <x v="3"/>
  </r>
  <r>
    <n v="66"/>
    <s v="Sanders-Allen"/>
    <s v="Grass-roots needs-based encryption"/>
    <n v="2900"/>
    <x v="66"/>
    <n v="0.45068965517241377"/>
    <x v="0"/>
    <n v="12"/>
    <x v="1"/>
    <s v="USD"/>
    <n v="1428469200"/>
    <n v="1428901200"/>
    <b v="0"/>
    <b v="1"/>
    <s v="theater/plays"/>
    <m/>
    <x v="3"/>
    <x v="3"/>
  </r>
  <r>
    <n v="67"/>
    <s v="Lopez Inc"/>
    <s v="Team-oriented 6thgeneration middleware"/>
    <n v="72600"/>
    <x v="67"/>
    <n v="1.6238567493112948"/>
    <x v="1"/>
    <n v="4065"/>
    <x v="4"/>
    <s v="GBP"/>
    <n v="1264399200"/>
    <n v="1264831200"/>
    <b v="0"/>
    <b v="1"/>
    <s v="technology/wearables"/>
    <m/>
    <x v="2"/>
    <x v="8"/>
  </r>
  <r>
    <n v="68"/>
    <s v="Moreno-Turner"/>
    <s v="Inverse multi-tasking installation"/>
    <n v="5700"/>
    <x v="68"/>
    <n v="2.5452631578947367"/>
    <x v="1"/>
    <n v="246"/>
    <x v="6"/>
    <s v="EUR"/>
    <n v="1501131600"/>
    <n v="1505192400"/>
    <b v="0"/>
    <b v="1"/>
    <s v="theater/plays"/>
    <m/>
    <x v="3"/>
    <x v="3"/>
  </r>
  <r>
    <n v="69"/>
    <s v="Jones-Watson"/>
    <s v="Switchable disintermediate moderator"/>
    <n v="7900"/>
    <x v="69"/>
    <n v="0.24063291139240506"/>
    <x v="3"/>
    <n v="17"/>
    <x v="1"/>
    <s v="USD"/>
    <n v="1292738400"/>
    <n v="1295676000"/>
    <b v="0"/>
    <b v="0"/>
    <s v="theater/plays"/>
    <m/>
    <x v="3"/>
    <x v="3"/>
  </r>
  <r>
    <n v="70"/>
    <s v="Barker Inc"/>
    <s v="Re-engineered 24/7 task-force"/>
    <n v="128000"/>
    <x v="70"/>
    <n v="1.2374140625000001"/>
    <x v="1"/>
    <n v="2475"/>
    <x v="6"/>
    <s v="EUR"/>
    <n v="1288674000"/>
    <n v="1292911200"/>
    <b v="0"/>
    <b v="1"/>
    <s v="theater/plays"/>
    <m/>
    <x v="3"/>
    <x v="3"/>
  </r>
  <r>
    <n v="71"/>
    <s v="Tate, Bass and House"/>
    <s v="Organic object-oriented budgetary management"/>
    <n v="6000"/>
    <x v="71"/>
    <n v="1.0806666666666667"/>
    <x v="1"/>
    <n v="76"/>
    <x v="1"/>
    <s v="USD"/>
    <n v="1575093600"/>
    <n v="1575439200"/>
    <b v="0"/>
    <b v="0"/>
    <s v="theater/plays"/>
    <m/>
    <x v="3"/>
    <x v="3"/>
  </r>
  <r>
    <n v="72"/>
    <s v="Hampton, Lewis and Ray"/>
    <s v="Seamless coherent parallelism"/>
    <n v="600"/>
    <x v="72"/>
    <n v="6.7033333333333331"/>
    <x v="1"/>
    <n v="54"/>
    <x v="1"/>
    <s v="USD"/>
    <n v="1435726800"/>
    <n v="1438837200"/>
    <b v="0"/>
    <b v="0"/>
    <s v="film &amp; video/animation"/>
    <m/>
    <x v="4"/>
    <x v="10"/>
  </r>
  <r>
    <n v="73"/>
    <s v="Collins-Goodman"/>
    <s v="Cross-platform even-keeled initiative"/>
    <n v="1400"/>
    <x v="73"/>
    <n v="6.609285714285714"/>
    <x v="1"/>
    <n v="88"/>
    <x v="1"/>
    <s v="USD"/>
    <n v="1480226400"/>
    <n v="1480485600"/>
    <b v="0"/>
    <b v="0"/>
    <s v="music/jazz"/>
    <m/>
    <x v="1"/>
    <x v="17"/>
  </r>
  <r>
    <n v="74"/>
    <s v="Davis-Michael"/>
    <s v="Progressive tertiary framework"/>
    <n v="3900"/>
    <x v="74"/>
    <n v="1.2246153846153847"/>
    <x v="1"/>
    <n v="85"/>
    <x v="4"/>
    <s v="GBP"/>
    <n v="1459054800"/>
    <n v="1459141200"/>
    <b v="0"/>
    <b v="0"/>
    <s v="music/metal"/>
    <m/>
    <x v="1"/>
    <x v="16"/>
  </r>
  <r>
    <n v="75"/>
    <s v="White, Torres and Bishop"/>
    <s v="Multi-layered dynamic protocol"/>
    <n v="9700"/>
    <x v="75"/>
    <n v="1.5057731958762886"/>
    <x v="1"/>
    <n v="170"/>
    <x v="1"/>
    <s v="USD"/>
    <n v="1531630800"/>
    <n v="1532322000"/>
    <b v="0"/>
    <b v="0"/>
    <s v="photography/photography books"/>
    <m/>
    <x v="7"/>
    <x v="14"/>
  </r>
  <r>
    <n v="76"/>
    <s v="Martin, Conway and Larsen"/>
    <s v="Horizontal next generation function"/>
    <n v="122900"/>
    <x v="76"/>
    <n v="0.78106590724165992"/>
    <x v="0"/>
    <n v="1684"/>
    <x v="1"/>
    <s v="USD"/>
    <n v="1421992800"/>
    <n v="1426222800"/>
    <b v="1"/>
    <b v="1"/>
    <s v="theater/plays"/>
    <m/>
    <x v="3"/>
    <x v="3"/>
  </r>
  <r>
    <n v="77"/>
    <s v="Acevedo-Huffman"/>
    <s v="Pre-emptive impactful model"/>
    <n v="9500"/>
    <x v="77"/>
    <n v="0.46947368421052632"/>
    <x v="0"/>
    <n v="56"/>
    <x v="1"/>
    <s v="USD"/>
    <n v="1285563600"/>
    <n v="1286773200"/>
    <b v="0"/>
    <b v="1"/>
    <s v="film &amp; video/animation"/>
    <m/>
    <x v="4"/>
    <x v="10"/>
  </r>
  <r>
    <n v="78"/>
    <s v="Montgomery, Larson and Spencer"/>
    <s v="User-centric bifurcated knowledge user"/>
    <n v="4500"/>
    <x v="78"/>
    <n v="3.008"/>
    <x v="1"/>
    <n v="330"/>
    <x v="1"/>
    <s v="USD"/>
    <n v="1523854800"/>
    <n v="1523941200"/>
    <b v="0"/>
    <b v="0"/>
    <s v="publishing/translations"/>
    <m/>
    <x v="5"/>
    <x v="18"/>
  </r>
  <r>
    <n v="79"/>
    <s v="Soto LLC"/>
    <s v="Triple-buffered reciprocal project"/>
    <n v="57800"/>
    <x v="79"/>
    <n v="0.6959861591695502"/>
    <x v="0"/>
    <n v="838"/>
    <x v="1"/>
    <s v="USD"/>
    <n v="1529125200"/>
    <n v="1529557200"/>
    <b v="0"/>
    <b v="0"/>
    <s v="theater/plays"/>
    <m/>
    <x v="3"/>
    <x v="3"/>
  </r>
  <r>
    <n v="80"/>
    <s v="Sutton, Barrett and Tucker"/>
    <s v="Cross-platform needs-based approach"/>
    <n v="1100"/>
    <x v="80"/>
    <n v="6.374545454545455"/>
    <x v="1"/>
    <n v="127"/>
    <x v="1"/>
    <s v="USD"/>
    <n v="1503982800"/>
    <n v="1506574800"/>
    <b v="0"/>
    <b v="0"/>
    <s v="games/video games"/>
    <m/>
    <x v="6"/>
    <x v="11"/>
  </r>
  <r>
    <n v="81"/>
    <s v="Gomez, Bailey and Flores"/>
    <s v="User-friendly static contingency"/>
    <n v="16800"/>
    <x v="81"/>
    <n v="2.253392857142857"/>
    <x v="1"/>
    <n v="411"/>
    <x v="1"/>
    <s v="USD"/>
    <n v="1511416800"/>
    <n v="1513576800"/>
    <b v="0"/>
    <b v="0"/>
    <s v="music/rock"/>
    <m/>
    <x v="1"/>
    <x v="1"/>
  </r>
  <r>
    <n v="82"/>
    <s v="Porter-George"/>
    <s v="Reactive content-based framework"/>
    <n v="1000"/>
    <x v="82"/>
    <n v="14.973000000000001"/>
    <x v="1"/>
    <n v="180"/>
    <x v="4"/>
    <s v="GBP"/>
    <n v="1547704800"/>
    <n v="1548309600"/>
    <b v="0"/>
    <b v="1"/>
    <s v="games/video games"/>
    <m/>
    <x v="6"/>
    <x v="11"/>
  </r>
  <r>
    <n v="83"/>
    <s v="Fitzgerald PLC"/>
    <s v="Realigned user-facing concept"/>
    <n v="106400"/>
    <x v="83"/>
    <n v="0.37590225563909774"/>
    <x v="0"/>
    <n v="1000"/>
    <x v="1"/>
    <s v="USD"/>
    <n v="1469682000"/>
    <n v="1471582800"/>
    <b v="0"/>
    <b v="0"/>
    <s v="music/electric music"/>
    <m/>
    <x v="1"/>
    <x v="5"/>
  </r>
  <r>
    <n v="84"/>
    <s v="Cisneros-Burton"/>
    <s v="Public-key zero tolerance orchestration"/>
    <n v="31400"/>
    <x v="84"/>
    <n v="1.3236942675159236"/>
    <x v="1"/>
    <n v="374"/>
    <x v="1"/>
    <s v="USD"/>
    <n v="1343451600"/>
    <n v="1344315600"/>
    <b v="0"/>
    <b v="0"/>
    <s v="technology/wearables"/>
    <m/>
    <x v="2"/>
    <x v="8"/>
  </r>
  <r>
    <n v="85"/>
    <s v="Hill, Lawson and Wilkinson"/>
    <s v="Multi-tiered eco-centric architecture"/>
    <n v="4900"/>
    <x v="85"/>
    <n v="1.3122448979591836"/>
    <x v="1"/>
    <n v="71"/>
    <x v="2"/>
    <s v="AUD"/>
    <n v="1315717200"/>
    <n v="1316408400"/>
    <b v="0"/>
    <b v="0"/>
    <s v="music/indie rock"/>
    <m/>
    <x v="1"/>
    <x v="7"/>
  </r>
  <r>
    <n v="86"/>
    <s v="Davis-Smith"/>
    <s v="Organic motivating firmware"/>
    <n v="7400"/>
    <x v="86"/>
    <n v="1.6763513513513513"/>
    <x v="1"/>
    <n v="203"/>
    <x v="1"/>
    <s v="USD"/>
    <n v="1430715600"/>
    <n v="1431838800"/>
    <b v="1"/>
    <b v="0"/>
    <s v="theater/plays"/>
    <m/>
    <x v="3"/>
    <x v="3"/>
  </r>
  <r>
    <n v="87"/>
    <s v="Farrell and Sons"/>
    <s v="Synergized 4thgeneration conglomeration"/>
    <n v="198500"/>
    <x v="87"/>
    <n v="0.6198488664987406"/>
    <x v="0"/>
    <n v="1482"/>
    <x v="2"/>
    <s v="AUD"/>
    <n v="1299564000"/>
    <n v="1300510800"/>
    <b v="0"/>
    <b v="1"/>
    <s v="music/rock"/>
    <m/>
    <x v="1"/>
    <x v="1"/>
  </r>
  <r>
    <n v="88"/>
    <s v="Clark Group"/>
    <s v="Grass-roots fault-tolerant policy"/>
    <n v="4800"/>
    <x v="88"/>
    <n v="2.6074999999999999"/>
    <x v="1"/>
    <n v="113"/>
    <x v="1"/>
    <s v="USD"/>
    <n v="1429160400"/>
    <n v="1431061200"/>
    <b v="0"/>
    <b v="0"/>
    <s v="publishing/translations"/>
    <m/>
    <x v="5"/>
    <x v="18"/>
  </r>
  <r>
    <n v="89"/>
    <s v="White, Singleton and Zimmerman"/>
    <s v="Monitored scalable knowledgebase"/>
    <n v="3400"/>
    <x v="89"/>
    <n v="2.5258823529411765"/>
    <x v="1"/>
    <n v="96"/>
    <x v="1"/>
    <s v="USD"/>
    <n v="1271307600"/>
    <n v="1271480400"/>
    <b v="0"/>
    <b v="0"/>
    <s v="theater/plays"/>
    <m/>
    <x v="3"/>
    <x v="3"/>
  </r>
  <r>
    <n v="90"/>
    <s v="Kramer Group"/>
    <s v="Synergistic explicit parallelism"/>
    <n v="7800"/>
    <x v="58"/>
    <n v="0.7861538461538462"/>
    <x v="0"/>
    <n v="106"/>
    <x v="1"/>
    <s v="USD"/>
    <n v="1456380000"/>
    <n v="1456380000"/>
    <b v="0"/>
    <b v="1"/>
    <s v="theater/plays"/>
    <m/>
    <x v="3"/>
    <x v="3"/>
  </r>
  <r>
    <n v="91"/>
    <s v="Frazier, Patrick and Smith"/>
    <s v="Enhanced systemic analyzer"/>
    <n v="154300"/>
    <x v="90"/>
    <n v="0.48404406999351912"/>
    <x v="0"/>
    <n v="679"/>
    <x v="6"/>
    <s v="EUR"/>
    <n v="1470459600"/>
    <n v="1472878800"/>
    <b v="0"/>
    <b v="0"/>
    <s v="publishing/translations"/>
    <m/>
    <x v="5"/>
    <x v="18"/>
  </r>
  <r>
    <n v="92"/>
    <s v="Santos, Bell and Lloyd"/>
    <s v="Object-based analyzing knowledge user"/>
    <n v="20000"/>
    <x v="91"/>
    <n v="2.5887500000000001"/>
    <x v="1"/>
    <n v="498"/>
    <x v="5"/>
    <s v="CHF"/>
    <n v="1277269200"/>
    <n v="1277355600"/>
    <b v="0"/>
    <b v="1"/>
    <s v="games/video games"/>
    <m/>
    <x v="6"/>
    <x v="11"/>
  </r>
  <r>
    <n v="93"/>
    <s v="Hall and Sons"/>
    <s v="Pre-emptive radical architecture"/>
    <n v="108800"/>
    <x v="92"/>
    <n v="0.60548713235294116"/>
    <x v="3"/>
    <n v="610"/>
    <x v="1"/>
    <s v="USD"/>
    <n v="1350709200"/>
    <n v="1351054800"/>
    <b v="0"/>
    <b v="1"/>
    <s v="theater/plays"/>
    <m/>
    <x v="3"/>
    <x v="3"/>
  </r>
  <r>
    <n v="94"/>
    <s v="Hanson Inc"/>
    <s v="Grass-roots web-enabled contingency"/>
    <n v="2900"/>
    <x v="93"/>
    <n v="3.036896551724138"/>
    <x v="1"/>
    <n v="180"/>
    <x v="4"/>
    <s v="GBP"/>
    <n v="1554613200"/>
    <n v="1555563600"/>
    <b v="0"/>
    <b v="0"/>
    <s v="technology/web"/>
    <m/>
    <x v="2"/>
    <x v="2"/>
  </r>
  <r>
    <n v="95"/>
    <s v="Sanchez LLC"/>
    <s v="Stand-alone system-worthy standardization"/>
    <n v="900"/>
    <x v="94"/>
    <n v="1.1299999999999999"/>
    <x v="1"/>
    <n v="27"/>
    <x v="1"/>
    <s v="USD"/>
    <n v="1571029200"/>
    <n v="1571634000"/>
    <b v="0"/>
    <b v="0"/>
    <s v="film &amp; video/documentary"/>
    <m/>
    <x v="4"/>
    <x v="4"/>
  </r>
  <r>
    <n v="96"/>
    <s v="Howard Ltd"/>
    <s v="Down-sized systematic policy"/>
    <n v="69700"/>
    <x v="95"/>
    <n v="2.1737876614060259"/>
    <x v="1"/>
    <n v="2331"/>
    <x v="1"/>
    <s v="USD"/>
    <n v="1299736800"/>
    <n v="1300856400"/>
    <b v="0"/>
    <b v="0"/>
    <s v="theater/plays"/>
    <m/>
    <x v="3"/>
    <x v="3"/>
  </r>
  <r>
    <n v="97"/>
    <s v="Stewart LLC"/>
    <s v="Cloned bi-directional architecture"/>
    <n v="1300"/>
    <x v="96"/>
    <n v="9.2669230769230762"/>
    <x v="1"/>
    <n v="113"/>
    <x v="1"/>
    <s v="USD"/>
    <n v="1435208400"/>
    <n v="1439874000"/>
    <b v="0"/>
    <b v="0"/>
    <s v="food/food trucks"/>
    <m/>
    <x v="0"/>
    <x v="0"/>
  </r>
  <r>
    <n v="98"/>
    <s v="Arias, Allen and Miller"/>
    <s v="Seamless transitional portal"/>
    <n v="97800"/>
    <x v="97"/>
    <n v="0.33692229038854804"/>
    <x v="0"/>
    <n v="1220"/>
    <x v="2"/>
    <s v="AUD"/>
    <n v="1437973200"/>
    <n v="1438318800"/>
    <b v="0"/>
    <b v="0"/>
    <s v="games/video games"/>
    <m/>
    <x v="6"/>
    <x v="11"/>
  </r>
  <r>
    <n v="99"/>
    <s v="Baker-Morris"/>
    <s v="Fully-configurable motivating approach"/>
    <n v="7600"/>
    <x v="98"/>
    <n v="1.9672368421052631"/>
    <x v="1"/>
    <n v="164"/>
    <x v="1"/>
    <s v="USD"/>
    <n v="1416895200"/>
    <n v="1419400800"/>
    <b v="0"/>
    <b v="0"/>
    <s v="theater/plays"/>
    <m/>
    <x v="3"/>
    <x v="3"/>
  </r>
  <r>
    <n v="100"/>
    <s v="Tucker, Fox and Green"/>
    <s v="Upgradable fault-tolerant approach"/>
    <n v="100"/>
    <x v="99"/>
    <n v="0.01"/>
    <x v="0"/>
    <n v="1"/>
    <x v="1"/>
    <s v="USD"/>
    <n v="1319000400"/>
    <n v="1320555600"/>
    <b v="0"/>
    <b v="0"/>
    <s v="theater/plays"/>
    <m/>
    <x v="3"/>
    <x v="3"/>
  </r>
  <r>
    <n v="101"/>
    <s v="Douglas LLC"/>
    <s v="Reduced heuristic moratorium"/>
    <n v="900"/>
    <x v="100"/>
    <n v="10.214444444444444"/>
    <x v="1"/>
    <n v="164"/>
    <x v="1"/>
    <s v="USD"/>
    <n v="1424498400"/>
    <n v="1425103200"/>
    <b v="0"/>
    <b v="1"/>
    <s v="music/electric music"/>
    <m/>
    <x v="1"/>
    <x v="5"/>
  </r>
  <r>
    <n v="102"/>
    <s v="Garcia Inc"/>
    <s v="Front-line web-enabled model"/>
    <n v="3700"/>
    <x v="101"/>
    <n v="2.8167567567567566"/>
    <x v="1"/>
    <n v="336"/>
    <x v="1"/>
    <s v="USD"/>
    <n v="1526274000"/>
    <n v="1526878800"/>
    <b v="0"/>
    <b v="1"/>
    <s v="technology/wearables"/>
    <m/>
    <x v="2"/>
    <x v="8"/>
  </r>
  <r>
    <n v="103"/>
    <s v="Frye, Hunt and Powell"/>
    <s v="Polarized incremental emulation"/>
    <n v="10000"/>
    <x v="102"/>
    <n v="0.24610000000000001"/>
    <x v="0"/>
    <n v="37"/>
    <x v="6"/>
    <s v="EUR"/>
    <n v="1287896400"/>
    <n v="1288674000"/>
    <b v="0"/>
    <b v="0"/>
    <s v="music/electric music"/>
    <m/>
    <x v="1"/>
    <x v="5"/>
  </r>
  <r>
    <n v="104"/>
    <s v="Smith, Wells and Nguyen"/>
    <s v="Self-enabling grid-enabled initiative"/>
    <n v="119200"/>
    <x v="103"/>
    <n v="1.4314010067114094"/>
    <x v="1"/>
    <n v="1917"/>
    <x v="1"/>
    <s v="USD"/>
    <n v="1495515600"/>
    <n v="1495602000"/>
    <b v="0"/>
    <b v="0"/>
    <s v="music/indie rock"/>
    <m/>
    <x v="1"/>
    <x v="7"/>
  </r>
  <r>
    <n v="105"/>
    <s v="Charles-Johnson"/>
    <s v="Total fresh-thinking system engine"/>
    <n v="6800"/>
    <x v="104"/>
    <n v="1.4454411764705883"/>
    <x v="1"/>
    <n v="95"/>
    <x v="1"/>
    <s v="USD"/>
    <n v="1364878800"/>
    <n v="1366434000"/>
    <b v="0"/>
    <b v="0"/>
    <s v="technology/web"/>
    <m/>
    <x v="2"/>
    <x v="2"/>
  </r>
  <r>
    <n v="106"/>
    <s v="Brandt, Carter and Wood"/>
    <s v="Ameliorated clear-thinking circuit"/>
    <n v="3900"/>
    <x v="105"/>
    <n v="3.5912820512820511"/>
    <x v="1"/>
    <n v="147"/>
    <x v="1"/>
    <s v="USD"/>
    <n v="1567918800"/>
    <n v="1568350800"/>
    <b v="0"/>
    <b v="0"/>
    <s v="theater/plays"/>
    <m/>
    <x v="3"/>
    <x v="3"/>
  </r>
  <r>
    <n v="107"/>
    <s v="Tucker, Schmidt and Reid"/>
    <s v="Multi-layered encompassing installation"/>
    <n v="3500"/>
    <x v="106"/>
    <n v="1.8648571428571428"/>
    <x v="1"/>
    <n v="86"/>
    <x v="1"/>
    <s v="USD"/>
    <n v="1524459600"/>
    <n v="1525928400"/>
    <b v="0"/>
    <b v="1"/>
    <s v="theater/plays"/>
    <m/>
    <x v="3"/>
    <x v="3"/>
  </r>
  <r>
    <n v="108"/>
    <s v="Decker Inc"/>
    <s v="Universal encompassing implementation"/>
    <n v="1500"/>
    <x v="107"/>
    <n v="5.9526666666666666"/>
    <x v="1"/>
    <n v="83"/>
    <x v="1"/>
    <s v="USD"/>
    <n v="1333688400"/>
    <n v="1336885200"/>
    <b v="0"/>
    <b v="0"/>
    <s v="film &amp; video/documentary"/>
    <m/>
    <x v="4"/>
    <x v="4"/>
  </r>
  <r>
    <n v="109"/>
    <s v="Romero and Sons"/>
    <s v="Object-based client-server application"/>
    <n v="5200"/>
    <x v="108"/>
    <n v="0.5921153846153846"/>
    <x v="0"/>
    <n v="60"/>
    <x v="1"/>
    <s v="USD"/>
    <n v="1389506400"/>
    <n v="1389679200"/>
    <b v="0"/>
    <b v="0"/>
    <s v="film &amp; video/television"/>
    <m/>
    <x v="4"/>
    <x v="19"/>
  </r>
  <r>
    <n v="110"/>
    <s v="Castillo-Carey"/>
    <s v="Cross-platform solution-oriented process improvement"/>
    <n v="142400"/>
    <x v="109"/>
    <n v="0.14962780898876404"/>
    <x v="0"/>
    <n v="296"/>
    <x v="1"/>
    <s v="USD"/>
    <n v="1536642000"/>
    <n v="1538283600"/>
    <b v="0"/>
    <b v="0"/>
    <s v="food/food trucks"/>
    <m/>
    <x v="0"/>
    <x v="0"/>
  </r>
  <r>
    <n v="111"/>
    <s v="Hart-Briggs"/>
    <s v="Re-engineered user-facing approach"/>
    <n v="61400"/>
    <x v="110"/>
    <n v="1.1995602605863191"/>
    <x v="1"/>
    <n v="676"/>
    <x v="1"/>
    <s v="USD"/>
    <n v="1348290000"/>
    <n v="1348808400"/>
    <b v="0"/>
    <b v="0"/>
    <s v="publishing/radio &amp; podcasts"/>
    <m/>
    <x v="5"/>
    <x v="15"/>
  </r>
  <r>
    <n v="112"/>
    <s v="Jones-Meyer"/>
    <s v="Re-engineered client-driven hub"/>
    <n v="4700"/>
    <x v="111"/>
    <n v="2.6882978723404256"/>
    <x v="1"/>
    <n v="361"/>
    <x v="2"/>
    <s v="AUD"/>
    <n v="1408856400"/>
    <n v="1410152400"/>
    <b v="0"/>
    <b v="0"/>
    <s v="technology/web"/>
    <m/>
    <x v="2"/>
    <x v="2"/>
  </r>
  <r>
    <n v="113"/>
    <s v="Wright, Hartman and Yu"/>
    <s v="User-friendly tertiary array"/>
    <n v="3300"/>
    <x v="112"/>
    <n v="3.7687878787878786"/>
    <x v="1"/>
    <n v="131"/>
    <x v="1"/>
    <s v="USD"/>
    <n v="1505192400"/>
    <n v="1505797200"/>
    <b v="0"/>
    <b v="0"/>
    <s v="food/food trucks"/>
    <m/>
    <x v="0"/>
    <x v="0"/>
  </r>
  <r>
    <n v="114"/>
    <s v="Harper-Davis"/>
    <s v="Robust heuristic encoding"/>
    <n v="1900"/>
    <x v="113"/>
    <n v="7.2715789473684209"/>
    <x v="1"/>
    <n v="126"/>
    <x v="1"/>
    <s v="USD"/>
    <n v="1554786000"/>
    <n v="1554872400"/>
    <b v="0"/>
    <b v="1"/>
    <s v="technology/wearables"/>
    <m/>
    <x v="2"/>
    <x v="8"/>
  </r>
  <r>
    <n v="115"/>
    <s v="Barrett PLC"/>
    <s v="Team-oriented clear-thinking capacity"/>
    <n v="166700"/>
    <x v="114"/>
    <n v="0.87211757648470301"/>
    <x v="0"/>
    <n v="3304"/>
    <x v="6"/>
    <s v="EUR"/>
    <n v="1510898400"/>
    <n v="1513922400"/>
    <b v="0"/>
    <b v="0"/>
    <s v="publishing/fiction"/>
    <m/>
    <x v="5"/>
    <x v="13"/>
  </r>
  <r>
    <n v="116"/>
    <s v="David-Clark"/>
    <s v="De-engineered motivating standardization"/>
    <n v="7200"/>
    <x v="115"/>
    <n v="0.88"/>
    <x v="0"/>
    <n v="73"/>
    <x v="1"/>
    <s v="USD"/>
    <n v="1442552400"/>
    <n v="1442638800"/>
    <b v="0"/>
    <b v="0"/>
    <s v="theater/plays"/>
    <m/>
    <x v="3"/>
    <x v="3"/>
  </r>
  <r>
    <n v="117"/>
    <s v="Chaney-Dennis"/>
    <s v="Business-focused 24hour groupware"/>
    <n v="4900"/>
    <x v="116"/>
    <n v="1.7393877551020409"/>
    <x v="1"/>
    <n v="275"/>
    <x v="1"/>
    <s v="USD"/>
    <n v="1316667600"/>
    <n v="1317186000"/>
    <b v="0"/>
    <b v="0"/>
    <s v="film &amp; video/television"/>
    <m/>
    <x v="4"/>
    <x v="19"/>
  </r>
  <r>
    <n v="118"/>
    <s v="Robinson, Lopez and Christensen"/>
    <s v="Organic next generation protocol"/>
    <n v="5400"/>
    <x v="117"/>
    <n v="1.1761111111111111"/>
    <x v="1"/>
    <n v="67"/>
    <x v="1"/>
    <s v="USD"/>
    <n v="1390716000"/>
    <n v="1391234400"/>
    <b v="0"/>
    <b v="0"/>
    <s v="photography/photography books"/>
    <m/>
    <x v="7"/>
    <x v="14"/>
  </r>
  <r>
    <n v="119"/>
    <s v="Clark and Sons"/>
    <s v="Reverse-engineered full-range Internet solution"/>
    <n v="5000"/>
    <x v="118"/>
    <n v="2.1496"/>
    <x v="1"/>
    <n v="154"/>
    <x v="1"/>
    <s v="USD"/>
    <n v="1402894800"/>
    <n v="1404363600"/>
    <b v="0"/>
    <b v="1"/>
    <s v="film &amp; video/documentary"/>
    <m/>
    <x v="4"/>
    <x v="4"/>
  </r>
  <r>
    <n v="120"/>
    <s v="Vega Group"/>
    <s v="Synchronized regional synergy"/>
    <n v="75100"/>
    <x v="119"/>
    <n v="1.4949667110519307"/>
    <x v="1"/>
    <n v="1782"/>
    <x v="1"/>
    <s v="USD"/>
    <n v="1429246800"/>
    <n v="1429592400"/>
    <b v="0"/>
    <b v="1"/>
    <s v="games/mobile games"/>
    <m/>
    <x v="6"/>
    <x v="20"/>
  </r>
  <r>
    <n v="121"/>
    <s v="Brown-Brown"/>
    <s v="Multi-lateral homogeneous success"/>
    <n v="45300"/>
    <x v="120"/>
    <n v="2.1933995584988963"/>
    <x v="1"/>
    <n v="903"/>
    <x v="1"/>
    <s v="USD"/>
    <n v="1412485200"/>
    <n v="1413608400"/>
    <b v="0"/>
    <b v="0"/>
    <s v="games/video games"/>
    <m/>
    <x v="6"/>
    <x v="11"/>
  </r>
  <r>
    <n v="122"/>
    <s v="Taylor PLC"/>
    <s v="Seamless zero-defect solution"/>
    <n v="136800"/>
    <x v="121"/>
    <n v="0.64367690058479532"/>
    <x v="0"/>
    <n v="3387"/>
    <x v="1"/>
    <s v="USD"/>
    <n v="1417068000"/>
    <n v="1419400800"/>
    <b v="0"/>
    <b v="0"/>
    <s v="publishing/fiction"/>
    <m/>
    <x v="5"/>
    <x v="13"/>
  </r>
  <r>
    <n v="123"/>
    <s v="Edwards-Lewis"/>
    <s v="Enhanced scalable concept"/>
    <n v="177700"/>
    <x v="122"/>
    <n v="0.18622397298818233"/>
    <x v="0"/>
    <n v="662"/>
    <x v="0"/>
    <s v="CAD"/>
    <n v="1448344800"/>
    <n v="1448604000"/>
    <b v="1"/>
    <b v="0"/>
    <s v="theater/plays"/>
    <m/>
    <x v="3"/>
    <x v="3"/>
  </r>
  <r>
    <n v="124"/>
    <s v="Stanton, Neal and Rodriguez"/>
    <s v="Polarized uniform software"/>
    <n v="2600"/>
    <x v="123"/>
    <n v="3.6776923076923076"/>
    <x v="1"/>
    <n v="94"/>
    <x v="6"/>
    <s v="EUR"/>
    <n v="1557723600"/>
    <n v="1562302800"/>
    <b v="0"/>
    <b v="0"/>
    <s v="photography/photography books"/>
    <m/>
    <x v="7"/>
    <x v="14"/>
  </r>
  <r>
    <n v="125"/>
    <s v="Pratt LLC"/>
    <s v="Stand-alone web-enabled moderator"/>
    <n v="5300"/>
    <x v="124"/>
    <n v="1.5990566037735849"/>
    <x v="1"/>
    <n v="180"/>
    <x v="1"/>
    <s v="USD"/>
    <n v="1537333200"/>
    <n v="1537678800"/>
    <b v="0"/>
    <b v="0"/>
    <s v="theater/plays"/>
    <m/>
    <x v="3"/>
    <x v="3"/>
  </r>
  <r>
    <n v="126"/>
    <s v="Gross PLC"/>
    <s v="Proactive methodical benchmark"/>
    <n v="180200"/>
    <x v="125"/>
    <n v="0.38633185349611543"/>
    <x v="0"/>
    <n v="774"/>
    <x v="1"/>
    <s v="USD"/>
    <n v="1471150800"/>
    <n v="1473570000"/>
    <b v="0"/>
    <b v="1"/>
    <s v="theater/plays"/>
    <m/>
    <x v="3"/>
    <x v="3"/>
  </r>
  <r>
    <n v="127"/>
    <s v="Martinez, Gomez and Dalton"/>
    <s v="Team-oriented 6thgeneration matrix"/>
    <n v="103200"/>
    <x v="126"/>
    <n v="0.51421511627906979"/>
    <x v="0"/>
    <n v="672"/>
    <x v="0"/>
    <s v="CAD"/>
    <n v="1273640400"/>
    <n v="1273899600"/>
    <b v="0"/>
    <b v="0"/>
    <s v="theater/plays"/>
    <m/>
    <x v="3"/>
    <x v="3"/>
  </r>
  <r>
    <n v="128"/>
    <s v="Allen-Curtis"/>
    <s v="Phased human-resource core"/>
    <n v="70600"/>
    <x v="127"/>
    <n v="0.60334277620396604"/>
    <x v="3"/>
    <n v="532"/>
    <x v="1"/>
    <s v="USD"/>
    <n v="1282885200"/>
    <n v="1284008400"/>
    <b v="0"/>
    <b v="0"/>
    <s v="music/rock"/>
    <m/>
    <x v="1"/>
    <x v="1"/>
  </r>
  <r>
    <n v="129"/>
    <s v="Morgan-Martinez"/>
    <s v="Mandatory tertiary implementation"/>
    <n v="148500"/>
    <x v="128"/>
    <n v="3.2026936026936029E-2"/>
    <x v="3"/>
    <n v="55"/>
    <x v="2"/>
    <s v="AUD"/>
    <n v="1422943200"/>
    <n v="1425103200"/>
    <b v="0"/>
    <b v="0"/>
    <s v="food/food trucks"/>
    <m/>
    <x v="0"/>
    <x v="0"/>
  </r>
  <r>
    <n v="130"/>
    <s v="Luna, Anderson and Fox"/>
    <s v="Secured directional encryption"/>
    <n v="9600"/>
    <x v="129"/>
    <n v="1.5546875"/>
    <x v="1"/>
    <n v="533"/>
    <x v="3"/>
    <s v="DKK"/>
    <n v="1319605200"/>
    <n v="1320991200"/>
    <b v="0"/>
    <b v="0"/>
    <s v="film &amp; video/drama"/>
    <m/>
    <x v="4"/>
    <x v="6"/>
  </r>
  <r>
    <n v="131"/>
    <s v="Fleming, Zhang and Henderson"/>
    <s v="Distributed 5thgeneration implementation"/>
    <n v="164700"/>
    <x v="130"/>
    <n v="1.0085974499089254"/>
    <x v="1"/>
    <n v="2443"/>
    <x v="4"/>
    <s v="GBP"/>
    <n v="1385704800"/>
    <n v="1386828000"/>
    <b v="0"/>
    <b v="0"/>
    <s v="technology/web"/>
    <m/>
    <x v="2"/>
    <x v="2"/>
  </r>
  <r>
    <n v="132"/>
    <s v="Flowers and Sons"/>
    <s v="Virtual static core"/>
    <n v="3300"/>
    <x v="131"/>
    <n v="1.1618181818181819"/>
    <x v="1"/>
    <n v="89"/>
    <x v="1"/>
    <s v="USD"/>
    <n v="1515736800"/>
    <n v="1517119200"/>
    <b v="0"/>
    <b v="1"/>
    <s v="theater/plays"/>
    <m/>
    <x v="3"/>
    <x v="3"/>
  </r>
  <r>
    <n v="133"/>
    <s v="Gates PLC"/>
    <s v="Secured content-based product"/>
    <n v="4500"/>
    <x v="132"/>
    <n v="3.1077777777777778"/>
    <x v="1"/>
    <n v="159"/>
    <x v="1"/>
    <s v="USD"/>
    <n v="1313125200"/>
    <n v="1315026000"/>
    <b v="0"/>
    <b v="0"/>
    <s v="music/world music"/>
    <m/>
    <x v="1"/>
    <x v="21"/>
  </r>
  <r>
    <n v="134"/>
    <s v="Caldwell LLC"/>
    <s v="Secured executive concept"/>
    <n v="99500"/>
    <x v="133"/>
    <n v="0.89736683417085428"/>
    <x v="0"/>
    <n v="940"/>
    <x v="5"/>
    <s v="CHF"/>
    <n v="1308459600"/>
    <n v="1312693200"/>
    <b v="0"/>
    <b v="1"/>
    <s v="film &amp; video/documentary"/>
    <m/>
    <x v="4"/>
    <x v="4"/>
  </r>
  <r>
    <n v="135"/>
    <s v="Le, Burton and Evans"/>
    <s v="Balanced zero-defect software"/>
    <n v="7700"/>
    <x v="134"/>
    <n v="0.71272727272727276"/>
    <x v="0"/>
    <n v="117"/>
    <x v="1"/>
    <s v="USD"/>
    <n v="1362636000"/>
    <n v="1363064400"/>
    <b v="0"/>
    <b v="1"/>
    <s v="theater/plays"/>
    <m/>
    <x v="3"/>
    <x v="3"/>
  </r>
  <r>
    <n v="136"/>
    <s v="Briggs PLC"/>
    <s v="Distributed context-sensitive flexibility"/>
    <n v="82800"/>
    <x v="135"/>
    <n v="3.2862318840579711E-2"/>
    <x v="3"/>
    <n v="58"/>
    <x v="1"/>
    <s v="USD"/>
    <n v="1402117200"/>
    <n v="1403154000"/>
    <b v="0"/>
    <b v="1"/>
    <s v="film &amp; video/drama"/>
    <m/>
    <x v="4"/>
    <x v="6"/>
  </r>
  <r>
    <n v="137"/>
    <s v="Hudson-Nguyen"/>
    <s v="Down-sized disintermediate support"/>
    <n v="1800"/>
    <x v="136"/>
    <n v="2.617777777777778"/>
    <x v="1"/>
    <n v="50"/>
    <x v="1"/>
    <s v="USD"/>
    <n v="1286341200"/>
    <n v="1286859600"/>
    <b v="0"/>
    <b v="0"/>
    <s v="publishing/nonfiction"/>
    <m/>
    <x v="5"/>
    <x v="9"/>
  </r>
  <r>
    <n v="138"/>
    <s v="Hogan Ltd"/>
    <s v="Stand-alone mission-critical moratorium"/>
    <n v="9600"/>
    <x v="137"/>
    <n v="0.96"/>
    <x v="0"/>
    <n v="115"/>
    <x v="1"/>
    <s v="USD"/>
    <n v="1348808400"/>
    <n v="1349326800"/>
    <b v="0"/>
    <b v="0"/>
    <s v="games/mobile games"/>
    <m/>
    <x v="6"/>
    <x v="20"/>
  </r>
  <r>
    <n v="139"/>
    <s v="Hamilton, Wright and Chavez"/>
    <s v="Down-sized empowering protocol"/>
    <n v="92100"/>
    <x v="138"/>
    <n v="0.20896851248642778"/>
    <x v="0"/>
    <n v="326"/>
    <x v="1"/>
    <s v="USD"/>
    <n v="1429592400"/>
    <n v="1430974800"/>
    <b v="0"/>
    <b v="1"/>
    <s v="technology/wearables"/>
    <m/>
    <x v="2"/>
    <x v="8"/>
  </r>
  <r>
    <n v="140"/>
    <s v="Bautista-Cross"/>
    <s v="Fully-configurable coherent Internet solution"/>
    <n v="5500"/>
    <x v="139"/>
    <n v="2.2316363636363636"/>
    <x v="1"/>
    <n v="186"/>
    <x v="1"/>
    <s v="USD"/>
    <n v="1519538400"/>
    <n v="1519970400"/>
    <b v="0"/>
    <b v="0"/>
    <s v="film &amp; video/documentary"/>
    <m/>
    <x v="4"/>
    <x v="4"/>
  </r>
  <r>
    <n v="141"/>
    <s v="Jackson LLC"/>
    <s v="Distributed motivating algorithm"/>
    <n v="64300"/>
    <x v="140"/>
    <n v="1.0159097978227061"/>
    <x v="1"/>
    <n v="1071"/>
    <x v="1"/>
    <s v="USD"/>
    <n v="1434085200"/>
    <n v="1434603600"/>
    <b v="0"/>
    <b v="0"/>
    <s v="technology/web"/>
    <m/>
    <x v="2"/>
    <x v="2"/>
  </r>
  <r>
    <n v="142"/>
    <s v="Figueroa Ltd"/>
    <s v="Expanded solution-oriented benchmark"/>
    <n v="5000"/>
    <x v="141"/>
    <n v="2.3003999999999998"/>
    <x v="1"/>
    <n v="117"/>
    <x v="1"/>
    <s v="USD"/>
    <n v="1333688400"/>
    <n v="1337230800"/>
    <b v="0"/>
    <b v="0"/>
    <s v="technology/web"/>
    <m/>
    <x v="2"/>
    <x v="2"/>
  </r>
  <r>
    <n v="143"/>
    <s v="Avila-Jones"/>
    <s v="Implemented discrete secured line"/>
    <n v="5400"/>
    <x v="142"/>
    <n v="1.355925925925926"/>
    <x v="1"/>
    <n v="70"/>
    <x v="1"/>
    <s v="USD"/>
    <n v="1277701200"/>
    <n v="1279429200"/>
    <b v="0"/>
    <b v="0"/>
    <s v="music/indie rock"/>
    <m/>
    <x v="1"/>
    <x v="7"/>
  </r>
  <r>
    <n v="144"/>
    <s v="Martin, Lopez and Hunter"/>
    <s v="Multi-lateral actuating installation"/>
    <n v="9000"/>
    <x v="143"/>
    <n v="1.2909999999999999"/>
    <x v="1"/>
    <n v="135"/>
    <x v="1"/>
    <s v="USD"/>
    <n v="1560747600"/>
    <n v="1561438800"/>
    <b v="0"/>
    <b v="0"/>
    <s v="theater/plays"/>
    <m/>
    <x v="3"/>
    <x v="3"/>
  </r>
  <r>
    <n v="145"/>
    <s v="Fields-Moore"/>
    <s v="Secured reciprocal array"/>
    <n v="25000"/>
    <x v="144"/>
    <n v="2.3651200000000001"/>
    <x v="1"/>
    <n v="768"/>
    <x v="5"/>
    <s v="CHF"/>
    <n v="1410066000"/>
    <n v="1410498000"/>
    <b v="0"/>
    <b v="0"/>
    <s v="technology/wearables"/>
    <m/>
    <x v="2"/>
    <x v="8"/>
  </r>
  <r>
    <n v="146"/>
    <s v="Harris-Golden"/>
    <s v="Optional bandwidth-monitored middleware"/>
    <n v="8800"/>
    <x v="145"/>
    <n v="0.17249999999999999"/>
    <x v="3"/>
    <n v="51"/>
    <x v="1"/>
    <s v="USD"/>
    <n v="1320732000"/>
    <n v="1322460000"/>
    <b v="0"/>
    <b v="0"/>
    <s v="theater/plays"/>
    <m/>
    <x v="3"/>
    <x v="3"/>
  </r>
  <r>
    <n v="147"/>
    <s v="Moss, Norman and Dunlap"/>
    <s v="Upgradable upward-trending workforce"/>
    <n v="8300"/>
    <x v="146"/>
    <n v="1.1249397590361445"/>
    <x v="1"/>
    <n v="199"/>
    <x v="1"/>
    <s v="USD"/>
    <n v="1465794000"/>
    <n v="1466312400"/>
    <b v="0"/>
    <b v="1"/>
    <s v="theater/plays"/>
    <m/>
    <x v="3"/>
    <x v="3"/>
  </r>
  <r>
    <n v="148"/>
    <s v="White, Larson and Wright"/>
    <s v="Upgradable hybrid capability"/>
    <n v="9300"/>
    <x v="147"/>
    <n v="1.2102150537634409"/>
    <x v="1"/>
    <n v="107"/>
    <x v="1"/>
    <s v="USD"/>
    <n v="1500958800"/>
    <n v="1501736400"/>
    <b v="0"/>
    <b v="0"/>
    <s v="technology/wearables"/>
    <m/>
    <x v="2"/>
    <x v="8"/>
  </r>
  <r>
    <n v="149"/>
    <s v="Payne, Oliver and Burch"/>
    <s v="Managed fresh-thinking flexibility"/>
    <n v="6200"/>
    <x v="148"/>
    <n v="2.1987096774193549"/>
    <x v="1"/>
    <n v="195"/>
    <x v="1"/>
    <s v="USD"/>
    <n v="1357020000"/>
    <n v="1361512800"/>
    <b v="0"/>
    <b v="0"/>
    <s v="music/indie rock"/>
    <m/>
    <x v="1"/>
    <x v="7"/>
  </r>
  <r>
    <n v="150"/>
    <s v="Brown, Palmer and Pace"/>
    <s v="Networked stable workforce"/>
    <n v="100"/>
    <x v="99"/>
    <n v="0.01"/>
    <x v="0"/>
    <n v="1"/>
    <x v="1"/>
    <s v="USD"/>
    <n v="1544940000"/>
    <n v="1545026400"/>
    <b v="0"/>
    <b v="0"/>
    <s v="music/rock"/>
    <m/>
    <x v="1"/>
    <x v="1"/>
  </r>
  <r>
    <n v="151"/>
    <s v="Parker LLC"/>
    <s v="Customizable intermediate extranet"/>
    <n v="137200"/>
    <x v="149"/>
    <n v="0.64166909620991253"/>
    <x v="0"/>
    <n v="1467"/>
    <x v="1"/>
    <s v="USD"/>
    <n v="1402290000"/>
    <n v="1406696400"/>
    <b v="0"/>
    <b v="0"/>
    <s v="music/electric music"/>
    <m/>
    <x v="1"/>
    <x v="5"/>
  </r>
  <r>
    <n v="152"/>
    <s v="Bowen, Mcdonald and Hall"/>
    <s v="User-centric fault-tolerant task-force"/>
    <n v="41500"/>
    <x v="150"/>
    <n v="4.2306746987951804"/>
    <x v="1"/>
    <n v="3376"/>
    <x v="1"/>
    <s v="USD"/>
    <n v="1487311200"/>
    <n v="1487916000"/>
    <b v="0"/>
    <b v="0"/>
    <s v="music/indie rock"/>
    <m/>
    <x v="1"/>
    <x v="7"/>
  </r>
  <r>
    <n v="153"/>
    <s v="Whitehead, Bell and Hughes"/>
    <s v="Multi-tiered radical definition"/>
    <n v="189400"/>
    <x v="151"/>
    <n v="0.92984160506863778"/>
    <x v="0"/>
    <n v="5681"/>
    <x v="1"/>
    <s v="USD"/>
    <n v="1350622800"/>
    <n v="1351141200"/>
    <b v="0"/>
    <b v="0"/>
    <s v="theater/plays"/>
    <m/>
    <x v="3"/>
    <x v="3"/>
  </r>
  <r>
    <n v="154"/>
    <s v="Rodriguez-Brown"/>
    <s v="Devolved foreground benchmark"/>
    <n v="171300"/>
    <x v="152"/>
    <n v="0.58756567425569173"/>
    <x v="0"/>
    <n v="1059"/>
    <x v="1"/>
    <s v="USD"/>
    <n v="1463029200"/>
    <n v="1465016400"/>
    <b v="0"/>
    <b v="1"/>
    <s v="music/indie rock"/>
    <m/>
    <x v="1"/>
    <x v="7"/>
  </r>
  <r>
    <n v="155"/>
    <s v="Hall-Schaefer"/>
    <s v="Distributed eco-centric methodology"/>
    <n v="139500"/>
    <x v="153"/>
    <n v="0.65022222222222226"/>
    <x v="0"/>
    <n v="1194"/>
    <x v="1"/>
    <s v="USD"/>
    <n v="1269493200"/>
    <n v="1270789200"/>
    <b v="0"/>
    <b v="0"/>
    <s v="theater/plays"/>
    <m/>
    <x v="3"/>
    <x v="3"/>
  </r>
  <r>
    <n v="156"/>
    <s v="Meza-Rogers"/>
    <s v="Streamlined encompassing encryption"/>
    <n v="36400"/>
    <x v="154"/>
    <n v="0.73939560439560437"/>
    <x v="3"/>
    <n v="379"/>
    <x v="2"/>
    <s v="AUD"/>
    <n v="1570251600"/>
    <n v="1572325200"/>
    <b v="0"/>
    <b v="0"/>
    <s v="music/rock"/>
    <m/>
    <x v="1"/>
    <x v="1"/>
  </r>
  <r>
    <n v="157"/>
    <s v="Curtis-Curtis"/>
    <s v="User-friendly reciprocal initiative"/>
    <n v="4200"/>
    <x v="155"/>
    <n v="0.52666666666666662"/>
    <x v="0"/>
    <n v="30"/>
    <x v="2"/>
    <s v="AUD"/>
    <n v="1388383200"/>
    <n v="1389420000"/>
    <b v="0"/>
    <b v="0"/>
    <s v="photography/photography books"/>
    <m/>
    <x v="7"/>
    <x v="14"/>
  </r>
  <r>
    <n v="158"/>
    <s v="Carlson Inc"/>
    <s v="Ergonomic fresh-thinking installation"/>
    <n v="2100"/>
    <x v="156"/>
    <n v="2.2095238095238097"/>
    <x v="1"/>
    <n v="41"/>
    <x v="1"/>
    <s v="USD"/>
    <n v="1449554400"/>
    <n v="1449640800"/>
    <b v="0"/>
    <b v="0"/>
    <s v="music/rock"/>
    <m/>
    <x v="1"/>
    <x v="1"/>
  </r>
  <r>
    <n v="159"/>
    <s v="Clarke, Anderson and Lee"/>
    <s v="Robust explicit hardware"/>
    <n v="191200"/>
    <x v="157"/>
    <n v="1.0001150627615063"/>
    <x v="1"/>
    <n v="1821"/>
    <x v="1"/>
    <s v="USD"/>
    <n v="1553662800"/>
    <n v="1555218000"/>
    <b v="0"/>
    <b v="1"/>
    <s v="theater/plays"/>
    <m/>
    <x v="3"/>
    <x v="3"/>
  </r>
  <r>
    <n v="160"/>
    <s v="Evans Group"/>
    <s v="Stand-alone actuating support"/>
    <n v="8000"/>
    <x v="158"/>
    <n v="1.6231249999999999"/>
    <x v="1"/>
    <n v="164"/>
    <x v="1"/>
    <s v="USD"/>
    <n v="1556341200"/>
    <n v="1557723600"/>
    <b v="0"/>
    <b v="0"/>
    <s v="technology/wearables"/>
    <m/>
    <x v="2"/>
    <x v="8"/>
  </r>
  <r>
    <n v="161"/>
    <s v="Bruce Group"/>
    <s v="Cross-platform methodical process improvement"/>
    <n v="5500"/>
    <x v="159"/>
    <n v="0.78181818181818186"/>
    <x v="0"/>
    <n v="75"/>
    <x v="1"/>
    <s v="USD"/>
    <n v="1442984400"/>
    <n v="1443502800"/>
    <b v="0"/>
    <b v="1"/>
    <s v="technology/web"/>
    <m/>
    <x v="2"/>
    <x v="2"/>
  </r>
  <r>
    <n v="162"/>
    <s v="Keith, Alvarez and Potter"/>
    <s v="Extended bottom-line open architecture"/>
    <n v="6100"/>
    <x v="160"/>
    <n v="1.4973770491803278"/>
    <x v="1"/>
    <n v="157"/>
    <x v="5"/>
    <s v="CHF"/>
    <n v="1544248800"/>
    <n v="1546840800"/>
    <b v="0"/>
    <b v="0"/>
    <s v="music/rock"/>
    <m/>
    <x v="1"/>
    <x v="1"/>
  </r>
  <r>
    <n v="163"/>
    <s v="Burton-Watkins"/>
    <s v="Extended reciprocal circuit"/>
    <n v="3500"/>
    <x v="161"/>
    <n v="2.5325714285714285"/>
    <x v="1"/>
    <n v="246"/>
    <x v="1"/>
    <s v="USD"/>
    <n v="1508475600"/>
    <n v="1512712800"/>
    <b v="0"/>
    <b v="1"/>
    <s v="photography/photography books"/>
    <m/>
    <x v="7"/>
    <x v="14"/>
  </r>
  <r>
    <n v="164"/>
    <s v="Lopez and Sons"/>
    <s v="Polarized human-resource protocol"/>
    <n v="150500"/>
    <x v="162"/>
    <n v="1.0016943521594683"/>
    <x v="1"/>
    <n v="1396"/>
    <x v="1"/>
    <s v="USD"/>
    <n v="1507438800"/>
    <n v="1507525200"/>
    <b v="0"/>
    <b v="0"/>
    <s v="theater/plays"/>
    <m/>
    <x v="3"/>
    <x v="3"/>
  </r>
  <r>
    <n v="165"/>
    <s v="Cordova Ltd"/>
    <s v="Synergized radical product"/>
    <n v="90400"/>
    <x v="163"/>
    <n v="1.2199004424778761"/>
    <x v="1"/>
    <n v="2506"/>
    <x v="1"/>
    <s v="USD"/>
    <n v="1501563600"/>
    <n v="1504328400"/>
    <b v="0"/>
    <b v="0"/>
    <s v="technology/web"/>
    <m/>
    <x v="2"/>
    <x v="2"/>
  </r>
  <r>
    <n v="166"/>
    <s v="Brown-Vang"/>
    <s v="Robust heuristic artificial intelligence"/>
    <n v="9800"/>
    <x v="164"/>
    <n v="1.3713265306122449"/>
    <x v="1"/>
    <n v="244"/>
    <x v="1"/>
    <s v="USD"/>
    <n v="1292997600"/>
    <n v="1293343200"/>
    <b v="0"/>
    <b v="0"/>
    <s v="photography/photography books"/>
    <m/>
    <x v="7"/>
    <x v="14"/>
  </r>
  <r>
    <n v="167"/>
    <s v="Cruz-Ward"/>
    <s v="Robust content-based emulation"/>
    <n v="2600"/>
    <x v="165"/>
    <n v="4.155384615384615"/>
    <x v="1"/>
    <n v="146"/>
    <x v="2"/>
    <s v="AUD"/>
    <n v="1370840400"/>
    <n v="1371704400"/>
    <b v="0"/>
    <b v="0"/>
    <s v="theater/plays"/>
    <m/>
    <x v="3"/>
    <x v="3"/>
  </r>
  <r>
    <n v="168"/>
    <s v="Hernandez Group"/>
    <s v="Ergonomic uniform open system"/>
    <n v="128100"/>
    <x v="166"/>
    <n v="0.3130913348946136"/>
    <x v="0"/>
    <n v="955"/>
    <x v="3"/>
    <s v="DKK"/>
    <n v="1550815200"/>
    <n v="1552798800"/>
    <b v="0"/>
    <b v="1"/>
    <s v="music/indie rock"/>
    <m/>
    <x v="1"/>
    <x v="7"/>
  </r>
  <r>
    <n v="169"/>
    <s v="Tran, Steele and Wilson"/>
    <s v="Profit-focused modular product"/>
    <n v="23300"/>
    <x v="167"/>
    <n v="4.240815450643777"/>
    <x v="1"/>
    <n v="1267"/>
    <x v="1"/>
    <s v="USD"/>
    <n v="1339909200"/>
    <n v="1342328400"/>
    <b v="0"/>
    <b v="1"/>
    <s v="film &amp; video/shorts"/>
    <m/>
    <x v="4"/>
    <x v="12"/>
  </r>
  <r>
    <n v="170"/>
    <s v="Summers, Gallegos and Stein"/>
    <s v="Mandatory mobile product"/>
    <n v="188100"/>
    <x v="168"/>
    <n v="2.9388623072833599E-2"/>
    <x v="0"/>
    <n v="67"/>
    <x v="1"/>
    <s v="USD"/>
    <n v="1501736400"/>
    <n v="1502341200"/>
    <b v="0"/>
    <b v="0"/>
    <s v="music/indie rock"/>
    <m/>
    <x v="1"/>
    <x v="7"/>
  </r>
  <r>
    <n v="171"/>
    <s v="Blair Group"/>
    <s v="Public-key 3rdgeneration budgetary management"/>
    <n v="4900"/>
    <x v="169"/>
    <n v="0.1063265306122449"/>
    <x v="0"/>
    <n v="5"/>
    <x v="1"/>
    <s v="USD"/>
    <n v="1395291600"/>
    <n v="1397192400"/>
    <b v="0"/>
    <b v="0"/>
    <s v="publishing/translations"/>
    <m/>
    <x v="5"/>
    <x v="18"/>
  </r>
  <r>
    <n v="172"/>
    <s v="Nixon Inc"/>
    <s v="Centralized national firmware"/>
    <n v="800"/>
    <x v="170"/>
    <n v="0.82874999999999999"/>
    <x v="0"/>
    <n v="26"/>
    <x v="1"/>
    <s v="USD"/>
    <n v="1405746000"/>
    <n v="1407042000"/>
    <b v="0"/>
    <b v="1"/>
    <s v="film &amp; video/documentary"/>
    <m/>
    <x v="4"/>
    <x v="4"/>
  </r>
  <r>
    <n v="173"/>
    <s v="White LLC"/>
    <s v="Cross-group 4thgeneration middleware"/>
    <n v="96700"/>
    <x v="171"/>
    <n v="1.6301447776628748"/>
    <x v="1"/>
    <n v="1561"/>
    <x v="1"/>
    <s v="USD"/>
    <n v="1368853200"/>
    <n v="1369371600"/>
    <b v="0"/>
    <b v="0"/>
    <s v="theater/plays"/>
    <m/>
    <x v="3"/>
    <x v="3"/>
  </r>
  <r>
    <n v="174"/>
    <s v="Santos, Black and Donovan"/>
    <s v="Pre-emptive scalable access"/>
    <n v="600"/>
    <x v="172"/>
    <n v="8.9466666666666672"/>
    <x v="1"/>
    <n v="48"/>
    <x v="1"/>
    <s v="USD"/>
    <n v="1444021200"/>
    <n v="1444107600"/>
    <b v="0"/>
    <b v="1"/>
    <s v="technology/wearables"/>
    <m/>
    <x v="2"/>
    <x v="8"/>
  </r>
  <r>
    <n v="175"/>
    <s v="Jones, Contreras and Burnett"/>
    <s v="Sharable intangible migration"/>
    <n v="181200"/>
    <x v="173"/>
    <n v="0.26191501103752757"/>
    <x v="0"/>
    <n v="1130"/>
    <x v="1"/>
    <s v="USD"/>
    <n v="1472619600"/>
    <n v="1474261200"/>
    <b v="0"/>
    <b v="0"/>
    <s v="theater/plays"/>
    <m/>
    <x v="3"/>
    <x v="3"/>
  </r>
  <r>
    <n v="176"/>
    <s v="Stone-Orozco"/>
    <s v="Proactive scalable Graphical User Interface"/>
    <n v="115000"/>
    <x v="174"/>
    <n v="0.74834782608695649"/>
    <x v="0"/>
    <n v="782"/>
    <x v="1"/>
    <s v="USD"/>
    <n v="1472878800"/>
    <n v="1473656400"/>
    <b v="0"/>
    <b v="0"/>
    <s v="theater/plays"/>
    <m/>
    <x v="3"/>
    <x v="3"/>
  </r>
  <r>
    <n v="177"/>
    <s v="Lee, Gibson and Morgan"/>
    <s v="Digitized solution-oriented product"/>
    <n v="38800"/>
    <x v="175"/>
    <n v="4.1647680412371137"/>
    <x v="1"/>
    <n v="2739"/>
    <x v="1"/>
    <s v="USD"/>
    <n v="1289800800"/>
    <n v="1291960800"/>
    <b v="0"/>
    <b v="0"/>
    <s v="theater/plays"/>
    <m/>
    <x v="3"/>
    <x v="3"/>
  </r>
  <r>
    <n v="178"/>
    <s v="Alexander-Williams"/>
    <s v="Triple-buffered cohesive structure"/>
    <n v="7200"/>
    <x v="176"/>
    <n v="0.96208333333333329"/>
    <x v="0"/>
    <n v="210"/>
    <x v="1"/>
    <s v="USD"/>
    <n v="1505970000"/>
    <n v="1506747600"/>
    <b v="0"/>
    <b v="0"/>
    <s v="food/food trucks"/>
    <m/>
    <x v="0"/>
    <x v="0"/>
  </r>
  <r>
    <n v="179"/>
    <s v="Marks Ltd"/>
    <s v="Realigned human-resource orchestration"/>
    <n v="44500"/>
    <x v="177"/>
    <n v="3.5771910112359548"/>
    <x v="1"/>
    <n v="3537"/>
    <x v="0"/>
    <s v="CAD"/>
    <n v="1363496400"/>
    <n v="1363582800"/>
    <b v="0"/>
    <b v="1"/>
    <s v="theater/plays"/>
    <m/>
    <x v="3"/>
    <x v="3"/>
  </r>
  <r>
    <n v="180"/>
    <s v="Olsen, Edwards and Reid"/>
    <s v="Optional clear-thinking software"/>
    <n v="56000"/>
    <x v="178"/>
    <n v="3.0845714285714285"/>
    <x v="1"/>
    <n v="2107"/>
    <x v="2"/>
    <s v="AUD"/>
    <n v="1269234000"/>
    <n v="1269666000"/>
    <b v="0"/>
    <b v="0"/>
    <s v="technology/wearables"/>
    <m/>
    <x v="2"/>
    <x v="8"/>
  </r>
  <r>
    <n v="181"/>
    <s v="Daniels, Rose and Tyler"/>
    <s v="Centralized global approach"/>
    <n v="8600"/>
    <x v="179"/>
    <n v="0.61802325581395345"/>
    <x v="0"/>
    <n v="136"/>
    <x v="1"/>
    <s v="USD"/>
    <n v="1507093200"/>
    <n v="1508648400"/>
    <b v="0"/>
    <b v="0"/>
    <s v="technology/web"/>
    <m/>
    <x v="2"/>
    <x v="2"/>
  </r>
  <r>
    <n v="182"/>
    <s v="Adams Group"/>
    <s v="Reverse-engineered bandwidth-monitored contingency"/>
    <n v="27100"/>
    <x v="180"/>
    <n v="7.2232472324723247"/>
    <x v="1"/>
    <n v="3318"/>
    <x v="3"/>
    <s v="DKK"/>
    <n v="1560574800"/>
    <n v="1561957200"/>
    <b v="0"/>
    <b v="0"/>
    <s v="theater/plays"/>
    <m/>
    <x v="3"/>
    <x v="3"/>
  </r>
  <r>
    <n v="183"/>
    <s v="Rogers, Huerta and Medina"/>
    <s v="Pre-emptive bandwidth-monitored instruction set"/>
    <n v="5100"/>
    <x v="181"/>
    <n v="0.69117647058823528"/>
    <x v="0"/>
    <n v="86"/>
    <x v="0"/>
    <s v="CAD"/>
    <n v="1284008400"/>
    <n v="1285131600"/>
    <b v="0"/>
    <b v="0"/>
    <s v="music/rock"/>
    <m/>
    <x v="1"/>
    <x v="1"/>
  </r>
  <r>
    <n v="184"/>
    <s v="Howard, Carter and Griffith"/>
    <s v="Adaptive asynchronous emulation"/>
    <n v="3600"/>
    <x v="182"/>
    <n v="2.9305555555555554"/>
    <x v="1"/>
    <n v="340"/>
    <x v="1"/>
    <s v="USD"/>
    <n v="1556859600"/>
    <n v="1556946000"/>
    <b v="0"/>
    <b v="0"/>
    <s v="theater/plays"/>
    <m/>
    <x v="3"/>
    <x v="3"/>
  </r>
  <r>
    <n v="185"/>
    <s v="Bailey PLC"/>
    <s v="Innovative actuating conglomeration"/>
    <n v="1000"/>
    <x v="183"/>
    <n v="0.71799999999999997"/>
    <x v="0"/>
    <n v="19"/>
    <x v="1"/>
    <s v="USD"/>
    <n v="1526187600"/>
    <n v="1527138000"/>
    <b v="0"/>
    <b v="0"/>
    <s v="film &amp; video/television"/>
    <m/>
    <x v="4"/>
    <x v="19"/>
  </r>
  <r>
    <n v="186"/>
    <s v="Parker Group"/>
    <s v="Grass-roots foreground policy"/>
    <n v="88800"/>
    <x v="184"/>
    <n v="0.31934684684684683"/>
    <x v="0"/>
    <n v="886"/>
    <x v="1"/>
    <s v="USD"/>
    <n v="1400821200"/>
    <n v="1402117200"/>
    <b v="0"/>
    <b v="0"/>
    <s v="theater/plays"/>
    <m/>
    <x v="3"/>
    <x v="3"/>
  </r>
  <r>
    <n v="187"/>
    <s v="Fox Group"/>
    <s v="Horizontal transitional paradigm"/>
    <n v="60200"/>
    <x v="185"/>
    <n v="2.2987375415282392"/>
    <x v="1"/>
    <n v="1442"/>
    <x v="0"/>
    <s v="CAD"/>
    <n v="1361599200"/>
    <n v="1364014800"/>
    <b v="0"/>
    <b v="1"/>
    <s v="film &amp; video/shorts"/>
    <m/>
    <x v="4"/>
    <x v="12"/>
  </r>
  <r>
    <n v="188"/>
    <s v="Walker, Jones and Rodriguez"/>
    <s v="Networked didactic info-mediaries"/>
    <n v="8200"/>
    <x v="186"/>
    <n v="0.3201219512195122"/>
    <x v="0"/>
    <n v="35"/>
    <x v="6"/>
    <s v="EUR"/>
    <n v="1417500000"/>
    <n v="1417586400"/>
    <b v="0"/>
    <b v="0"/>
    <s v="theater/plays"/>
    <m/>
    <x v="3"/>
    <x v="3"/>
  </r>
  <r>
    <n v="189"/>
    <s v="Anthony-Shaw"/>
    <s v="Switchable contextually-based access"/>
    <n v="191300"/>
    <x v="187"/>
    <n v="0.23525352848928385"/>
    <x v="3"/>
    <n v="441"/>
    <x v="1"/>
    <s v="USD"/>
    <n v="1457071200"/>
    <n v="1457071200"/>
    <b v="0"/>
    <b v="0"/>
    <s v="theater/plays"/>
    <m/>
    <x v="3"/>
    <x v="3"/>
  </r>
  <r>
    <n v="190"/>
    <s v="Cook LLC"/>
    <s v="Up-sized dynamic throughput"/>
    <n v="3700"/>
    <x v="188"/>
    <n v="0.68594594594594593"/>
    <x v="0"/>
    <n v="24"/>
    <x v="1"/>
    <s v="USD"/>
    <n v="1370322000"/>
    <n v="1370408400"/>
    <b v="0"/>
    <b v="1"/>
    <s v="theater/plays"/>
    <m/>
    <x v="3"/>
    <x v="3"/>
  </r>
  <r>
    <n v="191"/>
    <s v="Sutton PLC"/>
    <s v="Mandatory reciprocal superstructure"/>
    <n v="8400"/>
    <x v="189"/>
    <n v="0.37952380952380954"/>
    <x v="0"/>
    <n v="86"/>
    <x v="6"/>
    <s v="EUR"/>
    <n v="1552366800"/>
    <n v="1552626000"/>
    <b v="0"/>
    <b v="0"/>
    <s v="theater/plays"/>
    <m/>
    <x v="3"/>
    <x v="3"/>
  </r>
  <r>
    <n v="192"/>
    <s v="Long, Morgan and Mitchell"/>
    <s v="Upgradable 4thgeneration productivity"/>
    <n v="42600"/>
    <x v="190"/>
    <n v="0.19992957746478873"/>
    <x v="0"/>
    <n v="243"/>
    <x v="1"/>
    <s v="USD"/>
    <n v="1403845200"/>
    <n v="1404190800"/>
    <b v="0"/>
    <b v="0"/>
    <s v="music/rock"/>
    <m/>
    <x v="1"/>
    <x v="1"/>
  </r>
  <r>
    <n v="193"/>
    <s v="Calhoun, Rogers and Long"/>
    <s v="Progressive discrete hub"/>
    <n v="6600"/>
    <x v="191"/>
    <n v="0.45636363636363636"/>
    <x v="0"/>
    <n v="65"/>
    <x v="1"/>
    <s v="USD"/>
    <n v="1523163600"/>
    <n v="1523509200"/>
    <b v="1"/>
    <b v="0"/>
    <s v="music/indie rock"/>
    <m/>
    <x v="1"/>
    <x v="7"/>
  </r>
  <r>
    <n v="194"/>
    <s v="Sandoval Group"/>
    <s v="Assimilated multi-tasking archive"/>
    <n v="7100"/>
    <x v="192"/>
    <n v="1.227605633802817"/>
    <x v="1"/>
    <n v="126"/>
    <x v="1"/>
    <s v="USD"/>
    <n v="1442206800"/>
    <n v="1443589200"/>
    <b v="0"/>
    <b v="0"/>
    <s v="music/metal"/>
    <m/>
    <x v="1"/>
    <x v="16"/>
  </r>
  <r>
    <n v="195"/>
    <s v="Smith and Sons"/>
    <s v="Upgradable high-level solution"/>
    <n v="15800"/>
    <x v="193"/>
    <n v="3.61753164556962"/>
    <x v="1"/>
    <n v="524"/>
    <x v="1"/>
    <s v="USD"/>
    <n v="1532840400"/>
    <n v="1533445200"/>
    <b v="0"/>
    <b v="0"/>
    <s v="music/electric music"/>
    <m/>
    <x v="1"/>
    <x v="5"/>
  </r>
  <r>
    <n v="196"/>
    <s v="King Inc"/>
    <s v="Organic bandwidth-monitored frame"/>
    <n v="8200"/>
    <x v="194"/>
    <n v="0.63146341463414635"/>
    <x v="0"/>
    <n v="100"/>
    <x v="3"/>
    <s v="DKK"/>
    <n v="1472878800"/>
    <n v="1474520400"/>
    <b v="0"/>
    <b v="0"/>
    <s v="technology/wearables"/>
    <m/>
    <x v="2"/>
    <x v="8"/>
  </r>
  <r>
    <n v="197"/>
    <s v="Perry and Sons"/>
    <s v="Business-focused logistical framework"/>
    <n v="54700"/>
    <x v="195"/>
    <n v="2.9820475319926874"/>
    <x v="1"/>
    <n v="1989"/>
    <x v="1"/>
    <s v="USD"/>
    <n v="1498194000"/>
    <n v="1499403600"/>
    <b v="0"/>
    <b v="0"/>
    <s v="film &amp; video/drama"/>
    <m/>
    <x v="4"/>
    <x v="6"/>
  </r>
  <r>
    <n v="198"/>
    <s v="Palmer Inc"/>
    <s v="Universal multi-state capability"/>
    <n v="63200"/>
    <x v="196"/>
    <n v="9.5585443037974685E-2"/>
    <x v="0"/>
    <n v="168"/>
    <x v="1"/>
    <s v="USD"/>
    <n v="1281070800"/>
    <n v="1283576400"/>
    <b v="0"/>
    <b v="0"/>
    <s v="music/electric music"/>
    <m/>
    <x v="1"/>
    <x v="5"/>
  </r>
  <r>
    <n v="199"/>
    <s v="Hull, Baker and Martinez"/>
    <s v="Digitized reciprocal infrastructure"/>
    <n v="1800"/>
    <x v="197"/>
    <n v="0.5377777777777778"/>
    <x v="0"/>
    <n v="13"/>
    <x v="1"/>
    <s v="USD"/>
    <n v="1436245200"/>
    <n v="1436590800"/>
    <b v="0"/>
    <b v="0"/>
    <s v="music/rock"/>
    <m/>
    <x v="1"/>
    <x v="1"/>
  </r>
  <r>
    <n v="200"/>
    <s v="Becker, Rice and White"/>
    <s v="Reduced dedicated capability"/>
    <n v="100"/>
    <x v="50"/>
    <n v="0.02"/>
    <x v="0"/>
    <n v="1"/>
    <x v="0"/>
    <s v="CAD"/>
    <n v="1269493200"/>
    <n v="1270443600"/>
    <b v="0"/>
    <b v="0"/>
    <s v="theater/plays"/>
    <m/>
    <x v="3"/>
    <x v="3"/>
  </r>
  <r>
    <n v="201"/>
    <s v="Osborne, Perkins and Knox"/>
    <s v="Cross-platform bi-directional workforce"/>
    <n v="2100"/>
    <x v="198"/>
    <n v="6.8119047619047617"/>
    <x v="1"/>
    <n v="157"/>
    <x v="1"/>
    <s v="USD"/>
    <n v="1406264400"/>
    <n v="1407819600"/>
    <b v="0"/>
    <b v="0"/>
    <s v="technology/web"/>
    <m/>
    <x v="2"/>
    <x v="2"/>
  </r>
  <r>
    <n v="202"/>
    <s v="Mcknight-Freeman"/>
    <s v="Upgradable scalable methodology"/>
    <n v="8300"/>
    <x v="199"/>
    <n v="0.78831325301204824"/>
    <x v="3"/>
    <n v="82"/>
    <x v="1"/>
    <s v="USD"/>
    <n v="1317531600"/>
    <n v="1317877200"/>
    <b v="0"/>
    <b v="0"/>
    <s v="food/food trucks"/>
    <m/>
    <x v="0"/>
    <x v="0"/>
  </r>
  <r>
    <n v="203"/>
    <s v="Hayden, Shannon and Stein"/>
    <s v="Customer-focused client-server service-desk"/>
    <n v="143900"/>
    <x v="200"/>
    <n v="1.3440792216817234"/>
    <x v="1"/>
    <n v="4498"/>
    <x v="2"/>
    <s v="AUD"/>
    <n v="1484632800"/>
    <n v="1484805600"/>
    <b v="0"/>
    <b v="0"/>
    <s v="theater/plays"/>
    <m/>
    <x v="3"/>
    <x v="3"/>
  </r>
  <r>
    <n v="204"/>
    <s v="Daniel-Luna"/>
    <s v="Mandatory multimedia leverage"/>
    <n v="75000"/>
    <x v="201"/>
    <n v="3.372E-2"/>
    <x v="0"/>
    <n v="40"/>
    <x v="1"/>
    <s v="USD"/>
    <n v="1301806800"/>
    <n v="1302670800"/>
    <b v="0"/>
    <b v="0"/>
    <s v="music/jazz"/>
    <m/>
    <x v="1"/>
    <x v="17"/>
  </r>
  <r>
    <n v="205"/>
    <s v="Weaver-Marquez"/>
    <s v="Focused analyzing circuit"/>
    <n v="1300"/>
    <x v="202"/>
    <n v="4.3184615384615386"/>
    <x v="1"/>
    <n v="80"/>
    <x v="1"/>
    <s v="USD"/>
    <n v="1539752400"/>
    <n v="1540789200"/>
    <b v="1"/>
    <b v="0"/>
    <s v="theater/plays"/>
    <m/>
    <x v="3"/>
    <x v="3"/>
  </r>
  <r>
    <n v="206"/>
    <s v="Austin, Baker and Kelley"/>
    <s v="Fundamental grid-enabled strategy"/>
    <n v="9000"/>
    <x v="203"/>
    <n v="0.38844444444444443"/>
    <x v="3"/>
    <n v="57"/>
    <x v="1"/>
    <s v="USD"/>
    <n v="1267250400"/>
    <n v="1268028000"/>
    <b v="0"/>
    <b v="0"/>
    <s v="publishing/fiction"/>
    <m/>
    <x v="5"/>
    <x v="13"/>
  </r>
  <r>
    <n v="207"/>
    <s v="Carney-Anderson"/>
    <s v="Digitized 5thgeneration knowledgebase"/>
    <n v="1000"/>
    <x v="204"/>
    <n v="4.2569999999999997"/>
    <x v="1"/>
    <n v="43"/>
    <x v="1"/>
    <s v="USD"/>
    <n v="1535432400"/>
    <n v="1537160400"/>
    <b v="0"/>
    <b v="1"/>
    <s v="music/rock"/>
    <m/>
    <x v="1"/>
    <x v="1"/>
  </r>
  <r>
    <n v="208"/>
    <s v="Jackson Inc"/>
    <s v="Mandatory multi-tasking encryption"/>
    <n v="196900"/>
    <x v="205"/>
    <n v="1.0112239715591671"/>
    <x v="1"/>
    <n v="2053"/>
    <x v="1"/>
    <s v="USD"/>
    <n v="1510207200"/>
    <n v="1512280800"/>
    <b v="0"/>
    <b v="0"/>
    <s v="film &amp; video/documentary"/>
    <m/>
    <x v="4"/>
    <x v="4"/>
  </r>
  <r>
    <n v="209"/>
    <s v="Warren Ltd"/>
    <s v="Distributed system-worthy application"/>
    <n v="194500"/>
    <x v="206"/>
    <n v="0.21188688946015424"/>
    <x v="2"/>
    <n v="808"/>
    <x v="2"/>
    <s v="AUD"/>
    <n v="1462510800"/>
    <n v="1463115600"/>
    <b v="0"/>
    <b v="0"/>
    <s v="film &amp; video/documentary"/>
    <m/>
    <x v="4"/>
    <x v="4"/>
  </r>
  <r>
    <n v="210"/>
    <s v="Schultz Inc"/>
    <s v="Synergistic tertiary time-frame"/>
    <n v="9400"/>
    <x v="207"/>
    <n v="0.67425531914893622"/>
    <x v="0"/>
    <n v="226"/>
    <x v="3"/>
    <s v="DKK"/>
    <n v="1488520800"/>
    <n v="1490850000"/>
    <b v="0"/>
    <b v="0"/>
    <s v="film &amp; video/science fiction"/>
    <m/>
    <x v="4"/>
    <x v="22"/>
  </r>
  <r>
    <n v="211"/>
    <s v="Thompson LLC"/>
    <s v="Customer-focused impactful benchmark"/>
    <n v="104400"/>
    <x v="208"/>
    <n v="0.9492337164750958"/>
    <x v="0"/>
    <n v="1625"/>
    <x v="1"/>
    <s v="USD"/>
    <n v="1377579600"/>
    <n v="1379653200"/>
    <b v="0"/>
    <b v="0"/>
    <s v="theater/plays"/>
    <m/>
    <x v="3"/>
    <x v="3"/>
  </r>
  <r>
    <n v="212"/>
    <s v="Johnson Inc"/>
    <s v="Profound next generation infrastructure"/>
    <n v="8100"/>
    <x v="209"/>
    <n v="1.5185185185185186"/>
    <x v="1"/>
    <n v="168"/>
    <x v="1"/>
    <s v="USD"/>
    <n v="1576389600"/>
    <n v="1580364000"/>
    <b v="0"/>
    <b v="0"/>
    <s v="theater/plays"/>
    <m/>
    <x v="3"/>
    <x v="3"/>
  </r>
  <r>
    <n v="213"/>
    <s v="Morgan-Warren"/>
    <s v="Face-to-face encompassing info-mediaries"/>
    <n v="87900"/>
    <x v="210"/>
    <n v="1.9516382252559727"/>
    <x v="1"/>
    <n v="4289"/>
    <x v="1"/>
    <s v="USD"/>
    <n v="1289019600"/>
    <n v="1289714400"/>
    <b v="0"/>
    <b v="1"/>
    <s v="music/indie rock"/>
    <m/>
    <x v="1"/>
    <x v="7"/>
  </r>
  <r>
    <n v="214"/>
    <s v="Sullivan Group"/>
    <s v="Open-source fresh-thinking policy"/>
    <n v="1400"/>
    <x v="211"/>
    <n v="10.231428571428571"/>
    <x v="1"/>
    <n v="165"/>
    <x v="1"/>
    <s v="USD"/>
    <n v="1282194000"/>
    <n v="1282712400"/>
    <b v="0"/>
    <b v="0"/>
    <s v="music/rock"/>
    <m/>
    <x v="1"/>
    <x v="1"/>
  </r>
  <r>
    <n v="215"/>
    <s v="Vargas, Banks and Palmer"/>
    <s v="Extended 24/7 implementation"/>
    <n v="156800"/>
    <x v="212"/>
    <n v="3.8418367346938778E-2"/>
    <x v="0"/>
    <n v="143"/>
    <x v="1"/>
    <s v="USD"/>
    <n v="1550037600"/>
    <n v="1550210400"/>
    <b v="0"/>
    <b v="0"/>
    <s v="theater/plays"/>
    <m/>
    <x v="3"/>
    <x v="3"/>
  </r>
  <r>
    <n v="216"/>
    <s v="Johnson, Dixon and Zimmerman"/>
    <s v="Organic dynamic algorithm"/>
    <n v="121700"/>
    <x v="213"/>
    <n v="1.5507066557107643"/>
    <x v="1"/>
    <n v="1815"/>
    <x v="1"/>
    <s v="USD"/>
    <n v="1321941600"/>
    <n v="1322114400"/>
    <b v="0"/>
    <b v="0"/>
    <s v="theater/plays"/>
    <m/>
    <x v="3"/>
    <x v="3"/>
  </r>
  <r>
    <n v="217"/>
    <s v="Moore, Dudley and Navarro"/>
    <s v="Organic multi-tasking focus group"/>
    <n v="129400"/>
    <x v="214"/>
    <n v="0.44753477588871715"/>
    <x v="0"/>
    <n v="934"/>
    <x v="1"/>
    <s v="USD"/>
    <n v="1556427600"/>
    <n v="1557205200"/>
    <b v="0"/>
    <b v="0"/>
    <s v="film &amp; video/science fiction"/>
    <m/>
    <x v="4"/>
    <x v="22"/>
  </r>
  <r>
    <n v="218"/>
    <s v="Price-Rodriguez"/>
    <s v="Adaptive logistical initiative"/>
    <n v="5700"/>
    <x v="215"/>
    <n v="2.1594736842105262"/>
    <x v="1"/>
    <n v="397"/>
    <x v="4"/>
    <s v="GBP"/>
    <n v="1320991200"/>
    <n v="1323928800"/>
    <b v="0"/>
    <b v="1"/>
    <s v="film &amp; video/shorts"/>
    <m/>
    <x v="4"/>
    <x v="12"/>
  </r>
  <r>
    <n v="219"/>
    <s v="Huang-Henderson"/>
    <s v="Stand-alone mobile customer loyalty"/>
    <n v="41700"/>
    <x v="216"/>
    <n v="3.3212709832134291"/>
    <x v="1"/>
    <n v="1539"/>
    <x v="1"/>
    <s v="USD"/>
    <n v="1345093200"/>
    <n v="1346130000"/>
    <b v="0"/>
    <b v="0"/>
    <s v="film &amp; video/animation"/>
    <m/>
    <x v="4"/>
    <x v="10"/>
  </r>
  <r>
    <n v="220"/>
    <s v="Owens-Le"/>
    <s v="Focused composite approach"/>
    <n v="7900"/>
    <x v="217"/>
    <n v="8.4430379746835441E-2"/>
    <x v="0"/>
    <n v="17"/>
    <x v="1"/>
    <s v="USD"/>
    <n v="1309496400"/>
    <n v="1311051600"/>
    <b v="1"/>
    <b v="0"/>
    <s v="theater/plays"/>
    <m/>
    <x v="3"/>
    <x v="3"/>
  </r>
  <r>
    <n v="221"/>
    <s v="Huff LLC"/>
    <s v="Face-to-face clear-thinking Local Area Network"/>
    <n v="121500"/>
    <x v="218"/>
    <n v="0.9862551440329218"/>
    <x v="0"/>
    <n v="2179"/>
    <x v="1"/>
    <s v="USD"/>
    <n v="1340254800"/>
    <n v="1340427600"/>
    <b v="1"/>
    <b v="0"/>
    <s v="food/food trucks"/>
    <m/>
    <x v="0"/>
    <x v="0"/>
  </r>
  <r>
    <n v="222"/>
    <s v="Johnson LLC"/>
    <s v="Cross-group cohesive circuit"/>
    <n v="4800"/>
    <x v="219"/>
    <n v="1.3797916666666667"/>
    <x v="1"/>
    <n v="138"/>
    <x v="1"/>
    <s v="USD"/>
    <n v="1412226000"/>
    <n v="1412312400"/>
    <b v="0"/>
    <b v="0"/>
    <s v="photography/photography books"/>
    <m/>
    <x v="7"/>
    <x v="14"/>
  </r>
  <r>
    <n v="223"/>
    <s v="Chavez, Garcia and Cantu"/>
    <s v="Synergistic explicit capability"/>
    <n v="87300"/>
    <x v="220"/>
    <n v="0.93810996563573879"/>
    <x v="0"/>
    <n v="931"/>
    <x v="1"/>
    <s v="USD"/>
    <n v="1458104400"/>
    <n v="1459314000"/>
    <b v="0"/>
    <b v="0"/>
    <s v="theater/plays"/>
    <m/>
    <x v="3"/>
    <x v="3"/>
  </r>
  <r>
    <n v="224"/>
    <s v="Lester-Moore"/>
    <s v="Diverse analyzing definition"/>
    <n v="46300"/>
    <x v="221"/>
    <n v="4.0363930885529156"/>
    <x v="1"/>
    <n v="3594"/>
    <x v="1"/>
    <s v="USD"/>
    <n v="1411534800"/>
    <n v="1415426400"/>
    <b v="0"/>
    <b v="0"/>
    <s v="film &amp; video/science fiction"/>
    <m/>
    <x v="4"/>
    <x v="22"/>
  </r>
  <r>
    <n v="225"/>
    <s v="Fox-Quinn"/>
    <s v="Enterprise-wide reciprocal success"/>
    <n v="67800"/>
    <x v="222"/>
    <n v="2.6017404129793511"/>
    <x v="1"/>
    <n v="5880"/>
    <x v="1"/>
    <s v="USD"/>
    <n v="1399093200"/>
    <n v="1399093200"/>
    <b v="1"/>
    <b v="0"/>
    <s v="music/rock"/>
    <m/>
    <x v="1"/>
    <x v="1"/>
  </r>
  <r>
    <n v="226"/>
    <s v="Garcia Inc"/>
    <s v="Progressive neutral middleware"/>
    <n v="3000"/>
    <x v="223"/>
    <n v="3.6663333333333332"/>
    <x v="1"/>
    <n v="112"/>
    <x v="1"/>
    <s v="USD"/>
    <n v="1270702800"/>
    <n v="1273899600"/>
    <b v="0"/>
    <b v="0"/>
    <s v="photography/photography books"/>
    <m/>
    <x v="7"/>
    <x v="14"/>
  </r>
  <r>
    <n v="227"/>
    <s v="Johnson-Lee"/>
    <s v="Intuitive exuding process improvement"/>
    <n v="60900"/>
    <x v="224"/>
    <n v="1.687208538587849"/>
    <x v="1"/>
    <n v="943"/>
    <x v="1"/>
    <s v="USD"/>
    <n v="1431666000"/>
    <n v="1432184400"/>
    <b v="0"/>
    <b v="0"/>
    <s v="games/mobile games"/>
    <m/>
    <x v="6"/>
    <x v="20"/>
  </r>
  <r>
    <n v="228"/>
    <s v="Pineda Group"/>
    <s v="Exclusive real-time protocol"/>
    <n v="137900"/>
    <x v="225"/>
    <n v="1.1990717911530093"/>
    <x v="1"/>
    <n v="2468"/>
    <x v="1"/>
    <s v="USD"/>
    <n v="1472619600"/>
    <n v="1474779600"/>
    <b v="0"/>
    <b v="0"/>
    <s v="film &amp; video/animation"/>
    <m/>
    <x v="4"/>
    <x v="10"/>
  </r>
  <r>
    <n v="229"/>
    <s v="Hoffman-Howard"/>
    <s v="Extended encompassing application"/>
    <n v="85600"/>
    <x v="226"/>
    <n v="1.936892523364486"/>
    <x v="1"/>
    <n v="2551"/>
    <x v="1"/>
    <s v="USD"/>
    <n v="1496293200"/>
    <n v="1500440400"/>
    <b v="0"/>
    <b v="1"/>
    <s v="games/mobile games"/>
    <m/>
    <x v="6"/>
    <x v="20"/>
  </r>
  <r>
    <n v="230"/>
    <s v="Miranda, Hall and Mcgrath"/>
    <s v="Progressive value-added ability"/>
    <n v="2400"/>
    <x v="227"/>
    <n v="4.2016666666666671"/>
    <x v="1"/>
    <n v="101"/>
    <x v="1"/>
    <s v="USD"/>
    <n v="1575612000"/>
    <n v="1575612000"/>
    <b v="0"/>
    <b v="0"/>
    <s v="games/video games"/>
    <m/>
    <x v="6"/>
    <x v="11"/>
  </r>
  <r>
    <n v="231"/>
    <s v="Williams, Carter and Gonzalez"/>
    <s v="Cross-platform uniform hardware"/>
    <n v="7200"/>
    <x v="228"/>
    <n v="0.76708333333333334"/>
    <x v="3"/>
    <n v="67"/>
    <x v="1"/>
    <s v="USD"/>
    <n v="1369112400"/>
    <n v="1374123600"/>
    <b v="0"/>
    <b v="0"/>
    <s v="theater/plays"/>
    <m/>
    <x v="3"/>
    <x v="3"/>
  </r>
  <r>
    <n v="232"/>
    <s v="Davis-Rodriguez"/>
    <s v="Progressive secondary portal"/>
    <n v="3400"/>
    <x v="229"/>
    <n v="1.7126470588235294"/>
    <x v="1"/>
    <n v="92"/>
    <x v="1"/>
    <s v="USD"/>
    <n v="1469422800"/>
    <n v="1469509200"/>
    <b v="0"/>
    <b v="0"/>
    <s v="theater/plays"/>
    <m/>
    <x v="3"/>
    <x v="3"/>
  </r>
  <r>
    <n v="233"/>
    <s v="Reid, Rivera and Perry"/>
    <s v="Multi-lateral national adapter"/>
    <n v="3800"/>
    <x v="230"/>
    <n v="1.5789473684210527"/>
    <x v="1"/>
    <n v="62"/>
    <x v="1"/>
    <s v="USD"/>
    <n v="1307854800"/>
    <n v="1309237200"/>
    <b v="0"/>
    <b v="0"/>
    <s v="film &amp; video/animation"/>
    <m/>
    <x v="4"/>
    <x v="10"/>
  </r>
  <r>
    <n v="234"/>
    <s v="Mendoza-Parker"/>
    <s v="Enterprise-wide motivating matrices"/>
    <n v="7500"/>
    <x v="231"/>
    <n v="1.0908"/>
    <x v="1"/>
    <n v="149"/>
    <x v="6"/>
    <s v="EUR"/>
    <n v="1503378000"/>
    <n v="1503982800"/>
    <b v="0"/>
    <b v="1"/>
    <s v="games/video games"/>
    <m/>
    <x v="6"/>
    <x v="11"/>
  </r>
  <r>
    <n v="235"/>
    <s v="Lee, Ali and Guzman"/>
    <s v="Polarized upward-trending Local Area Network"/>
    <n v="8600"/>
    <x v="232"/>
    <n v="0.41732558139534881"/>
    <x v="0"/>
    <n v="92"/>
    <x v="1"/>
    <s v="USD"/>
    <n v="1486965600"/>
    <n v="1487397600"/>
    <b v="0"/>
    <b v="0"/>
    <s v="film &amp; video/animation"/>
    <m/>
    <x v="4"/>
    <x v="10"/>
  </r>
  <r>
    <n v="236"/>
    <s v="Gallegos-Cobb"/>
    <s v="Object-based directional function"/>
    <n v="39500"/>
    <x v="233"/>
    <n v="0.10944303797468355"/>
    <x v="0"/>
    <n v="57"/>
    <x v="2"/>
    <s v="AUD"/>
    <n v="1561438800"/>
    <n v="1562043600"/>
    <b v="0"/>
    <b v="1"/>
    <s v="music/rock"/>
    <m/>
    <x v="1"/>
    <x v="1"/>
  </r>
  <r>
    <n v="237"/>
    <s v="Ellison PLC"/>
    <s v="Re-contextualized tangible open architecture"/>
    <n v="9300"/>
    <x v="234"/>
    <n v="1.593763440860215"/>
    <x v="1"/>
    <n v="329"/>
    <x v="1"/>
    <s v="USD"/>
    <n v="1398402000"/>
    <n v="1398574800"/>
    <b v="0"/>
    <b v="0"/>
    <s v="film &amp; video/animation"/>
    <m/>
    <x v="4"/>
    <x v="10"/>
  </r>
  <r>
    <n v="238"/>
    <s v="Bolton, Sanchez and Carrillo"/>
    <s v="Distributed systemic adapter"/>
    <n v="2400"/>
    <x v="235"/>
    <n v="4.2241666666666671"/>
    <x v="1"/>
    <n v="97"/>
    <x v="3"/>
    <s v="DKK"/>
    <n v="1513231200"/>
    <n v="1515391200"/>
    <b v="0"/>
    <b v="1"/>
    <s v="theater/plays"/>
    <m/>
    <x v="3"/>
    <x v="3"/>
  </r>
  <r>
    <n v="239"/>
    <s v="Mason-Sanders"/>
    <s v="Networked web-enabled instruction set"/>
    <n v="3200"/>
    <x v="236"/>
    <n v="0.97718749999999999"/>
    <x v="0"/>
    <n v="41"/>
    <x v="1"/>
    <s v="USD"/>
    <n v="1440824400"/>
    <n v="1441170000"/>
    <b v="0"/>
    <b v="0"/>
    <s v="technology/wearables"/>
    <m/>
    <x v="2"/>
    <x v="8"/>
  </r>
  <r>
    <n v="240"/>
    <s v="Pitts-Reed"/>
    <s v="Vision-oriented dynamic service-desk"/>
    <n v="29400"/>
    <x v="237"/>
    <n v="4.1878911564625847"/>
    <x v="1"/>
    <n v="1784"/>
    <x v="1"/>
    <s v="USD"/>
    <n v="1281070800"/>
    <n v="1281157200"/>
    <b v="0"/>
    <b v="0"/>
    <s v="theater/plays"/>
    <m/>
    <x v="3"/>
    <x v="3"/>
  </r>
  <r>
    <n v="241"/>
    <s v="Gonzalez-Martinez"/>
    <s v="Vision-oriented actuating open system"/>
    <n v="168500"/>
    <x v="238"/>
    <n v="1.0191632047477746"/>
    <x v="1"/>
    <n v="1684"/>
    <x v="2"/>
    <s v="AUD"/>
    <n v="1397365200"/>
    <n v="1398229200"/>
    <b v="0"/>
    <b v="1"/>
    <s v="publishing/nonfiction"/>
    <m/>
    <x v="5"/>
    <x v="9"/>
  </r>
  <r>
    <n v="242"/>
    <s v="Hill, Martin and Garcia"/>
    <s v="Sharable scalable core"/>
    <n v="8400"/>
    <x v="239"/>
    <n v="1.2772619047619047"/>
    <x v="1"/>
    <n v="250"/>
    <x v="1"/>
    <s v="USD"/>
    <n v="1494392400"/>
    <n v="1495256400"/>
    <b v="0"/>
    <b v="1"/>
    <s v="music/rock"/>
    <m/>
    <x v="1"/>
    <x v="1"/>
  </r>
  <r>
    <n v="243"/>
    <s v="Garcia PLC"/>
    <s v="Customer-focused attitude-oriented function"/>
    <n v="2300"/>
    <x v="240"/>
    <n v="4.4521739130434783"/>
    <x v="1"/>
    <n v="238"/>
    <x v="1"/>
    <s v="USD"/>
    <n v="1520143200"/>
    <n v="1520402400"/>
    <b v="0"/>
    <b v="0"/>
    <s v="theater/plays"/>
    <m/>
    <x v="3"/>
    <x v="3"/>
  </r>
  <r>
    <n v="244"/>
    <s v="Herring-Bailey"/>
    <s v="Reverse-engineered system-worthy extranet"/>
    <n v="700"/>
    <x v="241"/>
    <n v="5.6971428571428575"/>
    <x v="1"/>
    <n v="53"/>
    <x v="1"/>
    <s v="USD"/>
    <n v="1405314000"/>
    <n v="1409806800"/>
    <b v="0"/>
    <b v="0"/>
    <s v="theater/plays"/>
    <m/>
    <x v="3"/>
    <x v="3"/>
  </r>
  <r>
    <n v="245"/>
    <s v="Russell-Gardner"/>
    <s v="Re-engineered systematic monitoring"/>
    <n v="2900"/>
    <x v="242"/>
    <n v="5.0934482758620687"/>
    <x v="1"/>
    <n v="214"/>
    <x v="1"/>
    <s v="USD"/>
    <n v="1396846800"/>
    <n v="1396933200"/>
    <b v="0"/>
    <b v="0"/>
    <s v="theater/plays"/>
    <m/>
    <x v="3"/>
    <x v="3"/>
  </r>
  <r>
    <n v="246"/>
    <s v="Walters-Carter"/>
    <s v="Seamless value-added standardization"/>
    <n v="4500"/>
    <x v="243"/>
    <n v="3.2553333333333332"/>
    <x v="1"/>
    <n v="222"/>
    <x v="1"/>
    <s v="USD"/>
    <n v="1375678800"/>
    <n v="1376024400"/>
    <b v="0"/>
    <b v="0"/>
    <s v="technology/web"/>
    <m/>
    <x v="2"/>
    <x v="2"/>
  </r>
  <r>
    <n v="247"/>
    <s v="Johnson, Patterson and Montoya"/>
    <s v="Triple-buffered fresh-thinking frame"/>
    <n v="19800"/>
    <x v="244"/>
    <n v="9.3261616161616168"/>
    <x v="1"/>
    <n v="1884"/>
    <x v="1"/>
    <s v="USD"/>
    <n v="1482386400"/>
    <n v="1483682400"/>
    <b v="0"/>
    <b v="1"/>
    <s v="publishing/fiction"/>
    <m/>
    <x v="5"/>
    <x v="13"/>
  </r>
  <r>
    <n v="248"/>
    <s v="Roberts and Sons"/>
    <s v="Streamlined holistic knowledgebase"/>
    <n v="6200"/>
    <x v="245"/>
    <n v="2.1133870967741935"/>
    <x v="1"/>
    <n v="218"/>
    <x v="2"/>
    <s v="AUD"/>
    <n v="1420005600"/>
    <n v="1420437600"/>
    <b v="0"/>
    <b v="0"/>
    <s v="games/mobile games"/>
    <m/>
    <x v="6"/>
    <x v="20"/>
  </r>
  <r>
    <n v="249"/>
    <s v="Avila-Nelson"/>
    <s v="Up-sized intermediate website"/>
    <n v="61500"/>
    <x v="246"/>
    <n v="2.7332520325203253"/>
    <x v="1"/>
    <n v="6465"/>
    <x v="1"/>
    <s v="USD"/>
    <n v="1420178400"/>
    <n v="1420783200"/>
    <b v="0"/>
    <b v="0"/>
    <s v="publishing/translations"/>
    <m/>
    <x v="5"/>
    <x v="18"/>
  </r>
  <r>
    <n v="250"/>
    <s v="Robbins and Sons"/>
    <s v="Future-proofed directional synergy"/>
    <n v="100"/>
    <x v="247"/>
    <n v="0.03"/>
    <x v="0"/>
    <n v="1"/>
    <x v="1"/>
    <s v="USD"/>
    <n v="1264399200"/>
    <n v="1267423200"/>
    <b v="0"/>
    <b v="0"/>
    <s v="music/rock"/>
    <m/>
    <x v="1"/>
    <x v="1"/>
  </r>
  <r>
    <n v="251"/>
    <s v="Singleton Ltd"/>
    <s v="Enhanced user-facing function"/>
    <n v="7100"/>
    <x v="248"/>
    <n v="0.54084507042253516"/>
    <x v="0"/>
    <n v="101"/>
    <x v="1"/>
    <s v="USD"/>
    <n v="1355032800"/>
    <n v="1355205600"/>
    <b v="0"/>
    <b v="0"/>
    <s v="theater/plays"/>
    <m/>
    <x v="3"/>
    <x v="3"/>
  </r>
  <r>
    <n v="252"/>
    <s v="Perez PLC"/>
    <s v="Operative bandwidth-monitored interface"/>
    <n v="1000"/>
    <x v="249"/>
    <n v="6.2629999999999999"/>
    <x v="1"/>
    <n v="59"/>
    <x v="1"/>
    <s v="USD"/>
    <n v="1382677200"/>
    <n v="1383109200"/>
    <b v="0"/>
    <b v="0"/>
    <s v="theater/plays"/>
    <m/>
    <x v="3"/>
    <x v="3"/>
  </r>
  <r>
    <n v="253"/>
    <s v="Rogers, Jacobs and Jackson"/>
    <s v="Upgradable multi-state instruction set"/>
    <n v="121500"/>
    <x v="250"/>
    <n v="0.8902139917695473"/>
    <x v="0"/>
    <n v="1335"/>
    <x v="0"/>
    <s v="CAD"/>
    <n v="1302238800"/>
    <n v="1303275600"/>
    <b v="0"/>
    <b v="0"/>
    <s v="film &amp; video/drama"/>
    <m/>
    <x v="4"/>
    <x v="6"/>
  </r>
  <r>
    <n v="254"/>
    <s v="Barry Group"/>
    <s v="De-engineered static Local Area Network"/>
    <n v="4600"/>
    <x v="251"/>
    <n v="1.8489130434782608"/>
    <x v="1"/>
    <n v="88"/>
    <x v="1"/>
    <s v="USD"/>
    <n v="1487656800"/>
    <n v="1487829600"/>
    <b v="0"/>
    <b v="0"/>
    <s v="publishing/nonfiction"/>
    <m/>
    <x v="5"/>
    <x v="9"/>
  </r>
  <r>
    <n v="255"/>
    <s v="Rosales, Branch and Harmon"/>
    <s v="Upgradable grid-enabled superstructure"/>
    <n v="80500"/>
    <x v="252"/>
    <n v="1.2016770186335404"/>
    <x v="1"/>
    <n v="1697"/>
    <x v="1"/>
    <s v="USD"/>
    <n v="1297836000"/>
    <n v="1298268000"/>
    <b v="0"/>
    <b v="1"/>
    <s v="music/rock"/>
    <m/>
    <x v="1"/>
    <x v="1"/>
  </r>
  <r>
    <n v="256"/>
    <s v="Smith-Reid"/>
    <s v="Optimized actuating toolset"/>
    <n v="4100"/>
    <x v="253"/>
    <n v="0.23390243902439026"/>
    <x v="0"/>
    <n v="15"/>
    <x v="4"/>
    <s v="GBP"/>
    <n v="1453615200"/>
    <n v="1456812000"/>
    <b v="0"/>
    <b v="0"/>
    <s v="music/rock"/>
    <m/>
    <x v="1"/>
    <x v="1"/>
  </r>
  <r>
    <n v="257"/>
    <s v="Williams Inc"/>
    <s v="Decentralized exuding strategy"/>
    <n v="5700"/>
    <x v="254"/>
    <n v="1.46"/>
    <x v="1"/>
    <n v="92"/>
    <x v="1"/>
    <s v="USD"/>
    <n v="1362463200"/>
    <n v="1363669200"/>
    <b v="0"/>
    <b v="0"/>
    <s v="theater/plays"/>
    <m/>
    <x v="3"/>
    <x v="3"/>
  </r>
  <r>
    <n v="258"/>
    <s v="Duncan, Mcdonald and Miller"/>
    <s v="Assimilated coherent hardware"/>
    <n v="5000"/>
    <x v="255"/>
    <n v="2.6848000000000001"/>
    <x v="1"/>
    <n v="186"/>
    <x v="1"/>
    <s v="USD"/>
    <n v="1481176800"/>
    <n v="1482904800"/>
    <b v="0"/>
    <b v="1"/>
    <s v="theater/plays"/>
    <m/>
    <x v="3"/>
    <x v="3"/>
  </r>
  <r>
    <n v="259"/>
    <s v="Watkins Ltd"/>
    <s v="Multi-channeled responsive implementation"/>
    <n v="1800"/>
    <x v="256"/>
    <n v="5.9749999999999996"/>
    <x v="1"/>
    <n v="138"/>
    <x v="1"/>
    <s v="USD"/>
    <n v="1354946400"/>
    <n v="1356588000"/>
    <b v="1"/>
    <b v="0"/>
    <s v="photography/photography books"/>
    <m/>
    <x v="7"/>
    <x v="14"/>
  </r>
  <r>
    <n v="260"/>
    <s v="Allen-Jones"/>
    <s v="Centralized modular initiative"/>
    <n v="6300"/>
    <x v="257"/>
    <n v="1.5769841269841269"/>
    <x v="1"/>
    <n v="261"/>
    <x v="1"/>
    <s v="USD"/>
    <n v="1348808400"/>
    <n v="1349845200"/>
    <b v="0"/>
    <b v="0"/>
    <s v="music/rock"/>
    <m/>
    <x v="1"/>
    <x v="1"/>
  </r>
  <r>
    <n v="261"/>
    <s v="Mason-Smith"/>
    <s v="Reverse-engineered cohesive migration"/>
    <n v="84300"/>
    <x v="258"/>
    <n v="0.31201660735468567"/>
    <x v="0"/>
    <n v="454"/>
    <x v="1"/>
    <s v="USD"/>
    <n v="1282712400"/>
    <n v="1283058000"/>
    <b v="0"/>
    <b v="1"/>
    <s v="music/rock"/>
    <m/>
    <x v="1"/>
    <x v="1"/>
  </r>
  <r>
    <n v="262"/>
    <s v="Lloyd, Kennedy and Davis"/>
    <s v="Compatible multimedia hub"/>
    <n v="1700"/>
    <x v="259"/>
    <n v="3.1341176470588237"/>
    <x v="1"/>
    <n v="107"/>
    <x v="1"/>
    <s v="USD"/>
    <n v="1301979600"/>
    <n v="1304226000"/>
    <b v="0"/>
    <b v="1"/>
    <s v="music/indie rock"/>
    <m/>
    <x v="1"/>
    <x v="7"/>
  </r>
  <r>
    <n v="263"/>
    <s v="Walker Ltd"/>
    <s v="Organic eco-centric success"/>
    <n v="2900"/>
    <x v="260"/>
    <n v="3.7089655172413791"/>
    <x v="1"/>
    <n v="199"/>
    <x v="1"/>
    <s v="USD"/>
    <n v="1263016800"/>
    <n v="1263016800"/>
    <b v="0"/>
    <b v="0"/>
    <s v="photography/photography books"/>
    <m/>
    <x v="7"/>
    <x v="14"/>
  </r>
  <r>
    <n v="264"/>
    <s v="Gordon PLC"/>
    <s v="Virtual reciprocal policy"/>
    <n v="45600"/>
    <x v="261"/>
    <n v="3.6266447368421053"/>
    <x v="1"/>
    <n v="5512"/>
    <x v="1"/>
    <s v="USD"/>
    <n v="1360648800"/>
    <n v="1362031200"/>
    <b v="0"/>
    <b v="0"/>
    <s v="theater/plays"/>
    <m/>
    <x v="3"/>
    <x v="3"/>
  </r>
  <r>
    <n v="265"/>
    <s v="Lee and Sons"/>
    <s v="Persevering interactive emulation"/>
    <n v="4900"/>
    <x v="262"/>
    <n v="1.2308163265306122"/>
    <x v="1"/>
    <n v="86"/>
    <x v="1"/>
    <s v="USD"/>
    <n v="1451800800"/>
    <n v="1455602400"/>
    <b v="0"/>
    <b v="0"/>
    <s v="theater/plays"/>
    <m/>
    <x v="3"/>
    <x v="3"/>
  </r>
  <r>
    <n v="266"/>
    <s v="Cole LLC"/>
    <s v="Proactive responsive emulation"/>
    <n v="111900"/>
    <x v="263"/>
    <n v="0.76766756032171579"/>
    <x v="0"/>
    <n v="3182"/>
    <x v="6"/>
    <s v="EUR"/>
    <n v="1415340000"/>
    <n v="1418191200"/>
    <b v="0"/>
    <b v="1"/>
    <s v="music/jazz"/>
    <m/>
    <x v="1"/>
    <x v="17"/>
  </r>
  <r>
    <n v="267"/>
    <s v="Acosta PLC"/>
    <s v="Extended eco-centric function"/>
    <n v="61600"/>
    <x v="264"/>
    <n v="2.3362012987012988"/>
    <x v="1"/>
    <n v="2768"/>
    <x v="2"/>
    <s v="AUD"/>
    <n v="1351054800"/>
    <n v="1352440800"/>
    <b v="0"/>
    <b v="0"/>
    <s v="theater/plays"/>
    <m/>
    <x v="3"/>
    <x v="3"/>
  </r>
  <r>
    <n v="268"/>
    <s v="Brown-Mckee"/>
    <s v="Networked optimal productivity"/>
    <n v="1500"/>
    <x v="265"/>
    <n v="1.8053333333333332"/>
    <x v="1"/>
    <n v="48"/>
    <x v="1"/>
    <s v="USD"/>
    <n v="1349326800"/>
    <n v="1353304800"/>
    <b v="0"/>
    <b v="0"/>
    <s v="film &amp; video/documentary"/>
    <m/>
    <x v="4"/>
    <x v="4"/>
  </r>
  <r>
    <n v="269"/>
    <s v="Miles and Sons"/>
    <s v="Persistent attitude-oriented approach"/>
    <n v="3500"/>
    <x v="266"/>
    <n v="2.5262857142857142"/>
    <x v="1"/>
    <n v="87"/>
    <x v="1"/>
    <s v="USD"/>
    <n v="1548914400"/>
    <n v="1550728800"/>
    <b v="0"/>
    <b v="0"/>
    <s v="film &amp; video/television"/>
    <m/>
    <x v="4"/>
    <x v="19"/>
  </r>
  <r>
    <n v="270"/>
    <s v="Sawyer, Horton and Williams"/>
    <s v="Triple-buffered 4thgeneration toolset"/>
    <n v="173900"/>
    <x v="267"/>
    <n v="0.27176538240368026"/>
    <x v="3"/>
    <n v="1890"/>
    <x v="1"/>
    <s v="USD"/>
    <n v="1291269600"/>
    <n v="1291442400"/>
    <b v="0"/>
    <b v="0"/>
    <s v="games/video games"/>
    <m/>
    <x v="6"/>
    <x v="11"/>
  </r>
  <r>
    <n v="271"/>
    <s v="Foley-Cox"/>
    <s v="Progressive zero administration leverage"/>
    <n v="153700"/>
    <x v="268"/>
    <n v="1.2706571242680547E-2"/>
    <x v="2"/>
    <n v="61"/>
    <x v="1"/>
    <s v="USD"/>
    <n v="1449468000"/>
    <n v="1452146400"/>
    <b v="0"/>
    <b v="0"/>
    <s v="photography/photography books"/>
    <m/>
    <x v="7"/>
    <x v="14"/>
  </r>
  <r>
    <n v="272"/>
    <s v="Horton, Morrison and Clark"/>
    <s v="Networked radical neural-net"/>
    <n v="51100"/>
    <x v="269"/>
    <n v="3.0400978473581213"/>
    <x v="1"/>
    <n v="1894"/>
    <x v="1"/>
    <s v="USD"/>
    <n v="1562734800"/>
    <n v="1564894800"/>
    <b v="0"/>
    <b v="1"/>
    <s v="theater/plays"/>
    <m/>
    <x v="3"/>
    <x v="3"/>
  </r>
  <r>
    <n v="273"/>
    <s v="Thomas and Sons"/>
    <s v="Re-engineered heuristic forecast"/>
    <n v="7800"/>
    <x v="270"/>
    <n v="1.3723076923076922"/>
    <x v="1"/>
    <n v="282"/>
    <x v="0"/>
    <s v="CAD"/>
    <n v="1505624400"/>
    <n v="1505883600"/>
    <b v="0"/>
    <b v="0"/>
    <s v="theater/plays"/>
    <m/>
    <x v="3"/>
    <x v="3"/>
  </r>
  <r>
    <n v="274"/>
    <s v="Morgan-Jenkins"/>
    <s v="Fully-configurable background algorithm"/>
    <n v="2400"/>
    <x v="271"/>
    <n v="0.32208333333333333"/>
    <x v="0"/>
    <n v="15"/>
    <x v="1"/>
    <s v="USD"/>
    <n v="1509948000"/>
    <n v="1510380000"/>
    <b v="0"/>
    <b v="0"/>
    <s v="theater/plays"/>
    <m/>
    <x v="3"/>
    <x v="3"/>
  </r>
  <r>
    <n v="275"/>
    <s v="Ward, Sanchez and Kemp"/>
    <s v="Stand-alone discrete Graphical User Interface"/>
    <n v="3900"/>
    <x v="272"/>
    <n v="2.4151282051282053"/>
    <x v="1"/>
    <n v="116"/>
    <x v="1"/>
    <s v="USD"/>
    <n v="1554526800"/>
    <n v="1555218000"/>
    <b v="0"/>
    <b v="0"/>
    <s v="publishing/translations"/>
    <m/>
    <x v="5"/>
    <x v="18"/>
  </r>
  <r>
    <n v="276"/>
    <s v="Fields Ltd"/>
    <s v="Front-line foreground project"/>
    <n v="5500"/>
    <x v="273"/>
    <n v="0.96799999999999997"/>
    <x v="0"/>
    <n v="133"/>
    <x v="1"/>
    <s v="USD"/>
    <n v="1334811600"/>
    <n v="1335243600"/>
    <b v="0"/>
    <b v="1"/>
    <s v="games/video games"/>
    <m/>
    <x v="6"/>
    <x v="11"/>
  </r>
  <r>
    <n v="277"/>
    <s v="Ramos-Mitchell"/>
    <s v="Persevering system-worthy info-mediaries"/>
    <n v="700"/>
    <x v="274"/>
    <n v="10.664285714285715"/>
    <x v="1"/>
    <n v="83"/>
    <x v="1"/>
    <s v="USD"/>
    <n v="1279515600"/>
    <n v="1279688400"/>
    <b v="0"/>
    <b v="0"/>
    <s v="theater/plays"/>
    <m/>
    <x v="3"/>
    <x v="3"/>
  </r>
  <r>
    <n v="278"/>
    <s v="Higgins, Davis and Salazar"/>
    <s v="Distributed multi-tasking strategy"/>
    <n v="2700"/>
    <x v="275"/>
    <n v="3.2588888888888889"/>
    <x v="1"/>
    <n v="91"/>
    <x v="1"/>
    <s v="USD"/>
    <n v="1353909600"/>
    <n v="1356069600"/>
    <b v="0"/>
    <b v="0"/>
    <s v="technology/web"/>
    <m/>
    <x v="2"/>
    <x v="2"/>
  </r>
  <r>
    <n v="279"/>
    <s v="Smith-Jenkins"/>
    <s v="Vision-oriented methodical application"/>
    <n v="8000"/>
    <x v="276"/>
    <n v="1.7070000000000001"/>
    <x v="1"/>
    <n v="546"/>
    <x v="1"/>
    <s v="USD"/>
    <n v="1535950800"/>
    <n v="1536210000"/>
    <b v="0"/>
    <b v="0"/>
    <s v="theater/plays"/>
    <m/>
    <x v="3"/>
    <x v="3"/>
  </r>
  <r>
    <n v="280"/>
    <s v="Braun PLC"/>
    <s v="Function-based high-level infrastructure"/>
    <n v="2500"/>
    <x v="277"/>
    <n v="5.8144"/>
    <x v="1"/>
    <n v="393"/>
    <x v="1"/>
    <s v="USD"/>
    <n v="1511244000"/>
    <n v="1511762400"/>
    <b v="0"/>
    <b v="0"/>
    <s v="film &amp; video/animation"/>
    <m/>
    <x v="4"/>
    <x v="10"/>
  </r>
  <r>
    <n v="281"/>
    <s v="Drake PLC"/>
    <s v="Profound object-oriented paradigm"/>
    <n v="164500"/>
    <x v="278"/>
    <n v="0.91520972644376897"/>
    <x v="0"/>
    <n v="2062"/>
    <x v="1"/>
    <s v="USD"/>
    <n v="1331445600"/>
    <n v="1333256400"/>
    <b v="0"/>
    <b v="1"/>
    <s v="theater/plays"/>
    <m/>
    <x v="3"/>
    <x v="3"/>
  </r>
  <r>
    <n v="282"/>
    <s v="Ross, Kelly and Brown"/>
    <s v="Virtual contextually-based circuit"/>
    <n v="8400"/>
    <x v="279"/>
    <n v="1.0804761904761904"/>
    <x v="1"/>
    <n v="133"/>
    <x v="1"/>
    <s v="USD"/>
    <n v="1480226400"/>
    <n v="1480744800"/>
    <b v="0"/>
    <b v="1"/>
    <s v="film &amp; video/television"/>
    <m/>
    <x v="4"/>
    <x v="19"/>
  </r>
  <r>
    <n v="283"/>
    <s v="Lucas-Mullins"/>
    <s v="Business-focused dynamic instruction set"/>
    <n v="8100"/>
    <x v="280"/>
    <n v="0.18728395061728395"/>
    <x v="0"/>
    <n v="29"/>
    <x v="3"/>
    <s v="DKK"/>
    <n v="1464584400"/>
    <n v="1465016400"/>
    <b v="0"/>
    <b v="0"/>
    <s v="music/rock"/>
    <m/>
    <x v="1"/>
    <x v="1"/>
  </r>
  <r>
    <n v="284"/>
    <s v="Tran LLC"/>
    <s v="Ameliorated fresh-thinking protocol"/>
    <n v="9800"/>
    <x v="281"/>
    <n v="0.83193877551020412"/>
    <x v="0"/>
    <n v="132"/>
    <x v="1"/>
    <s v="USD"/>
    <n v="1335848400"/>
    <n v="1336280400"/>
    <b v="0"/>
    <b v="0"/>
    <s v="technology/web"/>
    <m/>
    <x v="2"/>
    <x v="2"/>
  </r>
  <r>
    <n v="285"/>
    <s v="Dawson, Brady and Gilbert"/>
    <s v="Front-line optimizing emulation"/>
    <n v="900"/>
    <x v="282"/>
    <n v="7.0633333333333335"/>
    <x v="1"/>
    <n v="254"/>
    <x v="1"/>
    <s v="USD"/>
    <n v="1473483600"/>
    <n v="1476766800"/>
    <b v="0"/>
    <b v="0"/>
    <s v="theater/plays"/>
    <m/>
    <x v="3"/>
    <x v="3"/>
  </r>
  <r>
    <n v="286"/>
    <s v="Obrien-Aguirre"/>
    <s v="Devolved uniform complexity"/>
    <n v="112100"/>
    <x v="283"/>
    <n v="0.17446030330062445"/>
    <x v="3"/>
    <n v="184"/>
    <x v="1"/>
    <s v="USD"/>
    <n v="1479880800"/>
    <n v="1480485600"/>
    <b v="0"/>
    <b v="0"/>
    <s v="theater/plays"/>
    <m/>
    <x v="3"/>
    <x v="3"/>
  </r>
  <r>
    <n v="287"/>
    <s v="Ferguson PLC"/>
    <s v="Public-key intangible superstructure"/>
    <n v="6300"/>
    <x v="284"/>
    <n v="2.0973015873015872"/>
    <x v="1"/>
    <n v="176"/>
    <x v="1"/>
    <s v="USD"/>
    <n v="1430197200"/>
    <n v="1430197200"/>
    <b v="0"/>
    <b v="0"/>
    <s v="music/electric music"/>
    <m/>
    <x v="1"/>
    <x v="5"/>
  </r>
  <r>
    <n v="288"/>
    <s v="Garcia Ltd"/>
    <s v="Secured global success"/>
    <n v="5600"/>
    <x v="285"/>
    <n v="0.97785714285714287"/>
    <x v="0"/>
    <n v="137"/>
    <x v="3"/>
    <s v="DKK"/>
    <n v="1331701200"/>
    <n v="1331787600"/>
    <b v="0"/>
    <b v="1"/>
    <s v="music/metal"/>
    <m/>
    <x v="1"/>
    <x v="16"/>
  </r>
  <r>
    <n v="289"/>
    <s v="Smith, Love and Smith"/>
    <s v="Grass-roots mission-critical capability"/>
    <n v="800"/>
    <x v="286"/>
    <n v="16.842500000000001"/>
    <x v="1"/>
    <n v="337"/>
    <x v="0"/>
    <s v="CAD"/>
    <n v="1438578000"/>
    <n v="1438837200"/>
    <b v="0"/>
    <b v="0"/>
    <s v="theater/plays"/>
    <m/>
    <x v="3"/>
    <x v="3"/>
  </r>
  <r>
    <n v="290"/>
    <s v="Wilson, Hall and Osborne"/>
    <s v="Advanced global data-warehouse"/>
    <n v="168600"/>
    <x v="287"/>
    <n v="0.54402135231316728"/>
    <x v="0"/>
    <n v="908"/>
    <x v="1"/>
    <s v="USD"/>
    <n v="1368162000"/>
    <n v="1370926800"/>
    <b v="0"/>
    <b v="1"/>
    <s v="film &amp; video/documentary"/>
    <m/>
    <x v="4"/>
    <x v="4"/>
  </r>
  <r>
    <n v="291"/>
    <s v="Bell, Grimes and Kerr"/>
    <s v="Self-enabling uniform complexity"/>
    <n v="1800"/>
    <x v="288"/>
    <n v="4.5661111111111108"/>
    <x v="1"/>
    <n v="107"/>
    <x v="1"/>
    <s v="USD"/>
    <n v="1318654800"/>
    <n v="1319000400"/>
    <b v="1"/>
    <b v="0"/>
    <s v="technology/web"/>
    <m/>
    <x v="2"/>
    <x v="2"/>
  </r>
  <r>
    <n v="292"/>
    <s v="Ho-Harris"/>
    <s v="Versatile cohesive encoding"/>
    <n v="7300"/>
    <x v="289"/>
    <n v="9.8219178082191785E-2"/>
    <x v="0"/>
    <n v="10"/>
    <x v="1"/>
    <s v="USD"/>
    <n v="1331874000"/>
    <n v="1333429200"/>
    <b v="0"/>
    <b v="0"/>
    <s v="food/food trucks"/>
    <m/>
    <x v="0"/>
    <x v="0"/>
  </r>
  <r>
    <n v="293"/>
    <s v="Ross Group"/>
    <s v="Organized executive solution"/>
    <n v="6500"/>
    <x v="290"/>
    <n v="0.16384615384615384"/>
    <x v="3"/>
    <n v="32"/>
    <x v="6"/>
    <s v="EUR"/>
    <n v="1286254800"/>
    <n v="1287032400"/>
    <b v="0"/>
    <b v="0"/>
    <s v="theater/plays"/>
    <m/>
    <x v="3"/>
    <x v="3"/>
  </r>
  <r>
    <n v="294"/>
    <s v="Turner-Davis"/>
    <s v="Automated local emulation"/>
    <n v="600"/>
    <x v="291"/>
    <n v="13.396666666666667"/>
    <x v="1"/>
    <n v="183"/>
    <x v="1"/>
    <s v="USD"/>
    <n v="1540530000"/>
    <n v="1541570400"/>
    <b v="0"/>
    <b v="0"/>
    <s v="theater/plays"/>
    <m/>
    <x v="3"/>
    <x v="3"/>
  </r>
  <r>
    <n v="295"/>
    <s v="Smith, Jackson and Herrera"/>
    <s v="Enterprise-wide intermediate middleware"/>
    <n v="192900"/>
    <x v="292"/>
    <n v="0.35650077760497667"/>
    <x v="0"/>
    <n v="1910"/>
    <x v="5"/>
    <s v="CHF"/>
    <n v="1381813200"/>
    <n v="1383976800"/>
    <b v="0"/>
    <b v="0"/>
    <s v="theater/plays"/>
    <m/>
    <x v="3"/>
    <x v="3"/>
  </r>
  <r>
    <n v="296"/>
    <s v="Smith-Hess"/>
    <s v="Grass-roots real-time Local Area Network"/>
    <n v="6100"/>
    <x v="293"/>
    <n v="0.54950819672131146"/>
    <x v="0"/>
    <n v="38"/>
    <x v="2"/>
    <s v="AUD"/>
    <n v="1548655200"/>
    <n v="1550556000"/>
    <b v="0"/>
    <b v="0"/>
    <s v="theater/plays"/>
    <m/>
    <x v="3"/>
    <x v="3"/>
  </r>
  <r>
    <n v="297"/>
    <s v="Brown, Herring and Bass"/>
    <s v="Organized client-driven capacity"/>
    <n v="7200"/>
    <x v="294"/>
    <n v="0.94236111111111109"/>
    <x v="0"/>
    <n v="104"/>
    <x v="2"/>
    <s v="AUD"/>
    <n v="1389679200"/>
    <n v="1390456800"/>
    <b v="0"/>
    <b v="1"/>
    <s v="theater/plays"/>
    <m/>
    <x v="3"/>
    <x v="3"/>
  </r>
  <r>
    <n v="298"/>
    <s v="Chase, Garcia and Johnson"/>
    <s v="Adaptive intangible database"/>
    <n v="3500"/>
    <x v="295"/>
    <n v="1.4391428571428571"/>
    <x v="1"/>
    <n v="72"/>
    <x v="1"/>
    <s v="USD"/>
    <n v="1456466400"/>
    <n v="1458018000"/>
    <b v="0"/>
    <b v="1"/>
    <s v="music/rock"/>
    <m/>
    <x v="1"/>
    <x v="1"/>
  </r>
  <r>
    <n v="299"/>
    <s v="Ramsey and Sons"/>
    <s v="Grass-roots contextually-based algorithm"/>
    <n v="3800"/>
    <x v="296"/>
    <n v="0.51421052631578945"/>
    <x v="0"/>
    <n v="49"/>
    <x v="1"/>
    <s v="USD"/>
    <n v="1456984800"/>
    <n v="1461819600"/>
    <b v="0"/>
    <b v="0"/>
    <s v="food/food trucks"/>
    <m/>
    <x v="0"/>
    <x v="0"/>
  </r>
  <r>
    <n v="300"/>
    <s v="Cooke PLC"/>
    <s v="Focused executive core"/>
    <n v="100"/>
    <x v="297"/>
    <n v="0.05"/>
    <x v="0"/>
    <n v="1"/>
    <x v="3"/>
    <s v="DKK"/>
    <n v="1504069200"/>
    <n v="1504155600"/>
    <b v="0"/>
    <b v="1"/>
    <s v="publishing/nonfiction"/>
    <m/>
    <x v="5"/>
    <x v="9"/>
  </r>
  <r>
    <n v="301"/>
    <s v="Wong-Walker"/>
    <s v="Multi-channeled disintermediate policy"/>
    <n v="900"/>
    <x v="298"/>
    <n v="13.446666666666667"/>
    <x v="1"/>
    <n v="295"/>
    <x v="1"/>
    <s v="USD"/>
    <n v="1424930400"/>
    <n v="1426395600"/>
    <b v="0"/>
    <b v="0"/>
    <s v="film &amp; video/documentary"/>
    <m/>
    <x v="4"/>
    <x v="4"/>
  </r>
  <r>
    <n v="302"/>
    <s v="Ferguson, Collins and Mata"/>
    <s v="Customizable bi-directional hardware"/>
    <n v="76100"/>
    <x v="299"/>
    <n v="0.31844940867279897"/>
    <x v="0"/>
    <n v="245"/>
    <x v="1"/>
    <s v="USD"/>
    <n v="1535864400"/>
    <n v="1537074000"/>
    <b v="0"/>
    <b v="0"/>
    <s v="theater/plays"/>
    <m/>
    <x v="3"/>
    <x v="3"/>
  </r>
  <r>
    <n v="303"/>
    <s v="Guerrero, Flores and Jenkins"/>
    <s v="Networked optimal architecture"/>
    <n v="3400"/>
    <x v="300"/>
    <n v="0.82617647058823529"/>
    <x v="0"/>
    <n v="32"/>
    <x v="1"/>
    <s v="USD"/>
    <n v="1452146400"/>
    <n v="1452578400"/>
    <b v="0"/>
    <b v="0"/>
    <s v="music/indie rock"/>
    <m/>
    <x v="1"/>
    <x v="7"/>
  </r>
  <r>
    <n v="304"/>
    <s v="Peterson PLC"/>
    <s v="User-friendly discrete benchmark"/>
    <n v="2100"/>
    <x v="301"/>
    <n v="5.4614285714285717"/>
    <x v="1"/>
    <n v="142"/>
    <x v="1"/>
    <s v="USD"/>
    <n v="1470546000"/>
    <n v="1474088400"/>
    <b v="0"/>
    <b v="0"/>
    <s v="film &amp; video/documentary"/>
    <m/>
    <x v="4"/>
    <x v="4"/>
  </r>
  <r>
    <n v="305"/>
    <s v="Townsend Ltd"/>
    <s v="Grass-roots actuating policy"/>
    <n v="2800"/>
    <x v="302"/>
    <n v="2.8621428571428571"/>
    <x v="1"/>
    <n v="85"/>
    <x v="1"/>
    <s v="USD"/>
    <n v="1458363600"/>
    <n v="1461906000"/>
    <b v="0"/>
    <b v="0"/>
    <s v="theater/plays"/>
    <m/>
    <x v="3"/>
    <x v="3"/>
  </r>
  <r>
    <n v="306"/>
    <s v="Rush, Reed and Hall"/>
    <s v="Enterprise-wide 3rdgeneration knowledge user"/>
    <n v="6500"/>
    <x v="303"/>
    <n v="7.9076923076923072E-2"/>
    <x v="0"/>
    <n v="7"/>
    <x v="1"/>
    <s v="USD"/>
    <n v="1500008400"/>
    <n v="1500267600"/>
    <b v="0"/>
    <b v="1"/>
    <s v="theater/plays"/>
    <m/>
    <x v="3"/>
    <x v="3"/>
  </r>
  <r>
    <n v="307"/>
    <s v="Salazar-Dodson"/>
    <s v="Face-to-face zero tolerance moderator"/>
    <n v="32900"/>
    <x v="304"/>
    <n v="1.3213677811550153"/>
    <x v="1"/>
    <n v="659"/>
    <x v="3"/>
    <s v="DKK"/>
    <n v="1338958800"/>
    <n v="1340686800"/>
    <b v="0"/>
    <b v="1"/>
    <s v="publishing/fiction"/>
    <m/>
    <x v="5"/>
    <x v="13"/>
  </r>
  <r>
    <n v="308"/>
    <s v="Davis Ltd"/>
    <s v="Grass-roots optimizing projection"/>
    <n v="118200"/>
    <x v="305"/>
    <n v="0.74077834179357027"/>
    <x v="0"/>
    <n v="803"/>
    <x v="1"/>
    <s v="USD"/>
    <n v="1303102800"/>
    <n v="1303189200"/>
    <b v="0"/>
    <b v="0"/>
    <s v="theater/plays"/>
    <m/>
    <x v="3"/>
    <x v="3"/>
  </r>
  <r>
    <n v="309"/>
    <s v="Harris-Perry"/>
    <s v="User-centric 6thgeneration attitude"/>
    <n v="4100"/>
    <x v="306"/>
    <n v="0.75292682926829269"/>
    <x v="3"/>
    <n v="75"/>
    <x v="1"/>
    <s v="USD"/>
    <n v="1316581200"/>
    <n v="1318309200"/>
    <b v="0"/>
    <b v="1"/>
    <s v="music/indie rock"/>
    <m/>
    <x v="1"/>
    <x v="7"/>
  </r>
  <r>
    <n v="310"/>
    <s v="Velazquez, Hunt and Ortiz"/>
    <s v="Switchable zero tolerance website"/>
    <n v="7800"/>
    <x v="307"/>
    <n v="0.20333333333333334"/>
    <x v="0"/>
    <n v="16"/>
    <x v="1"/>
    <s v="USD"/>
    <n v="1270789200"/>
    <n v="1272171600"/>
    <b v="0"/>
    <b v="0"/>
    <s v="games/video games"/>
    <m/>
    <x v="6"/>
    <x v="11"/>
  </r>
  <r>
    <n v="311"/>
    <s v="Flores PLC"/>
    <s v="Focused real-time help-desk"/>
    <n v="6300"/>
    <x v="308"/>
    <n v="2.0336507936507937"/>
    <x v="1"/>
    <n v="121"/>
    <x v="1"/>
    <s v="USD"/>
    <n v="1297836000"/>
    <n v="1298872800"/>
    <b v="0"/>
    <b v="0"/>
    <s v="theater/plays"/>
    <m/>
    <x v="3"/>
    <x v="3"/>
  </r>
  <r>
    <n v="312"/>
    <s v="Martinez LLC"/>
    <s v="Robust impactful approach"/>
    <n v="59100"/>
    <x v="309"/>
    <n v="3.1022842639593908"/>
    <x v="1"/>
    <n v="3742"/>
    <x v="1"/>
    <s v="USD"/>
    <n v="1382677200"/>
    <n v="1383282000"/>
    <b v="0"/>
    <b v="0"/>
    <s v="theater/plays"/>
    <m/>
    <x v="3"/>
    <x v="3"/>
  </r>
  <r>
    <n v="313"/>
    <s v="Miller-Irwin"/>
    <s v="Secured maximized policy"/>
    <n v="2200"/>
    <x v="310"/>
    <n v="3.9531818181818181"/>
    <x v="1"/>
    <n v="223"/>
    <x v="1"/>
    <s v="USD"/>
    <n v="1330322400"/>
    <n v="1330495200"/>
    <b v="0"/>
    <b v="0"/>
    <s v="music/rock"/>
    <m/>
    <x v="1"/>
    <x v="1"/>
  </r>
  <r>
    <n v="314"/>
    <s v="Sanchez-Morgan"/>
    <s v="Realigned upward-trending strategy"/>
    <n v="1400"/>
    <x v="311"/>
    <n v="2.9471428571428571"/>
    <x v="1"/>
    <n v="133"/>
    <x v="1"/>
    <s v="USD"/>
    <n v="1552366800"/>
    <n v="1552798800"/>
    <b v="0"/>
    <b v="1"/>
    <s v="film &amp; video/documentary"/>
    <m/>
    <x v="4"/>
    <x v="4"/>
  </r>
  <r>
    <n v="315"/>
    <s v="Lopez, Adams and Johnson"/>
    <s v="Open-source interactive knowledge user"/>
    <n v="9500"/>
    <x v="312"/>
    <n v="0.33894736842105261"/>
    <x v="0"/>
    <n v="31"/>
    <x v="1"/>
    <s v="USD"/>
    <n v="1400907600"/>
    <n v="1403413200"/>
    <b v="0"/>
    <b v="0"/>
    <s v="theater/plays"/>
    <m/>
    <x v="3"/>
    <x v="3"/>
  </r>
  <r>
    <n v="316"/>
    <s v="Martin-Marshall"/>
    <s v="Configurable demand-driven matrix"/>
    <n v="9600"/>
    <x v="313"/>
    <n v="0.66677083333333331"/>
    <x v="0"/>
    <n v="108"/>
    <x v="6"/>
    <s v="EUR"/>
    <n v="1574143200"/>
    <n v="1574229600"/>
    <b v="0"/>
    <b v="1"/>
    <s v="food/food trucks"/>
    <m/>
    <x v="0"/>
    <x v="0"/>
  </r>
  <r>
    <n v="317"/>
    <s v="Summers PLC"/>
    <s v="Cross-group coherent hierarchy"/>
    <n v="6600"/>
    <x v="314"/>
    <n v="0.19227272727272726"/>
    <x v="0"/>
    <n v="30"/>
    <x v="1"/>
    <s v="USD"/>
    <n v="1494738000"/>
    <n v="1495861200"/>
    <b v="0"/>
    <b v="0"/>
    <s v="theater/plays"/>
    <m/>
    <x v="3"/>
    <x v="3"/>
  </r>
  <r>
    <n v="318"/>
    <s v="Young, Hart and Ryan"/>
    <s v="Decentralized demand-driven open system"/>
    <n v="5700"/>
    <x v="315"/>
    <n v="0.15842105263157893"/>
    <x v="0"/>
    <n v="17"/>
    <x v="1"/>
    <s v="USD"/>
    <n v="1392357600"/>
    <n v="1392530400"/>
    <b v="0"/>
    <b v="0"/>
    <s v="music/rock"/>
    <m/>
    <x v="1"/>
    <x v="1"/>
  </r>
  <r>
    <n v="319"/>
    <s v="Mills Group"/>
    <s v="Advanced empowering matrix"/>
    <n v="8400"/>
    <x v="316"/>
    <n v="0.38702380952380955"/>
    <x v="3"/>
    <n v="64"/>
    <x v="1"/>
    <s v="USD"/>
    <n v="1281589200"/>
    <n v="1283662800"/>
    <b v="0"/>
    <b v="0"/>
    <s v="technology/web"/>
    <m/>
    <x v="2"/>
    <x v="2"/>
  </r>
  <r>
    <n v="320"/>
    <s v="Sandoval-Powell"/>
    <s v="Phased holistic implementation"/>
    <n v="84400"/>
    <x v="317"/>
    <n v="9.5876777251184833E-2"/>
    <x v="0"/>
    <n v="80"/>
    <x v="1"/>
    <s v="USD"/>
    <n v="1305003600"/>
    <n v="1305781200"/>
    <b v="0"/>
    <b v="0"/>
    <s v="publishing/fiction"/>
    <m/>
    <x v="5"/>
    <x v="13"/>
  </r>
  <r>
    <n v="321"/>
    <s v="Mills, Frazier and Perez"/>
    <s v="Proactive attitude-oriented knowledge user"/>
    <n v="170400"/>
    <x v="318"/>
    <n v="0.94144366197183094"/>
    <x v="0"/>
    <n v="2468"/>
    <x v="1"/>
    <s v="USD"/>
    <n v="1301634000"/>
    <n v="1302325200"/>
    <b v="0"/>
    <b v="0"/>
    <s v="film &amp; video/shorts"/>
    <m/>
    <x v="4"/>
    <x v="12"/>
  </r>
  <r>
    <n v="322"/>
    <s v="Hebert Group"/>
    <s v="Visionary asymmetric Graphical User Interface"/>
    <n v="117900"/>
    <x v="319"/>
    <n v="1.6656234096692113"/>
    <x v="1"/>
    <n v="5168"/>
    <x v="1"/>
    <s v="USD"/>
    <n v="1290664800"/>
    <n v="1291788000"/>
    <b v="0"/>
    <b v="0"/>
    <s v="theater/plays"/>
    <m/>
    <x v="3"/>
    <x v="3"/>
  </r>
  <r>
    <n v="323"/>
    <s v="Cole, Smith and Wood"/>
    <s v="Integrated zero-defect help-desk"/>
    <n v="8900"/>
    <x v="320"/>
    <n v="0.24134831460674158"/>
    <x v="0"/>
    <n v="26"/>
    <x v="4"/>
    <s v="GBP"/>
    <n v="1395896400"/>
    <n v="1396069200"/>
    <b v="0"/>
    <b v="0"/>
    <s v="film &amp; video/documentary"/>
    <m/>
    <x v="4"/>
    <x v="4"/>
  </r>
  <r>
    <n v="324"/>
    <s v="Harris, Hall and Harris"/>
    <s v="Inverse analyzing matrices"/>
    <n v="7100"/>
    <x v="321"/>
    <n v="1.6405633802816901"/>
    <x v="1"/>
    <n v="307"/>
    <x v="1"/>
    <s v="USD"/>
    <n v="1434862800"/>
    <n v="1435899600"/>
    <b v="0"/>
    <b v="1"/>
    <s v="theater/plays"/>
    <m/>
    <x v="3"/>
    <x v="3"/>
  </r>
  <r>
    <n v="325"/>
    <s v="Saunders Group"/>
    <s v="Programmable systemic implementation"/>
    <n v="6500"/>
    <x v="322"/>
    <n v="0.90723076923076929"/>
    <x v="0"/>
    <n v="73"/>
    <x v="1"/>
    <s v="USD"/>
    <n v="1529125200"/>
    <n v="1531112400"/>
    <b v="0"/>
    <b v="1"/>
    <s v="theater/plays"/>
    <m/>
    <x v="3"/>
    <x v="3"/>
  </r>
  <r>
    <n v="326"/>
    <s v="Pham, Avila and Nash"/>
    <s v="Multi-channeled next generation architecture"/>
    <n v="7200"/>
    <x v="323"/>
    <n v="0.46194444444444444"/>
    <x v="0"/>
    <n v="128"/>
    <x v="1"/>
    <s v="USD"/>
    <n v="1451109600"/>
    <n v="1451628000"/>
    <b v="0"/>
    <b v="0"/>
    <s v="film &amp; video/animation"/>
    <m/>
    <x v="4"/>
    <x v="10"/>
  </r>
  <r>
    <n v="327"/>
    <s v="Patterson, Salinas and Lucas"/>
    <s v="Digitized 3rdgeneration encoding"/>
    <n v="2600"/>
    <x v="324"/>
    <n v="0.38538461538461538"/>
    <x v="0"/>
    <n v="33"/>
    <x v="1"/>
    <s v="USD"/>
    <n v="1566968400"/>
    <n v="1567314000"/>
    <b v="0"/>
    <b v="1"/>
    <s v="theater/plays"/>
    <m/>
    <x v="3"/>
    <x v="3"/>
  </r>
  <r>
    <n v="328"/>
    <s v="Young PLC"/>
    <s v="Innovative well-modulated functionalities"/>
    <n v="98700"/>
    <x v="325"/>
    <n v="1.3356231003039514"/>
    <x v="1"/>
    <n v="2441"/>
    <x v="1"/>
    <s v="USD"/>
    <n v="1543557600"/>
    <n v="1544508000"/>
    <b v="0"/>
    <b v="0"/>
    <s v="music/rock"/>
    <m/>
    <x v="1"/>
    <x v="1"/>
  </r>
  <r>
    <n v="329"/>
    <s v="Willis and Sons"/>
    <s v="Fundamental incremental database"/>
    <n v="93800"/>
    <x v="326"/>
    <n v="0.22896588486140726"/>
    <x v="2"/>
    <n v="211"/>
    <x v="1"/>
    <s v="USD"/>
    <n v="1481522400"/>
    <n v="1482472800"/>
    <b v="0"/>
    <b v="0"/>
    <s v="games/video games"/>
    <m/>
    <x v="6"/>
    <x v="11"/>
  </r>
  <r>
    <n v="330"/>
    <s v="Thompson-Bates"/>
    <s v="Expanded encompassing open architecture"/>
    <n v="33700"/>
    <x v="327"/>
    <n v="1.8495548961424333"/>
    <x v="1"/>
    <n v="1385"/>
    <x v="4"/>
    <s v="GBP"/>
    <n v="1512712800"/>
    <n v="1512799200"/>
    <b v="0"/>
    <b v="0"/>
    <s v="film &amp; video/documentary"/>
    <m/>
    <x v="4"/>
    <x v="4"/>
  </r>
  <r>
    <n v="331"/>
    <s v="Rose-Silva"/>
    <s v="Intuitive static portal"/>
    <n v="3300"/>
    <x v="328"/>
    <n v="4.4372727272727275"/>
    <x v="1"/>
    <n v="190"/>
    <x v="1"/>
    <s v="USD"/>
    <n v="1324274400"/>
    <n v="1324360800"/>
    <b v="0"/>
    <b v="0"/>
    <s v="food/food trucks"/>
    <m/>
    <x v="0"/>
    <x v="0"/>
  </r>
  <r>
    <n v="332"/>
    <s v="Pacheco, Johnson and Torres"/>
    <s v="Optional bandwidth-monitored definition"/>
    <n v="20700"/>
    <x v="329"/>
    <n v="1.999806763285024"/>
    <x v="1"/>
    <n v="470"/>
    <x v="1"/>
    <s v="USD"/>
    <n v="1364446800"/>
    <n v="1364533200"/>
    <b v="0"/>
    <b v="0"/>
    <s v="technology/wearables"/>
    <m/>
    <x v="2"/>
    <x v="8"/>
  </r>
  <r>
    <n v="333"/>
    <s v="Carlson, Dixon and Jones"/>
    <s v="Persistent well-modulated synergy"/>
    <n v="9600"/>
    <x v="330"/>
    <n v="1.2395833333333333"/>
    <x v="1"/>
    <n v="253"/>
    <x v="1"/>
    <s v="USD"/>
    <n v="1542693600"/>
    <n v="1545112800"/>
    <b v="0"/>
    <b v="0"/>
    <s v="theater/plays"/>
    <m/>
    <x v="3"/>
    <x v="3"/>
  </r>
  <r>
    <n v="334"/>
    <s v="Mcgee Group"/>
    <s v="Assimilated discrete algorithm"/>
    <n v="66200"/>
    <x v="331"/>
    <n v="1.8661329305135952"/>
    <x v="1"/>
    <n v="1113"/>
    <x v="1"/>
    <s v="USD"/>
    <n v="1515564000"/>
    <n v="1516168800"/>
    <b v="0"/>
    <b v="0"/>
    <s v="music/rock"/>
    <m/>
    <x v="1"/>
    <x v="1"/>
  </r>
  <r>
    <n v="335"/>
    <s v="Jordan-Acosta"/>
    <s v="Operative uniform hub"/>
    <n v="173800"/>
    <x v="332"/>
    <n v="1.1428538550057536"/>
    <x v="1"/>
    <n v="2283"/>
    <x v="1"/>
    <s v="USD"/>
    <n v="1573797600"/>
    <n v="1574920800"/>
    <b v="0"/>
    <b v="0"/>
    <s v="music/rock"/>
    <m/>
    <x v="1"/>
    <x v="1"/>
  </r>
  <r>
    <n v="336"/>
    <s v="Nunez Inc"/>
    <s v="Customizable intangible capability"/>
    <n v="70700"/>
    <x v="333"/>
    <n v="0.97032531824611035"/>
    <x v="0"/>
    <n v="1072"/>
    <x v="1"/>
    <s v="USD"/>
    <n v="1292392800"/>
    <n v="1292479200"/>
    <b v="0"/>
    <b v="1"/>
    <s v="music/rock"/>
    <m/>
    <x v="1"/>
    <x v="1"/>
  </r>
  <r>
    <n v="337"/>
    <s v="Hayden Ltd"/>
    <s v="Innovative didactic analyzer"/>
    <n v="94500"/>
    <x v="334"/>
    <n v="1.2281904761904763"/>
    <x v="1"/>
    <n v="1095"/>
    <x v="1"/>
    <s v="USD"/>
    <n v="1573452000"/>
    <n v="1573538400"/>
    <b v="0"/>
    <b v="0"/>
    <s v="theater/plays"/>
    <m/>
    <x v="3"/>
    <x v="3"/>
  </r>
  <r>
    <n v="338"/>
    <s v="Gonzalez-Burton"/>
    <s v="Decentralized intangible encoding"/>
    <n v="69800"/>
    <x v="335"/>
    <n v="1.7914326647564469"/>
    <x v="1"/>
    <n v="1690"/>
    <x v="1"/>
    <s v="USD"/>
    <n v="1317790800"/>
    <n v="1320382800"/>
    <b v="0"/>
    <b v="0"/>
    <s v="theater/plays"/>
    <m/>
    <x v="3"/>
    <x v="3"/>
  </r>
  <r>
    <n v="339"/>
    <s v="Lewis, Taylor and Rivers"/>
    <s v="Front-line transitional algorithm"/>
    <n v="136300"/>
    <x v="336"/>
    <n v="0.79951577402787966"/>
    <x v="3"/>
    <n v="1297"/>
    <x v="0"/>
    <s v="CAD"/>
    <n v="1501650000"/>
    <n v="1502859600"/>
    <b v="0"/>
    <b v="0"/>
    <s v="theater/plays"/>
    <m/>
    <x v="3"/>
    <x v="3"/>
  </r>
  <r>
    <n v="340"/>
    <s v="Butler, Henry and Espinoza"/>
    <s v="Switchable didactic matrices"/>
    <n v="37100"/>
    <x v="337"/>
    <n v="0.94242587601078165"/>
    <x v="0"/>
    <n v="393"/>
    <x v="1"/>
    <s v="USD"/>
    <n v="1323669600"/>
    <n v="1323756000"/>
    <b v="0"/>
    <b v="0"/>
    <s v="photography/photography books"/>
    <m/>
    <x v="7"/>
    <x v="14"/>
  </r>
  <r>
    <n v="341"/>
    <s v="Guzman Group"/>
    <s v="Ameliorated disintermediate utilization"/>
    <n v="114300"/>
    <x v="338"/>
    <n v="0.84669291338582675"/>
    <x v="0"/>
    <n v="1257"/>
    <x v="1"/>
    <s v="USD"/>
    <n v="1440738000"/>
    <n v="1441342800"/>
    <b v="0"/>
    <b v="0"/>
    <s v="music/indie rock"/>
    <m/>
    <x v="1"/>
    <x v="7"/>
  </r>
  <r>
    <n v="342"/>
    <s v="Gibson-Hernandez"/>
    <s v="Visionary foreground middleware"/>
    <n v="47900"/>
    <x v="339"/>
    <n v="0.66521920668058454"/>
    <x v="0"/>
    <n v="328"/>
    <x v="1"/>
    <s v="USD"/>
    <n v="1374296400"/>
    <n v="1375333200"/>
    <b v="0"/>
    <b v="0"/>
    <s v="theater/plays"/>
    <m/>
    <x v="3"/>
    <x v="3"/>
  </r>
  <r>
    <n v="343"/>
    <s v="Spencer-Weber"/>
    <s v="Optional zero-defect task-force"/>
    <n v="9000"/>
    <x v="340"/>
    <n v="0.53922222222222227"/>
    <x v="0"/>
    <n v="147"/>
    <x v="1"/>
    <s v="USD"/>
    <n v="1384840800"/>
    <n v="1389420000"/>
    <b v="0"/>
    <b v="0"/>
    <s v="theater/plays"/>
    <m/>
    <x v="3"/>
    <x v="3"/>
  </r>
  <r>
    <n v="344"/>
    <s v="Berger, Johnson and Marshall"/>
    <s v="Devolved exuding emulation"/>
    <n v="197600"/>
    <x v="341"/>
    <n v="0.41983299595141699"/>
    <x v="0"/>
    <n v="830"/>
    <x v="1"/>
    <s v="USD"/>
    <n v="1516600800"/>
    <n v="1520056800"/>
    <b v="0"/>
    <b v="0"/>
    <s v="games/video games"/>
    <m/>
    <x v="6"/>
    <x v="11"/>
  </r>
  <r>
    <n v="345"/>
    <s v="Taylor, Cisneros and Romero"/>
    <s v="Open-source neutral task-force"/>
    <n v="157600"/>
    <x v="342"/>
    <n v="0.14694796954314721"/>
    <x v="0"/>
    <n v="331"/>
    <x v="4"/>
    <s v="GBP"/>
    <n v="1436418000"/>
    <n v="1436504400"/>
    <b v="0"/>
    <b v="0"/>
    <s v="film &amp; video/drama"/>
    <m/>
    <x v="4"/>
    <x v="6"/>
  </r>
  <r>
    <n v="346"/>
    <s v="Little-Marsh"/>
    <s v="Virtual attitude-oriented migration"/>
    <n v="8000"/>
    <x v="343"/>
    <n v="0.34475"/>
    <x v="0"/>
    <n v="25"/>
    <x v="1"/>
    <s v="USD"/>
    <n v="1503550800"/>
    <n v="1508302800"/>
    <b v="0"/>
    <b v="1"/>
    <s v="music/indie rock"/>
    <m/>
    <x v="1"/>
    <x v="7"/>
  </r>
  <r>
    <n v="347"/>
    <s v="Petersen and Sons"/>
    <s v="Open-source full-range portal"/>
    <n v="900"/>
    <x v="344"/>
    <n v="14.007777777777777"/>
    <x v="1"/>
    <n v="191"/>
    <x v="1"/>
    <s v="USD"/>
    <n v="1423634400"/>
    <n v="1425708000"/>
    <b v="0"/>
    <b v="0"/>
    <s v="technology/web"/>
    <m/>
    <x v="2"/>
    <x v="2"/>
  </r>
  <r>
    <n v="348"/>
    <s v="Hensley Ltd"/>
    <s v="Versatile cohesive open system"/>
    <n v="199000"/>
    <x v="345"/>
    <n v="0.71770351758793971"/>
    <x v="0"/>
    <n v="3483"/>
    <x v="1"/>
    <s v="USD"/>
    <n v="1487224800"/>
    <n v="1488348000"/>
    <b v="0"/>
    <b v="0"/>
    <s v="food/food trucks"/>
    <m/>
    <x v="0"/>
    <x v="0"/>
  </r>
  <r>
    <n v="349"/>
    <s v="Navarro and Sons"/>
    <s v="Multi-layered bottom-line frame"/>
    <n v="180800"/>
    <x v="346"/>
    <n v="0.53074115044247783"/>
    <x v="0"/>
    <n v="923"/>
    <x v="1"/>
    <s v="USD"/>
    <n v="1500008400"/>
    <n v="1502600400"/>
    <b v="0"/>
    <b v="0"/>
    <s v="theater/plays"/>
    <m/>
    <x v="3"/>
    <x v="3"/>
  </r>
  <r>
    <n v="350"/>
    <s v="Shannon Ltd"/>
    <s v="Pre-emptive neutral capacity"/>
    <n v="100"/>
    <x v="297"/>
    <n v="0.05"/>
    <x v="0"/>
    <n v="1"/>
    <x v="1"/>
    <s v="USD"/>
    <n v="1432098000"/>
    <n v="1433653200"/>
    <b v="0"/>
    <b v="1"/>
    <s v="music/jazz"/>
    <m/>
    <x v="1"/>
    <x v="17"/>
  </r>
  <r>
    <n v="351"/>
    <s v="Young LLC"/>
    <s v="Universal maximized methodology"/>
    <n v="74100"/>
    <x v="347"/>
    <n v="1.2770715249662619"/>
    <x v="1"/>
    <n v="2013"/>
    <x v="1"/>
    <s v="USD"/>
    <n v="1440392400"/>
    <n v="1441602000"/>
    <b v="0"/>
    <b v="0"/>
    <s v="music/rock"/>
    <m/>
    <x v="1"/>
    <x v="1"/>
  </r>
  <r>
    <n v="352"/>
    <s v="Adams, Willis and Sanchez"/>
    <s v="Expanded hybrid hardware"/>
    <n v="2800"/>
    <x v="348"/>
    <n v="0.34892857142857142"/>
    <x v="0"/>
    <n v="33"/>
    <x v="0"/>
    <s v="CAD"/>
    <n v="1446876000"/>
    <n v="1447567200"/>
    <b v="0"/>
    <b v="0"/>
    <s v="theater/plays"/>
    <m/>
    <x v="3"/>
    <x v="3"/>
  </r>
  <r>
    <n v="353"/>
    <s v="Mills-Roy"/>
    <s v="Profit-focused multi-tasking access"/>
    <n v="33600"/>
    <x v="349"/>
    <n v="4.105982142857143"/>
    <x v="1"/>
    <n v="1703"/>
    <x v="1"/>
    <s v="USD"/>
    <n v="1562302800"/>
    <n v="1562389200"/>
    <b v="0"/>
    <b v="0"/>
    <s v="theater/plays"/>
    <m/>
    <x v="3"/>
    <x v="3"/>
  </r>
  <r>
    <n v="354"/>
    <s v="Brown Group"/>
    <s v="Profit-focused transitional capability"/>
    <n v="6100"/>
    <x v="350"/>
    <n v="1.2373770491803278"/>
    <x v="1"/>
    <n v="80"/>
    <x v="3"/>
    <s v="DKK"/>
    <n v="1378184400"/>
    <n v="1378789200"/>
    <b v="0"/>
    <b v="0"/>
    <s v="film &amp; video/documentary"/>
    <m/>
    <x v="4"/>
    <x v="4"/>
  </r>
  <r>
    <n v="355"/>
    <s v="Burns-Burnett"/>
    <s v="Front-line scalable definition"/>
    <n v="3800"/>
    <x v="351"/>
    <n v="0.58973684210526311"/>
    <x v="2"/>
    <n v="86"/>
    <x v="1"/>
    <s v="USD"/>
    <n v="1485064800"/>
    <n v="1488520800"/>
    <b v="0"/>
    <b v="0"/>
    <s v="technology/wearables"/>
    <m/>
    <x v="2"/>
    <x v="8"/>
  </r>
  <r>
    <n v="356"/>
    <s v="Glass, Nunez and Mcdonald"/>
    <s v="Open-source systematic protocol"/>
    <n v="9300"/>
    <x v="352"/>
    <n v="0.36892473118279567"/>
    <x v="0"/>
    <n v="40"/>
    <x v="6"/>
    <s v="EUR"/>
    <n v="1326520800"/>
    <n v="1327298400"/>
    <b v="0"/>
    <b v="0"/>
    <s v="theater/plays"/>
    <m/>
    <x v="3"/>
    <x v="3"/>
  </r>
  <r>
    <n v="357"/>
    <s v="Perez, Davis and Wilson"/>
    <s v="Implemented tangible algorithm"/>
    <n v="2300"/>
    <x v="353"/>
    <n v="1.8491304347826087"/>
    <x v="1"/>
    <n v="41"/>
    <x v="1"/>
    <s v="USD"/>
    <n v="1441256400"/>
    <n v="1443416400"/>
    <b v="0"/>
    <b v="0"/>
    <s v="games/video games"/>
    <m/>
    <x v="6"/>
    <x v="11"/>
  </r>
  <r>
    <n v="358"/>
    <s v="Diaz-Garcia"/>
    <s v="Profit-focused 3rdgeneration circuit"/>
    <n v="9700"/>
    <x v="354"/>
    <n v="0.11814432989690722"/>
    <x v="0"/>
    <n v="23"/>
    <x v="0"/>
    <s v="CAD"/>
    <n v="1533877200"/>
    <n v="1534136400"/>
    <b v="1"/>
    <b v="0"/>
    <s v="photography/photography books"/>
    <m/>
    <x v="7"/>
    <x v="14"/>
  </r>
  <r>
    <n v="359"/>
    <s v="Salazar-Moon"/>
    <s v="Compatible needs-based architecture"/>
    <n v="4000"/>
    <x v="355"/>
    <n v="2.9870000000000001"/>
    <x v="1"/>
    <n v="187"/>
    <x v="1"/>
    <s v="USD"/>
    <n v="1314421200"/>
    <n v="1315026000"/>
    <b v="0"/>
    <b v="0"/>
    <s v="film &amp; video/animation"/>
    <m/>
    <x v="4"/>
    <x v="10"/>
  </r>
  <r>
    <n v="360"/>
    <s v="Larsen-Chung"/>
    <s v="Right-sized zero tolerance migration"/>
    <n v="59700"/>
    <x v="356"/>
    <n v="2.2635175879396985"/>
    <x v="1"/>
    <n v="2875"/>
    <x v="4"/>
    <s v="GBP"/>
    <n v="1293861600"/>
    <n v="1295071200"/>
    <b v="0"/>
    <b v="1"/>
    <s v="theater/plays"/>
    <m/>
    <x v="3"/>
    <x v="3"/>
  </r>
  <r>
    <n v="361"/>
    <s v="Anderson and Sons"/>
    <s v="Quality-focused reciprocal structure"/>
    <n v="5500"/>
    <x v="357"/>
    <n v="1.7356363636363636"/>
    <x v="1"/>
    <n v="88"/>
    <x v="1"/>
    <s v="USD"/>
    <n v="1507352400"/>
    <n v="1509426000"/>
    <b v="0"/>
    <b v="0"/>
    <s v="theater/plays"/>
    <m/>
    <x v="3"/>
    <x v="3"/>
  </r>
  <r>
    <n v="362"/>
    <s v="Lawrence Group"/>
    <s v="Automated actuating conglomeration"/>
    <n v="3700"/>
    <x v="358"/>
    <n v="3.7175675675675675"/>
    <x v="1"/>
    <n v="191"/>
    <x v="1"/>
    <s v="USD"/>
    <n v="1296108000"/>
    <n v="1299391200"/>
    <b v="0"/>
    <b v="0"/>
    <s v="music/rock"/>
    <m/>
    <x v="1"/>
    <x v="1"/>
  </r>
  <r>
    <n v="363"/>
    <s v="Gray-Davis"/>
    <s v="Re-contextualized local initiative"/>
    <n v="5200"/>
    <x v="359"/>
    <n v="1.601923076923077"/>
    <x v="1"/>
    <n v="139"/>
    <x v="1"/>
    <s v="USD"/>
    <n v="1324965600"/>
    <n v="1325052000"/>
    <b v="0"/>
    <b v="0"/>
    <s v="music/rock"/>
    <m/>
    <x v="1"/>
    <x v="1"/>
  </r>
  <r>
    <n v="364"/>
    <s v="Ramirez-Myers"/>
    <s v="Switchable intangible definition"/>
    <n v="900"/>
    <x v="360"/>
    <n v="16.163333333333334"/>
    <x v="1"/>
    <n v="186"/>
    <x v="1"/>
    <s v="USD"/>
    <n v="1520229600"/>
    <n v="1522818000"/>
    <b v="0"/>
    <b v="0"/>
    <s v="music/indie rock"/>
    <m/>
    <x v="1"/>
    <x v="7"/>
  </r>
  <r>
    <n v="365"/>
    <s v="Lucas, Hall and Bonilla"/>
    <s v="Networked bottom-line initiative"/>
    <n v="1600"/>
    <x v="361"/>
    <n v="7.3343749999999996"/>
    <x v="1"/>
    <n v="112"/>
    <x v="2"/>
    <s v="AUD"/>
    <n v="1482991200"/>
    <n v="1485324000"/>
    <b v="0"/>
    <b v="0"/>
    <s v="theater/plays"/>
    <m/>
    <x v="3"/>
    <x v="3"/>
  </r>
  <r>
    <n v="366"/>
    <s v="Williams, Perez and Villegas"/>
    <s v="Robust directional system engine"/>
    <n v="1800"/>
    <x v="362"/>
    <n v="5.9211111111111112"/>
    <x v="1"/>
    <n v="101"/>
    <x v="1"/>
    <s v="USD"/>
    <n v="1294034400"/>
    <n v="1294120800"/>
    <b v="0"/>
    <b v="1"/>
    <s v="theater/plays"/>
    <m/>
    <x v="3"/>
    <x v="3"/>
  </r>
  <r>
    <n v="367"/>
    <s v="Brooks, Jones and Ingram"/>
    <s v="Triple-buffered explicit methodology"/>
    <n v="9900"/>
    <x v="363"/>
    <n v="0.18888888888888888"/>
    <x v="0"/>
    <n v="75"/>
    <x v="1"/>
    <s v="USD"/>
    <n v="1413608400"/>
    <n v="1415685600"/>
    <b v="0"/>
    <b v="1"/>
    <s v="theater/plays"/>
    <m/>
    <x v="3"/>
    <x v="3"/>
  </r>
  <r>
    <n v="368"/>
    <s v="Whitaker, Wallace and Daniels"/>
    <s v="Reactive directional capacity"/>
    <n v="5200"/>
    <x v="364"/>
    <n v="2.7680769230769231"/>
    <x v="1"/>
    <n v="206"/>
    <x v="4"/>
    <s v="GBP"/>
    <n v="1286946000"/>
    <n v="1288933200"/>
    <b v="0"/>
    <b v="1"/>
    <s v="film &amp; video/documentary"/>
    <m/>
    <x v="4"/>
    <x v="4"/>
  </r>
  <r>
    <n v="369"/>
    <s v="Smith-Gonzalez"/>
    <s v="Polarized needs-based approach"/>
    <n v="5400"/>
    <x v="365"/>
    <n v="2.730185185185185"/>
    <x v="1"/>
    <n v="154"/>
    <x v="1"/>
    <s v="USD"/>
    <n v="1359871200"/>
    <n v="1363237200"/>
    <b v="0"/>
    <b v="1"/>
    <s v="film &amp; video/television"/>
    <m/>
    <x v="4"/>
    <x v="19"/>
  </r>
  <r>
    <n v="370"/>
    <s v="Skinner PLC"/>
    <s v="Intuitive well-modulated middleware"/>
    <n v="112300"/>
    <x v="366"/>
    <n v="1.593633125556545"/>
    <x v="1"/>
    <n v="5966"/>
    <x v="1"/>
    <s v="USD"/>
    <n v="1555304400"/>
    <n v="1555822800"/>
    <b v="0"/>
    <b v="0"/>
    <s v="theater/plays"/>
    <m/>
    <x v="3"/>
    <x v="3"/>
  </r>
  <r>
    <n v="371"/>
    <s v="Nolan, Smith and Sanchez"/>
    <s v="Multi-channeled logistical matrices"/>
    <n v="189200"/>
    <x v="367"/>
    <n v="0.67869978858350954"/>
    <x v="0"/>
    <n v="2176"/>
    <x v="1"/>
    <s v="USD"/>
    <n v="1423375200"/>
    <n v="1427778000"/>
    <b v="0"/>
    <b v="0"/>
    <s v="theater/plays"/>
    <m/>
    <x v="3"/>
    <x v="3"/>
  </r>
  <r>
    <n v="372"/>
    <s v="Green-Carr"/>
    <s v="Pre-emptive bifurcated artificial intelligence"/>
    <n v="900"/>
    <x v="211"/>
    <n v="15.915555555555555"/>
    <x v="1"/>
    <n v="169"/>
    <x v="1"/>
    <s v="USD"/>
    <n v="1420696800"/>
    <n v="1422424800"/>
    <b v="0"/>
    <b v="1"/>
    <s v="film &amp; video/documentary"/>
    <m/>
    <x v="4"/>
    <x v="4"/>
  </r>
  <r>
    <n v="373"/>
    <s v="Brown-Parker"/>
    <s v="Down-sized coherent toolset"/>
    <n v="22500"/>
    <x v="368"/>
    <n v="7.3018222222222224"/>
    <x v="1"/>
    <n v="2106"/>
    <x v="1"/>
    <s v="USD"/>
    <n v="1502946000"/>
    <n v="1503637200"/>
    <b v="0"/>
    <b v="0"/>
    <s v="theater/plays"/>
    <m/>
    <x v="3"/>
    <x v="3"/>
  </r>
  <r>
    <n v="374"/>
    <s v="Marshall Inc"/>
    <s v="Open-source multi-tasking data-warehouse"/>
    <n v="167400"/>
    <x v="369"/>
    <n v="0.13185782556750297"/>
    <x v="0"/>
    <n v="441"/>
    <x v="1"/>
    <s v="USD"/>
    <n v="1547186400"/>
    <n v="1547618400"/>
    <b v="0"/>
    <b v="1"/>
    <s v="film &amp; video/documentary"/>
    <m/>
    <x v="4"/>
    <x v="4"/>
  </r>
  <r>
    <n v="375"/>
    <s v="Leblanc-Pineda"/>
    <s v="Future-proofed upward-trending contingency"/>
    <n v="2700"/>
    <x v="370"/>
    <n v="0.54777777777777781"/>
    <x v="0"/>
    <n v="25"/>
    <x v="1"/>
    <s v="USD"/>
    <n v="1444971600"/>
    <n v="1449900000"/>
    <b v="0"/>
    <b v="0"/>
    <s v="music/indie rock"/>
    <m/>
    <x v="1"/>
    <x v="7"/>
  </r>
  <r>
    <n v="376"/>
    <s v="Perry PLC"/>
    <s v="Mandatory uniform matrix"/>
    <n v="3400"/>
    <x v="371"/>
    <n v="3.6102941176470589"/>
    <x v="1"/>
    <n v="131"/>
    <x v="1"/>
    <s v="USD"/>
    <n v="1404622800"/>
    <n v="1405141200"/>
    <b v="0"/>
    <b v="0"/>
    <s v="music/rock"/>
    <m/>
    <x v="1"/>
    <x v="1"/>
  </r>
  <r>
    <n v="377"/>
    <s v="Klein, Stark and Livingston"/>
    <s v="Phased methodical initiative"/>
    <n v="49700"/>
    <x v="372"/>
    <n v="0.10257545271629778"/>
    <x v="0"/>
    <n v="127"/>
    <x v="1"/>
    <s v="USD"/>
    <n v="1571720400"/>
    <n v="1572933600"/>
    <b v="0"/>
    <b v="0"/>
    <s v="theater/plays"/>
    <m/>
    <x v="3"/>
    <x v="3"/>
  </r>
  <r>
    <n v="378"/>
    <s v="Fleming-Oliver"/>
    <s v="Managed stable function"/>
    <n v="178200"/>
    <x v="373"/>
    <n v="0.13962962962962963"/>
    <x v="0"/>
    <n v="355"/>
    <x v="1"/>
    <s v="USD"/>
    <n v="1526878800"/>
    <n v="1530162000"/>
    <b v="0"/>
    <b v="0"/>
    <s v="film &amp; video/documentary"/>
    <m/>
    <x v="4"/>
    <x v="4"/>
  </r>
  <r>
    <n v="379"/>
    <s v="Reilly, Aguirre and Johnson"/>
    <s v="Realigned clear-thinking migration"/>
    <n v="7200"/>
    <x v="374"/>
    <n v="0.40444444444444444"/>
    <x v="0"/>
    <n v="44"/>
    <x v="4"/>
    <s v="GBP"/>
    <n v="1319691600"/>
    <n v="1320904800"/>
    <b v="0"/>
    <b v="0"/>
    <s v="theater/plays"/>
    <m/>
    <x v="3"/>
    <x v="3"/>
  </r>
  <r>
    <n v="380"/>
    <s v="Davidson, Wilcox and Lewis"/>
    <s v="Optional clear-thinking process improvement"/>
    <n v="2500"/>
    <x v="375"/>
    <n v="1.6032"/>
    <x v="1"/>
    <n v="84"/>
    <x v="1"/>
    <s v="USD"/>
    <n v="1371963600"/>
    <n v="1372395600"/>
    <b v="0"/>
    <b v="0"/>
    <s v="theater/plays"/>
    <m/>
    <x v="3"/>
    <x v="3"/>
  </r>
  <r>
    <n v="381"/>
    <s v="Michael, Anderson and Vincent"/>
    <s v="Cross-group global moratorium"/>
    <n v="5300"/>
    <x v="376"/>
    <n v="1.8394339622641509"/>
    <x v="1"/>
    <n v="155"/>
    <x v="1"/>
    <s v="USD"/>
    <n v="1433739600"/>
    <n v="1437714000"/>
    <b v="0"/>
    <b v="0"/>
    <s v="theater/plays"/>
    <m/>
    <x v="3"/>
    <x v="3"/>
  </r>
  <r>
    <n v="382"/>
    <s v="King Ltd"/>
    <s v="Visionary systemic process improvement"/>
    <n v="9100"/>
    <x v="377"/>
    <n v="0.63769230769230767"/>
    <x v="0"/>
    <n v="67"/>
    <x v="1"/>
    <s v="USD"/>
    <n v="1508130000"/>
    <n v="1509771600"/>
    <b v="0"/>
    <b v="0"/>
    <s v="photography/photography books"/>
    <m/>
    <x v="7"/>
    <x v="14"/>
  </r>
  <r>
    <n v="383"/>
    <s v="Baker Ltd"/>
    <s v="Progressive intangible flexibility"/>
    <n v="6300"/>
    <x v="378"/>
    <n v="2.2538095238095237"/>
    <x v="1"/>
    <n v="189"/>
    <x v="1"/>
    <s v="USD"/>
    <n v="1550037600"/>
    <n v="1550556000"/>
    <b v="0"/>
    <b v="1"/>
    <s v="food/food trucks"/>
    <m/>
    <x v="0"/>
    <x v="0"/>
  </r>
  <r>
    <n v="384"/>
    <s v="Baker, Collins and Smith"/>
    <s v="Reactive real-time software"/>
    <n v="114400"/>
    <x v="379"/>
    <n v="1.7200961538461539"/>
    <x v="1"/>
    <n v="4799"/>
    <x v="1"/>
    <s v="USD"/>
    <n v="1486706400"/>
    <n v="1489039200"/>
    <b v="1"/>
    <b v="1"/>
    <s v="film &amp; video/documentary"/>
    <m/>
    <x v="4"/>
    <x v="4"/>
  </r>
  <r>
    <n v="385"/>
    <s v="Warren-Harrison"/>
    <s v="Programmable incremental knowledge user"/>
    <n v="38900"/>
    <x v="380"/>
    <n v="1.4616709511568124"/>
    <x v="1"/>
    <n v="1137"/>
    <x v="1"/>
    <s v="USD"/>
    <n v="1553835600"/>
    <n v="1556600400"/>
    <b v="0"/>
    <b v="0"/>
    <s v="publishing/nonfiction"/>
    <m/>
    <x v="5"/>
    <x v="9"/>
  </r>
  <r>
    <n v="386"/>
    <s v="Gardner Group"/>
    <s v="Progressive 5thgeneration customer loyalty"/>
    <n v="135500"/>
    <x v="381"/>
    <n v="0.76423616236162362"/>
    <x v="0"/>
    <n v="1068"/>
    <x v="1"/>
    <s v="USD"/>
    <n v="1277528400"/>
    <n v="1278565200"/>
    <b v="0"/>
    <b v="0"/>
    <s v="theater/plays"/>
    <m/>
    <x v="3"/>
    <x v="3"/>
  </r>
  <r>
    <n v="387"/>
    <s v="Flores-Lambert"/>
    <s v="Triple-buffered logistical frame"/>
    <n v="109000"/>
    <x v="382"/>
    <n v="0.39261467889908258"/>
    <x v="0"/>
    <n v="424"/>
    <x v="1"/>
    <s v="USD"/>
    <n v="1339477200"/>
    <n v="1339909200"/>
    <b v="0"/>
    <b v="0"/>
    <s v="technology/wearables"/>
    <m/>
    <x v="2"/>
    <x v="8"/>
  </r>
  <r>
    <n v="388"/>
    <s v="Cruz Ltd"/>
    <s v="Exclusive dynamic adapter"/>
    <n v="114800"/>
    <x v="383"/>
    <n v="0.11270034843205574"/>
    <x v="3"/>
    <n v="145"/>
    <x v="5"/>
    <s v="CHF"/>
    <n v="1325656800"/>
    <n v="1325829600"/>
    <b v="0"/>
    <b v="0"/>
    <s v="music/indie rock"/>
    <m/>
    <x v="1"/>
    <x v="7"/>
  </r>
  <r>
    <n v="389"/>
    <s v="Knox-Garner"/>
    <s v="Automated systemic hierarchy"/>
    <n v="83000"/>
    <x v="384"/>
    <n v="1.2211084337349398"/>
    <x v="1"/>
    <n v="1152"/>
    <x v="1"/>
    <s v="USD"/>
    <n v="1288242000"/>
    <n v="1290578400"/>
    <b v="0"/>
    <b v="0"/>
    <s v="theater/plays"/>
    <m/>
    <x v="3"/>
    <x v="3"/>
  </r>
  <r>
    <n v="390"/>
    <s v="Davis-Allen"/>
    <s v="Digitized eco-centric core"/>
    <n v="2400"/>
    <x v="385"/>
    <n v="1.8654166666666667"/>
    <x v="1"/>
    <n v="50"/>
    <x v="1"/>
    <s v="USD"/>
    <n v="1379048400"/>
    <n v="1380344400"/>
    <b v="0"/>
    <b v="0"/>
    <s v="photography/photography books"/>
    <m/>
    <x v="7"/>
    <x v="14"/>
  </r>
  <r>
    <n v="391"/>
    <s v="Miller-Patel"/>
    <s v="Mandatory uniform strategy"/>
    <n v="60400"/>
    <x v="386"/>
    <n v="7.27317880794702E-2"/>
    <x v="0"/>
    <n v="151"/>
    <x v="1"/>
    <s v="USD"/>
    <n v="1389679200"/>
    <n v="1389852000"/>
    <b v="0"/>
    <b v="0"/>
    <s v="publishing/nonfiction"/>
    <m/>
    <x v="5"/>
    <x v="9"/>
  </r>
  <r>
    <n v="392"/>
    <s v="Hernandez-Grimes"/>
    <s v="Profit-focused zero administration forecast"/>
    <n v="102900"/>
    <x v="387"/>
    <n v="0.65642371234207963"/>
    <x v="0"/>
    <n v="1608"/>
    <x v="1"/>
    <s v="USD"/>
    <n v="1294293600"/>
    <n v="1294466400"/>
    <b v="0"/>
    <b v="0"/>
    <s v="technology/wearables"/>
    <m/>
    <x v="2"/>
    <x v="8"/>
  </r>
  <r>
    <n v="393"/>
    <s v="Owens, Hall and Gonzalez"/>
    <s v="De-engineered static orchestration"/>
    <n v="62800"/>
    <x v="388"/>
    <n v="2.2896178343949045"/>
    <x v="1"/>
    <n v="3059"/>
    <x v="0"/>
    <s v="CAD"/>
    <n v="1500267600"/>
    <n v="1500354000"/>
    <b v="0"/>
    <b v="0"/>
    <s v="music/jazz"/>
    <m/>
    <x v="1"/>
    <x v="17"/>
  </r>
  <r>
    <n v="394"/>
    <s v="Noble-Bailey"/>
    <s v="Customizable dynamic info-mediaries"/>
    <n v="800"/>
    <x v="389"/>
    <n v="4.6937499999999996"/>
    <x v="1"/>
    <n v="34"/>
    <x v="1"/>
    <s v="USD"/>
    <n v="1375074000"/>
    <n v="1375938000"/>
    <b v="0"/>
    <b v="1"/>
    <s v="film &amp; video/documentary"/>
    <m/>
    <x v="4"/>
    <x v="4"/>
  </r>
  <r>
    <n v="395"/>
    <s v="Taylor PLC"/>
    <s v="Enhanced incremental budgetary management"/>
    <n v="7100"/>
    <x v="390"/>
    <n v="1.3011267605633803"/>
    <x v="1"/>
    <n v="220"/>
    <x v="1"/>
    <s v="USD"/>
    <n v="1323324000"/>
    <n v="1323410400"/>
    <b v="1"/>
    <b v="0"/>
    <s v="theater/plays"/>
    <m/>
    <x v="3"/>
    <x v="3"/>
  </r>
  <r>
    <n v="396"/>
    <s v="Holmes PLC"/>
    <s v="Digitized local info-mediaries"/>
    <n v="46100"/>
    <x v="391"/>
    <n v="1.6705422993492407"/>
    <x v="1"/>
    <n v="1604"/>
    <x v="2"/>
    <s v="AUD"/>
    <n v="1538715600"/>
    <n v="1539406800"/>
    <b v="0"/>
    <b v="0"/>
    <s v="film &amp; video/drama"/>
    <m/>
    <x v="4"/>
    <x v="6"/>
  </r>
  <r>
    <n v="397"/>
    <s v="Jones-Martin"/>
    <s v="Virtual systematic monitoring"/>
    <n v="8100"/>
    <x v="392"/>
    <n v="1.738641975308642"/>
    <x v="1"/>
    <n v="454"/>
    <x v="1"/>
    <s v="USD"/>
    <n v="1369285200"/>
    <n v="1369803600"/>
    <b v="0"/>
    <b v="0"/>
    <s v="music/rock"/>
    <m/>
    <x v="1"/>
    <x v="1"/>
  </r>
  <r>
    <n v="398"/>
    <s v="Myers LLC"/>
    <s v="Reactive bottom-line open architecture"/>
    <n v="1700"/>
    <x v="393"/>
    <n v="7.1776470588235295"/>
    <x v="1"/>
    <n v="123"/>
    <x v="6"/>
    <s v="EUR"/>
    <n v="1525755600"/>
    <n v="1525928400"/>
    <b v="0"/>
    <b v="1"/>
    <s v="film &amp; video/animation"/>
    <m/>
    <x v="4"/>
    <x v="10"/>
  </r>
  <r>
    <n v="399"/>
    <s v="Acosta, Mullins and Morris"/>
    <s v="Pre-emptive interactive model"/>
    <n v="97300"/>
    <x v="394"/>
    <n v="0.63850976361767731"/>
    <x v="0"/>
    <n v="941"/>
    <x v="1"/>
    <s v="USD"/>
    <n v="1296626400"/>
    <n v="1297231200"/>
    <b v="0"/>
    <b v="0"/>
    <s v="music/indie rock"/>
    <m/>
    <x v="1"/>
    <x v="7"/>
  </r>
  <r>
    <n v="400"/>
    <s v="Bell PLC"/>
    <s v="Ergonomic eco-centric open architecture"/>
    <n v="100"/>
    <x v="50"/>
    <n v="0.02"/>
    <x v="0"/>
    <n v="1"/>
    <x v="1"/>
    <s v="USD"/>
    <n v="1376629200"/>
    <n v="1378530000"/>
    <b v="0"/>
    <b v="1"/>
    <s v="photography/photography books"/>
    <m/>
    <x v="7"/>
    <x v="14"/>
  </r>
  <r>
    <n v="401"/>
    <s v="Smith-Schmidt"/>
    <s v="Inverse radical hierarchy"/>
    <n v="900"/>
    <x v="395"/>
    <n v="15.302222222222222"/>
    <x v="1"/>
    <n v="299"/>
    <x v="1"/>
    <s v="USD"/>
    <n v="1572152400"/>
    <n v="1572152400"/>
    <b v="0"/>
    <b v="0"/>
    <s v="theater/plays"/>
    <m/>
    <x v="3"/>
    <x v="3"/>
  </r>
  <r>
    <n v="402"/>
    <s v="Ruiz, Richardson and Cole"/>
    <s v="Team-oriented static interface"/>
    <n v="7300"/>
    <x v="396"/>
    <n v="0.40356164383561643"/>
    <x v="0"/>
    <n v="40"/>
    <x v="1"/>
    <s v="USD"/>
    <n v="1325829600"/>
    <n v="1329890400"/>
    <b v="0"/>
    <b v="1"/>
    <s v="film &amp; video/shorts"/>
    <m/>
    <x v="4"/>
    <x v="12"/>
  </r>
  <r>
    <n v="403"/>
    <s v="Leonard-Mcclain"/>
    <s v="Virtual foreground throughput"/>
    <n v="195800"/>
    <x v="397"/>
    <n v="0.86220633299284988"/>
    <x v="0"/>
    <n v="3015"/>
    <x v="0"/>
    <s v="CAD"/>
    <n v="1273640400"/>
    <n v="1276750800"/>
    <b v="0"/>
    <b v="1"/>
    <s v="theater/plays"/>
    <m/>
    <x v="3"/>
    <x v="3"/>
  </r>
  <r>
    <n v="404"/>
    <s v="Bailey-Boyer"/>
    <s v="Visionary exuding Internet solution"/>
    <n v="48900"/>
    <x v="398"/>
    <n v="3.1558486707566464"/>
    <x v="1"/>
    <n v="2237"/>
    <x v="1"/>
    <s v="USD"/>
    <n v="1510639200"/>
    <n v="1510898400"/>
    <b v="0"/>
    <b v="0"/>
    <s v="theater/plays"/>
    <m/>
    <x v="3"/>
    <x v="3"/>
  </r>
  <r>
    <n v="405"/>
    <s v="Lee LLC"/>
    <s v="Synchronized secondary analyzer"/>
    <n v="29600"/>
    <x v="399"/>
    <n v="0.89618243243243245"/>
    <x v="0"/>
    <n v="435"/>
    <x v="1"/>
    <s v="USD"/>
    <n v="1528088400"/>
    <n v="1532408400"/>
    <b v="0"/>
    <b v="0"/>
    <s v="theater/plays"/>
    <m/>
    <x v="3"/>
    <x v="3"/>
  </r>
  <r>
    <n v="406"/>
    <s v="Lyons Inc"/>
    <s v="Balanced attitude-oriented parallelism"/>
    <n v="39300"/>
    <x v="400"/>
    <n v="1.8214503816793892"/>
    <x v="1"/>
    <n v="645"/>
    <x v="1"/>
    <s v="USD"/>
    <n v="1359525600"/>
    <n v="1360562400"/>
    <b v="1"/>
    <b v="0"/>
    <s v="film &amp; video/documentary"/>
    <m/>
    <x v="4"/>
    <x v="4"/>
  </r>
  <r>
    <n v="407"/>
    <s v="Herrera-Wilson"/>
    <s v="Organized bandwidth-monitored core"/>
    <n v="3400"/>
    <x v="401"/>
    <n v="3.5588235294117645"/>
    <x v="1"/>
    <n v="484"/>
    <x v="3"/>
    <s v="DKK"/>
    <n v="1570942800"/>
    <n v="1571547600"/>
    <b v="0"/>
    <b v="0"/>
    <s v="theater/plays"/>
    <m/>
    <x v="3"/>
    <x v="3"/>
  </r>
  <r>
    <n v="408"/>
    <s v="Mahoney, Adams and Lucas"/>
    <s v="Cloned leadingedge utilization"/>
    <n v="9200"/>
    <x v="402"/>
    <n v="1.3183695652173912"/>
    <x v="1"/>
    <n v="154"/>
    <x v="0"/>
    <s v="CAD"/>
    <n v="1466398800"/>
    <n v="1468126800"/>
    <b v="0"/>
    <b v="0"/>
    <s v="film &amp; video/documentary"/>
    <m/>
    <x v="4"/>
    <x v="4"/>
  </r>
  <r>
    <n v="409"/>
    <s v="Stewart LLC"/>
    <s v="Secured asymmetric projection"/>
    <n v="135600"/>
    <x v="403"/>
    <n v="0.46315634218289087"/>
    <x v="0"/>
    <n v="714"/>
    <x v="1"/>
    <s v="USD"/>
    <n v="1492491600"/>
    <n v="1492837200"/>
    <b v="0"/>
    <b v="0"/>
    <s v="music/rock"/>
    <m/>
    <x v="1"/>
    <x v="1"/>
  </r>
  <r>
    <n v="410"/>
    <s v="Mcmillan Group"/>
    <s v="Advanced cohesive Graphic Interface"/>
    <n v="153700"/>
    <x v="404"/>
    <n v="0.36132726089785294"/>
    <x v="2"/>
    <n v="1111"/>
    <x v="1"/>
    <s v="USD"/>
    <n v="1430197200"/>
    <n v="1430197200"/>
    <b v="0"/>
    <b v="0"/>
    <s v="games/mobile games"/>
    <m/>
    <x v="6"/>
    <x v="20"/>
  </r>
  <r>
    <n v="411"/>
    <s v="Beck, Thompson and Martinez"/>
    <s v="Down-sized maximized function"/>
    <n v="7800"/>
    <x v="405"/>
    <n v="1.0462820512820512"/>
    <x v="1"/>
    <n v="82"/>
    <x v="1"/>
    <s v="USD"/>
    <n v="1496034000"/>
    <n v="1496206800"/>
    <b v="0"/>
    <b v="0"/>
    <s v="theater/plays"/>
    <m/>
    <x v="3"/>
    <x v="3"/>
  </r>
  <r>
    <n v="412"/>
    <s v="Rodriguez-Scott"/>
    <s v="Realigned zero tolerance software"/>
    <n v="2100"/>
    <x v="406"/>
    <n v="6.6885714285714286"/>
    <x v="1"/>
    <n v="134"/>
    <x v="1"/>
    <s v="USD"/>
    <n v="1388728800"/>
    <n v="1389592800"/>
    <b v="0"/>
    <b v="0"/>
    <s v="publishing/fiction"/>
    <m/>
    <x v="5"/>
    <x v="13"/>
  </r>
  <r>
    <n v="413"/>
    <s v="Rush-Bowers"/>
    <s v="Persevering analyzing extranet"/>
    <n v="189500"/>
    <x v="407"/>
    <n v="0.62072823218997364"/>
    <x v="2"/>
    <n v="1089"/>
    <x v="1"/>
    <s v="USD"/>
    <n v="1543298400"/>
    <n v="1545631200"/>
    <b v="0"/>
    <b v="0"/>
    <s v="film &amp; video/animation"/>
    <m/>
    <x v="4"/>
    <x v="10"/>
  </r>
  <r>
    <n v="414"/>
    <s v="Davis and Sons"/>
    <s v="Innovative human-resource migration"/>
    <n v="188200"/>
    <x v="408"/>
    <n v="0.84699787460148779"/>
    <x v="0"/>
    <n v="5497"/>
    <x v="1"/>
    <s v="USD"/>
    <n v="1271739600"/>
    <n v="1272430800"/>
    <b v="0"/>
    <b v="1"/>
    <s v="food/food trucks"/>
    <m/>
    <x v="0"/>
    <x v="0"/>
  </r>
  <r>
    <n v="415"/>
    <s v="Anderson-Pham"/>
    <s v="Intuitive needs-based monitoring"/>
    <n v="113500"/>
    <x v="409"/>
    <n v="0.11059030837004405"/>
    <x v="0"/>
    <n v="418"/>
    <x v="1"/>
    <s v="USD"/>
    <n v="1326434400"/>
    <n v="1327903200"/>
    <b v="0"/>
    <b v="0"/>
    <s v="theater/plays"/>
    <m/>
    <x v="3"/>
    <x v="3"/>
  </r>
  <r>
    <n v="416"/>
    <s v="Stewart-Coleman"/>
    <s v="Customer-focused disintermediate toolset"/>
    <n v="134600"/>
    <x v="410"/>
    <n v="0.43838781575037145"/>
    <x v="0"/>
    <n v="1439"/>
    <x v="1"/>
    <s v="USD"/>
    <n v="1295244000"/>
    <n v="1296021600"/>
    <b v="0"/>
    <b v="1"/>
    <s v="film &amp; video/documentary"/>
    <m/>
    <x v="4"/>
    <x v="4"/>
  </r>
  <r>
    <n v="417"/>
    <s v="Bradshaw, Smith and Ryan"/>
    <s v="Upgradable 24/7 emulation"/>
    <n v="1700"/>
    <x v="411"/>
    <n v="0.55470588235294116"/>
    <x v="0"/>
    <n v="15"/>
    <x v="1"/>
    <s v="USD"/>
    <n v="1541221200"/>
    <n v="1543298400"/>
    <b v="0"/>
    <b v="0"/>
    <s v="theater/plays"/>
    <m/>
    <x v="3"/>
    <x v="3"/>
  </r>
  <r>
    <n v="418"/>
    <s v="Jackson PLC"/>
    <s v="Quality-focused client-server core"/>
    <n v="163700"/>
    <x v="412"/>
    <n v="0.57399511301160655"/>
    <x v="0"/>
    <n v="1999"/>
    <x v="0"/>
    <s v="CAD"/>
    <n v="1336280400"/>
    <n v="1336366800"/>
    <b v="0"/>
    <b v="0"/>
    <s v="film &amp; video/documentary"/>
    <m/>
    <x v="4"/>
    <x v="4"/>
  </r>
  <r>
    <n v="419"/>
    <s v="Ware-Arias"/>
    <s v="Upgradable maximized protocol"/>
    <n v="113800"/>
    <x v="413"/>
    <n v="1.2343497363796134"/>
    <x v="1"/>
    <n v="5203"/>
    <x v="1"/>
    <s v="USD"/>
    <n v="1324533600"/>
    <n v="1325052000"/>
    <b v="0"/>
    <b v="0"/>
    <s v="technology/web"/>
    <m/>
    <x v="2"/>
    <x v="2"/>
  </r>
  <r>
    <n v="420"/>
    <s v="Blair, Reyes and Woods"/>
    <s v="Cross-platform interactive synergy"/>
    <n v="5000"/>
    <x v="414"/>
    <n v="1.2846"/>
    <x v="1"/>
    <n v="94"/>
    <x v="1"/>
    <s v="USD"/>
    <n v="1498366800"/>
    <n v="1499576400"/>
    <b v="0"/>
    <b v="0"/>
    <s v="theater/plays"/>
    <m/>
    <x v="3"/>
    <x v="3"/>
  </r>
  <r>
    <n v="421"/>
    <s v="Thomas-Lopez"/>
    <s v="User-centric fault-tolerant archive"/>
    <n v="9400"/>
    <x v="415"/>
    <n v="0.63989361702127656"/>
    <x v="0"/>
    <n v="118"/>
    <x v="1"/>
    <s v="USD"/>
    <n v="1498712400"/>
    <n v="1501304400"/>
    <b v="0"/>
    <b v="1"/>
    <s v="technology/wearables"/>
    <m/>
    <x v="2"/>
    <x v="8"/>
  </r>
  <r>
    <n v="422"/>
    <s v="Brown, Davies and Pacheco"/>
    <s v="Reverse-engineered regional knowledge user"/>
    <n v="8700"/>
    <x v="416"/>
    <n v="1.2729885057471264"/>
    <x v="1"/>
    <n v="205"/>
    <x v="1"/>
    <s v="USD"/>
    <n v="1271480400"/>
    <n v="1273208400"/>
    <b v="0"/>
    <b v="1"/>
    <s v="theater/plays"/>
    <m/>
    <x v="3"/>
    <x v="3"/>
  </r>
  <r>
    <n v="423"/>
    <s v="Jones-Riddle"/>
    <s v="Self-enabling real-time definition"/>
    <n v="147800"/>
    <x v="417"/>
    <n v="0.10638024357239513"/>
    <x v="0"/>
    <n v="162"/>
    <x v="1"/>
    <s v="USD"/>
    <n v="1316667600"/>
    <n v="1316840400"/>
    <b v="0"/>
    <b v="1"/>
    <s v="food/food trucks"/>
    <m/>
    <x v="0"/>
    <x v="0"/>
  </r>
  <r>
    <n v="424"/>
    <s v="Schmidt-Gomez"/>
    <s v="User-centric impactful projection"/>
    <n v="5100"/>
    <x v="418"/>
    <n v="0.40470588235294119"/>
    <x v="0"/>
    <n v="83"/>
    <x v="1"/>
    <s v="USD"/>
    <n v="1524027600"/>
    <n v="1524546000"/>
    <b v="0"/>
    <b v="0"/>
    <s v="music/indie rock"/>
    <m/>
    <x v="1"/>
    <x v="7"/>
  </r>
  <r>
    <n v="425"/>
    <s v="Sullivan, Davis and Booth"/>
    <s v="Vision-oriented actuating hardware"/>
    <n v="2700"/>
    <x v="419"/>
    <n v="2.8766666666666665"/>
    <x v="1"/>
    <n v="92"/>
    <x v="1"/>
    <s v="USD"/>
    <n v="1438059600"/>
    <n v="1438578000"/>
    <b v="0"/>
    <b v="0"/>
    <s v="photography/photography books"/>
    <m/>
    <x v="7"/>
    <x v="14"/>
  </r>
  <r>
    <n v="426"/>
    <s v="Edwards-Kane"/>
    <s v="Virtual leadingedge framework"/>
    <n v="1800"/>
    <x v="420"/>
    <n v="5.7294444444444448"/>
    <x v="1"/>
    <n v="219"/>
    <x v="1"/>
    <s v="USD"/>
    <n v="1361944800"/>
    <n v="1362549600"/>
    <b v="0"/>
    <b v="0"/>
    <s v="theater/plays"/>
    <m/>
    <x v="3"/>
    <x v="3"/>
  </r>
  <r>
    <n v="427"/>
    <s v="Hicks, Wall and Webb"/>
    <s v="Managed discrete framework"/>
    <n v="174500"/>
    <x v="421"/>
    <n v="1.1290429799426933"/>
    <x v="1"/>
    <n v="2526"/>
    <x v="1"/>
    <s v="USD"/>
    <n v="1410584400"/>
    <n v="1413349200"/>
    <b v="0"/>
    <b v="1"/>
    <s v="theater/plays"/>
    <m/>
    <x v="3"/>
    <x v="3"/>
  </r>
  <r>
    <n v="428"/>
    <s v="Mayer-Richmond"/>
    <s v="Progressive zero-defect capability"/>
    <n v="101400"/>
    <x v="422"/>
    <n v="0.46387573964497042"/>
    <x v="0"/>
    <n v="747"/>
    <x v="1"/>
    <s v="USD"/>
    <n v="1297404000"/>
    <n v="1298008800"/>
    <b v="0"/>
    <b v="0"/>
    <s v="film &amp; video/animation"/>
    <m/>
    <x v="4"/>
    <x v="10"/>
  </r>
  <r>
    <n v="429"/>
    <s v="Robles Ltd"/>
    <s v="Right-sized demand-driven adapter"/>
    <n v="191000"/>
    <x v="423"/>
    <n v="0.90675916230366493"/>
    <x v="3"/>
    <n v="2138"/>
    <x v="1"/>
    <s v="USD"/>
    <n v="1392012000"/>
    <n v="1394427600"/>
    <b v="0"/>
    <b v="1"/>
    <s v="photography/photography books"/>
    <m/>
    <x v="7"/>
    <x v="14"/>
  </r>
  <r>
    <n v="430"/>
    <s v="Cochran Ltd"/>
    <s v="Re-engineered attitude-oriented frame"/>
    <n v="8100"/>
    <x v="424"/>
    <n v="0.67740740740740746"/>
    <x v="0"/>
    <n v="84"/>
    <x v="1"/>
    <s v="USD"/>
    <n v="1569733200"/>
    <n v="1572670800"/>
    <b v="0"/>
    <b v="0"/>
    <s v="theater/plays"/>
    <m/>
    <x v="3"/>
    <x v="3"/>
  </r>
  <r>
    <n v="431"/>
    <s v="Rosales LLC"/>
    <s v="Compatible multimedia utilization"/>
    <n v="5100"/>
    <x v="425"/>
    <n v="1.9249019607843136"/>
    <x v="1"/>
    <n v="94"/>
    <x v="1"/>
    <s v="USD"/>
    <n v="1529643600"/>
    <n v="1531112400"/>
    <b v="1"/>
    <b v="0"/>
    <s v="theater/plays"/>
    <m/>
    <x v="3"/>
    <x v="3"/>
  </r>
  <r>
    <n v="432"/>
    <s v="Harper-Bryan"/>
    <s v="Re-contextualized dedicated hardware"/>
    <n v="7700"/>
    <x v="426"/>
    <n v="0.82714285714285718"/>
    <x v="0"/>
    <n v="91"/>
    <x v="1"/>
    <s v="USD"/>
    <n v="1399006800"/>
    <n v="1400734800"/>
    <b v="0"/>
    <b v="0"/>
    <s v="theater/plays"/>
    <m/>
    <x v="3"/>
    <x v="3"/>
  </r>
  <r>
    <n v="433"/>
    <s v="Potter, Harper and Everett"/>
    <s v="Decentralized composite paradigm"/>
    <n v="121400"/>
    <x v="427"/>
    <n v="0.54163920922570019"/>
    <x v="0"/>
    <n v="792"/>
    <x v="1"/>
    <s v="USD"/>
    <n v="1385359200"/>
    <n v="1386741600"/>
    <b v="0"/>
    <b v="1"/>
    <s v="film &amp; video/documentary"/>
    <m/>
    <x v="4"/>
    <x v="4"/>
  </r>
  <r>
    <n v="434"/>
    <s v="Floyd-Sims"/>
    <s v="Cloned transitional hierarchy"/>
    <n v="5400"/>
    <x v="315"/>
    <n v="0.16722222222222222"/>
    <x v="3"/>
    <n v="10"/>
    <x v="0"/>
    <s v="CAD"/>
    <n v="1480572000"/>
    <n v="1481781600"/>
    <b v="1"/>
    <b v="0"/>
    <s v="theater/plays"/>
    <m/>
    <x v="3"/>
    <x v="3"/>
  </r>
  <r>
    <n v="435"/>
    <s v="Spence, Jackson and Kelly"/>
    <s v="Advanced discrete leverage"/>
    <n v="152400"/>
    <x v="428"/>
    <n v="1.168766404199475"/>
    <x v="1"/>
    <n v="1713"/>
    <x v="6"/>
    <s v="EUR"/>
    <n v="1418623200"/>
    <n v="1419660000"/>
    <b v="0"/>
    <b v="1"/>
    <s v="theater/plays"/>
    <m/>
    <x v="3"/>
    <x v="3"/>
  </r>
  <r>
    <n v="436"/>
    <s v="King-Nguyen"/>
    <s v="Open-source incremental throughput"/>
    <n v="1300"/>
    <x v="429"/>
    <n v="10.521538461538462"/>
    <x v="1"/>
    <n v="249"/>
    <x v="1"/>
    <s v="USD"/>
    <n v="1555736400"/>
    <n v="1555822800"/>
    <b v="0"/>
    <b v="0"/>
    <s v="music/jazz"/>
    <m/>
    <x v="1"/>
    <x v="17"/>
  </r>
  <r>
    <n v="437"/>
    <s v="Hansen Group"/>
    <s v="Centralized regional interface"/>
    <n v="8100"/>
    <x v="430"/>
    <n v="1.2307407407407407"/>
    <x v="1"/>
    <n v="192"/>
    <x v="1"/>
    <s v="USD"/>
    <n v="1442120400"/>
    <n v="1442379600"/>
    <b v="0"/>
    <b v="1"/>
    <s v="film &amp; video/animation"/>
    <m/>
    <x v="4"/>
    <x v="10"/>
  </r>
  <r>
    <n v="438"/>
    <s v="Mathis, Hall and Hansen"/>
    <s v="Streamlined web-enabled knowledgebase"/>
    <n v="8300"/>
    <x v="431"/>
    <n v="1.7863855421686747"/>
    <x v="1"/>
    <n v="247"/>
    <x v="1"/>
    <s v="USD"/>
    <n v="1362376800"/>
    <n v="1364965200"/>
    <b v="0"/>
    <b v="0"/>
    <s v="theater/plays"/>
    <m/>
    <x v="3"/>
    <x v="3"/>
  </r>
  <r>
    <n v="439"/>
    <s v="Cummings Inc"/>
    <s v="Digitized transitional monitoring"/>
    <n v="28400"/>
    <x v="432"/>
    <n v="3.5528169014084505"/>
    <x v="1"/>
    <n v="2293"/>
    <x v="1"/>
    <s v="USD"/>
    <n v="1478408400"/>
    <n v="1479016800"/>
    <b v="0"/>
    <b v="0"/>
    <s v="film &amp; video/science fiction"/>
    <m/>
    <x v="4"/>
    <x v="22"/>
  </r>
  <r>
    <n v="440"/>
    <s v="Miller-Poole"/>
    <s v="Networked optimal adapter"/>
    <n v="102500"/>
    <x v="433"/>
    <n v="1.6190634146341463"/>
    <x v="1"/>
    <n v="3131"/>
    <x v="1"/>
    <s v="USD"/>
    <n v="1498798800"/>
    <n v="1499662800"/>
    <b v="0"/>
    <b v="0"/>
    <s v="film &amp; video/television"/>
    <m/>
    <x v="4"/>
    <x v="19"/>
  </r>
  <r>
    <n v="441"/>
    <s v="Rodriguez-West"/>
    <s v="Automated optimal function"/>
    <n v="7000"/>
    <x v="434"/>
    <n v="0.24914285714285714"/>
    <x v="0"/>
    <n v="32"/>
    <x v="1"/>
    <s v="USD"/>
    <n v="1335416400"/>
    <n v="1337835600"/>
    <b v="0"/>
    <b v="0"/>
    <s v="technology/wearables"/>
    <m/>
    <x v="2"/>
    <x v="8"/>
  </r>
  <r>
    <n v="442"/>
    <s v="Calderon, Bradford and Dean"/>
    <s v="Devolved system-worthy framework"/>
    <n v="5400"/>
    <x v="435"/>
    <n v="1.9872222222222222"/>
    <x v="1"/>
    <n v="143"/>
    <x v="6"/>
    <s v="EUR"/>
    <n v="1504328400"/>
    <n v="1505710800"/>
    <b v="0"/>
    <b v="0"/>
    <s v="theater/plays"/>
    <m/>
    <x v="3"/>
    <x v="3"/>
  </r>
  <r>
    <n v="443"/>
    <s v="Clark-Bowman"/>
    <s v="Stand-alone user-facing service-desk"/>
    <n v="9300"/>
    <x v="436"/>
    <n v="0.34752688172043011"/>
    <x v="3"/>
    <n v="90"/>
    <x v="1"/>
    <s v="USD"/>
    <n v="1285822800"/>
    <n v="1287464400"/>
    <b v="0"/>
    <b v="0"/>
    <s v="theater/plays"/>
    <m/>
    <x v="3"/>
    <x v="3"/>
  </r>
  <r>
    <n v="444"/>
    <s v="Hensley Ltd"/>
    <s v="Versatile global attitude"/>
    <n v="6200"/>
    <x v="437"/>
    <n v="1.7641935483870967"/>
    <x v="1"/>
    <n v="296"/>
    <x v="1"/>
    <s v="USD"/>
    <n v="1311483600"/>
    <n v="1311656400"/>
    <b v="0"/>
    <b v="1"/>
    <s v="music/indie rock"/>
    <m/>
    <x v="1"/>
    <x v="7"/>
  </r>
  <r>
    <n v="445"/>
    <s v="Anderson-Pearson"/>
    <s v="Intuitive demand-driven Local Area Network"/>
    <n v="2100"/>
    <x v="438"/>
    <n v="5.1138095238095236"/>
    <x v="1"/>
    <n v="170"/>
    <x v="1"/>
    <s v="USD"/>
    <n v="1291356000"/>
    <n v="1293170400"/>
    <b v="0"/>
    <b v="1"/>
    <s v="theater/plays"/>
    <m/>
    <x v="3"/>
    <x v="3"/>
  </r>
  <r>
    <n v="446"/>
    <s v="Martin, Martin and Solis"/>
    <s v="Assimilated uniform methodology"/>
    <n v="6800"/>
    <x v="439"/>
    <n v="0.82044117647058823"/>
    <x v="0"/>
    <n v="186"/>
    <x v="1"/>
    <s v="USD"/>
    <n v="1355810400"/>
    <n v="1355983200"/>
    <b v="0"/>
    <b v="0"/>
    <s v="technology/wearables"/>
    <m/>
    <x v="2"/>
    <x v="8"/>
  </r>
  <r>
    <n v="447"/>
    <s v="Harrington-Harper"/>
    <s v="Self-enabling next generation algorithm"/>
    <n v="155200"/>
    <x v="440"/>
    <n v="0.24326030927835052"/>
    <x v="3"/>
    <n v="439"/>
    <x v="4"/>
    <s v="GBP"/>
    <n v="1513663200"/>
    <n v="1515045600"/>
    <b v="0"/>
    <b v="0"/>
    <s v="film &amp; video/television"/>
    <m/>
    <x v="4"/>
    <x v="19"/>
  </r>
  <r>
    <n v="448"/>
    <s v="Price and Sons"/>
    <s v="Object-based demand-driven strategy"/>
    <n v="89900"/>
    <x v="441"/>
    <n v="0.50482758620689661"/>
    <x v="0"/>
    <n v="605"/>
    <x v="1"/>
    <s v="USD"/>
    <n v="1365915600"/>
    <n v="1366088400"/>
    <b v="0"/>
    <b v="1"/>
    <s v="games/video games"/>
    <m/>
    <x v="6"/>
    <x v="11"/>
  </r>
  <r>
    <n v="449"/>
    <s v="Cuevas-Morales"/>
    <s v="Public-key coherent ability"/>
    <n v="900"/>
    <x v="442"/>
    <n v="9.67"/>
    <x v="1"/>
    <n v="86"/>
    <x v="3"/>
    <s v="DKK"/>
    <n v="1551852000"/>
    <n v="1553317200"/>
    <b v="0"/>
    <b v="0"/>
    <s v="games/video games"/>
    <m/>
    <x v="6"/>
    <x v="11"/>
  </r>
  <r>
    <n v="450"/>
    <s v="Delgado-Hatfield"/>
    <s v="Up-sized composite success"/>
    <n v="100"/>
    <x v="443"/>
    <n v="0.04"/>
    <x v="0"/>
    <n v="1"/>
    <x v="0"/>
    <s v="CAD"/>
    <n v="1540098000"/>
    <n v="1542088800"/>
    <b v="0"/>
    <b v="0"/>
    <s v="film &amp; video/animation"/>
    <m/>
    <x v="4"/>
    <x v="10"/>
  </r>
  <r>
    <n v="451"/>
    <s v="Padilla-Porter"/>
    <s v="Innovative exuding matrix"/>
    <n v="148400"/>
    <x v="444"/>
    <n v="1.2284501347708894"/>
    <x v="1"/>
    <n v="6286"/>
    <x v="1"/>
    <s v="USD"/>
    <n v="1500440400"/>
    <n v="1503118800"/>
    <b v="0"/>
    <b v="0"/>
    <s v="music/rock"/>
    <m/>
    <x v="1"/>
    <x v="1"/>
  </r>
  <r>
    <n v="452"/>
    <s v="Morris Group"/>
    <s v="Realigned impactful artificial intelligence"/>
    <n v="4800"/>
    <x v="445"/>
    <n v="0.63437500000000002"/>
    <x v="0"/>
    <n v="31"/>
    <x v="1"/>
    <s v="USD"/>
    <n v="1278392400"/>
    <n v="1278478800"/>
    <b v="0"/>
    <b v="0"/>
    <s v="film &amp; video/drama"/>
    <m/>
    <x v="4"/>
    <x v="6"/>
  </r>
  <r>
    <n v="453"/>
    <s v="Saunders Ltd"/>
    <s v="Multi-layered multi-tasking secured line"/>
    <n v="182400"/>
    <x v="446"/>
    <n v="0.56331688596491225"/>
    <x v="0"/>
    <n v="1181"/>
    <x v="1"/>
    <s v="USD"/>
    <n v="1480572000"/>
    <n v="1484114400"/>
    <b v="0"/>
    <b v="0"/>
    <s v="film &amp; video/science fiction"/>
    <m/>
    <x v="4"/>
    <x v="22"/>
  </r>
  <r>
    <n v="454"/>
    <s v="Woods Inc"/>
    <s v="Upgradable upward-trending portal"/>
    <n v="4000"/>
    <x v="447"/>
    <n v="0.44074999999999998"/>
    <x v="0"/>
    <n v="39"/>
    <x v="1"/>
    <s v="USD"/>
    <n v="1382331600"/>
    <n v="1385445600"/>
    <b v="0"/>
    <b v="1"/>
    <s v="film &amp; video/drama"/>
    <m/>
    <x v="4"/>
    <x v="6"/>
  </r>
  <r>
    <n v="455"/>
    <s v="Villanueva, Wright and Richardson"/>
    <s v="Profit-focused global product"/>
    <n v="116500"/>
    <x v="448"/>
    <n v="1.1837253218884121"/>
    <x v="1"/>
    <n v="3727"/>
    <x v="1"/>
    <s v="USD"/>
    <n v="1316754000"/>
    <n v="1318741200"/>
    <b v="0"/>
    <b v="0"/>
    <s v="theater/plays"/>
    <m/>
    <x v="3"/>
    <x v="3"/>
  </r>
  <r>
    <n v="456"/>
    <s v="Wilson, Brooks and Clark"/>
    <s v="Operative well-modulated data-warehouse"/>
    <n v="146400"/>
    <x v="449"/>
    <n v="1.041243169398907"/>
    <x v="1"/>
    <n v="1605"/>
    <x v="1"/>
    <s v="USD"/>
    <n v="1518242400"/>
    <n v="1518242400"/>
    <b v="0"/>
    <b v="1"/>
    <s v="music/indie rock"/>
    <m/>
    <x v="1"/>
    <x v="7"/>
  </r>
  <r>
    <n v="457"/>
    <s v="Sheppard, Smith and Spence"/>
    <s v="Cloned asymmetric functionalities"/>
    <n v="5000"/>
    <x v="450"/>
    <n v="0.26640000000000003"/>
    <x v="0"/>
    <n v="46"/>
    <x v="1"/>
    <s v="USD"/>
    <n v="1476421200"/>
    <n v="1476594000"/>
    <b v="0"/>
    <b v="0"/>
    <s v="theater/plays"/>
    <m/>
    <x v="3"/>
    <x v="3"/>
  </r>
  <r>
    <n v="458"/>
    <s v="Wise, Thompson and Allen"/>
    <s v="Pre-emptive neutral portal"/>
    <n v="33800"/>
    <x v="451"/>
    <n v="3.5120118343195266"/>
    <x v="1"/>
    <n v="2120"/>
    <x v="1"/>
    <s v="USD"/>
    <n v="1269752400"/>
    <n v="1273554000"/>
    <b v="0"/>
    <b v="0"/>
    <s v="theater/plays"/>
    <m/>
    <x v="3"/>
    <x v="3"/>
  </r>
  <r>
    <n v="459"/>
    <s v="Lane, Ryan and Chapman"/>
    <s v="Switchable demand-driven help-desk"/>
    <n v="6300"/>
    <x v="452"/>
    <n v="0.90063492063492068"/>
    <x v="0"/>
    <n v="105"/>
    <x v="1"/>
    <s v="USD"/>
    <n v="1419746400"/>
    <n v="1421906400"/>
    <b v="0"/>
    <b v="0"/>
    <s v="film &amp; video/documentary"/>
    <m/>
    <x v="4"/>
    <x v="4"/>
  </r>
  <r>
    <n v="460"/>
    <s v="Rich, Alvarez and King"/>
    <s v="Business-focused static ability"/>
    <n v="2400"/>
    <x v="453"/>
    <n v="1.7162500000000001"/>
    <x v="1"/>
    <n v="50"/>
    <x v="1"/>
    <s v="USD"/>
    <n v="1281330000"/>
    <n v="1281589200"/>
    <b v="0"/>
    <b v="0"/>
    <s v="theater/plays"/>
    <m/>
    <x v="3"/>
    <x v="3"/>
  </r>
  <r>
    <n v="461"/>
    <s v="Terry-Salinas"/>
    <s v="Networked secondary structure"/>
    <n v="98800"/>
    <x v="454"/>
    <n v="1.4104655870445344"/>
    <x v="1"/>
    <n v="2080"/>
    <x v="1"/>
    <s v="USD"/>
    <n v="1398661200"/>
    <n v="1400389200"/>
    <b v="0"/>
    <b v="0"/>
    <s v="film &amp; video/drama"/>
    <m/>
    <x v="4"/>
    <x v="6"/>
  </r>
  <r>
    <n v="462"/>
    <s v="Wang-Rodriguez"/>
    <s v="Total multimedia website"/>
    <n v="188800"/>
    <x v="455"/>
    <n v="0.30579449152542371"/>
    <x v="0"/>
    <n v="535"/>
    <x v="1"/>
    <s v="USD"/>
    <n v="1359525600"/>
    <n v="1362808800"/>
    <b v="0"/>
    <b v="0"/>
    <s v="games/mobile games"/>
    <m/>
    <x v="6"/>
    <x v="20"/>
  </r>
  <r>
    <n v="463"/>
    <s v="Mckee-Hill"/>
    <s v="Cross-platform upward-trending parallelism"/>
    <n v="134300"/>
    <x v="456"/>
    <n v="1.0816455696202532"/>
    <x v="1"/>
    <n v="2105"/>
    <x v="1"/>
    <s v="USD"/>
    <n v="1388469600"/>
    <n v="1388815200"/>
    <b v="0"/>
    <b v="0"/>
    <s v="film &amp; video/animation"/>
    <m/>
    <x v="4"/>
    <x v="10"/>
  </r>
  <r>
    <n v="464"/>
    <s v="Gomez LLC"/>
    <s v="Pre-emptive mission-critical hardware"/>
    <n v="71200"/>
    <x v="457"/>
    <n v="1.3345505617977529"/>
    <x v="1"/>
    <n v="2436"/>
    <x v="1"/>
    <s v="USD"/>
    <n v="1518328800"/>
    <n v="1519538400"/>
    <b v="0"/>
    <b v="0"/>
    <s v="theater/plays"/>
    <m/>
    <x v="3"/>
    <x v="3"/>
  </r>
  <r>
    <n v="465"/>
    <s v="Gonzalez-Robbins"/>
    <s v="Up-sized responsive protocol"/>
    <n v="4700"/>
    <x v="458"/>
    <n v="1.8785106382978722"/>
    <x v="1"/>
    <n v="80"/>
    <x v="1"/>
    <s v="USD"/>
    <n v="1517032800"/>
    <n v="1517810400"/>
    <b v="0"/>
    <b v="0"/>
    <s v="publishing/translations"/>
    <m/>
    <x v="5"/>
    <x v="18"/>
  </r>
  <r>
    <n v="466"/>
    <s v="Obrien and Sons"/>
    <s v="Pre-emptive transitional frame"/>
    <n v="1200"/>
    <x v="459"/>
    <n v="3.32"/>
    <x v="1"/>
    <n v="42"/>
    <x v="1"/>
    <s v="USD"/>
    <n v="1368594000"/>
    <n v="1370581200"/>
    <b v="0"/>
    <b v="1"/>
    <s v="technology/wearables"/>
    <m/>
    <x v="2"/>
    <x v="8"/>
  </r>
  <r>
    <n v="467"/>
    <s v="Shaw Ltd"/>
    <s v="Profit-focused content-based application"/>
    <n v="1400"/>
    <x v="460"/>
    <n v="5.7521428571428572"/>
    <x v="1"/>
    <n v="139"/>
    <x v="0"/>
    <s v="CAD"/>
    <n v="1448258400"/>
    <n v="1448863200"/>
    <b v="0"/>
    <b v="1"/>
    <s v="technology/web"/>
    <m/>
    <x v="2"/>
    <x v="2"/>
  </r>
  <r>
    <n v="468"/>
    <s v="Hughes Inc"/>
    <s v="Streamlined neutral analyzer"/>
    <n v="4000"/>
    <x v="461"/>
    <n v="0.40500000000000003"/>
    <x v="0"/>
    <n v="16"/>
    <x v="1"/>
    <s v="USD"/>
    <n v="1555218000"/>
    <n v="1556600400"/>
    <b v="0"/>
    <b v="0"/>
    <s v="theater/plays"/>
    <m/>
    <x v="3"/>
    <x v="3"/>
  </r>
  <r>
    <n v="469"/>
    <s v="Olsen-Ryan"/>
    <s v="Assimilated neutral utilization"/>
    <n v="5600"/>
    <x v="462"/>
    <n v="1.8442857142857143"/>
    <x v="1"/>
    <n v="159"/>
    <x v="1"/>
    <s v="USD"/>
    <n v="1431925200"/>
    <n v="1432098000"/>
    <b v="0"/>
    <b v="0"/>
    <s v="film &amp; video/drama"/>
    <m/>
    <x v="4"/>
    <x v="6"/>
  </r>
  <r>
    <n v="470"/>
    <s v="Grimes, Holland and Sloan"/>
    <s v="Extended dedicated archive"/>
    <n v="3600"/>
    <x v="463"/>
    <n v="2.8580555555555556"/>
    <x v="1"/>
    <n v="381"/>
    <x v="1"/>
    <s v="USD"/>
    <n v="1481522400"/>
    <n v="1482127200"/>
    <b v="0"/>
    <b v="0"/>
    <s v="technology/wearables"/>
    <m/>
    <x v="2"/>
    <x v="8"/>
  </r>
  <r>
    <n v="471"/>
    <s v="Perry and Sons"/>
    <s v="Configurable static help-desk"/>
    <n v="3100"/>
    <x v="464"/>
    <n v="3.19"/>
    <x v="1"/>
    <n v="194"/>
    <x v="4"/>
    <s v="GBP"/>
    <n v="1335934800"/>
    <n v="1335934800"/>
    <b v="0"/>
    <b v="1"/>
    <s v="food/food trucks"/>
    <m/>
    <x v="0"/>
    <x v="0"/>
  </r>
  <r>
    <n v="472"/>
    <s v="Turner, Young and Collins"/>
    <s v="Self-enabling clear-thinking framework"/>
    <n v="153800"/>
    <x v="465"/>
    <n v="0.39234070221066319"/>
    <x v="0"/>
    <n v="575"/>
    <x v="1"/>
    <s v="USD"/>
    <n v="1552280400"/>
    <n v="1556946000"/>
    <b v="0"/>
    <b v="0"/>
    <s v="music/rock"/>
    <m/>
    <x v="1"/>
    <x v="1"/>
  </r>
  <r>
    <n v="473"/>
    <s v="Richardson Inc"/>
    <s v="Assimilated fault-tolerant capacity"/>
    <n v="5000"/>
    <x v="466"/>
    <n v="1.7814000000000001"/>
    <x v="1"/>
    <n v="106"/>
    <x v="1"/>
    <s v="USD"/>
    <n v="1529989200"/>
    <n v="1530075600"/>
    <b v="0"/>
    <b v="0"/>
    <s v="music/electric music"/>
    <m/>
    <x v="1"/>
    <x v="5"/>
  </r>
  <r>
    <n v="474"/>
    <s v="Santos-Young"/>
    <s v="Enhanced neutral ability"/>
    <n v="4000"/>
    <x v="75"/>
    <n v="3.6515"/>
    <x v="1"/>
    <n v="142"/>
    <x v="1"/>
    <s v="USD"/>
    <n v="1418709600"/>
    <n v="1418796000"/>
    <b v="0"/>
    <b v="0"/>
    <s v="film &amp; video/television"/>
    <m/>
    <x v="4"/>
    <x v="19"/>
  </r>
  <r>
    <n v="475"/>
    <s v="Nichols Ltd"/>
    <s v="Function-based attitude-oriented groupware"/>
    <n v="7400"/>
    <x v="467"/>
    <n v="1.1394594594594594"/>
    <x v="1"/>
    <n v="211"/>
    <x v="1"/>
    <s v="USD"/>
    <n v="1372136400"/>
    <n v="1372482000"/>
    <b v="0"/>
    <b v="1"/>
    <s v="publishing/translations"/>
    <m/>
    <x v="5"/>
    <x v="18"/>
  </r>
  <r>
    <n v="476"/>
    <s v="Murphy PLC"/>
    <s v="Optional solution-oriented instruction set"/>
    <n v="191500"/>
    <x v="468"/>
    <n v="0.29828720626631855"/>
    <x v="0"/>
    <n v="1120"/>
    <x v="1"/>
    <s v="USD"/>
    <n v="1533877200"/>
    <n v="1534395600"/>
    <b v="0"/>
    <b v="0"/>
    <s v="publishing/fiction"/>
    <m/>
    <x v="5"/>
    <x v="13"/>
  </r>
  <r>
    <n v="477"/>
    <s v="Hogan, Porter and Rivera"/>
    <s v="Organic object-oriented core"/>
    <n v="8500"/>
    <x v="469"/>
    <n v="0.54270588235294115"/>
    <x v="0"/>
    <n v="113"/>
    <x v="1"/>
    <s v="USD"/>
    <n v="1309064400"/>
    <n v="1311397200"/>
    <b v="0"/>
    <b v="0"/>
    <s v="film &amp; video/science fiction"/>
    <m/>
    <x v="4"/>
    <x v="22"/>
  </r>
  <r>
    <n v="478"/>
    <s v="Lyons LLC"/>
    <s v="Balanced impactful circuit"/>
    <n v="68800"/>
    <x v="470"/>
    <n v="2.3634156976744185"/>
    <x v="1"/>
    <n v="2756"/>
    <x v="1"/>
    <s v="USD"/>
    <n v="1425877200"/>
    <n v="1426914000"/>
    <b v="0"/>
    <b v="0"/>
    <s v="technology/wearables"/>
    <m/>
    <x v="2"/>
    <x v="8"/>
  </r>
  <r>
    <n v="479"/>
    <s v="Long-Greene"/>
    <s v="Future-proofed heuristic encryption"/>
    <n v="2400"/>
    <x v="471"/>
    <n v="5.1291666666666664"/>
    <x v="1"/>
    <n v="173"/>
    <x v="4"/>
    <s v="GBP"/>
    <n v="1501304400"/>
    <n v="1501477200"/>
    <b v="0"/>
    <b v="0"/>
    <s v="food/food trucks"/>
    <m/>
    <x v="0"/>
    <x v="0"/>
  </r>
  <r>
    <n v="480"/>
    <s v="Robles-Hudson"/>
    <s v="Balanced bifurcated leverage"/>
    <n v="8600"/>
    <x v="472"/>
    <n v="1.0065116279069768"/>
    <x v="1"/>
    <n v="87"/>
    <x v="1"/>
    <s v="USD"/>
    <n v="1268287200"/>
    <n v="1269061200"/>
    <b v="0"/>
    <b v="1"/>
    <s v="photography/photography books"/>
    <m/>
    <x v="7"/>
    <x v="14"/>
  </r>
  <r>
    <n v="481"/>
    <s v="Mcclure LLC"/>
    <s v="Sharable discrete budgetary management"/>
    <n v="196600"/>
    <x v="473"/>
    <n v="0.81348423194303154"/>
    <x v="0"/>
    <n v="1538"/>
    <x v="1"/>
    <s v="USD"/>
    <n v="1412139600"/>
    <n v="1415772000"/>
    <b v="0"/>
    <b v="1"/>
    <s v="theater/plays"/>
    <m/>
    <x v="3"/>
    <x v="3"/>
  </r>
  <r>
    <n v="482"/>
    <s v="Martin, Russell and Baker"/>
    <s v="Focused solution-oriented instruction set"/>
    <n v="4200"/>
    <x v="474"/>
    <n v="0.16404761904761905"/>
    <x v="0"/>
    <n v="9"/>
    <x v="1"/>
    <s v="USD"/>
    <n v="1330063200"/>
    <n v="1331013600"/>
    <b v="0"/>
    <b v="1"/>
    <s v="publishing/fiction"/>
    <m/>
    <x v="5"/>
    <x v="13"/>
  </r>
  <r>
    <n v="483"/>
    <s v="Rice-Parker"/>
    <s v="Down-sized actuating infrastructure"/>
    <n v="91400"/>
    <x v="475"/>
    <n v="0.52774617067833696"/>
    <x v="0"/>
    <n v="554"/>
    <x v="1"/>
    <s v="USD"/>
    <n v="1576130400"/>
    <n v="1576735200"/>
    <b v="0"/>
    <b v="0"/>
    <s v="theater/plays"/>
    <m/>
    <x v="3"/>
    <x v="3"/>
  </r>
  <r>
    <n v="484"/>
    <s v="Landry Inc"/>
    <s v="Synergistic cohesive adapter"/>
    <n v="29600"/>
    <x v="476"/>
    <n v="2.6020608108108108"/>
    <x v="1"/>
    <n v="1572"/>
    <x v="4"/>
    <s v="GBP"/>
    <n v="1407128400"/>
    <n v="1411362000"/>
    <b v="0"/>
    <b v="1"/>
    <s v="food/food trucks"/>
    <m/>
    <x v="0"/>
    <x v="0"/>
  </r>
  <r>
    <n v="485"/>
    <s v="Richards-Davis"/>
    <s v="Quality-focused mission-critical structure"/>
    <n v="90600"/>
    <x v="477"/>
    <n v="0.30732891832229581"/>
    <x v="0"/>
    <n v="648"/>
    <x v="4"/>
    <s v="GBP"/>
    <n v="1560142800"/>
    <n v="1563685200"/>
    <b v="0"/>
    <b v="0"/>
    <s v="theater/plays"/>
    <m/>
    <x v="3"/>
    <x v="3"/>
  </r>
  <r>
    <n v="486"/>
    <s v="Davis, Cox and Fox"/>
    <s v="Compatible exuding Graphical User Interface"/>
    <n v="5200"/>
    <x v="478"/>
    <n v="0.13500000000000001"/>
    <x v="0"/>
    <n v="21"/>
    <x v="4"/>
    <s v="GBP"/>
    <n v="1520575200"/>
    <n v="1521867600"/>
    <b v="0"/>
    <b v="1"/>
    <s v="publishing/translations"/>
    <m/>
    <x v="5"/>
    <x v="18"/>
  </r>
  <r>
    <n v="487"/>
    <s v="Smith-Wallace"/>
    <s v="Monitored 24/7 time-frame"/>
    <n v="110300"/>
    <x v="479"/>
    <n v="1.7862556663644606"/>
    <x v="1"/>
    <n v="2346"/>
    <x v="1"/>
    <s v="USD"/>
    <n v="1492664400"/>
    <n v="1495515600"/>
    <b v="0"/>
    <b v="0"/>
    <s v="theater/plays"/>
    <m/>
    <x v="3"/>
    <x v="3"/>
  </r>
  <r>
    <n v="488"/>
    <s v="Cordova, Shaw and Wang"/>
    <s v="Virtual secondary open architecture"/>
    <n v="5300"/>
    <x v="480"/>
    <n v="2.2005660377358489"/>
    <x v="1"/>
    <n v="115"/>
    <x v="1"/>
    <s v="USD"/>
    <n v="1454479200"/>
    <n v="1455948000"/>
    <b v="0"/>
    <b v="0"/>
    <s v="theater/plays"/>
    <m/>
    <x v="3"/>
    <x v="3"/>
  </r>
  <r>
    <n v="489"/>
    <s v="Clark Inc"/>
    <s v="Down-sized mobile time-frame"/>
    <n v="9200"/>
    <x v="481"/>
    <n v="1.015108695652174"/>
    <x v="1"/>
    <n v="85"/>
    <x v="6"/>
    <s v="EUR"/>
    <n v="1281934800"/>
    <n v="1282366800"/>
    <b v="0"/>
    <b v="0"/>
    <s v="technology/wearables"/>
    <m/>
    <x v="2"/>
    <x v="8"/>
  </r>
  <r>
    <n v="490"/>
    <s v="Young and Sons"/>
    <s v="Innovative disintermediate encryption"/>
    <n v="2400"/>
    <x v="482"/>
    <n v="1.915"/>
    <x v="1"/>
    <n v="144"/>
    <x v="1"/>
    <s v="USD"/>
    <n v="1573970400"/>
    <n v="1574575200"/>
    <b v="0"/>
    <b v="0"/>
    <s v="journalism/audio"/>
    <m/>
    <x v="8"/>
    <x v="23"/>
  </r>
  <r>
    <n v="491"/>
    <s v="Henson PLC"/>
    <s v="Universal contextually-based knowledgebase"/>
    <n v="56800"/>
    <x v="483"/>
    <n v="3.0534683098591549"/>
    <x v="1"/>
    <n v="2443"/>
    <x v="1"/>
    <s v="USD"/>
    <n v="1372654800"/>
    <n v="1374901200"/>
    <b v="0"/>
    <b v="1"/>
    <s v="food/food trucks"/>
    <m/>
    <x v="0"/>
    <x v="0"/>
  </r>
  <r>
    <n v="492"/>
    <s v="Garcia Group"/>
    <s v="Persevering interactive matrix"/>
    <n v="191000"/>
    <x v="484"/>
    <n v="0.23995287958115183"/>
    <x v="3"/>
    <n v="595"/>
    <x v="1"/>
    <s v="USD"/>
    <n v="1275886800"/>
    <n v="1278910800"/>
    <b v="1"/>
    <b v="1"/>
    <s v="film &amp; video/shorts"/>
    <m/>
    <x v="4"/>
    <x v="12"/>
  </r>
  <r>
    <n v="493"/>
    <s v="Adams, Walker and Wong"/>
    <s v="Seamless background framework"/>
    <n v="900"/>
    <x v="485"/>
    <n v="7.2377777777777776"/>
    <x v="1"/>
    <n v="64"/>
    <x v="1"/>
    <s v="USD"/>
    <n v="1561784400"/>
    <n v="1562907600"/>
    <b v="0"/>
    <b v="0"/>
    <s v="photography/photography books"/>
    <m/>
    <x v="7"/>
    <x v="14"/>
  </r>
  <r>
    <n v="494"/>
    <s v="Hopkins-Browning"/>
    <s v="Balanced upward-trending productivity"/>
    <n v="2500"/>
    <x v="486"/>
    <n v="5.4736000000000002"/>
    <x v="1"/>
    <n v="268"/>
    <x v="1"/>
    <s v="USD"/>
    <n v="1332392400"/>
    <n v="1332478800"/>
    <b v="0"/>
    <b v="0"/>
    <s v="technology/wearables"/>
    <m/>
    <x v="2"/>
    <x v="8"/>
  </r>
  <r>
    <n v="495"/>
    <s v="Bell, Edwards and Andersen"/>
    <s v="Centralized clear-thinking solution"/>
    <n v="3200"/>
    <x v="487"/>
    <n v="4.1449999999999996"/>
    <x v="1"/>
    <n v="195"/>
    <x v="3"/>
    <s v="DKK"/>
    <n v="1402376400"/>
    <n v="1402722000"/>
    <b v="0"/>
    <b v="0"/>
    <s v="theater/plays"/>
    <m/>
    <x v="3"/>
    <x v="3"/>
  </r>
  <r>
    <n v="496"/>
    <s v="Morales Group"/>
    <s v="Optimized bi-directional extranet"/>
    <n v="183800"/>
    <x v="488"/>
    <n v="9.0696409140369975E-3"/>
    <x v="0"/>
    <n v="54"/>
    <x v="1"/>
    <s v="USD"/>
    <n v="1495342800"/>
    <n v="1496811600"/>
    <b v="0"/>
    <b v="0"/>
    <s v="film &amp; video/animation"/>
    <m/>
    <x v="4"/>
    <x v="10"/>
  </r>
  <r>
    <n v="497"/>
    <s v="Lucero Group"/>
    <s v="Intuitive actuating benchmark"/>
    <n v="9800"/>
    <x v="489"/>
    <n v="0.34173469387755101"/>
    <x v="0"/>
    <n v="120"/>
    <x v="1"/>
    <s v="USD"/>
    <n v="1482213600"/>
    <n v="1482213600"/>
    <b v="0"/>
    <b v="1"/>
    <s v="technology/wearables"/>
    <m/>
    <x v="2"/>
    <x v="8"/>
  </r>
  <r>
    <n v="498"/>
    <s v="Smith, Brown and Davis"/>
    <s v="Devolved background project"/>
    <n v="193400"/>
    <x v="490"/>
    <n v="0.239488107549121"/>
    <x v="0"/>
    <n v="579"/>
    <x v="3"/>
    <s v="DKK"/>
    <n v="1420092000"/>
    <n v="1420264800"/>
    <b v="0"/>
    <b v="0"/>
    <s v="technology/web"/>
    <m/>
    <x v="2"/>
    <x v="2"/>
  </r>
  <r>
    <n v="499"/>
    <s v="Hunt Group"/>
    <s v="Reverse-engineered executive emulation"/>
    <n v="163800"/>
    <x v="491"/>
    <n v="0.48072649572649573"/>
    <x v="0"/>
    <n v="2072"/>
    <x v="1"/>
    <s v="USD"/>
    <n v="1458018000"/>
    <n v="1458450000"/>
    <b v="0"/>
    <b v="1"/>
    <s v="film &amp; video/documentary"/>
    <m/>
    <x v="4"/>
    <x v="4"/>
  </r>
  <r>
    <n v="500"/>
    <s v="Valdez Ltd"/>
    <s v="Team-oriented clear-thinking matrix"/>
    <n v="100"/>
    <x v="0"/>
    <n v="0"/>
    <x v="0"/>
    <n v="0"/>
    <x v="1"/>
    <s v="USD"/>
    <n v="1367384400"/>
    <n v="1369803600"/>
    <b v="0"/>
    <b v="1"/>
    <s v="theater/plays"/>
    <m/>
    <x v="3"/>
    <x v="3"/>
  </r>
  <r>
    <n v="501"/>
    <s v="Mccann-Le"/>
    <s v="Focused coherent methodology"/>
    <n v="153600"/>
    <x v="492"/>
    <n v="0.70145182291666663"/>
    <x v="0"/>
    <n v="1796"/>
    <x v="1"/>
    <s v="USD"/>
    <n v="1363064400"/>
    <n v="1363237200"/>
    <b v="0"/>
    <b v="0"/>
    <s v="film &amp; video/documentary"/>
    <m/>
    <x v="4"/>
    <x v="4"/>
  </r>
  <r>
    <n v="502"/>
    <s v="Johnson Inc"/>
    <s v="Reduced context-sensitive complexity"/>
    <n v="1300"/>
    <x v="493"/>
    <n v="5.2992307692307694"/>
    <x v="1"/>
    <n v="186"/>
    <x v="2"/>
    <s v="AUD"/>
    <n v="1343365200"/>
    <n v="1345870800"/>
    <b v="0"/>
    <b v="1"/>
    <s v="games/video games"/>
    <m/>
    <x v="6"/>
    <x v="11"/>
  </r>
  <r>
    <n v="503"/>
    <s v="Collins LLC"/>
    <s v="Decentralized 4thgeneration time-frame"/>
    <n v="25500"/>
    <x v="494"/>
    <n v="1.8032549019607844"/>
    <x v="1"/>
    <n v="460"/>
    <x v="1"/>
    <s v="USD"/>
    <n v="1435726800"/>
    <n v="1437454800"/>
    <b v="0"/>
    <b v="0"/>
    <s v="film &amp; video/drama"/>
    <m/>
    <x v="4"/>
    <x v="6"/>
  </r>
  <r>
    <n v="504"/>
    <s v="Smith-Miller"/>
    <s v="De-engineered cohesive moderator"/>
    <n v="7500"/>
    <x v="495"/>
    <n v="0.92320000000000002"/>
    <x v="0"/>
    <n v="62"/>
    <x v="6"/>
    <s v="EUR"/>
    <n v="1431925200"/>
    <n v="1432011600"/>
    <b v="0"/>
    <b v="0"/>
    <s v="music/rock"/>
    <m/>
    <x v="1"/>
    <x v="1"/>
  </r>
  <r>
    <n v="505"/>
    <s v="Jensen-Vargas"/>
    <s v="Ameliorated explicit parallelism"/>
    <n v="89900"/>
    <x v="496"/>
    <n v="0.13901001112347053"/>
    <x v="0"/>
    <n v="347"/>
    <x v="1"/>
    <s v="USD"/>
    <n v="1362722400"/>
    <n v="1366347600"/>
    <b v="0"/>
    <b v="1"/>
    <s v="publishing/radio &amp; podcasts"/>
    <m/>
    <x v="5"/>
    <x v="15"/>
  </r>
  <r>
    <n v="506"/>
    <s v="Robles, Bell and Gonzalez"/>
    <s v="Customizable background monitoring"/>
    <n v="18000"/>
    <x v="497"/>
    <n v="9.2707777777777771"/>
    <x v="1"/>
    <n v="2528"/>
    <x v="1"/>
    <s v="USD"/>
    <n v="1511416800"/>
    <n v="1512885600"/>
    <b v="0"/>
    <b v="1"/>
    <s v="theater/plays"/>
    <m/>
    <x v="3"/>
    <x v="3"/>
  </r>
  <r>
    <n v="507"/>
    <s v="Turner, Miller and Francis"/>
    <s v="Compatible well-modulated budgetary management"/>
    <n v="2100"/>
    <x v="498"/>
    <n v="0.39857142857142858"/>
    <x v="0"/>
    <n v="19"/>
    <x v="1"/>
    <s v="USD"/>
    <n v="1365483600"/>
    <n v="1369717200"/>
    <b v="0"/>
    <b v="1"/>
    <s v="technology/web"/>
    <m/>
    <x v="2"/>
    <x v="2"/>
  </r>
  <r>
    <n v="508"/>
    <s v="Roberts Group"/>
    <s v="Up-sized radical pricing structure"/>
    <n v="172700"/>
    <x v="499"/>
    <n v="1.1222929936305732"/>
    <x v="1"/>
    <n v="3657"/>
    <x v="1"/>
    <s v="USD"/>
    <n v="1532840400"/>
    <n v="1534654800"/>
    <b v="0"/>
    <b v="0"/>
    <s v="theater/plays"/>
    <m/>
    <x v="3"/>
    <x v="3"/>
  </r>
  <r>
    <n v="509"/>
    <s v="White LLC"/>
    <s v="Robust zero-defect project"/>
    <n v="168500"/>
    <x v="500"/>
    <n v="0.70925816023738875"/>
    <x v="0"/>
    <n v="1258"/>
    <x v="1"/>
    <s v="USD"/>
    <n v="1336194000"/>
    <n v="1337058000"/>
    <b v="0"/>
    <b v="0"/>
    <s v="theater/plays"/>
    <m/>
    <x v="3"/>
    <x v="3"/>
  </r>
  <r>
    <n v="510"/>
    <s v="Best, Miller and Thomas"/>
    <s v="Re-engineered mobile task-force"/>
    <n v="7800"/>
    <x v="501"/>
    <n v="1.1908974358974358"/>
    <x v="1"/>
    <n v="131"/>
    <x v="2"/>
    <s v="AUD"/>
    <n v="1527742800"/>
    <n v="1529816400"/>
    <b v="0"/>
    <b v="0"/>
    <s v="film &amp; video/drama"/>
    <m/>
    <x v="4"/>
    <x v="6"/>
  </r>
  <r>
    <n v="511"/>
    <s v="Smith-Mullins"/>
    <s v="User-centric intangible neural-net"/>
    <n v="147800"/>
    <x v="502"/>
    <n v="0.24017591339648173"/>
    <x v="0"/>
    <n v="362"/>
    <x v="1"/>
    <s v="USD"/>
    <n v="1564030800"/>
    <n v="1564894800"/>
    <b v="0"/>
    <b v="0"/>
    <s v="theater/plays"/>
    <m/>
    <x v="3"/>
    <x v="3"/>
  </r>
  <r>
    <n v="512"/>
    <s v="Williams-Walsh"/>
    <s v="Organized explicit core"/>
    <n v="9100"/>
    <x v="503"/>
    <n v="1.3931868131868133"/>
    <x v="1"/>
    <n v="239"/>
    <x v="1"/>
    <s v="USD"/>
    <n v="1404536400"/>
    <n v="1404622800"/>
    <b v="0"/>
    <b v="1"/>
    <s v="games/video games"/>
    <m/>
    <x v="6"/>
    <x v="11"/>
  </r>
  <r>
    <n v="513"/>
    <s v="Harrison, Blackwell and Mendez"/>
    <s v="Synchronized 6thgeneration adapter"/>
    <n v="8300"/>
    <x v="504"/>
    <n v="0.39277108433734942"/>
    <x v="3"/>
    <n v="35"/>
    <x v="1"/>
    <s v="USD"/>
    <n v="1284008400"/>
    <n v="1284181200"/>
    <b v="0"/>
    <b v="0"/>
    <s v="film &amp; video/television"/>
    <m/>
    <x v="4"/>
    <x v="19"/>
  </r>
  <r>
    <n v="514"/>
    <s v="Sanchez, Bradley and Flores"/>
    <s v="Centralized motivating capacity"/>
    <n v="138700"/>
    <x v="505"/>
    <n v="0.22439077144917088"/>
    <x v="3"/>
    <n v="528"/>
    <x v="5"/>
    <s v="CHF"/>
    <n v="1386309600"/>
    <n v="1386741600"/>
    <b v="0"/>
    <b v="1"/>
    <s v="music/rock"/>
    <m/>
    <x v="1"/>
    <x v="1"/>
  </r>
  <r>
    <n v="515"/>
    <s v="Cox LLC"/>
    <s v="Phased 24hour flexibility"/>
    <n v="8600"/>
    <x v="506"/>
    <n v="0.55779069767441858"/>
    <x v="0"/>
    <n v="133"/>
    <x v="0"/>
    <s v="CAD"/>
    <n v="1324620000"/>
    <n v="1324792800"/>
    <b v="0"/>
    <b v="1"/>
    <s v="theater/plays"/>
    <m/>
    <x v="3"/>
    <x v="3"/>
  </r>
  <r>
    <n v="516"/>
    <s v="Morales-Odonnell"/>
    <s v="Exclusive 5thgeneration structure"/>
    <n v="125400"/>
    <x v="507"/>
    <n v="0.42523125996810207"/>
    <x v="0"/>
    <n v="846"/>
    <x v="1"/>
    <s v="USD"/>
    <n v="1281070800"/>
    <n v="1284354000"/>
    <b v="0"/>
    <b v="0"/>
    <s v="publishing/nonfiction"/>
    <m/>
    <x v="5"/>
    <x v="9"/>
  </r>
  <r>
    <n v="517"/>
    <s v="Ramirez LLC"/>
    <s v="Multi-tiered maximized orchestration"/>
    <n v="5900"/>
    <x v="508"/>
    <n v="1.1200000000000001"/>
    <x v="1"/>
    <n v="78"/>
    <x v="1"/>
    <s v="USD"/>
    <n v="1493960400"/>
    <n v="1494392400"/>
    <b v="0"/>
    <b v="0"/>
    <s v="food/food trucks"/>
    <m/>
    <x v="0"/>
    <x v="0"/>
  </r>
  <r>
    <n v="518"/>
    <s v="Ramirez Group"/>
    <s v="Open-architected uniform instruction set"/>
    <n v="8800"/>
    <x v="509"/>
    <n v="7.0681818181818179E-2"/>
    <x v="0"/>
    <n v="10"/>
    <x v="1"/>
    <s v="USD"/>
    <n v="1519365600"/>
    <n v="1519538400"/>
    <b v="0"/>
    <b v="1"/>
    <s v="film &amp; video/animation"/>
    <m/>
    <x v="4"/>
    <x v="10"/>
  </r>
  <r>
    <n v="519"/>
    <s v="Marsh-Coleman"/>
    <s v="Exclusive asymmetric analyzer"/>
    <n v="177700"/>
    <x v="510"/>
    <n v="1.0174563871693867"/>
    <x v="1"/>
    <n v="1773"/>
    <x v="1"/>
    <s v="USD"/>
    <n v="1420696800"/>
    <n v="1421906400"/>
    <b v="0"/>
    <b v="1"/>
    <s v="music/rock"/>
    <m/>
    <x v="1"/>
    <x v="1"/>
  </r>
  <r>
    <n v="520"/>
    <s v="Frederick, Jenkins and Collins"/>
    <s v="Organic radical collaboration"/>
    <n v="800"/>
    <x v="511"/>
    <n v="4.2575000000000003"/>
    <x v="1"/>
    <n v="32"/>
    <x v="1"/>
    <s v="USD"/>
    <n v="1555650000"/>
    <n v="1555909200"/>
    <b v="0"/>
    <b v="0"/>
    <s v="theater/plays"/>
    <m/>
    <x v="3"/>
    <x v="3"/>
  </r>
  <r>
    <n v="521"/>
    <s v="Wilson Ltd"/>
    <s v="Function-based multi-state software"/>
    <n v="7600"/>
    <x v="512"/>
    <n v="1.4553947368421052"/>
    <x v="1"/>
    <n v="369"/>
    <x v="1"/>
    <s v="USD"/>
    <n v="1471928400"/>
    <n v="1472446800"/>
    <b v="0"/>
    <b v="1"/>
    <s v="film &amp; video/drama"/>
    <m/>
    <x v="4"/>
    <x v="6"/>
  </r>
  <r>
    <n v="522"/>
    <s v="Cline, Peterson and Lowery"/>
    <s v="Innovative static budgetary management"/>
    <n v="50500"/>
    <x v="513"/>
    <n v="0.32453465346534655"/>
    <x v="0"/>
    <n v="191"/>
    <x v="1"/>
    <s v="USD"/>
    <n v="1341291600"/>
    <n v="1342328400"/>
    <b v="0"/>
    <b v="0"/>
    <s v="film &amp; video/shorts"/>
    <m/>
    <x v="4"/>
    <x v="12"/>
  </r>
  <r>
    <n v="523"/>
    <s v="Underwood, James and Jones"/>
    <s v="Triple-buffered holistic ability"/>
    <n v="900"/>
    <x v="514"/>
    <n v="7.003333333333333"/>
    <x v="1"/>
    <n v="89"/>
    <x v="1"/>
    <s v="USD"/>
    <n v="1267682400"/>
    <n v="1268114400"/>
    <b v="0"/>
    <b v="0"/>
    <s v="film &amp; video/shorts"/>
    <m/>
    <x v="4"/>
    <x v="12"/>
  </r>
  <r>
    <n v="524"/>
    <s v="Johnson-Contreras"/>
    <s v="Diverse scalable superstructure"/>
    <n v="96700"/>
    <x v="515"/>
    <n v="0.83904860392967939"/>
    <x v="0"/>
    <n v="1979"/>
    <x v="1"/>
    <s v="USD"/>
    <n v="1272258000"/>
    <n v="1273381200"/>
    <b v="0"/>
    <b v="0"/>
    <s v="theater/plays"/>
    <m/>
    <x v="3"/>
    <x v="3"/>
  </r>
  <r>
    <n v="525"/>
    <s v="Greene, Lloyd and Sims"/>
    <s v="Balanced leadingedge data-warehouse"/>
    <n v="2100"/>
    <x v="516"/>
    <n v="0.84190476190476193"/>
    <x v="0"/>
    <n v="63"/>
    <x v="1"/>
    <s v="USD"/>
    <n v="1290492000"/>
    <n v="1290837600"/>
    <b v="0"/>
    <b v="0"/>
    <s v="technology/wearables"/>
    <m/>
    <x v="2"/>
    <x v="8"/>
  </r>
  <r>
    <n v="526"/>
    <s v="Smith-Sparks"/>
    <s v="Digitized bandwidth-monitored open architecture"/>
    <n v="8300"/>
    <x v="517"/>
    <n v="1.5595180722891566"/>
    <x v="1"/>
    <n v="147"/>
    <x v="1"/>
    <s v="USD"/>
    <n v="1451109600"/>
    <n v="1454306400"/>
    <b v="0"/>
    <b v="1"/>
    <s v="theater/plays"/>
    <m/>
    <x v="3"/>
    <x v="3"/>
  </r>
  <r>
    <n v="527"/>
    <s v="Rosario-Smith"/>
    <s v="Enterprise-wide intermediate portal"/>
    <n v="189200"/>
    <x v="518"/>
    <n v="0.99619450317124736"/>
    <x v="0"/>
    <n v="6080"/>
    <x v="0"/>
    <s v="CAD"/>
    <n v="1454652000"/>
    <n v="1457762400"/>
    <b v="0"/>
    <b v="0"/>
    <s v="film &amp; video/animation"/>
    <m/>
    <x v="4"/>
    <x v="10"/>
  </r>
  <r>
    <n v="528"/>
    <s v="Avila, Ford and Welch"/>
    <s v="Focused leadingedge matrix"/>
    <n v="9000"/>
    <x v="519"/>
    <n v="0.80300000000000005"/>
    <x v="0"/>
    <n v="80"/>
    <x v="4"/>
    <s v="GBP"/>
    <n v="1385186400"/>
    <n v="1389074400"/>
    <b v="0"/>
    <b v="0"/>
    <s v="music/indie rock"/>
    <m/>
    <x v="1"/>
    <x v="7"/>
  </r>
  <r>
    <n v="529"/>
    <s v="Gallegos Inc"/>
    <s v="Seamless logistical encryption"/>
    <n v="5100"/>
    <x v="520"/>
    <n v="0.11254901960784314"/>
    <x v="0"/>
    <n v="9"/>
    <x v="1"/>
    <s v="USD"/>
    <n v="1399698000"/>
    <n v="1402117200"/>
    <b v="0"/>
    <b v="0"/>
    <s v="games/video games"/>
    <m/>
    <x v="6"/>
    <x v="11"/>
  </r>
  <r>
    <n v="530"/>
    <s v="Morrow, Santiago and Soto"/>
    <s v="Stand-alone human-resource workforce"/>
    <n v="105000"/>
    <x v="521"/>
    <n v="0.91740952380952379"/>
    <x v="0"/>
    <n v="1784"/>
    <x v="1"/>
    <s v="USD"/>
    <n v="1283230800"/>
    <n v="1284440400"/>
    <b v="0"/>
    <b v="1"/>
    <s v="publishing/fiction"/>
    <m/>
    <x v="5"/>
    <x v="13"/>
  </r>
  <r>
    <n v="531"/>
    <s v="Berry-Richardson"/>
    <s v="Automated zero tolerance implementation"/>
    <n v="186700"/>
    <x v="522"/>
    <n v="0.95521156936261387"/>
    <x v="2"/>
    <n v="3640"/>
    <x v="5"/>
    <s v="CHF"/>
    <n v="1384149600"/>
    <n v="1388988000"/>
    <b v="0"/>
    <b v="0"/>
    <s v="games/video games"/>
    <m/>
    <x v="6"/>
    <x v="11"/>
  </r>
  <r>
    <n v="532"/>
    <s v="Cordova-Torres"/>
    <s v="Pre-emptive grid-enabled contingency"/>
    <n v="1600"/>
    <x v="523"/>
    <n v="5.0287499999999996"/>
    <x v="1"/>
    <n v="126"/>
    <x v="0"/>
    <s v="CAD"/>
    <n v="1516860000"/>
    <n v="1516946400"/>
    <b v="0"/>
    <b v="0"/>
    <s v="theater/plays"/>
    <m/>
    <x v="3"/>
    <x v="3"/>
  </r>
  <r>
    <n v="533"/>
    <s v="Holt, Bernard and Johnson"/>
    <s v="Multi-lateral didactic encoding"/>
    <n v="115600"/>
    <x v="524"/>
    <n v="1.5924394463667819"/>
    <x v="1"/>
    <n v="2218"/>
    <x v="4"/>
    <s v="GBP"/>
    <n v="1374642000"/>
    <n v="1377752400"/>
    <b v="0"/>
    <b v="0"/>
    <s v="music/indie rock"/>
    <m/>
    <x v="1"/>
    <x v="7"/>
  </r>
  <r>
    <n v="534"/>
    <s v="Clark, Mccormick and Mendoza"/>
    <s v="Self-enabling didactic orchestration"/>
    <n v="89100"/>
    <x v="525"/>
    <n v="0.15022446689113356"/>
    <x v="0"/>
    <n v="243"/>
    <x v="1"/>
    <s v="USD"/>
    <n v="1534482000"/>
    <n v="1534568400"/>
    <b v="0"/>
    <b v="1"/>
    <s v="film &amp; video/drama"/>
    <m/>
    <x v="4"/>
    <x v="6"/>
  </r>
  <r>
    <n v="535"/>
    <s v="Garrison LLC"/>
    <s v="Profit-focused 24/7 data-warehouse"/>
    <n v="2600"/>
    <x v="526"/>
    <n v="4.820384615384615"/>
    <x v="1"/>
    <n v="202"/>
    <x v="6"/>
    <s v="EUR"/>
    <n v="1528434000"/>
    <n v="1528606800"/>
    <b v="0"/>
    <b v="1"/>
    <s v="theater/plays"/>
    <m/>
    <x v="3"/>
    <x v="3"/>
  </r>
  <r>
    <n v="536"/>
    <s v="Shannon-Olson"/>
    <s v="Enhanced methodical middleware"/>
    <n v="9800"/>
    <x v="527"/>
    <n v="1.4996938775510205"/>
    <x v="1"/>
    <n v="140"/>
    <x v="6"/>
    <s v="EUR"/>
    <n v="1282626000"/>
    <n v="1284872400"/>
    <b v="0"/>
    <b v="0"/>
    <s v="publishing/fiction"/>
    <m/>
    <x v="5"/>
    <x v="13"/>
  </r>
  <r>
    <n v="537"/>
    <s v="Murillo-Mcfarland"/>
    <s v="Synchronized client-driven projection"/>
    <n v="84400"/>
    <x v="528"/>
    <n v="1.1722156398104266"/>
    <x v="1"/>
    <n v="1052"/>
    <x v="3"/>
    <s v="DKK"/>
    <n v="1535605200"/>
    <n v="1537592400"/>
    <b v="1"/>
    <b v="1"/>
    <s v="film &amp; video/documentary"/>
    <m/>
    <x v="4"/>
    <x v="4"/>
  </r>
  <r>
    <n v="538"/>
    <s v="Young, Gilbert and Escobar"/>
    <s v="Networked didactic time-frame"/>
    <n v="151300"/>
    <x v="529"/>
    <n v="0.37695968274950431"/>
    <x v="0"/>
    <n v="1296"/>
    <x v="1"/>
    <s v="USD"/>
    <n v="1379826000"/>
    <n v="1381208400"/>
    <b v="0"/>
    <b v="0"/>
    <s v="games/mobile games"/>
    <m/>
    <x v="6"/>
    <x v="20"/>
  </r>
  <r>
    <n v="539"/>
    <s v="Thomas, Welch and Santana"/>
    <s v="Assimilated exuding toolset"/>
    <n v="9800"/>
    <x v="530"/>
    <n v="0.72653061224489801"/>
    <x v="0"/>
    <n v="77"/>
    <x v="1"/>
    <s v="USD"/>
    <n v="1561957200"/>
    <n v="1562475600"/>
    <b v="0"/>
    <b v="1"/>
    <s v="food/food trucks"/>
    <m/>
    <x v="0"/>
    <x v="0"/>
  </r>
  <r>
    <n v="540"/>
    <s v="Brown-Pena"/>
    <s v="Front-line client-server secured line"/>
    <n v="5300"/>
    <x v="531"/>
    <n v="2.6598113207547169"/>
    <x v="1"/>
    <n v="247"/>
    <x v="1"/>
    <s v="USD"/>
    <n v="1525496400"/>
    <n v="1527397200"/>
    <b v="0"/>
    <b v="0"/>
    <s v="photography/photography books"/>
    <m/>
    <x v="7"/>
    <x v="14"/>
  </r>
  <r>
    <n v="541"/>
    <s v="Holder, Caldwell and Vance"/>
    <s v="Polarized systemic Internet solution"/>
    <n v="178000"/>
    <x v="532"/>
    <n v="0.24205617977528091"/>
    <x v="0"/>
    <n v="395"/>
    <x v="6"/>
    <s v="EUR"/>
    <n v="1433912400"/>
    <n v="1436158800"/>
    <b v="0"/>
    <b v="0"/>
    <s v="games/mobile games"/>
    <m/>
    <x v="6"/>
    <x v="20"/>
  </r>
  <r>
    <n v="542"/>
    <s v="Harrison-Bridges"/>
    <s v="Profit-focused exuding moderator"/>
    <n v="77000"/>
    <x v="533"/>
    <n v="2.5064935064935064E-2"/>
    <x v="0"/>
    <n v="49"/>
    <x v="4"/>
    <s v="GBP"/>
    <n v="1453442400"/>
    <n v="1456034400"/>
    <b v="0"/>
    <b v="0"/>
    <s v="music/indie rock"/>
    <m/>
    <x v="1"/>
    <x v="7"/>
  </r>
  <r>
    <n v="543"/>
    <s v="Johnson, Murphy and Peterson"/>
    <s v="Cross-group high-level moderator"/>
    <n v="84900"/>
    <x v="534"/>
    <n v="0.1632979976442874"/>
    <x v="0"/>
    <n v="180"/>
    <x v="1"/>
    <s v="USD"/>
    <n v="1378875600"/>
    <n v="1380171600"/>
    <b v="0"/>
    <b v="0"/>
    <s v="games/video games"/>
    <m/>
    <x v="6"/>
    <x v="11"/>
  </r>
  <r>
    <n v="544"/>
    <s v="Taylor Inc"/>
    <s v="Public-key 3rdgeneration system engine"/>
    <n v="2800"/>
    <x v="535"/>
    <n v="2.7650000000000001"/>
    <x v="1"/>
    <n v="84"/>
    <x v="1"/>
    <s v="USD"/>
    <n v="1452232800"/>
    <n v="1453356000"/>
    <b v="0"/>
    <b v="0"/>
    <s v="music/rock"/>
    <m/>
    <x v="1"/>
    <x v="1"/>
  </r>
  <r>
    <n v="545"/>
    <s v="Deleon and Sons"/>
    <s v="Organized value-added access"/>
    <n v="184800"/>
    <x v="536"/>
    <n v="0.88803571428571426"/>
    <x v="0"/>
    <n v="2690"/>
    <x v="1"/>
    <s v="USD"/>
    <n v="1577253600"/>
    <n v="1578981600"/>
    <b v="0"/>
    <b v="0"/>
    <s v="theater/plays"/>
    <m/>
    <x v="3"/>
    <x v="3"/>
  </r>
  <r>
    <n v="546"/>
    <s v="Benjamin, Paul and Ferguson"/>
    <s v="Cloned global Graphical User Interface"/>
    <n v="4200"/>
    <x v="537"/>
    <n v="1.6357142857142857"/>
    <x v="1"/>
    <n v="88"/>
    <x v="1"/>
    <s v="USD"/>
    <n v="1537160400"/>
    <n v="1537419600"/>
    <b v="0"/>
    <b v="1"/>
    <s v="theater/plays"/>
    <m/>
    <x v="3"/>
    <x v="3"/>
  </r>
  <r>
    <n v="547"/>
    <s v="Hardin-Dixon"/>
    <s v="Focused solution-oriented matrix"/>
    <n v="1300"/>
    <x v="538"/>
    <n v="9.69"/>
    <x v="1"/>
    <n v="156"/>
    <x v="1"/>
    <s v="USD"/>
    <n v="1422165600"/>
    <n v="1423202400"/>
    <b v="0"/>
    <b v="0"/>
    <s v="film &amp; video/drama"/>
    <m/>
    <x v="4"/>
    <x v="6"/>
  </r>
  <r>
    <n v="548"/>
    <s v="York-Pitts"/>
    <s v="Monitored discrete toolset"/>
    <n v="66100"/>
    <x v="539"/>
    <n v="2.7091376701966716"/>
    <x v="1"/>
    <n v="2985"/>
    <x v="1"/>
    <s v="USD"/>
    <n v="1459486800"/>
    <n v="1460610000"/>
    <b v="0"/>
    <b v="0"/>
    <s v="theater/plays"/>
    <m/>
    <x v="3"/>
    <x v="3"/>
  </r>
  <r>
    <n v="549"/>
    <s v="Jarvis and Sons"/>
    <s v="Business-focused intermediate system engine"/>
    <n v="29500"/>
    <x v="540"/>
    <n v="2.8421355932203389"/>
    <x v="1"/>
    <n v="762"/>
    <x v="1"/>
    <s v="USD"/>
    <n v="1369717200"/>
    <n v="1370494800"/>
    <b v="0"/>
    <b v="0"/>
    <s v="technology/wearables"/>
    <m/>
    <x v="2"/>
    <x v="8"/>
  </r>
  <r>
    <n v="550"/>
    <s v="Morrison-Henderson"/>
    <s v="De-engineered disintermediate encoding"/>
    <n v="100"/>
    <x v="443"/>
    <n v="0.04"/>
    <x v="3"/>
    <n v="1"/>
    <x v="5"/>
    <s v="CHF"/>
    <n v="1330495200"/>
    <n v="1332306000"/>
    <b v="0"/>
    <b v="0"/>
    <s v="music/indie rock"/>
    <m/>
    <x v="1"/>
    <x v="7"/>
  </r>
  <r>
    <n v="551"/>
    <s v="Martin-James"/>
    <s v="Streamlined upward-trending analyzer"/>
    <n v="180100"/>
    <x v="541"/>
    <n v="0.58632981676846196"/>
    <x v="0"/>
    <n v="2779"/>
    <x v="2"/>
    <s v="AUD"/>
    <n v="1419055200"/>
    <n v="1422511200"/>
    <b v="0"/>
    <b v="1"/>
    <s v="technology/web"/>
    <m/>
    <x v="2"/>
    <x v="2"/>
  </r>
  <r>
    <n v="552"/>
    <s v="Mercer, Solomon and Singleton"/>
    <s v="Distributed human-resource policy"/>
    <n v="9000"/>
    <x v="542"/>
    <n v="0.98511111111111116"/>
    <x v="0"/>
    <n v="92"/>
    <x v="1"/>
    <s v="USD"/>
    <n v="1480140000"/>
    <n v="1480312800"/>
    <b v="0"/>
    <b v="0"/>
    <s v="theater/plays"/>
    <m/>
    <x v="3"/>
    <x v="3"/>
  </r>
  <r>
    <n v="553"/>
    <s v="Dougherty, Austin and Mills"/>
    <s v="De-engineered 5thgeneration contingency"/>
    <n v="170600"/>
    <x v="543"/>
    <n v="0.43975381008206332"/>
    <x v="0"/>
    <n v="1028"/>
    <x v="1"/>
    <s v="USD"/>
    <n v="1293948000"/>
    <n v="1294034400"/>
    <b v="0"/>
    <b v="0"/>
    <s v="music/rock"/>
    <m/>
    <x v="1"/>
    <x v="1"/>
  </r>
  <r>
    <n v="554"/>
    <s v="Ritter PLC"/>
    <s v="Multi-channeled upward-trending application"/>
    <n v="9500"/>
    <x v="544"/>
    <n v="1.5166315789473683"/>
    <x v="1"/>
    <n v="554"/>
    <x v="0"/>
    <s v="CAD"/>
    <n v="1482127200"/>
    <n v="1482645600"/>
    <b v="0"/>
    <b v="0"/>
    <s v="music/indie rock"/>
    <m/>
    <x v="1"/>
    <x v="7"/>
  </r>
  <r>
    <n v="555"/>
    <s v="Anderson Group"/>
    <s v="Organic maximized database"/>
    <n v="6300"/>
    <x v="545"/>
    <n v="2.2363492063492063"/>
    <x v="1"/>
    <n v="135"/>
    <x v="3"/>
    <s v="DKK"/>
    <n v="1396414800"/>
    <n v="1399093200"/>
    <b v="0"/>
    <b v="0"/>
    <s v="music/rock"/>
    <m/>
    <x v="1"/>
    <x v="1"/>
  </r>
  <r>
    <n v="556"/>
    <s v="Smith and Sons"/>
    <s v="Grass-roots 24/7 attitude"/>
    <n v="5200"/>
    <x v="546"/>
    <n v="2.3975"/>
    <x v="1"/>
    <n v="122"/>
    <x v="1"/>
    <s v="USD"/>
    <n v="1315285200"/>
    <n v="1315890000"/>
    <b v="0"/>
    <b v="1"/>
    <s v="publishing/translations"/>
    <m/>
    <x v="5"/>
    <x v="18"/>
  </r>
  <r>
    <n v="557"/>
    <s v="Lam-Hamilton"/>
    <s v="Team-oriented global strategy"/>
    <n v="6000"/>
    <x v="547"/>
    <n v="1.9933333333333334"/>
    <x v="1"/>
    <n v="221"/>
    <x v="1"/>
    <s v="USD"/>
    <n v="1443762000"/>
    <n v="1444021200"/>
    <b v="0"/>
    <b v="1"/>
    <s v="film &amp; video/science fiction"/>
    <m/>
    <x v="4"/>
    <x v="22"/>
  </r>
  <r>
    <n v="558"/>
    <s v="Ho Ltd"/>
    <s v="Enhanced client-driven capacity"/>
    <n v="5800"/>
    <x v="548"/>
    <n v="1.373448275862069"/>
    <x v="1"/>
    <n v="126"/>
    <x v="1"/>
    <s v="USD"/>
    <n v="1456293600"/>
    <n v="1460005200"/>
    <b v="0"/>
    <b v="0"/>
    <s v="theater/plays"/>
    <m/>
    <x v="3"/>
    <x v="3"/>
  </r>
  <r>
    <n v="559"/>
    <s v="Brown, Estrada and Jensen"/>
    <s v="Exclusive systematic productivity"/>
    <n v="105300"/>
    <x v="549"/>
    <n v="1.009696106362773"/>
    <x v="1"/>
    <n v="1022"/>
    <x v="1"/>
    <s v="USD"/>
    <n v="1470114000"/>
    <n v="1470718800"/>
    <b v="0"/>
    <b v="0"/>
    <s v="theater/plays"/>
    <m/>
    <x v="3"/>
    <x v="3"/>
  </r>
  <r>
    <n v="560"/>
    <s v="Hunt LLC"/>
    <s v="Re-engineered radical policy"/>
    <n v="20000"/>
    <x v="550"/>
    <n v="7.9416000000000002"/>
    <x v="1"/>
    <n v="3177"/>
    <x v="1"/>
    <s v="USD"/>
    <n v="1321596000"/>
    <n v="1325052000"/>
    <b v="0"/>
    <b v="0"/>
    <s v="film &amp; video/animation"/>
    <m/>
    <x v="4"/>
    <x v="10"/>
  </r>
  <r>
    <n v="561"/>
    <s v="Fowler-Smith"/>
    <s v="Down-sized logistical adapter"/>
    <n v="3000"/>
    <x v="551"/>
    <n v="3.6970000000000001"/>
    <x v="1"/>
    <n v="198"/>
    <x v="5"/>
    <s v="CHF"/>
    <n v="1318827600"/>
    <n v="1319000400"/>
    <b v="0"/>
    <b v="0"/>
    <s v="theater/plays"/>
    <m/>
    <x v="3"/>
    <x v="3"/>
  </r>
  <r>
    <n v="562"/>
    <s v="Blair Inc"/>
    <s v="Configurable bandwidth-monitored throughput"/>
    <n v="9900"/>
    <x v="314"/>
    <n v="0.12818181818181817"/>
    <x v="0"/>
    <n v="26"/>
    <x v="5"/>
    <s v="CHF"/>
    <n v="1552366800"/>
    <n v="1552539600"/>
    <b v="0"/>
    <b v="0"/>
    <s v="music/rock"/>
    <m/>
    <x v="1"/>
    <x v="1"/>
  </r>
  <r>
    <n v="563"/>
    <s v="Kelley, Stanton and Sanchez"/>
    <s v="Optional tangible pricing structure"/>
    <n v="3700"/>
    <x v="552"/>
    <n v="1.3802702702702703"/>
    <x v="1"/>
    <n v="85"/>
    <x v="2"/>
    <s v="AUD"/>
    <n v="1542088800"/>
    <n v="1543816800"/>
    <b v="0"/>
    <b v="0"/>
    <s v="film &amp; video/documentary"/>
    <m/>
    <x v="4"/>
    <x v="4"/>
  </r>
  <r>
    <n v="564"/>
    <s v="Hernandez-Macdonald"/>
    <s v="Organic high-level implementation"/>
    <n v="168700"/>
    <x v="553"/>
    <n v="0.83813278008298753"/>
    <x v="0"/>
    <n v="1790"/>
    <x v="1"/>
    <s v="USD"/>
    <n v="1426395600"/>
    <n v="1427086800"/>
    <b v="0"/>
    <b v="0"/>
    <s v="theater/plays"/>
    <m/>
    <x v="3"/>
    <x v="3"/>
  </r>
  <r>
    <n v="565"/>
    <s v="Joseph LLC"/>
    <s v="Decentralized logistical collaboration"/>
    <n v="94900"/>
    <x v="554"/>
    <n v="2.0460063224446787"/>
    <x v="1"/>
    <n v="3596"/>
    <x v="1"/>
    <s v="USD"/>
    <n v="1321336800"/>
    <n v="1323064800"/>
    <b v="0"/>
    <b v="0"/>
    <s v="theater/plays"/>
    <m/>
    <x v="3"/>
    <x v="3"/>
  </r>
  <r>
    <n v="566"/>
    <s v="Webb-Smith"/>
    <s v="Advanced content-based installation"/>
    <n v="9300"/>
    <x v="555"/>
    <n v="0.44344086021505374"/>
    <x v="0"/>
    <n v="37"/>
    <x v="1"/>
    <s v="USD"/>
    <n v="1456293600"/>
    <n v="1458277200"/>
    <b v="0"/>
    <b v="1"/>
    <s v="music/electric music"/>
    <m/>
    <x v="1"/>
    <x v="5"/>
  </r>
  <r>
    <n v="567"/>
    <s v="Johns PLC"/>
    <s v="Distributed high-level open architecture"/>
    <n v="6800"/>
    <x v="556"/>
    <n v="2.1860294117647059"/>
    <x v="1"/>
    <n v="244"/>
    <x v="1"/>
    <s v="USD"/>
    <n v="1404968400"/>
    <n v="1405141200"/>
    <b v="0"/>
    <b v="0"/>
    <s v="music/rock"/>
    <m/>
    <x v="1"/>
    <x v="1"/>
  </r>
  <r>
    <n v="568"/>
    <s v="Hardin-Foley"/>
    <s v="Synergized zero tolerance help-desk"/>
    <n v="72400"/>
    <x v="557"/>
    <n v="1.8603314917127072"/>
    <x v="1"/>
    <n v="5180"/>
    <x v="1"/>
    <s v="USD"/>
    <n v="1279170000"/>
    <n v="1283058000"/>
    <b v="0"/>
    <b v="0"/>
    <s v="theater/plays"/>
    <m/>
    <x v="3"/>
    <x v="3"/>
  </r>
  <r>
    <n v="569"/>
    <s v="Fischer, Fowler and Arnold"/>
    <s v="Extended multi-tasking definition"/>
    <n v="20100"/>
    <x v="558"/>
    <n v="2.3733830845771142"/>
    <x v="1"/>
    <n v="589"/>
    <x v="6"/>
    <s v="EUR"/>
    <n v="1294725600"/>
    <n v="1295762400"/>
    <b v="0"/>
    <b v="0"/>
    <s v="film &amp; video/animation"/>
    <m/>
    <x v="4"/>
    <x v="10"/>
  </r>
  <r>
    <n v="570"/>
    <s v="Martinez-Juarez"/>
    <s v="Realigned uniform knowledge user"/>
    <n v="31200"/>
    <x v="559"/>
    <n v="3.0565384615384614"/>
    <x v="1"/>
    <n v="2725"/>
    <x v="1"/>
    <s v="USD"/>
    <n v="1419055200"/>
    <n v="1419573600"/>
    <b v="0"/>
    <b v="1"/>
    <s v="music/rock"/>
    <m/>
    <x v="1"/>
    <x v="1"/>
  </r>
  <r>
    <n v="571"/>
    <s v="Wilson and Sons"/>
    <s v="Monitored grid-enabled model"/>
    <n v="3500"/>
    <x v="560"/>
    <n v="0.94142857142857139"/>
    <x v="0"/>
    <n v="35"/>
    <x v="6"/>
    <s v="EUR"/>
    <n v="1434690000"/>
    <n v="1438750800"/>
    <b v="0"/>
    <b v="0"/>
    <s v="film &amp; video/shorts"/>
    <m/>
    <x v="4"/>
    <x v="12"/>
  </r>
  <r>
    <n v="572"/>
    <s v="Clements Group"/>
    <s v="Assimilated actuating policy"/>
    <n v="9000"/>
    <x v="561"/>
    <n v="0.54400000000000004"/>
    <x v="3"/>
    <n v="94"/>
    <x v="1"/>
    <s v="USD"/>
    <n v="1443416400"/>
    <n v="1444798800"/>
    <b v="0"/>
    <b v="1"/>
    <s v="music/rock"/>
    <m/>
    <x v="1"/>
    <x v="1"/>
  </r>
  <r>
    <n v="573"/>
    <s v="Valenzuela-Cook"/>
    <s v="Total incremental productivity"/>
    <n v="6700"/>
    <x v="562"/>
    <n v="1.1188059701492536"/>
    <x v="1"/>
    <n v="300"/>
    <x v="1"/>
    <s v="USD"/>
    <n v="1399006800"/>
    <n v="1399179600"/>
    <b v="0"/>
    <b v="0"/>
    <s v="journalism/audio"/>
    <m/>
    <x v="8"/>
    <x v="23"/>
  </r>
  <r>
    <n v="574"/>
    <s v="Parker, Haley and Foster"/>
    <s v="Adaptive local task-force"/>
    <n v="2700"/>
    <x v="563"/>
    <n v="3.6914814814814814"/>
    <x v="1"/>
    <n v="144"/>
    <x v="1"/>
    <s v="USD"/>
    <n v="1575698400"/>
    <n v="1576562400"/>
    <b v="0"/>
    <b v="1"/>
    <s v="food/food trucks"/>
    <m/>
    <x v="0"/>
    <x v="0"/>
  </r>
  <r>
    <n v="575"/>
    <s v="Fuentes LLC"/>
    <s v="Universal zero-defect concept"/>
    <n v="83300"/>
    <x v="564"/>
    <n v="0.62930372148859548"/>
    <x v="0"/>
    <n v="558"/>
    <x v="1"/>
    <s v="USD"/>
    <n v="1400562000"/>
    <n v="1400821200"/>
    <b v="0"/>
    <b v="1"/>
    <s v="theater/plays"/>
    <m/>
    <x v="3"/>
    <x v="3"/>
  </r>
  <r>
    <n v="576"/>
    <s v="Moran and Sons"/>
    <s v="Object-based bottom-line superstructure"/>
    <n v="9700"/>
    <x v="565"/>
    <n v="0.6492783505154639"/>
    <x v="0"/>
    <n v="64"/>
    <x v="1"/>
    <s v="USD"/>
    <n v="1509512400"/>
    <n v="1510984800"/>
    <b v="0"/>
    <b v="0"/>
    <s v="theater/plays"/>
    <m/>
    <x v="3"/>
    <x v="3"/>
  </r>
  <r>
    <n v="577"/>
    <s v="Stevens Inc"/>
    <s v="Adaptive 24hour projection"/>
    <n v="8200"/>
    <x v="566"/>
    <n v="0.18853658536585366"/>
    <x v="3"/>
    <n v="37"/>
    <x v="1"/>
    <s v="USD"/>
    <n v="1299823200"/>
    <n v="1302066000"/>
    <b v="0"/>
    <b v="0"/>
    <s v="music/jazz"/>
    <m/>
    <x v="1"/>
    <x v="17"/>
  </r>
  <r>
    <n v="578"/>
    <s v="Martinez-Johnson"/>
    <s v="Sharable radical toolset"/>
    <n v="96500"/>
    <x v="567"/>
    <n v="0.1675440414507772"/>
    <x v="0"/>
    <n v="245"/>
    <x v="1"/>
    <s v="USD"/>
    <n v="1322719200"/>
    <n v="1322978400"/>
    <b v="0"/>
    <b v="0"/>
    <s v="film &amp; video/science fiction"/>
    <m/>
    <x v="4"/>
    <x v="22"/>
  </r>
  <r>
    <n v="579"/>
    <s v="Franklin Inc"/>
    <s v="Focused multimedia knowledgebase"/>
    <n v="6200"/>
    <x v="568"/>
    <n v="1.0111290322580646"/>
    <x v="1"/>
    <n v="87"/>
    <x v="1"/>
    <s v="USD"/>
    <n v="1312693200"/>
    <n v="1313730000"/>
    <b v="0"/>
    <b v="0"/>
    <s v="music/jazz"/>
    <m/>
    <x v="1"/>
    <x v="17"/>
  </r>
  <r>
    <n v="580"/>
    <s v="Perez PLC"/>
    <s v="Seamless 6thgeneration extranet"/>
    <n v="43800"/>
    <x v="569"/>
    <n v="3.4150228310502282"/>
    <x v="1"/>
    <n v="3116"/>
    <x v="1"/>
    <s v="USD"/>
    <n v="1393394400"/>
    <n v="1394085600"/>
    <b v="0"/>
    <b v="0"/>
    <s v="theater/plays"/>
    <m/>
    <x v="3"/>
    <x v="3"/>
  </r>
  <r>
    <n v="581"/>
    <s v="Sanchez, Cross and Savage"/>
    <s v="Sharable mobile knowledgebase"/>
    <n v="6000"/>
    <x v="570"/>
    <n v="0.64016666666666666"/>
    <x v="0"/>
    <n v="71"/>
    <x v="1"/>
    <s v="USD"/>
    <n v="1304053200"/>
    <n v="1305349200"/>
    <b v="0"/>
    <b v="0"/>
    <s v="technology/web"/>
    <m/>
    <x v="2"/>
    <x v="2"/>
  </r>
  <r>
    <n v="582"/>
    <s v="Pineda Ltd"/>
    <s v="Cross-group global system engine"/>
    <n v="8700"/>
    <x v="571"/>
    <n v="0.5208045977011494"/>
    <x v="0"/>
    <n v="42"/>
    <x v="1"/>
    <s v="USD"/>
    <n v="1433912400"/>
    <n v="1434344400"/>
    <b v="0"/>
    <b v="1"/>
    <s v="games/video games"/>
    <m/>
    <x v="6"/>
    <x v="11"/>
  </r>
  <r>
    <n v="583"/>
    <s v="Powell and Sons"/>
    <s v="Centralized clear-thinking conglomeration"/>
    <n v="18900"/>
    <x v="572"/>
    <n v="3.2240211640211642"/>
    <x v="1"/>
    <n v="909"/>
    <x v="1"/>
    <s v="USD"/>
    <n v="1329717600"/>
    <n v="1331186400"/>
    <b v="0"/>
    <b v="0"/>
    <s v="film &amp; video/documentary"/>
    <m/>
    <x v="4"/>
    <x v="4"/>
  </r>
  <r>
    <n v="584"/>
    <s v="Nunez-Richards"/>
    <s v="De-engineered cohesive system engine"/>
    <n v="86400"/>
    <x v="573"/>
    <n v="1.1950810185185186"/>
    <x v="1"/>
    <n v="1613"/>
    <x v="1"/>
    <s v="USD"/>
    <n v="1335330000"/>
    <n v="1336539600"/>
    <b v="0"/>
    <b v="0"/>
    <s v="technology/web"/>
    <m/>
    <x v="2"/>
    <x v="2"/>
  </r>
  <r>
    <n v="585"/>
    <s v="Pugh LLC"/>
    <s v="Reactive analyzing function"/>
    <n v="8900"/>
    <x v="574"/>
    <n v="1.4679775280898877"/>
    <x v="1"/>
    <n v="136"/>
    <x v="1"/>
    <s v="USD"/>
    <n v="1268888400"/>
    <n v="1269752400"/>
    <b v="0"/>
    <b v="0"/>
    <s v="publishing/translations"/>
    <m/>
    <x v="5"/>
    <x v="18"/>
  </r>
  <r>
    <n v="586"/>
    <s v="Rowe-Wong"/>
    <s v="Robust hybrid budgetary management"/>
    <n v="700"/>
    <x v="575"/>
    <n v="9.5057142857142853"/>
    <x v="1"/>
    <n v="130"/>
    <x v="1"/>
    <s v="USD"/>
    <n v="1289973600"/>
    <n v="1291615200"/>
    <b v="0"/>
    <b v="0"/>
    <s v="music/rock"/>
    <m/>
    <x v="1"/>
    <x v="1"/>
  </r>
  <r>
    <n v="587"/>
    <s v="Williams-Santos"/>
    <s v="Open-source analyzing monitoring"/>
    <n v="9400"/>
    <x v="576"/>
    <n v="0.72893617021276591"/>
    <x v="0"/>
    <n v="156"/>
    <x v="0"/>
    <s v="CAD"/>
    <n v="1547877600"/>
    <n v="1552366800"/>
    <b v="0"/>
    <b v="1"/>
    <s v="food/food trucks"/>
    <m/>
    <x v="0"/>
    <x v="0"/>
  </r>
  <r>
    <n v="588"/>
    <s v="Weber Inc"/>
    <s v="Up-sized discrete firmware"/>
    <n v="157600"/>
    <x v="577"/>
    <n v="0.7900824873096447"/>
    <x v="0"/>
    <n v="1368"/>
    <x v="4"/>
    <s v="GBP"/>
    <n v="1269493200"/>
    <n v="1272171600"/>
    <b v="0"/>
    <b v="0"/>
    <s v="theater/plays"/>
    <m/>
    <x v="3"/>
    <x v="3"/>
  </r>
  <r>
    <n v="589"/>
    <s v="Avery, Brown and Parker"/>
    <s v="Exclusive intangible extranet"/>
    <n v="7900"/>
    <x v="578"/>
    <n v="0.64721518987341775"/>
    <x v="0"/>
    <n v="102"/>
    <x v="1"/>
    <s v="USD"/>
    <n v="1436072400"/>
    <n v="1436677200"/>
    <b v="0"/>
    <b v="0"/>
    <s v="film &amp; video/documentary"/>
    <m/>
    <x v="4"/>
    <x v="4"/>
  </r>
  <r>
    <n v="590"/>
    <s v="Cox Group"/>
    <s v="Synergized analyzing process improvement"/>
    <n v="7100"/>
    <x v="579"/>
    <n v="0.82028169014084507"/>
    <x v="0"/>
    <n v="86"/>
    <x v="2"/>
    <s v="AUD"/>
    <n v="1419141600"/>
    <n v="1420092000"/>
    <b v="0"/>
    <b v="0"/>
    <s v="publishing/radio &amp; podcasts"/>
    <m/>
    <x v="5"/>
    <x v="15"/>
  </r>
  <r>
    <n v="591"/>
    <s v="Jensen LLC"/>
    <s v="Realigned dedicated system engine"/>
    <n v="600"/>
    <x v="580"/>
    <n v="10.376666666666667"/>
    <x v="1"/>
    <n v="102"/>
    <x v="1"/>
    <s v="USD"/>
    <n v="1279083600"/>
    <n v="1279947600"/>
    <b v="0"/>
    <b v="0"/>
    <s v="games/video games"/>
    <m/>
    <x v="6"/>
    <x v="11"/>
  </r>
  <r>
    <n v="592"/>
    <s v="Brown Inc"/>
    <s v="Object-based bandwidth-monitored concept"/>
    <n v="156800"/>
    <x v="581"/>
    <n v="0.12910076530612244"/>
    <x v="0"/>
    <n v="253"/>
    <x v="1"/>
    <s v="USD"/>
    <n v="1401426000"/>
    <n v="1402203600"/>
    <b v="0"/>
    <b v="0"/>
    <s v="theater/plays"/>
    <m/>
    <x v="3"/>
    <x v="3"/>
  </r>
  <r>
    <n v="593"/>
    <s v="Hale-Hayes"/>
    <s v="Ameliorated client-driven open system"/>
    <n v="121600"/>
    <x v="582"/>
    <n v="1.5484210526315789"/>
    <x v="1"/>
    <n v="4006"/>
    <x v="1"/>
    <s v="USD"/>
    <n v="1395810000"/>
    <n v="1396933200"/>
    <b v="0"/>
    <b v="0"/>
    <s v="film &amp; video/animation"/>
    <m/>
    <x v="4"/>
    <x v="10"/>
  </r>
  <r>
    <n v="594"/>
    <s v="Mcbride PLC"/>
    <s v="Upgradable leadingedge Local Area Network"/>
    <n v="157300"/>
    <x v="583"/>
    <n v="7.0991735537190084E-2"/>
    <x v="0"/>
    <n v="157"/>
    <x v="1"/>
    <s v="USD"/>
    <n v="1467003600"/>
    <n v="1467262800"/>
    <b v="0"/>
    <b v="1"/>
    <s v="theater/plays"/>
    <m/>
    <x v="3"/>
    <x v="3"/>
  </r>
  <r>
    <n v="595"/>
    <s v="Harris-Jennings"/>
    <s v="Customizable intermediate data-warehouse"/>
    <n v="70300"/>
    <x v="584"/>
    <n v="2.0852773826458035"/>
    <x v="1"/>
    <n v="1629"/>
    <x v="1"/>
    <s v="USD"/>
    <n v="1268715600"/>
    <n v="1270530000"/>
    <b v="0"/>
    <b v="1"/>
    <s v="theater/plays"/>
    <m/>
    <x v="3"/>
    <x v="3"/>
  </r>
  <r>
    <n v="596"/>
    <s v="Becker-Scott"/>
    <s v="Managed optimizing archive"/>
    <n v="7900"/>
    <x v="585"/>
    <n v="0.99683544303797467"/>
    <x v="0"/>
    <n v="183"/>
    <x v="1"/>
    <s v="USD"/>
    <n v="1457157600"/>
    <n v="1457762400"/>
    <b v="0"/>
    <b v="1"/>
    <s v="film &amp; video/drama"/>
    <m/>
    <x v="4"/>
    <x v="6"/>
  </r>
  <r>
    <n v="597"/>
    <s v="Todd, Freeman and Henry"/>
    <s v="Diverse systematic projection"/>
    <n v="73800"/>
    <x v="586"/>
    <n v="2.0159756097560977"/>
    <x v="1"/>
    <n v="2188"/>
    <x v="1"/>
    <s v="USD"/>
    <n v="1573970400"/>
    <n v="1575525600"/>
    <b v="0"/>
    <b v="0"/>
    <s v="theater/plays"/>
    <m/>
    <x v="3"/>
    <x v="3"/>
  </r>
  <r>
    <n v="598"/>
    <s v="Martinez, Garza and Young"/>
    <s v="Up-sized web-enabled info-mediaries"/>
    <n v="108500"/>
    <x v="587"/>
    <n v="1.6209032258064515"/>
    <x v="1"/>
    <n v="2409"/>
    <x v="6"/>
    <s v="EUR"/>
    <n v="1276578000"/>
    <n v="1279083600"/>
    <b v="0"/>
    <b v="0"/>
    <s v="music/rock"/>
    <m/>
    <x v="1"/>
    <x v="1"/>
  </r>
  <r>
    <n v="599"/>
    <s v="Smith-Ramos"/>
    <s v="Persevering optimizing Graphical User Interface"/>
    <n v="140300"/>
    <x v="588"/>
    <n v="3.6436208125445471E-2"/>
    <x v="0"/>
    <n v="82"/>
    <x v="3"/>
    <s v="DKK"/>
    <n v="1423720800"/>
    <n v="1424412000"/>
    <b v="0"/>
    <b v="0"/>
    <s v="film &amp; video/documentary"/>
    <m/>
    <x v="4"/>
    <x v="4"/>
  </r>
  <r>
    <n v="600"/>
    <s v="Brown-George"/>
    <s v="Cross-platform tertiary array"/>
    <n v="100"/>
    <x v="297"/>
    <n v="0.05"/>
    <x v="0"/>
    <n v="1"/>
    <x v="4"/>
    <s v="GBP"/>
    <n v="1375160400"/>
    <n v="1376197200"/>
    <b v="0"/>
    <b v="0"/>
    <s v="food/food trucks"/>
    <m/>
    <x v="0"/>
    <x v="0"/>
  </r>
  <r>
    <n v="601"/>
    <s v="Waters and Sons"/>
    <s v="Inverse neutral structure"/>
    <n v="6300"/>
    <x v="589"/>
    <n v="2.0663492063492064"/>
    <x v="1"/>
    <n v="194"/>
    <x v="1"/>
    <s v="USD"/>
    <n v="1401426000"/>
    <n v="1402894800"/>
    <b v="1"/>
    <b v="0"/>
    <s v="technology/wearables"/>
    <m/>
    <x v="2"/>
    <x v="8"/>
  </r>
  <r>
    <n v="602"/>
    <s v="Brown Ltd"/>
    <s v="Quality-focused system-worthy support"/>
    <n v="71100"/>
    <x v="590"/>
    <n v="1.2823628691983122"/>
    <x v="1"/>
    <n v="1140"/>
    <x v="1"/>
    <s v="USD"/>
    <n v="1433480400"/>
    <n v="1434430800"/>
    <b v="0"/>
    <b v="0"/>
    <s v="theater/plays"/>
    <m/>
    <x v="3"/>
    <x v="3"/>
  </r>
  <r>
    <n v="603"/>
    <s v="Christian, Yates and Greer"/>
    <s v="Vision-oriented 5thgeneration array"/>
    <n v="5300"/>
    <x v="591"/>
    <n v="1.1966037735849056"/>
    <x v="1"/>
    <n v="102"/>
    <x v="1"/>
    <s v="USD"/>
    <n v="1555563600"/>
    <n v="1557896400"/>
    <b v="0"/>
    <b v="0"/>
    <s v="theater/plays"/>
    <m/>
    <x v="3"/>
    <x v="3"/>
  </r>
  <r>
    <n v="604"/>
    <s v="Cole, Hernandez and Rodriguez"/>
    <s v="Cross-platform logistical circuit"/>
    <n v="88700"/>
    <x v="592"/>
    <n v="1.7073055242390078"/>
    <x v="1"/>
    <n v="2857"/>
    <x v="1"/>
    <s v="USD"/>
    <n v="1295676000"/>
    <n v="1297490400"/>
    <b v="0"/>
    <b v="0"/>
    <s v="theater/plays"/>
    <m/>
    <x v="3"/>
    <x v="3"/>
  </r>
  <r>
    <n v="605"/>
    <s v="Ortiz, Valenzuela and Collins"/>
    <s v="Profound solution-oriented matrix"/>
    <n v="3300"/>
    <x v="593"/>
    <n v="1.8721212121212121"/>
    <x v="1"/>
    <n v="107"/>
    <x v="1"/>
    <s v="USD"/>
    <n v="1443848400"/>
    <n v="1447394400"/>
    <b v="0"/>
    <b v="0"/>
    <s v="publishing/nonfiction"/>
    <m/>
    <x v="5"/>
    <x v="9"/>
  </r>
  <r>
    <n v="606"/>
    <s v="Valencia PLC"/>
    <s v="Extended asynchronous initiative"/>
    <n v="3400"/>
    <x v="594"/>
    <n v="1.8838235294117647"/>
    <x v="1"/>
    <n v="160"/>
    <x v="4"/>
    <s v="GBP"/>
    <n v="1457330400"/>
    <n v="1458277200"/>
    <b v="0"/>
    <b v="0"/>
    <s v="music/rock"/>
    <m/>
    <x v="1"/>
    <x v="1"/>
  </r>
  <r>
    <n v="607"/>
    <s v="Gordon, Mendez and Johnson"/>
    <s v="Fundamental needs-based frame"/>
    <n v="137600"/>
    <x v="595"/>
    <n v="1.3129869186046512"/>
    <x v="1"/>
    <n v="2230"/>
    <x v="1"/>
    <s v="USD"/>
    <n v="1395550800"/>
    <n v="1395723600"/>
    <b v="0"/>
    <b v="0"/>
    <s v="food/food trucks"/>
    <m/>
    <x v="0"/>
    <x v="0"/>
  </r>
  <r>
    <n v="608"/>
    <s v="Johnson Group"/>
    <s v="Compatible full-range leverage"/>
    <n v="3900"/>
    <x v="416"/>
    <n v="2.8397435897435899"/>
    <x v="1"/>
    <n v="316"/>
    <x v="1"/>
    <s v="USD"/>
    <n v="1551852000"/>
    <n v="1552197600"/>
    <b v="0"/>
    <b v="1"/>
    <s v="music/jazz"/>
    <m/>
    <x v="1"/>
    <x v="17"/>
  </r>
  <r>
    <n v="609"/>
    <s v="Rose-Fuller"/>
    <s v="Upgradable holistic system engine"/>
    <n v="10000"/>
    <x v="596"/>
    <n v="1.2041999999999999"/>
    <x v="1"/>
    <n v="117"/>
    <x v="1"/>
    <s v="USD"/>
    <n v="1547618400"/>
    <n v="1549087200"/>
    <b v="0"/>
    <b v="0"/>
    <s v="film &amp; video/science fiction"/>
    <m/>
    <x v="4"/>
    <x v="22"/>
  </r>
  <r>
    <n v="610"/>
    <s v="Hughes, Mendez and Patterson"/>
    <s v="Stand-alone multi-state data-warehouse"/>
    <n v="42800"/>
    <x v="597"/>
    <n v="4.1905607476635511"/>
    <x v="1"/>
    <n v="6406"/>
    <x v="1"/>
    <s v="USD"/>
    <n v="1355637600"/>
    <n v="1356847200"/>
    <b v="0"/>
    <b v="0"/>
    <s v="theater/plays"/>
    <m/>
    <x v="3"/>
    <x v="3"/>
  </r>
  <r>
    <n v="611"/>
    <s v="Brady, Cortez and Rodriguez"/>
    <s v="Multi-lateral maximized core"/>
    <n v="8200"/>
    <x v="598"/>
    <n v="0.13853658536585367"/>
    <x v="3"/>
    <n v="15"/>
    <x v="1"/>
    <s v="USD"/>
    <n v="1374728400"/>
    <n v="1375765200"/>
    <b v="0"/>
    <b v="0"/>
    <s v="theater/plays"/>
    <m/>
    <x v="3"/>
    <x v="3"/>
  </r>
  <r>
    <n v="612"/>
    <s v="Wang, Nguyen and Horton"/>
    <s v="Innovative holistic hub"/>
    <n v="6200"/>
    <x v="599"/>
    <n v="1.3943548387096774"/>
    <x v="1"/>
    <n v="192"/>
    <x v="1"/>
    <s v="USD"/>
    <n v="1287810000"/>
    <n v="1289800800"/>
    <b v="0"/>
    <b v="0"/>
    <s v="music/electric music"/>
    <m/>
    <x v="1"/>
    <x v="5"/>
  </r>
  <r>
    <n v="613"/>
    <s v="Santos, Williams and Brown"/>
    <s v="Reverse-engineered 24/7 methodology"/>
    <n v="1100"/>
    <x v="600"/>
    <n v="1.74"/>
    <x v="1"/>
    <n v="26"/>
    <x v="0"/>
    <s v="CAD"/>
    <n v="1503723600"/>
    <n v="1504501200"/>
    <b v="0"/>
    <b v="0"/>
    <s v="theater/plays"/>
    <m/>
    <x v="3"/>
    <x v="3"/>
  </r>
  <r>
    <n v="614"/>
    <s v="Barnett and Sons"/>
    <s v="Business-focused dynamic info-mediaries"/>
    <n v="26500"/>
    <x v="601"/>
    <n v="1.5549056603773586"/>
    <x v="1"/>
    <n v="723"/>
    <x v="1"/>
    <s v="USD"/>
    <n v="1484114400"/>
    <n v="1485669600"/>
    <b v="0"/>
    <b v="0"/>
    <s v="theater/plays"/>
    <m/>
    <x v="3"/>
    <x v="3"/>
  </r>
  <r>
    <n v="615"/>
    <s v="Petersen-Rodriguez"/>
    <s v="Digitized clear-thinking installation"/>
    <n v="8500"/>
    <x v="602"/>
    <n v="1.7044705882352942"/>
    <x v="1"/>
    <n v="170"/>
    <x v="6"/>
    <s v="EUR"/>
    <n v="1461906000"/>
    <n v="1462770000"/>
    <b v="0"/>
    <b v="0"/>
    <s v="theater/plays"/>
    <m/>
    <x v="3"/>
    <x v="3"/>
  </r>
  <r>
    <n v="616"/>
    <s v="Burnett-Mora"/>
    <s v="Quality-focused 24/7 superstructure"/>
    <n v="6400"/>
    <x v="402"/>
    <n v="1.8951562500000001"/>
    <x v="1"/>
    <n v="238"/>
    <x v="4"/>
    <s v="GBP"/>
    <n v="1379653200"/>
    <n v="1379739600"/>
    <b v="0"/>
    <b v="1"/>
    <s v="music/indie rock"/>
    <m/>
    <x v="1"/>
    <x v="7"/>
  </r>
  <r>
    <n v="617"/>
    <s v="King LLC"/>
    <s v="Multi-channeled local intranet"/>
    <n v="1400"/>
    <x v="203"/>
    <n v="2.4971428571428573"/>
    <x v="1"/>
    <n v="55"/>
    <x v="1"/>
    <s v="USD"/>
    <n v="1401858000"/>
    <n v="1402722000"/>
    <b v="0"/>
    <b v="0"/>
    <s v="theater/plays"/>
    <m/>
    <x v="3"/>
    <x v="3"/>
  </r>
  <r>
    <n v="618"/>
    <s v="Miller Ltd"/>
    <s v="Open-architected mobile emulation"/>
    <n v="198600"/>
    <x v="603"/>
    <n v="0.48860523665659616"/>
    <x v="0"/>
    <n v="1198"/>
    <x v="1"/>
    <s v="USD"/>
    <n v="1367470800"/>
    <n v="1369285200"/>
    <b v="0"/>
    <b v="0"/>
    <s v="publishing/nonfiction"/>
    <m/>
    <x v="5"/>
    <x v="9"/>
  </r>
  <r>
    <n v="619"/>
    <s v="Case LLC"/>
    <s v="Ameliorated foreground methodology"/>
    <n v="195900"/>
    <x v="604"/>
    <n v="0.28461970393057684"/>
    <x v="0"/>
    <n v="648"/>
    <x v="1"/>
    <s v="USD"/>
    <n v="1304658000"/>
    <n v="1304744400"/>
    <b v="1"/>
    <b v="1"/>
    <s v="theater/plays"/>
    <m/>
    <x v="3"/>
    <x v="3"/>
  </r>
  <r>
    <n v="620"/>
    <s v="Swanson, Wilson and Baker"/>
    <s v="Synergized well-modulated project"/>
    <n v="4300"/>
    <x v="605"/>
    <n v="2.6802325581395348"/>
    <x v="1"/>
    <n v="128"/>
    <x v="2"/>
    <s v="AUD"/>
    <n v="1467954000"/>
    <n v="1468299600"/>
    <b v="0"/>
    <b v="0"/>
    <s v="photography/photography books"/>
    <m/>
    <x v="7"/>
    <x v="14"/>
  </r>
  <r>
    <n v="621"/>
    <s v="Dean, Fox and Phillips"/>
    <s v="Extended context-sensitive forecast"/>
    <n v="25600"/>
    <x v="606"/>
    <n v="6.1980078125000002"/>
    <x v="1"/>
    <n v="2144"/>
    <x v="1"/>
    <s v="USD"/>
    <n v="1473742800"/>
    <n v="1474174800"/>
    <b v="0"/>
    <b v="0"/>
    <s v="theater/plays"/>
    <m/>
    <x v="3"/>
    <x v="3"/>
  </r>
  <r>
    <n v="622"/>
    <s v="Smith-Smith"/>
    <s v="Total leadingedge neural-net"/>
    <n v="189000"/>
    <x v="607"/>
    <n v="3.1301587301587303E-2"/>
    <x v="0"/>
    <n v="64"/>
    <x v="1"/>
    <s v="USD"/>
    <n v="1523768400"/>
    <n v="1526014800"/>
    <b v="0"/>
    <b v="0"/>
    <s v="music/indie rock"/>
    <m/>
    <x v="1"/>
    <x v="7"/>
  </r>
  <r>
    <n v="623"/>
    <s v="Smith, Scott and Rodriguez"/>
    <s v="Organic actuating protocol"/>
    <n v="94300"/>
    <x v="608"/>
    <n v="1.5992152704135738"/>
    <x v="1"/>
    <n v="2693"/>
    <x v="4"/>
    <s v="GBP"/>
    <n v="1437022800"/>
    <n v="1437454800"/>
    <b v="0"/>
    <b v="0"/>
    <s v="theater/plays"/>
    <m/>
    <x v="3"/>
    <x v="3"/>
  </r>
  <r>
    <n v="624"/>
    <s v="White, Robertson and Roberts"/>
    <s v="Down-sized national software"/>
    <n v="5100"/>
    <x v="609"/>
    <n v="2.793921568627451"/>
    <x v="1"/>
    <n v="432"/>
    <x v="1"/>
    <s v="USD"/>
    <n v="1422165600"/>
    <n v="1422684000"/>
    <b v="0"/>
    <b v="0"/>
    <s v="photography/photography books"/>
    <m/>
    <x v="7"/>
    <x v="14"/>
  </r>
  <r>
    <n v="625"/>
    <s v="Martinez Inc"/>
    <s v="Organic upward-trending Graphical User Interface"/>
    <n v="7500"/>
    <x v="377"/>
    <n v="0.77373333333333338"/>
    <x v="0"/>
    <n v="62"/>
    <x v="1"/>
    <s v="USD"/>
    <n v="1580104800"/>
    <n v="1581314400"/>
    <b v="0"/>
    <b v="0"/>
    <s v="theater/plays"/>
    <m/>
    <x v="3"/>
    <x v="3"/>
  </r>
  <r>
    <n v="626"/>
    <s v="Tucker, Mccoy and Marquez"/>
    <s v="Synergistic tertiary budgetary management"/>
    <n v="6400"/>
    <x v="610"/>
    <n v="2.0632812500000002"/>
    <x v="1"/>
    <n v="189"/>
    <x v="1"/>
    <s v="USD"/>
    <n v="1285650000"/>
    <n v="1286427600"/>
    <b v="0"/>
    <b v="1"/>
    <s v="theater/plays"/>
    <m/>
    <x v="3"/>
    <x v="3"/>
  </r>
  <r>
    <n v="627"/>
    <s v="Martin, Lee and Armstrong"/>
    <s v="Open-architected incremental ability"/>
    <n v="1600"/>
    <x v="611"/>
    <n v="6.9424999999999999"/>
    <x v="1"/>
    <n v="154"/>
    <x v="4"/>
    <s v="GBP"/>
    <n v="1276664400"/>
    <n v="1278738000"/>
    <b v="1"/>
    <b v="0"/>
    <s v="food/food trucks"/>
    <m/>
    <x v="0"/>
    <x v="0"/>
  </r>
  <r>
    <n v="628"/>
    <s v="Dunn, Moreno and Green"/>
    <s v="Intuitive object-oriented task-force"/>
    <n v="1900"/>
    <x v="612"/>
    <n v="1.5178947368421052"/>
    <x v="1"/>
    <n v="96"/>
    <x v="1"/>
    <s v="USD"/>
    <n v="1286168400"/>
    <n v="1286427600"/>
    <b v="0"/>
    <b v="0"/>
    <s v="music/indie rock"/>
    <m/>
    <x v="1"/>
    <x v="7"/>
  </r>
  <r>
    <n v="629"/>
    <s v="Jackson, Martinez and Ray"/>
    <s v="Multi-tiered executive toolset"/>
    <n v="85900"/>
    <x v="613"/>
    <n v="0.64582072176949945"/>
    <x v="0"/>
    <n v="750"/>
    <x v="1"/>
    <s v="USD"/>
    <n v="1467781200"/>
    <n v="1467954000"/>
    <b v="0"/>
    <b v="1"/>
    <s v="theater/plays"/>
    <m/>
    <x v="3"/>
    <x v="3"/>
  </r>
  <r>
    <n v="630"/>
    <s v="Patterson-Johnson"/>
    <s v="Grass-roots directional workforce"/>
    <n v="9500"/>
    <x v="614"/>
    <n v="0.62873684210526315"/>
    <x v="3"/>
    <n v="87"/>
    <x v="1"/>
    <s v="USD"/>
    <n v="1556686800"/>
    <n v="1557637200"/>
    <b v="0"/>
    <b v="1"/>
    <s v="theater/plays"/>
    <m/>
    <x v="3"/>
    <x v="3"/>
  </r>
  <r>
    <n v="631"/>
    <s v="Carlson-Hernandez"/>
    <s v="Quality-focused real-time solution"/>
    <n v="59200"/>
    <x v="615"/>
    <n v="3.1039864864864866"/>
    <x v="1"/>
    <n v="3063"/>
    <x v="1"/>
    <s v="USD"/>
    <n v="1553576400"/>
    <n v="1553922000"/>
    <b v="0"/>
    <b v="0"/>
    <s v="theater/plays"/>
    <m/>
    <x v="3"/>
    <x v="3"/>
  </r>
  <r>
    <n v="632"/>
    <s v="Parker PLC"/>
    <s v="Reduced interactive matrix"/>
    <n v="72100"/>
    <x v="616"/>
    <n v="0.42859916782246882"/>
    <x v="2"/>
    <n v="278"/>
    <x v="1"/>
    <s v="USD"/>
    <n v="1414904400"/>
    <n v="1416463200"/>
    <b v="0"/>
    <b v="0"/>
    <s v="theater/plays"/>
    <m/>
    <x v="3"/>
    <x v="3"/>
  </r>
  <r>
    <n v="633"/>
    <s v="Yu and Sons"/>
    <s v="Adaptive context-sensitive architecture"/>
    <n v="6700"/>
    <x v="617"/>
    <n v="0.83119402985074631"/>
    <x v="0"/>
    <n v="105"/>
    <x v="1"/>
    <s v="USD"/>
    <n v="1446876000"/>
    <n v="1447221600"/>
    <b v="0"/>
    <b v="0"/>
    <s v="film &amp; video/animation"/>
    <m/>
    <x v="4"/>
    <x v="10"/>
  </r>
  <r>
    <n v="634"/>
    <s v="Taylor, Johnson and Hernandez"/>
    <s v="Polarized incremental portal"/>
    <n v="118200"/>
    <x v="618"/>
    <n v="0.78531302876480547"/>
    <x v="3"/>
    <n v="1658"/>
    <x v="1"/>
    <s v="USD"/>
    <n v="1490418000"/>
    <n v="1491627600"/>
    <b v="0"/>
    <b v="0"/>
    <s v="film &amp; video/television"/>
    <m/>
    <x v="4"/>
    <x v="19"/>
  </r>
  <r>
    <n v="635"/>
    <s v="Mack Ltd"/>
    <s v="Reactive regional access"/>
    <n v="139000"/>
    <x v="619"/>
    <n v="1.1409352517985611"/>
    <x v="1"/>
    <n v="2266"/>
    <x v="1"/>
    <s v="USD"/>
    <n v="1360389600"/>
    <n v="1363150800"/>
    <b v="0"/>
    <b v="0"/>
    <s v="film &amp; video/television"/>
    <m/>
    <x v="4"/>
    <x v="19"/>
  </r>
  <r>
    <n v="636"/>
    <s v="Lamb-Sanders"/>
    <s v="Stand-alone reciprocal frame"/>
    <n v="197700"/>
    <x v="620"/>
    <n v="0.64537683358624176"/>
    <x v="0"/>
    <n v="2604"/>
    <x v="3"/>
    <s v="DKK"/>
    <n v="1326866400"/>
    <n v="1330754400"/>
    <b v="0"/>
    <b v="1"/>
    <s v="film &amp; video/animation"/>
    <m/>
    <x v="4"/>
    <x v="10"/>
  </r>
  <r>
    <n v="637"/>
    <s v="Williams-Ramirez"/>
    <s v="Open-architected 24/7 throughput"/>
    <n v="8500"/>
    <x v="621"/>
    <n v="0.79411764705882348"/>
    <x v="0"/>
    <n v="65"/>
    <x v="1"/>
    <s v="USD"/>
    <n v="1479103200"/>
    <n v="1479794400"/>
    <b v="0"/>
    <b v="0"/>
    <s v="theater/plays"/>
    <m/>
    <x v="3"/>
    <x v="3"/>
  </r>
  <r>
    <n v="638"/>
    <s v="Weaver Ltd"/>
    <s v="Monitored 24/7 approach"/>
    <n v="81600"/>
    <x v="622"/>
    <n v="0.11419117647058824"/>
    <x v="0"/>
    <n v="94"/>
    <x v="1"/>
    <s v="USD"/>
    <n v="1280206800"/>
    <n v="1281243600"/>
    <b v="0"/>
    <b v="1"/>
    <s v="theater/plays"/>
    <m/>
    <x v="3"/>
    <x v="3"/>
  </r>
  <r>
    <n v="639"/>
    <s v="Barnes-Williams"/>
    <s v="Upgradable explicit forecast"/>
    <n v="8600"/>
    <x v="623"/>
    <n v="0.56186046511627907"/>
    <x v="2"/>
    <n v="45"/>
    <x v="1"/>
    <s v="USD"/>
    <n v="1532754000"/>
    <n v="1532754000"/>
    <b v="0"/>
    <b v="1"/>
    <s v="film &amp; video/drama"/>
    <m/>
    <x v="4"/>
    <x v="6"/>
  </r>
  <r>
    <n v="640"/>
    <s v="Richardson, Woodward and Hansen"/>
    <s v="Pre-emptive context-sensitive support"/>
    <n v="119800"/>
    <x v="624"/>
    <n v="0.16501669449081802"/>
    <x v="0"/>
    <n v="257"/>
    <x v="1"/>
    <s v="USD"/>
    <n v="1453096800"/>
    <n v="1453356000"/>
    <b v="0"/>
    <b v="0"/>
    <s v="theater/plays"/>
    <m/>
    <x v="3"/>
    <x v="3"/>
  </r>
  <r>
    <n v="641"/>
    <s v="Hunt, Barker and Baker"/>
    <s v="Business-focused leadingedge instruction set"/>
    <n v="9400"/>
    <x v="625"/>
    <n v="1.1996808510638297"/>
    <x v="1"/>
    <n v="194"/>
    <x v="5"/>
    <s v="CHF"/>
    <n v="1487570400"/>
    <n v="1489986000"/>
    <b v="0"/>
    <b v="0"/>
    <s v="theater/plays"/>
    <m/>
    <x v="3"/>
    <x v="3"/>
  </r>
  <r>
    <n v="642"/>
    <s v="Ramos, Moreno and Lewis"/>
    <s v="Extended multi-state knowledge user"/>
    <n v="9200"/>
    <x v="626"/>
    <n v="1.4545652173913044"/>
    <x v="1"/>
    <n v="129"/>
    <x v="0"/>
    <s v="CAD"/>
    <n v="1545026400"/>
    <n v="1545804000"/>
    <b v="0"/>
    <b v="0"/>
    <s v="technology/wearables"/>
    <m/>
    <x v="2"/>
    <x v="8"/>
  </r>
  <r>
    <n v="643"/>
    <s v="Harris Inc"/>
    <s v="Future-proofed modular groupware"/>
    <n v="14900"/>
    <x v="627"/>
    <n v="2.2138255033557046"/>
    <x v="1"/>
    <n v="375"/>
    <x v="1"/>
    <s v="USD"/>
    <n v="1488348000"/>
    <n v="1489899600"/>
    <b v="0"/>
    <b v="0"/>
    <s v="theater/plays"/>
    <m/>
    <x v="3"/>
    <x v="3"/>
  </r>
  <r>
    <n v="644"/>
    <s v="Peters-Nelson"/>
    <s v="Distributed real-time algorithm"/>
    <n v="169400"/>
    <x v="628"/>
    <n v="0.48396694214876035"/>
    <x v="0"/>
    <n v="2928"/>
    <x v="0"/>
    <s v="CAD"/>
    <n v="1545112800"/>
    <n v="1546495200"/>
    <b v="0"/>
    <b v="0"/>
    <s v="theater/plays"/>
    <m/>
    <x v="3"/>
    <x v="3"/>
  </r>
  <r>
    <n v="645"/>
    <s v="Ferguson, Murphy and Bright"/>
    <s v="Multi-lateral heuristic throughput"/>
    <n v="192100"/>
    <x v="629"/>
    <n v="0.92911504424778757"/>
    <x v="0"/>
    <n v="4697"/>
    <x v="1"/>
    <s v="USD"/>
    <n v="1537938000"/>
    <n v="1539752400"/>
    <b v="0"/>
    <b v="1"/>
    <s v="music/rock"/>
    <m/>
    <x v="1"/>
    <x v="1"/>
  </r>
  <r>
    <n v="646"/>
    <s v="Robinson Group"/>
    <s v="Switchable reciprocal middleware"/>
    <n v="98700"/>
    <x v="630"/>
    <n v="0.88599797365754818"/>
    <x v="0"/>
    <n v="2915"/>
    <x v="1"/>
    <s v="USD"/>
    <n v="1363150800"/>
    <n v="1364101200"/>
    <b v="0"/>
    <b v="0"/>
    <s v="games/video games"/>
    <m/>
    <x v="6"/>
    <x v="11"/>
  </r>
  <r>
    <n v="647"/>
    <s v="Jordan-Wolfe"/>
    <s v="Inverse multimedia Graphic Interface"/>
    <n v="4500"/>
    <x v="631"/>
    <n v="0.41399999999999998"/>
    <x v="0"/>
    <n v="18"/>
    <x v="1"/>
    <s v="USD"/>
    <n v="1523250000"/>
    <n v="1525323600"/>
    <b v="0"/>
    <b v="0"/>
    <s v="publishing/translations"/>
    <m/>
    <x v="5"/>
    <x v="18"/>
  </r>
  <r>
    <n v="648"/>
    <s v="Vargas-Cox"/>
    <s v="Vision-oriented local contingency"/>
    <n v="98600"/>
    <x v="632"/>
    <n v="0.63056795131845844"/>
    <x v="3"/>
    <n v="723"/>
    <x v="1"/>
    <s v="USD"/>
    <n v="1499317200"/>
    <n v="1500872400"/>
    <b v="1"/>
    <b v="0"/>
    <s v="food/food trucks"/>
    <m/>
    <x v="0"/>
    <x v="0"/>
  </r>
  <r>
    <n v="649"/>
    <s v="Yang and Sons"/>
    <s v="Reactive 6thgeneration hub"/>
    <n v="121700"/>
    <x v="633"/>
    <n v="0.48482333607230893"/>
    <x v="0"/>
    <n v="602"/>
    <x v="5"/>
    <s v="CHF"/>
    <n v="1287550800"/>
    <n v="1288501200"/>
    <b v="1"/>
    <b v="1"/>
    <s v="theater/plays"/>
    <m/>
    <x v="3"/>
    <x v="3"/>
  </r>
  <r>
    <n v="650"/>
    <s v="Wilson, Wilson and Mathis"/>
    <s v="Optional asymmetric success"/>
    <n v="100"/>
    <x v="50"/>
    <n v="0.02"/>
    <x v="0"/>
    <n v="1"/>
    <x v="1"/>
    <s v="USD"/>
    <n v="1404795600"/>
    <n v="1407128400"/>
    <b v="0"/>
    <b v="0"/>
    <s v="music/jazz"/>
    <m/>
    <x v="1"/>
    <x v="17"/>
  </r>
  <r>
    <n v="651"/>
    <s v="Wang, Koch and Weaver"/>
    <s v="Digitized analyzing capacity"/>
    <n v="196700"/>
    <x v="634"/>
    <n v="0.88479410269445857"/>
    <x v="0"/>
    <n v="3868"/>
    <x v="6"/>
    <s v="EUR"/>
    <n v="1393048800"/>
    <n v="1394344800"/>
    <b v="0"/>
    <b v="0"/>
    <s v="film &amp; video/shorts"/>
    <m/>
    <x v="4"/>
    <x v="12"/>
  </r>
  <r>
    <n v="652"/>
    <s v="Cisneros Ltd"/>
    <s v="Vision-oriented regional hub"/>
    <n v="10000"/>
    <x v="635"/>
    <n v="1.2684"/>
    <x v="1"/>
    <n v="409"/>
    <x v="1"/>
    <s v="USD"/>
    <n v="1470373200"/>
    <n v="1474088400"/>
    <b v="0"/>
    <b v="0"/>
    <s v="technology/web"/>
    <m/>
    <x v="2"/>
    <x v="2"/>
  </r>
  <r>
    <n v="653"/>
    <s v="Williams-Jones"/>
    <s v="Monitored incremental info-mediaries"/>
    <n v="600"/>
    <x v="636"/>
    <n v="23.388333333333332"/>
    <x v="1"/>
    <n v="234"/>
    <x v="1"/>
    <s v="USD"/>
    <n v="1460091600"/>
    <n v="1460264400"/>
    <b v="0"/>
    <b v="0"/>
    <s v="technology/web"/>
    <m/>
    <x v="2"/>
    <x v="2"/>
  </r>
  <r>
    <n v="654"/>
    <s v="Roberts, Hinton and Williams"/>
    <s v="Programmable static middleware"/>
    <n v="35000"/>
    <x v="637"/>
    <n v="5.0838857142857146"/>
    <x v="1"/>
    <n v="3016"/>
    <x v="1"/>
    <s v="USD"/>
    <n v="1440392400"/>
    <n v="1440824400"/>
    <b v="0"/>
    <b v="0"/>
    <s v="music/metal"/>
    <m/>
    <x v="1"/>
    <x v="16"/>
  </r>
  <r>
    <n v="655"/>
    <s v="Gonzalez, Williams and Benson"/>
    <s v="Multi-layered bottom-line encryption"/>
    <n v="6900"/>
    <x v="638"/>
    <n v="1.9147826086956521"/>
    <x v="1"/>
    <n v="264"/>
    <x v="1"/>
    <s v="USD"/>
    <n v="1488434400"/>
    <n v="1489554000"/>
    <b v="1"/>
    <b v="0"/>
    <s v="photography/photography books"/>
    <m/>
    <x v="7"/>
    <x v="14"/>
  </r>
  <r>
    <n v="656"/>
    <s v="Hobbs, Brown and Lee"/>
    <s v="Vision-oriented systematic Graphical User Interface"/>
    <n v="118400"/>
    <x v="639"/>
    <n v="0.42127533783783783"/>
    <x v="0"/>
    <n v="504"/>
    <x v="2"/>
    <s v="AUD"/>
    <n v="1514440800"/>
    <n v="1514872800"/>
    <b v="0"/>
    <b v="0"/>
    <s v="food/food trucks"/>
    <m/>
    <x v="0"/>
    <x v="0"/>
  </r>
  <r>
    <n v="657"/>
    <s v="Russo, Kim and Mccoy"/>
    <s v="Balanced optimal hardware"/>
    <n v="10000"/>
    <x v="640"/>
    <n v="8.2400000000000001E-2"/>
    <x v="0"/>
    <n v="14"/>
    <x v="1"/>
    <s v="USD"/>
    <n v="1514354400"/>
    <n v="1515736800"/>
    <b v="0"/>
    <b v="0"/>
    <s v="film &amp; video/science fiction"/>
    <m/>
    <x v="4"/>
    <x v="22"/>
  </r>
  <r>
    <n v="658"/>
    <s v="Howell, Myers and Olson"/>
    <s v="Self-enabling mission-critical success"/>
    <n v="52600"/>
    <x v="641"/>
    <n v="0.60064638783269964"/>
    <x v="3"/>
    <n v="390"/>
    <x v="1"/>
    <s v="USD"/>
    <n v="1440910800"/>
    <n v="1442898000"/>
    <b v="0"/>
    <b v="0"/>
    <s v="music/rock"/>
    <m/>
    <x v="1"/>
    <x v="1"/>
  </r>
  <r>
    <n v="659"/>
    <s v="Bailey and Sons"/>
    <s v="Grass-roots dynamic emulation"/>
    <n v="120700"/>
    <x v="642"/>
    <n v="0.47232808616404309"/>
    <x v="0"/>
    <n v="750"/>
    <x v="4"/>
    <s v="GBP"/>
    <n v="1296108000"/>
    <n v="1296194400"/>
    <b v="0"/>
    <b v="0"/>
    <s v="film &amp; video/documentary"/>
    <m/>
    <x v="4"/>
    <x v="4"/>
  </r>
  <r>
    <n v="660"/>
    <s v="Jensen-Brown"/>
    <s v="Fundamental disintermediate matrix"/>
    <n v="9100"/>
    <x v="643"/>
    <n v="0.81736263736263737"/>
    <x v="0"/>
    <n v="77"/>
    <x v="1"/>
    <s v="USD"/>
    <n v="1440133200"/>
    <n v="1440910800"/>
    <b v="1"/>
    <b v="0"/>
    <s v="theater/plays"/>
    <m/>
    <x v="3"/>
    <x v="3"/>
  </r>
  <r>
    <n v="661"/>
    <s v="Smith Group"/>
    <s v="Right-sized secondary challenge"/>
    <n v="106800"/>
    <x v="644"/>
    <n v="0.54187265917603"/>
    <x v="0"/>
    <n v="752"/>
    <x v="3"/>
    <s v="DKK"/>
    <n v="1332910800"/>
    <n v="1335502800"/>
    <b v="0"/>
    <b v="0"/>
    <s v="music/jazz"/>
    <m/>
    <x v="1"/>
    <x v="17"/>
  </r>
  <r>
    <n v="662"/>
    <s v="Murphy-Farrell"/>
    <s v="Implemented exuding software"/>
    <n v="9100"/>
    <x v="645"/>
    <n v="0.97868131868131869"/>
    <x v="0"/>
    <n v="131"/>
    <x v="1"/>
    <s v="USD"/>
    <n v="1544335200"/>
    <n v="1544680800"/>
    <b v="0"/>
    <b v="0"/>
    <s v="theater/plays"/>
    <m/>
    <x v="3"/>
    <x v="3"/>
  </r>
  <r>
    <n v="663"/>
    <s v="Everett-Wolfe"/>
    <s v="Total optimizing software"/>
    <n v="10000"/>
    <x v="646"/>
    <n v="0.77239999999999998"/>
    <x v="0"/>
    <n v="87"/>
    <x v="1"/>
    <s v="USD"/>
    <n v="1286427600"/>
    <n v="1288414800"/>
    <b v="0"/>
    <b v="0"/>
    <s v="theater/plays"/>
    <m/>
    <x v="3"/>
    <x v="3"/>
  </r>
  <r>
    <n v="664"/>
    <s v="Young PLC"/>
    <s v="Optional maximized attitude"/>
    <n v="79400"/>
    <x v="647"/>
    <n v="0.33464735516372796"/>
    <x v="0"/>
    <n v="1063"/>
    <x v="1"/>
    <s v="USD"/>
    <n v="1329717600"/>
    <n v="1330581600"/>
    <b v="0"/>
    <b v="0"/>
    <s v="music/jazz"/>
    <m/>
    <x v="1"/>
    <x v="17"/>
  </r>
  <r>
    <n v="665"/>
    <s v="Park-Goodman"/>
    <s v="Customer-focused impactful extranet"/>
    <n v="5100"/>
    <x v="648"/>
    <n v="2.3958823529411766"/>
    <x v="1"/>
    <n v="272"/>
    <x v="1"/>
    <s v="USD"/>
    <n v="1310187600"/>
    <n v="1311397200"/>
    <b v="0"/>
    <b v="1"/>
    <s v="film &amp; video/documentary"/>
    <m/>
    <x v="4"/>
    <x v="4"/>
  </r>
  <r>
    <n v="666"/>
    <s v="York, Barr and Grant"/>
    <s v="Cloned bottom-line success"/>
    <n v="3100"/>
    <x v="649"/>
    <n v="0.64032258064516134"/>
    <x v="3"/>
    <n v="25"/>
    <x v="1"/>
    <s v="USD"/>
    <n v="1377838800"/>
    <n v="1378357200"/>
    <b v="0"/>
    <b v="1"/>
    <s v="theater/plays"/>
    <m/>
    <x v="3"/>
    <x v="3"/>
  </r>
  <r>
    <n v="667"/>
    <s v="Little Ltd"/>
    <s v="Decentralized bandwidth-monitored ability"/>
    <n v="6900"/>
    <x v="650"/>
    <n v="1.7615942028985507"/>
    <x v="1"/>
    <n v="419"/>
    <x v="1"/>
    <s v="USD"/>
    <n v="1410325200"/>
    <n v="1411102800"/>
    <b v="0"/>
    <b v="0"/>
    <s v="journalism/audio"/>
    <m/>
    <x v="8"/>
    <x v="23"/>
  </r>
  <r>
    <n v="668"/>
    <s v="Brown and Sons"/>
    <s v="Programmable leadingedge budgetary management"/>
    <n v="27500"/>
    <x v="651"/>
    <n v="0.20338181818181819"/>
    <x v="0"/>
    <n v="76"/>
    <x v="1"/>
    <s v="USD"/>
    <n v="1343797200"/>
    <n v="1344834000"/>
    <b v="0"/>
    <b v="0"/>
    <s v="theater/plays"/>
    <m/>
    <x v="3"/>
    <x v="3"/>
  </r>
  <r>
    <n v="669"/>
    <s v="Payne, Garrett and Thomas"/>
    <s v="Upgradable bi-directional concept"/>
    <n v="48800"/>
    <x v="652"/>
    <n v="3.5864754098360656"/>
    <x v="1"/>
    <n v="1621"/>
    <x v="6"/>
    <s v="EUR"/>
    <n v="1498453200"/>
    <n v="1499230800"/>
    <b v="0"/>
    <b v="0"/>
    <s v="theater/plays"/>
    <m/>
    <x v="3"/>
    <x v="3"/>
  </r>
  <r>
    <n v="670"/>
    <s v="Robinson Group"/>
    <s v="Re-contextualized homogeneous flexibility"/>
    <n v="16200"/>
    <x v="653"/>
    <n v="4.6885802469135802"/>
    <x v="1"/>
    <n v="1101"/>
    <x v="1"/>
    <s v="USD"/>
    <n v="1456380000"/>
    <n v="1457416800"/>
    <b v="0"/>
    <b v="0"/>
    <s v="music/indie rock"/>
    <m/>
    <x v="1"/>
    <x v="7"/>
  </r>
  <r>
    <n v="671"/>
    <s v="Robinson-Kelly"/>
    <s v="Monitored bi-directional standardization"/>
    <n v="97600"/>
    <x v="654"/>
    <n v="1.220563524590164"/>
    <x v="1"/>
    <n v="1073"/>
    <x v="1"/>
    <s v="USD"/>
    <n v="1280552400"/>
    <n v="1280898000"/>
    <b v="0"/>
    <b v="1"/>
    <s v="theater/plays"/>
    <m/>
    <x v="3"/>
    <x v="3"/>
  </r>
  <r>
    <n v="672"/>
    <s v="Kelly-Colon"/>
    <s v="Stand-alone grid-enabled leverage"/>
    <n v="197900"/>
    <x v="655"/>
    <n v="0.55931783729156137"/>
    <x v="0"/>
    <n v="4428"/>
    <x v="2"/>
    <s v="AUD"/>
    <n v="1521608400"/>
    <n v="1522472400"/>
    <b v="0"/>
    <b v="0"/>
    <s v="theater/plays"/>
    <m/>
    <x v="3"/>
    <x v="3"/>
  </r>
  <r>
    <n v="673"/>
    <s v="Turner, Scott and Gentry"/>
    <s v="Assimilated regional groupware"/>
    <n v="5600"/>
    <x v="656"/>
    <n v="0.43660714285714286"/>
    <x v="0"/>
    <n v="58"/>
    <x v="6"/>
    <s v="EUR"/>
    <n v="1460696400"/>
    <n v="1462510800"/>
    <b v="0"/>
    <b v="0"/>
    <s v="music/indie rock"/>
    <m/>
    <x v="1"/>
    <x v="7"/>
  </r>
  <r>
    <n v="674"/>
    <s v="Sanchez Ltd"/>
    <s v="Up-sized 24hour instruction set"/>
    <n v="170700"/>
    <x v="657"/>
    <n v="0.33538371411833628"/>
    <x v="3"/>
    <n v="1218"/>
    <x v="1"/>
    <s v="USD"/>
    <n v="1313730000"/>
    <n v="1317790800"/>
    <b v="0"/>
    <b v="0"/>
    <s v="photography/photography books"/>
    <m/>
    <x v="7"/>
    <x v="14"/>
  </r>
  <r>
    <n v="675"/>
    <s v="Giles-Smith"/>
    <s v="Right-sized web-enabled intranet"/>
    <n v="9700"/>
    <x v="658"/>
    <n v="1.2297938144329896"/>
    <x v="1"/>
    <n v="331"/>
    <x v="1"/>
    <s v="USD"/>
    <n v="1568178000"/>
    <n v="1568782800"/>
    <b v="0"/>
    <b v="0"/>
    <s v="journalism/audio"/>
    <m/>
    <x v="8"/>
    <x v="23"/>
  </r>
  <r>
    <n v="676"/>
    <s v="Thompson-Moreno"/>
    <s v="Expanded needs-based orchestration"/>
    <n v="62300"/>
    <x v="659"/>
    <n v="1.8974959871589085"/>
    <x v="1"/>
    <n v="1170"/>
    <x v="1"/>
    <s v="USD"/>
    <n v="1348635600"/>
    <n v="1349413200"/>
    <b v="0"/>
    <b v="0"/>
    <s v="photography/photography books"/>
    <m/>
    <x v="7"/>
    <x v="14"/>
  </r>
  <r>
    <n v="677"/>
    <s v="Murphy-Fox"/>
    <s v="Organic system-worthy orchestration"/>
    <n v="5300"/>
    <x v="660"/>
    <n v="0.83622641509433959"/>
    <x v="0"/>
    <n v="111"/>
    <x v="1"/>
    <s v="USD"/>
    <n v="1468126800"/>
    <n v="1472446800"/>
    <b v="0"/>
    <b v="0"/>
    <s v="publishing/fiction"/>
    <m/>
    <x v="5"/>
    <x v="13"/>
  </r>
  <r>
    <n v="678"/>
    <s v="Rodriguez-Patterson"/>
    <s v="Inverse static standardization"/>
    <n v="99500"/>
    <x v="661"/>
    <n v="0.17968844221105529"/>
    <x v="3"/>
    <n v="215"/>
    <x v="1"/>
    <s v="USD"/>
    <n v="1547877600"/>
    <n v="1548050400"/>
    <b v="0"/>
    <b v="0"/>
    <s v="film &amp; video/drama"/>
    <m/>
    <x v="4"/>
    <x v="6"/>
  </r>
  <r>
    <n v="679"/>
    <s v="Davis Ltd"/>
    <s v="Synchronized motivating solution"/>
    <n v="1400"/>
    <x v="662"/>
    <n v="10.365"/>
    <x v="1"/>
    <n v="363"/>
    <x v="1"/>
    <s v="USD"/>
    <n v="1571374800"/>
    <n v="1571806800"/>
    <b v="0"/>
    <b v="1"/>
    <s v="food/food trucks"/>
    <m/>
    <x v="0"/>
    <x v="0"/>
  </r>
  <r>
    <n v="680"/>
    <s v="Nelson-Valdez"/>
    <s v="Open-source 4thgeneration open system"/>
    <n v="145600"/>
    <x v="663"/>
    <n v="0.97405219780219776"/>
    <x v="0"/>
    <n v="2955"/>
    <x v="1"/>
    <s v="USD"/>
    <n v="1576303200"/>
    <n v="1576476000"/>
    <b v="0"/>
    <b v="1"/>
    <s v="games/mobile games"/>
    <m/>
    <x v="6"/>
    <x v="20"/>
  </r>
  <r>
    <n v="681"/>
    <s v="Kelly PLC"/>
    <s v="Decentralized context-sensitive superstructure"/>
    <n v="184100"/>
    <x v="664"/>
    <n v="0.86386203150461705"/>
    <x v="0"/>
    <n v="1657"/>
    <x v="1"/>
    <s v="USD"/>
    <n v="1324447200"/>
    <n v="1324965600"/>
    <b v="0"/>
    <b v="0"/>
    <s v="theater/plays"/>
    <m/>
    <x v="3"/>
    <x v="3"/>
  </r>
  <r>
    <n v="682"/>
    <s v="Nguyen and Sons"/>
    <s v="Compatible 5thgeneration concept"/>
    <n v="5400"/>
    <x v="665"/>
    <n v="1.5016666666666667"/>
    <x v="1"/>
    <n v="103"/>
    <x v="1"/>
    <s v="USD"/>
    <n v="1386741600"/>
    <n v="1387519200"/>
    <b v="0"/>
    <b v="0"/>
    <s v="theater/plays"/>
    <m/>
    <x v="3"/>
    <x v="3"/>
  </r>
  <r>
    <n v="683"/>
    <s v="Jones PLC"/>
    <s v="Virtual systemic intranet"/>
    <n v="2300"/>
    <x v="666"/>
    <n v="3.5843478260869563"/>
    <x v="1"/>
    <n v="147"/>
    <x v="1"/>
    <s v="USD"/>
    <n v="1537074000"/>
    <n v="1537246800"/>
    <b v="0"/>
    <b v="0"/>
    <s v="theater/plays"/>
    <m/>
    <x v="3"/>
    <x v="3"/>
  </r>
  <r>
    <n v="684"/>
    <s v="Gilmore LLC"/>
    <s v="Optimized systemic algorithm"/>
    <n v="1400"/>
    <x v="667"/>
    <n v="5.4285714285714288"/>
    <x v="1"/>
    <n v="110"/>
    <x v="0"/>
    <s v="CAD"/>
    <n v="1277787600"/>
    <n v="1279515600"/>
    <b v="0"/>
    <b v="0"/>
    <s v="publishing/nonfiction"/>
    <m/>
    <x v="5"/>
    <x v="9"/>
  </r>
  <r>
    <n v="685"/>
    <s v="Lee-Cobb"/>
    <s v="Customizable homogeneous firmware"/>
    <n v="140000"/>
    <x v="668"/>
    <n v="0.67500714285714281"/>
    <x v="0"/>
    <n v="926"/>
    <x v="0"/>
    <s v="CAD"/>
    <n v="1440306000"/>
    <n v="1442379600"/>
    <b v="0"/>
    <b v="0"/>
    <s v="theater/plays"/>
    <m/>
    <x v="3"/>
    <x v="3"/>
  </r>
  <r>
    <n v="686"/>
    <s v="Jones, Wiley and Robbins"/>
    <s v="Front-line cohesive extranet"/>
    <n v="7500"/>
    <x v="669"/>
    <n v="1.9174666666666667"/>
    <x v="1"/>
    <n v="134"/>
    <x v="1"/>
    <s v="USD"/>
    <n v="1522126800"/>
    <n v="1523077200"/>
    <b v="0"/>
    <b v="0"/>
    <s v="technology/wearables"/>
    <m/>
    <x v="2"/>
    <x v="8"/>
  </r>
  <r>
    <n v="687"/>
    <s v="Martin, Gates and Holt"/>
    <s v="Distributed holistic neural-net"/>
    <n v="1500"/>
    <x v="670"/>
    <n v="9.32"/>
    <x v="1"/>
    <n v="269"/>
    <x v="1"/>
    <s v="USD"/>
    <n v="1489298400"/>
    <n v="1489554000"/>
    <b v="0"/>
    <b v="0"/>
    <s v="theater/plays"/>
    <m/>
    <x v="3"/>
    <x v="3"/>
  </r>
  <r>
    <n v="688"/>
    <s v="Bowen, Davies and Burns"/>
    <s v="Devolved client-server monitoring"/>
    <n v="2900"/>
    <x v="671"/>
    <n v="4.2927586206896553"/>
    <x v="1"/>
    <n v="175"/>
    <x v="1"/>
    <s v="USD"/>
    <n v="1547100000"/>
    <n v="1548482400"/>
    <b v="0"/>
    <b v="1"/>
    <s v="film &amp; video/television"/>
    <m/>
    <x v="4"/>
    <x v="19"/>
  </r>
  <r>
    <n v="689"/>
    <s v="Nguyen Inc"/>
    <s v="Seamless directional capacity"/>
    <n v="7300"/>
    <x v="672"/>
    <n v="1.0065753424657535"/>
    <x v="1"/>
    <n v="69"/>
    <x v="1"/>
    <s v="USD"/>
    <n v="1383022800"/>
    <n v="1384063200"/>
    <b v="0"/>
    <b v="0"/>
    <s v="technology/web"/>
    <m/>
    <x v="2"/>
    <x v="2"/>
  </r>
  <r>
    <n v="690"/>
    <s v="Walsh-Watts"/>
    <s v="Polarized actuating implementation"/>
    <n v="3600"/>
    <x v="673"/>
    <n v="2.266111111111111"/>
    <x v="1"/>
    <n v="190"/>
    <x v="1"/>
    <s v="USD"/>
    <n v="1322373600"/>
    <n v="1322892000"/>
    <b v="0"/>
    <b v="1"/>
    <s v="film &amp; video/documentary"/>
    <m/>
    <x v="4"/>
    <x v="4"/>
  </r>
  <r>
    <n v="691"/>
    <s v="Ray, Li and Li"/>
    <s v="Front-line disintermediate hub"/>
    <n v="5000"/>
    <x v="674"/>
    <n v="1.4238"/>
    <x v="1"/>
    <n v="237"/>
    <x v="1"/>
    <s v="USD"/>
    <n v="1349240400"/>
    <n v="1350709200"/>
    <b v="1"/>
    <b v="1"/>
    <s v="film &amp; video/documentary"/>
    <m/>
    <x v="4"/>
    <x v="4"/>
  </r>
  <r>
    <n v="692"/>
    <s v="Murray Ltd"/>
    <s v="Decentralized 4thgeneration challenge"/>
    <n v="6000"/>
    <x v="675"/>
    <n v="0.90633333333333332"/>
    <x v="0"/>
    <n v="77"/>
    <x v="4"/>
    <s v="GBP"/>
    <n v="1562648400"/>
    <n v="1564203600"/>
    <b v="0"/>
    <b v="0"/>
    <s v="music/rock"/>
    <m/>
    <x v="1"/>
    <x v="1"/>
  </r>
  <r>
    <n v="693"/>
    <s v="Bradford-Silva"/>
    <s v="Reverse-engineered composite hierarchy"/>
    <n v="180400"/>
    <x v="676"/>
    <n v="0.63966740576496672"/>
    <x v="0"/>
    <n v="1748"/>
    <x v="1"/>
    <s v="USD"/>
    <n v="1508216400"/>
    <n v="1509685200"/>
    <b v="0"/>
    <b v="0"/>
    <s v="theater/plays"/>
    <m/>
    <x v="3"/>
    <x v="3"/>
  </r>
  <r>
    <n v="694"/>
    <s v="Mora-Bradley"/>
    <s v="Programmable tangible ability"/>
    <n v="9100"/>
    <x v="677"/>
    <n v="0.84131868131868137"/>
    <x v="0"/>
    <n v="79"/>
    <x v="1"/>
    <s v="USD"/>
    <n v="1511762400"/>
    <n v="1514959200"/>
    <b v="0"/>
    <b v="0"/>
    <s v="theater/plays"/>
    <m/>
    <x v="3"/>
    <x v="3"/>
  </r>
  <r>
    <n v="695"/>
    <s v="Cardenas, Thompson and Carey"/>
    <s v="Configurable full-range emulation"/>
    <n v="9200"/>
    <x v="678"/>
    <n v="1.3393478260869565"/>
    <x v="1"/>
    <n v="196"/>
    <x v="6"/>
    <s v="EUR"/>
    <n v="1447480800"/>
    <n v="1448863200"/>
    <b v="1"/>
    <b v="0"/>
    <s v="music/rock"/>
    <m/>
    <x v="1"/>
    <x v="1"/>
  </r>
  <r>
    <n v="696"/>
    <s v="Lopez, Reid and Johnson"/>
    <s v="Total real-time hardware"/>
    <n v="164100"/>
    <x v="679"/>
    <n v="0.59042047531992692"/>
    <x v="0"/>
    <n v="889"/>
    <x v="1"/>
    <s v="USD"/>
    <n v="1429506000"/>
    <n v="1429592400"/>
    <b v="0"/>
    <b v="1"/>
    <s v="theater/plays"/>
    <m/>
    <x v="3"/>
    <x v="3"/>
  </r>
  <r>
    <n v="697"/>
    <s v="Fox-Williams"/>
    <s v="Profound system-worthy functionalities"/>
    <n v="128900"/>
    <x v="680"/>
    <n v="1.5280062063615205"/>
    <x v="1"/>
    <n v="7295"/>
    <x v="1"/>
    <s v="USD"/>
    <n v="1522472400"/>
    <n v="1522645200"/>
    <b v="0"/>
    <b v="0"/>
    <s v="music/electric music"/>
    <m/>
    <x v="1"/>
    <x v="5"/>
  </r>
  <r>
    <n v="698"/>
    <s v="Taylor, Wood and Taylor"/>
    <s v="Cloned hybrid focus group"/>
    <n v="42100"/>
    <x v="681"/>
    <n v="4.466912114014252"/>
    <x v="1"/>
    <n v="2893"/>
    <x v="0"/>
    <s v="CAD"/>
    <n v="1322114400"/>
    <n v="1323324000"/>
    <b v="0"/>
    <b v="0"/>
    <s v="technology/wearables"/>
    <m/>
    <x v="2"/>
    <x v="8"/>
  </r>
  <r>
    <n v="699"/>
    <s v="King Inc"/>
    <s v="Ergonomic dedicated focus group"/>
    <n v="7400"/>
    <x v="682"/>
    <n v="0.8439189189189189"/>
    <x v="0"/>
    <n v="56"/>
    <x v="1"/>
    <s v="USD"/>
    <n v="1561438800"/>
    <n v="1561525200"/>
    <b v="0"/>
    <b v="0"/>
    <s v="film &amp; video/drama"/>
    <m/>
    <x v="4"/>
    <x v="6"/>
  </r>
  <r>
    <n v="700"/>
    <s v="Cole, Petty and Cameron"/>
    <s v="Realigned zero administration paradigm"/>
    <n v="100"/>
    <x v="247"/>
    <n v="0.03"/>
    <x v="0"/>
    <n v="1"/>
    <x v="1"/>
    <s v="USD"/>
    <n v="1264399200"/>
    <n v="1265695200"/>
    <b v="0"/>
    <b v="0"/>
    <s v="technology/wearables"/>
    <m/>
    <x v="2"/>
    <x v="8"/>
  </r>
  <r>
    <n v="701"/>
    <s v="Mcclain LLC"/>
    <s v="Open-source multi-tasking methodology"/>
    <n v="52000"/>
    <x v="683"/>
    <n v="1.7502692307692307"/>
    <x v="1"/>
    <n v="820"/>
    <x v="1"/>
    <s v="USD"/>
    <n v="1301202000"/>
    <n v="1301806800"/>
    <b v="1"/>
    <b v="0"/>
    <s v="theater/plays"/>
    <m/>
    <x v="3"/>
    <x v="3"/>
  </r>
  <r>
    <n v="702"/>
    <s v="Sims-Gross"/>
    <s v="Object-based attitude-oriented analyzer"/>
    <n v="8700"/>
    <x v="684"/>
    <n v="0.54137931034482756"/>
    <x v="0"/>
    <n v="83"/>
    <x v="1"/>
    <s v="USD"/>
    <n v="1374469200"/>
    <n v="1374901200"/>
    <b v="0"/>
    <b v="0"/>
    <s v="technology/wearables"/>
    <m/>
    <x v="2"/>
    <x v="8"/>
  </r>
  <r>
    <n v="703"/>
    <s v="Perez Group"/>
    <s v="Cross-platform tertiary hub"/>
    <n v="63400"/>
    <x v="685"/>
    <n v="3.1187381703470032"/>
    <x v="1"/>
    <n v="2038"/>
    <x v="1"/>
    <s v="USD"/>
    <n v="1334984400"/>
    <n v="1336453200"/>
    <b v="1"/>
    <b v="1"/>
    <s v="publishing/translations"/>
    <m/>
    <x v="5"/>
    <x v="18"/>
  </r>
  <r>
    <n v="704"/>
    <s v="Haynes-Williams"/>
    <s v="Seamless clear-thinking artificial intelligence"/>
    <n v="8700"/>
    <x v="686"/>
    <n v="1.2278160919540231"/>
    <x v="1"/>
    <n v="116"/>
    <x v="1"/>
    <s v="USD"/>
    <n v="1467608400"/>
    <n v="1468904400"/>
    <b v="0"/>
    <b v="0"/>
    <s v="film &amp; video/animation"/>
    <m/>
    <x v="4"/>
    <x v="10"/>
  </r>
  <r>
    <n v="705"/>
    <s v="Ford LLC"/>
    <s v="Centralized tangible success"/>
    <n v="169700"/>
    <x v="687"/>
    <n v="0.99026517383618151"/>
    <x v="0"/>
    <n v="2025"/>
    <x v="4"/>
    <s v="GBP"/>
    <n v="1386741600"/>
    <n v="1387087200"/>
    <b v="0"/>
    <b v="0"/>
    <s v="publishing/nonfiction"/>
    <m/>
    <x v="5"/>
    <x v="9"/>
  </r>
  <r>
    <n v="706"/>
    <s v="Moreno Ltd"/>
    <s v="Customer-focused multimedia methodology"/>
    <n v="108400"/>
    <x v="688"/>
    <n v="1.278468634686347"/>
    <x v="1"/>
    <n v="1345"/>
    <x v="2"/>
    <s v="AUD"/>
    <n v="1546754400"/>
    <n v="1547445600"/>
    <b v="0"/>
    <b v="1"/>
    <s v="technology/web"/>
    <m/>
    <x v="2"/>
    <x v="2"/>
  </r>
  <r>
    <n v="707"/>
    <s v="Moore, Cook and Wright"/>
    <s v="Visionary maximized Local Area Network"/>
    <n v="7300"/>
    <x v="689"/>
    <n v="1.5861643835616439"/>
    <x v="1"/>
    <n v="168"/>
    <x v="1"/>
    <s v="USD"/>
    <n v="1544248800"/>
    <n v="1547359200"/>
    <b v="0"/>
    <b v="0"/>
    <s v="film &amp; video/drama"/>
    <m/>
    <x v="4"/>
    <x v="6"/>
  </r>
  <r>
    <n v="708"/>
    <s v="Ortega LLC"/>
    <s v="Secured bifurcated intranet"/>
    <n v="1700"/>
    <x v="690"/>
    <n v="7.0705882352941174"/>
    <x v="1"/>
    <n v="137"/>
    <x v="5"/>
    <s v="CHF"/>
    <n v="1495429200"/>
    <n v="1496293200"/>
    <b v="0"/>
    <b v="0"/>
    <s v="theater/plays"/>
    <m/>
    <x v="3"/>
    <x v="3"/>
  </r>
  <r>
    <n v="709"/>
    <s v="Silva, Walker and Martin"/>
    <s v="Grass-roots 4thgeneration product"/>
    <n v="9800"/>
    <x v="691"/>
    <n v="1.4238775510204082"/>
    <x v="1"/>
    <n v="186"/>
    <x v="6"/>
    <s v="EUR"/>
    <n v="1334811600"/>
    <n v="1335416400"/>
    <b v="0"/>
    <b v="0"/>
    <s v="theater/plays"/>
    <m/>
    <x v="3"/>
    <x v="3"/>
  </r>
  <r>
    <n v="710"/>
    <s v="Huynh, Gallegos and Mills"/>
    <s v="Reduced next generation info-mediaries"/>
    <n v="4300"/>
    <x v="692"/>
    <n v="1.4786046511627906"/>
    <x v="1"/>
    <n v="125"/>
    <x v="1"/>
    <s v="USD"/>
    <n v="1531544400"/>
    <n v="1532149200"/>
    <b v="0"/>
    <b v="1"/>
    <s v="theater/plays"/>
    <m/>
    <x v="3"/>
    <x v="3"/>
  </r>
  <r>
    <n v="711"/>
    <s v="Anderson LLC"/>
    <s v="Customizable full-range artificial intelligence"/>
    <n v="6200"/>
    <x v="693"/>
    <n v="0.20322580645161289"/>
    <x v="0"/>
    <n v="14"/>
    <x v="6"/>
    <s v="EUR"/>
    <n v="1453615200"/>
    <n v="1453788000"/>
    <b v="1"/>
    <b v="1"/>
    <s v="theater/plays"/>
    <m/>
    <x v="3"/>
    <x v="3"/>
  </r>
  <r>
    <n v="712"/>
    <s v="Garza-Bryant"/>
    <s v="Programmable leadingedge contingency"/>
    <n v="800"/>
    <x v="694"/>
    <n v="18.40625"/>
    <x v="1"/>
    <n v="202"/>
    <x v="1"/>
    <s v="USD"/>
    <n v="1467954000"/>
    <n v="1471496400"/>
    <b v="0"/>
    <b v="0"/>
    <s v="theater/plays"/>
    <m/>
    <x v="3"/>
    <x v="3"/>
  </r>
  <r>
    <n v="713"/>
    <s v="Mays LLC"/>
    <s v="Multi-layered global groupware"/>
    <n v="6900"/>
    <x v="695"/>
    <n v="1.6194202898550725"/>
    <x v="1"/>
    <n v="103"/>
    <x v="1"/>
    <s v="USD"/>
    <n v="1471842000"/>
    <n v="1472878800"/>
    <b v="0"/>
    <b v="0"/>
    <s v="publishing/radio &amp; podcasts"/>
    <m/>
    <x v="5"/>
    <x v="15"/>
  </r>
  <r>
    <n v="714"/>
    <s v="Evans-Jones"/>
    <s v="Switchable methodical superstructure"/>
    <n v="38500"/>
    <x v="696"/>
    <n v="4.7282077922077921"/>
    <x v="1"/>
    <n v="1785"/>
    <x v="1"/>
    <s v="USD"/>
    <n v="1408424400"/>
    <n v="1408510800"/>
    <b v="0"/>
    <b v="0"/>
    <s v="music/rock"/>
    <m/>
    <x v="1"/>
    <x v="1"/>
  </r>
  <r>
    <n v="715"/>
    <s v="Fischer, Torres and Walker"/>
    <s v="Expanded even-keeled portal"/>
    <n v="118000"/>
    <x v="697"/>
    <n v="0.24466101694915254"/>
    <x v="0"/>
    <n v="656"/>
    <x v="1"/>
    <s v="USD"/>
    <n v="1281157200"/>
    <n v="1281589200"/>
    <b v="0"/>
    <b v="0"/>
    <s v="games/mobile games"/>
    <m/>
    <x v="6"/>
    <x v="20"/>
  </r>
  <r>
    <n v="716"/>
    <s v="Tapia, Kramer and Hicks"/>
    <s v="Advanced modular moderator"/>
    <n v="2000"/>
    <x v="698"/>
    <n v="5.1764999999999999"/>
    <x v="1"/>
    <n v="157"/>
    <x v="1"/>
    <s v="USD"/>
    <n v="1373432400"/>
    <n v="1375851600"/>
    <b v="0"/>
    <b v="1"/>
    <s v="theater/plays"/>
    <m/>
    <x v="3"/>
    <x v="3"/>
  </r>
  <r>
    <n v="717"/>
    <s v="Barnes, Wilcox and Riley"/>
    <s v="Reverse-engineered well-modulated ability"/>
    <n v="5600"/>
    <x v="699"/>
    <n v="2.4764285714285714"/>
    <x v="1"/>
    <n v="555"/>
    <x v="1"/>
    <s v="USD"/>
    <n v="1313989200"/>
    <n v="1315803600"/>
    <b v="0"/>
    <b v="0"/>
    <s v="film &amp; video/documentary"/>
    <m/>
    <x v="4"/>
    <x v="4"/>
  </r>
  <r>
    <n v="718"/>
    <s v="Reyes PLC"/>
    <s v="Expanded optimal pricing structure"/>
    <n v="8300"/>
    <x v="700"/>
    <n v="1.0020481927710843"/>
    <x v="1"/>
    <n v="297"/>
    <x v="1"/>
    <s v="USD"/>
    <n v="1371445200"/>
    <n v="1373691600"/>
    <b v="0"/>
    <b v="0"/>
    <s v="technology/wearables"/>
    <m/>
    <x v="2"/>
    <x v="8"/>
  </r>
  <r>
    <n v="719"/>
    <s v="Pace, Simpson and Watkins"/>
    <s v="Down-sized uniform ability"/>
    <n v="6900"/>
    <x v="701"/>
    <n v="1.53"/>
    <x v="1"/>
    <n v="123"/>
    <x v="1"/>
    <s v="USD"/>
    <n v="1338267600"/>
    <n v="1339218000"/>
    <b v="0"/>
    <b v="0"/>
    <s v="publishing/fiction"/>
    <m/>
    <x v="5"/>
    <x v="13"/>
  </r>
  <r>
    <n v="720"/>
    <s v="Valenzuela, Davidson and Castro"/>
    <s v="Multi-layered upward-trending conglomeration"/>
    <n v="8700"/>
    <x v="702"/>
    <n v="0.37091954022988505"/>
    <x v="3"/>
    <n v="38"/>
    <x v="3"/>
    <s v="DKK"/>
    <n v="1519192800"/>
    <n v="1520402400"/>
    <b v="0"/>
    <b v="1"/>
    <s v="theater/plays"/>
    <m/>
    <x v="3"/>
    <x v="3"/>
  </r>
  <r>
    <n v="721"/>
    <s v="Dominguez-Owens"/>
    <s v="Open-architected systematic intranet"/>
    <n v="123600"/>
    <x v="703"/>
    <n v="4.3923948220064728E-2"/>
    <x v="3"/>
    <n v="60"/>
    <x v="1"/>
    <s v="USD"/>
    <n v="1522818000"/>
    <n v="1523336400"/>
    <b v="0"/>
    <b v="0"/>
    <s v="music/rock"/>
    <m/>
    <x v="1"/>
    <x v="1"/>
  </r>
  <r>
    <n v="722"/>
    <s v="Thomas-Simmons"/>
    <s v="Proactive 24hour frame"/>
    <n v="48500"/>
    <x v="704"/>
    <n v="1.5650721649484536"/>
    <x v="1"/>
    <n v="3036"/>
    <x v="1"/>
    <s v="USD"/>
    <n v="1509948000"/>
    <n v="1512280800"/>
    <b v="0"/>
    <b v="0"/>
    <s v="film &amp; video/documentary"/>
    <m/>
    <x v="4"/>
    <x v="4"/>
  </r>
  <r>
    <n v="723"/>
    <s v="Beck-Knight"/>
    <s v="Exclusive fresh-thinking model"/>
    <n v="4900"/>
    <x v="705"/>
    <n v="2.704081632653061"/>
    <x v="1"/>
    <n v="144"/>
    <x v="2"/>
    <s v="AUD"/>
    <n v="1456898400"/>
    <n v="1458709200"/>
    <b v="0"/>
    <b v="0"/>
    <s v="theater/plays"/>
    <m/>
    <x v="3"/>
    <x v="3"/>
  </r>
  <r>
    <n v="724"/>
    <s v="Mccoy Ltd"/>
    <s v="Business-focused encompassing intranet"/>
    <n v="8400"/>
    <x v="706"/>
    <n v="1.3405952380952382"/>
    <x v="1"/>
    <n v="121"/>
    <x v="4"/>
    <s v="GBP"/>
    <n v="1413954000"/>
    <n v="1414126800"/>
    <b v="0"/>
    <b v="1"/>
    <s v="theater/plays"/>
    <m/>
    <x v="3"/>
    <x v="3"/>
  </r>
  <r>
    <n v="725"/>
    <s v="Dawson-Tyler"/>
    <s v="Optional 6thgeneration access"/>
    <n v="193200"/>
    <x v="707"/>
    <n v="0.50398033126293995"/>
    <x v="0"/>
    <n v="1596"/>
    <x v="1"/>
    <s v="USD"/>
    <n v="1416031200"/>
    <n v="1416204000"/>
    <b v="0"/>
    <b v="0"/>
    <s v="games/mobile games"/>
    <m/>
    <x v="6"/>
    <x v="20"/>
  </r>
  <r>
    <n v="726"/>
    <s v="Johns-Thomas"/>
    <s v="Realigned web-enabled functionalities"/>
    <n v="54300"/>
    <x v="708"/>
    <n v="0.88815837937384901"/>
    <x v="3"/>
    <n v="524"/>
    <x v="1"/>
    <s v="USD"/>
    <n v="1287982800"/>
    <n v="1288501200"/>
    <b v="0"/>
    <b v="1"/>
    <s v="theater/plays"/>
    <m/>
    <x v="3"/>
    <x v="3"/>
  </r>
  <r>
    <n v="727"/>
    <s v="Quinn, Cruz and Schmidt"/>
    <s v="Enterprise-wide multimedia software"/>
    <n v="8900"/>
    <x v="709"/>
    <n v="1.65"/>
    <x v="1"/>
    <n v="181"/>
    <x v="1"/>
    <s v="USD"/>
    <n v="1547964000"/>
    <n v="1552971600"/>
    <b v="0"/>
    <b v="0"/>
    <s v="technology/web"/>
    <m/>
    <x v="2"/>
    <x v="2"/>
  </r>
  <r>
    <n v="728"/>
    <s v="Stewart Inc"/>
    <s v="Versatile mission-critical knowledgebase"/>
    <n v="4200"/>
    <x v="710"/>
    <n v="0.17499999999999999"/>
    <x v="0"/>
    <n v="10"/>
    <x v="1"/>
    <s v="USD"/>
    <n v="1464152400"/>
    <n v="1465102800"/>
    <b v="0"/>
    <b v="0"/>
    <s v="theater/plays"/>
    <m/>
    <x v="3"/>
    <x v="3"/>
  </r>
  <r>
    <n v="729"/>
    <s v="Moore Group"/>
    <s v="Multi-lateral object-oriented open system"/>
    <n v="5600"/>
    <x v="711"/>
    <n v="1.8566071428571429"/>
    <x v="1"/>
    <n v="122"/>
    <x v="1"/>
    <s v="USD"/>
    <n v="1359957600"/>
    <n v="1360130400"/>
    <b v="0"/>
    <b v="0"/>
    <s v="film &amp; video/drama"/>
    <m/>
    <x v="4"/>
    <x v="6"/>
  </r>
  <r>
    <n v="730"/>
    <s v="Carson PLC"/>
    <s v="Visionary system-worthy attitude"/>
    <n v="28800"/>
    <x v="712"/>
    <n v="4.1266319444444441"/>
    <x v="1"/>
    <n v="1071"/>
    <x v="0"/>
    <s v="CAD"/>
    <n v="1432357200"/>
    <n v="1432875600"/>
    <b v="0"/>
    <b v="0"/>
    <s v="technology/wearables"/>
    <m/>
    <x v="2"/>
    <x v="8"/>
  </r>
  <r>
    <n v="731"/>
    <s v="Cruz, Hall and Mason"/>
    <s v="Synergized content-based hierarchy"/>
    <n v="8000"/>
    <x v="713"/>
    <n v="0.90249999999999997"/>
    <x v="3"/>
    <n v="219"/>
    <x v="1"/>
    <s v="USD"/>
    <n v="1500786000"/>
    <n v="1500872400"/>
    <b v="0"/>
    <b v="0"/>
    <s v="technology/web"/>
    <m/>
    <x v="2"/>
    <x v="2"/>
  </r>
  <r>
    <n v="732"/>
    <s v="Glass, Baker and Jones"/>
    <s v="Business-focused 24hour access"/>
    <n v="117000"/>
    <x v="714"/>
    <n v="0.91984615384615387"/>
    <x v="0"/>
    <n v="1121"/>
    <x v="1"/>
    <s v="USD"/>
    <n v="1490158800"/>
    <n v="1492146000"/>
    <b v="0"/>
    <b v="1"/>
    <s v="music/rock"/>
    <m/>
    <x v="1"/>
    <x v="1"/>
  </r>
  <r>
    <n v="733"/>
    <s v="Marquez-Kerr"/>
    <s v="Automated hybrid orchestration"/>
    <n v="15800"/>
    <x v="715"/>
    <n v="5.2700632911392402"/>
    <x v="1"/>
    <n v="980"/>
    <x v="1"/>
    <s v="USD"/>
    <n v="1406178000"/>
    <n v="1407301200"/>
    <b v="0"/>
    <b v="0"/>
    <s v="music/metal"/>
    <m/>
    <x v="1"/>
    <x v="16"/>
  </r>
  <r>
    <n v="734"/>
    <s v="Stone PLC"/>
    <s v="Exclusive 5thgeneration leverage"/>
    <n v="4200"/>
    <x v="716"/>
    <n v="3.1914285714285713"/>
    <x v="1"/>
    <n v="536"/>
    <x v="1"/>
    <s v="USD"/>
    <n v="1485583200"/>
    <n v="1486620000"/>
    <b v="0"/>
    <b v="1"/>
    <s v="theater/plays"/>
    <m/>
    <x v="3"/>
    <x v="3"/>
  </r>
  <r>
    <n v="735"/>
    <s v="Caldwell PLC"/>
    <s v="Grass-roots zero administration alliance"/>
    <n v="37100"/>
    <x v="717"/>
    <n v="3.5418867924528303"/>
    <x v="1"/>
    <n v="1991"/>
    <x v="1"/>
    <s v="USD"/>
    <n v="1459314000"/>
    <n v="1459918800"/>
    <b v="0"/>
    <b v="0"/>
    <s v="photography/photography books"/>
    <m/>
    <x v="7"/>
    <x v="14"/>
  </r>
  <r>
    <n v="736"/>
    <s v="Silva-Hawkins"/>
    <s v="Proactive heuristic orchestration"/>
    <n v="7700"/>
    <x v="718"/>
    <n v="0.32896103896103895"/>
    <x v="3"/>
    <n v="29"/>
    <x v="1"/>
    <s v="USD"/>
    <n v="1424412000"/>
    <n v="1424757600"/>
    <b v="0"/>
    <b v="0"/>
    <s v="publishing/nonfiction"/>
    <m/>
    <x v="5"/>
    <x v="9"/>
  </r>
  <r>
    <n v="737"/>
    <s v="Gardner Inc"/>
    <s v="Function-based systematic Graphical User Interface"/>
    <n v="3700"/>
    <x v="719"/>
    <n v="1.358918918918919"/>
    <x v="1"/>
    <n v="180"/>
    <x v="1"/>
    <s v="USD"/>
    <n v="1478844000"/>
    <n v="1479880800"/>
    <b v="0"/>
    <b v="0"/>
    <s v="music/indie rock"/>
    <m/>
    <x v="1"/>
    <x v="7"/>
  </r>
  <r>
    <n v="738"/>
    <s v="Garcia Group"/>
    <s v="Extended zero administration software"/>
    <n v="74700"/>
    <x v="720"/>
    <n v="2.0843373493975904E-2"/>
    <x v="0"/>
    <n v="15"/>
    <x v="1"/>
    <s v="USD"/>
    <n v="1416117600"/>
    <n v="1418018400"/>
    <b v="0"/>
    <b v="1"/>
    <s v="theater/plays"/>
    <m/>
    <x v="3"/>
    <x v="3"/>
  </r>
  <r>
    <n v="739"/>
    <s v="Meyer-Avila"/>
    <s v="Multi-tiered discrete support"/>
    <n v="10000"/>
    <x v="721"/>
    <n v="0.61"/>
    <x v="0"/>
    <n v="191"/>
    <x v="1"/>
    <s v="USD"/>
    <n v="1340946000"/>
    <n v="1341032400"/>
    <b v="0"/>
    <b v="0"/>
    <s v="music/indie rock"/>
    <m/>
    <x v="1"/>
    <x v="7"/>
  </r>
  <r>
    <n v="740"/>
    <s v="Nelson, Smith and Graham"/>
    <s v="Phased system-worthy conglomeration"/>
    <n v="5300"/>
    <x v="722"/>
    <n v="0.30037735849056602"/>
    <x v="0"/>
    <n v="16"/>
    <x v="1"/>
    <s v="USD"/>
    <n v="1486101600"/>
    <n v="1486360800"/>
    <b v="0"/>
    <b v="0"/>
    <s v="theater/plays"/>
    <m/>
    <x v="3"/>
    <x v="3"/>
  </r>
  <r>
    <n v="741"/>
    <s v="Garcia Ltd"/>
    <s v="Balanced mobile alliance"/>
    <n v="1200"/>
    <x v="723"/>
    <n v="11.791666666666666"/>
    <x v="1"/>
    <n v="130"/>
    <x v="1"/>
    <s v="USD"/>
    <n v="1274590800"/>
    <n v="1274677200"/>
    <b v="0"/>
    <b v="0"/>
    <s v="theater/plays"/>
    <m/>
    <x v="3"/>
    <x v="3"/>
  </r>
  <r>
    <n v="742"/>
    <s v="West-Stevens"/>
    <s v="Reactive solution-oriented groupware"/>
    <n v="1200"/>
    <x v="724"/>
    <n v="11.260833333333334"/>
    <x v="1"/>
    <n v="122"/>
    <x v="1"/>
    <s v="USD"/>
    <n v="1263880800"/>
    <n v="1267509600"/>
    <b v="0"/>
    <b v="0"/>
    <s v="music/electric music"/>
    <m/>
    <x v="1"/>
    <x v="5"/>
  </r>
  <r>
    <n v="743"/>
    <s v="Clark-Conrad"/>
    <s v="Exclusive bandwidth-monitored orchestration"/>
    <n v="3900"/>
    <x v="725"/>
    <n v="0.12923076923076923"/>
    <x v="0"/>
    <n v="17"/>
    <x v="1"/>
    <s v="USD"/>
    <n v="1445403600"/>
    <n v="1445922000"/>
    <b v="0"/>
    <b v="1"/>
    <s v="theater/plays"/>
    <m/>
    <x v="3"/>
    <x v="3"/>
  </r>
  <r>
    <n v="744"/>
    <s v="Fitzgerald Group"/>
    <s v="Intuitive exuding initiative"/>
    <n v="2000"/>
    <x v="726"/>
    <n v="7.12"/>
    <x v="1"/>
    <n v="140"/>
    <x v="1"/>
    <s v="USD"/>
    <n v="1533877200"/>
    <n v="1534050000"/>
    <b v="0"/>
    <b v="1"/>
    <s v="theater/plays"/>
    <m/>
    <x v="3"/>
    <x v="3"/>
  </r>
  <r>
    <n v="745"/>
    <s v="Hill, Mccann and Moore"/>
    <s v="Streamlined needs-based knowledge user"/>
    <n v="6900"/>
    <x v="727"/>
    <n v="0.30304347826086958"/>
    <x v="0"/>
    <n v="34"/>
    <x v="1"/>
    <s v="USD"/>
    <n v="1275195600"/>
    <n v="1277528400"/>
    <b v="0"/>
    <b v="0"/>
    <s v="technology/wearables"/>
    <m/>
    <x v="2"/>
    <x v="8"/>
  </r>
  <r>
    <n v="746"/>
    <s v="Edwards LLC"/>
    <s v="Automated system-worthy structure"/>
    <n v="55800"/>
    <x v="728"/>
    <n v="2.1250896057347672"/>
    <x v="1"/>
    <n v="3388"/>
    <x v="1"/>
    <s v="USD"/>
    <n v="1318136400"/>
    <n v="1318568400"/>
    <b v="0"/>
    <b v="0"/>
    <s v="technology/web"/>
    <m/>
    <x v="2"/>
    <x v="2"/>
  </r>
  <r>
    <n v="747"/>
    <s v="Greer and Sons"/>
    <s v="Secured clear-thinking intranet"/>
    <n v="4900"/>
    <x v="729"/>
    <n v="2.2885714285714287"/>
    <x v="1"/>
    <n v="280"/>
    <x v="1"/>
    <s v="USD"/>
    <n v="1283403600"/>
    <n v="1284354000"/>
    <b v="0"/>
    <b v="0"/>
    <s v="theater/plays"/>
    <m/>
    <x v="3"/>
    <x v="3"/>
  </r>
  <r>
    <n v="748"/>
    <s v="Martinez PLC"/>
    <s v="Cloned actuating architecture"/>
    <n v="194900"/>
    <x v="730"/>
    <n v="0.34959979476654696"/>
    <x v="3"/>
    <n v="614"/>
    <x v="1"/>
    <s v="USD"/>
    <n v="1267423200"/>
    <n v="1269579600"/>
    <b v="0"/>
    <b v="1"/>
    <s v="film &amp; video/animation"/>
    <m/>
    <x v="4"/>
    <x v="10"/>
  </r>
  <r>
    <n v="749"/>
    <s v="Hunter-Logan"/>
    <s v="Down-sized needs-based task-force"/>
    <n v="8600"/>
    <x v="731"/>
    <n v="1.5729069767441861"/>
    <x v="1"/>
    <n v="366"/>
    <x v="6"/>
    <s v="EUR"/>
    <n v="1412744400"/>
    <n v="1413781200"/>
    <b v="0"/>
    <b v="1"/>
    <s v="technology/wearables"/>
    <m/>
    <x v="2"/>
    <x v="8"/>
  </r>
  <r>
    <n v="750"/>
    <s v="Ramos and Sons"/>
    <s v="Extended responsive Internet solution"/>
    <n v="100"/>
    <x v="99"/>
    <n v="0.01"/>
    <x v="0"/>
    <n v="1"/>
    <x v="4"/>
    <s v="GBP"/>
    <n v="1277960400"/>
    <n v="1280120400"/>
    <b v="0"/>
    <b v="0"/>
    <s v="music/electric music"/>
    <m/>
    <x v="1"/>
    <x v="5"/>
  </r>
  <r>
    <n v="751"/>
    <s v="Lane-Barber"/>
    <s v="Universal value-added moderator"/>
    <n v="3600"/>
    <x v="732"/>
    <n v="2.3230555555555554"/>
    <x v="1"/>
    <n v="270"/>
    <x v="1"/>
    <s v="USD"/>
    <n v="1458190800"/>
    <n v="1459486800"/>
    <b v="1"/>
    <b v="1"/>
    <s v="publishing/nonfiction"/>
    <m/>
    <x v="5"/>
    <x v="9"/>
  </r>
  <r>
    <n v="752"/>
    <s v="Lowery Group"/>
    <s v="Sharable motivating emulation"/>
    <n v="5800"/>
    <x v="733"/>
    <n v="0.92448275862068963"/>
    <x v="3"/>
    <n v="114"/>
    <x v="1"/>
    <s v="USD"/>
    <n v="1280984400"/>
    <n v="1282539600"/>
    <b v="0"/>
    <b v="1"/>
    <s v="theater/plays"/>
    <m/>
    <x v="3"/>
    <x v="3"/>
  </r>
  <r>
    <n v="753"/>
    <s v="Guerrero-Griffin"/>
    <s v="Networked web-enabled product"/>
    <n v="4700"/>
    <x v="734"/>
    <n v="2.5670212765957445"/>
    <x v="1"/>
    <n v="137"/>
    <x v="1"/>
    <s v="USD"/>
    <n v="1274590800"/>
    <n v="1275886800"/>
    <b v="0"/>
    <b v="0"/>
    <s v="photography/photography books"/>
    <m/>
    <x v="7"/>
    <x v="14"/>
  </r>
  <r>
    <n v="754"/>
    <s v="Perez, Reed and Lee"/>
    <s v="Advanced dedicated encoding"/>
    <n v="70400"/>
    <x v="735"/>
    <n v="1.6847017045454546"/>
    <x v="1"/>
    <n v="3205"/>
    <x v="1"/>
    <s v="USD"/>
    <n v="1351400400"/>
    <n v="1355983200"/>
    <b v="0"/>
    <b v="0"/>
    <s v="theater/plays"/>
    <m/>
    <x v="3"/>
    <x v="3"/>
  </r>
  <r>
    <n v="755"/>
    <s v="Chen, Pollard and Clarke"/>
    <s v="Stand-alone multi-state project"/>
    <n v="4500"/>
    <x v="562"/>
    <n v="1.6657777777777778"/>
    <x v="1"/>
    <n v="288"/>
    <x v="3"/>
    <s v="DKK"/>
    <n v="1514354400"/>
    <n v="1515391200"/>
    <b v="0"/>
    <b v="1"/>
    <s v="theater/plays"/>
    <m/>
    <x v="3"/>
    <x v="3"/>
  </r>
  <r>
    <n v="756"/>
    <s v="Serrano, Gallagher and Griffith"/>
    <s v="Customizable bi-directional monitoring"/>
    <n v="1300"/>
    <x v="736"/>
    <n v="7.7207692307692311"/>
    <x v="1"/>
    <n v="148"/>
    <x v="1"/>
    <s v="USD"/>
    <n v="1421733600"/>
    <n v="1422252000"/>
    <b v="0"/>
    <b v="0"/>
    <s v="theater/plays"/>
    <m/>
    <x v="3"/>
    <x v="3"/>
  </r>
  <r>
    <n v="757"/>
    <s v="Callahan-Gilbert"/>
    <s v="Profit-focused motivating function"/>
    <n v="1400"/>
    <x v="737"/>
    <n v="4.0685714285714285"/>
    <x v="1"/>
    <n v="114"/>
    <x v="1"/>
    <s v="USD"/>
    <n v="1305176400"/>
    <n v="1305522000"/>
    <b v="0"/>
    <b v="0"/>
    <s v="film &amp; video/drama"/>
    <m/>
    <x v="4"/>
    <x v="6"/>
  </r>
  <r>
    <n v="758"/>
    <s v="Logan-Miranda"/>
    <s v="Proactive systemic firmware"/>
    <n v="29600"/>
    <x v="738"/>
    <n v="5.6420608108108112"/>
    <x v="1"/>
    <n v="1518"/>
    <x v="0"/>
    <s v="CAD"/>
    <n v="1414126800"/>
    <n v="1414904400"/>
    <b v="0"/>
    <b v="0"/>
    <s v="music/rock"/>
    <m/>
    <x v="1"/>
    <x v="1"/>
  </r>
  <r>
    <n v="759"/>
    <s v="Rodriguez PLC"/>
    <s v="Grass-roots upward-trending installation"/>
    <n v="167500"/>
    <x v="739"/>
    <n v="0.6842686567164179"/>
    <x v="0"/>
    <n v="1274"/>
    <x v="1"/>
    <s v="USD"/>
    <n v="1517810400"/>
    <n v="1520402400"/>
    <b v="0"/>
    <b v="0"/>
    <s v="music/electric music"/>
    <m/>
    <x v="1"/>
    <x v="5"/>
  </r>
  <r>
    <n v="760"/>
    <s v="Smith-Kennedy"/>
    <s v="Virtual heuristic hub"/>
    <n v="48300"/>
    <x v="740"/>
    <n v="0.34351966873706002"/>
    <x v="0"/>
    <n v="210"/>
    <x v="6"/>
    <s v="EUR"/>
    <n v="1564635600"/>
    <n v="1567141200"/>
    <b v="0"/>
    <b v="1"/>
    <s v="games/video games"/>
    <m/>
    <x v="6"/>
    <x v="11"/>
  </r>
  <r>
    <n v="761"/>
    <s v="Mitchell-Lee"/>
    <s v="Customizable leadingedge model"/>
    <n v="2200"/>
    <x v="741"/>
    <n v="6.5545454545454547"/>
    <x v="1"/>
    <n v="166"/>
    <x v="1"/>
    <s v="USD"/>
    <n v="1500699600"/>
    <n v="1501131600"/>
    <b v="0"/>
    <b v="0"/>
    <s v="music/rock"/>
    <m/>
    <x v="1"/>
    <x v="1"/>
  </r>
  <r>
    <n v="762"/>
    <s v="Davis Ltd"/>
    <s v="Upgradable uniform service-desk"/>
    <n v="3500"/>
    <x v="742"/>
    <n v="1.7725714285714285"/>
    <x v="1"/>
    <n v="100"/>
    <x v="2"/>
    <s v="AUD"/>
    <n v="1354082400"/>
    <n v="1355032800"/>
    <b v="0"/>
    <b v="0"/>
    <s v="music/jazz"/>
    <m/>
    <x v="1"/>
    <x v="17"/>
  </r>
  <r>
    <n v="763"/>
    <s v="Rowland PLC"/>
    <s v="Inverse client-driven product"/>
    <n v="5600"/>
    <x v="207"/>
    <n v="1.1317857142857144"/>
    <x v="1"/>
    <n v="235"/>
    <x v="1"/>
    <s v="USD"/>
    <n v="1336453200"/>
    <n v="1339477200"/>
    <b v="0"/>
    <b v="1"/>
    <s v="theater/plays"/>
    <m/>
    <x v="3"/>
    <x v="3"/>
  </r>
  <r>
    <n v="764"/>
    <s v="Shaffer-Mason"/>
    <s v="Managed bandwidth-monitored system engine"/>
    <n v="1100"/>
    <x v="743"/>
    <n v="7.2818181818181822"/>
    <x v="1"/>
    <n v="148"/>
    <x v="1"/>
    <s v="USD"/>
    <n v="1305262800"/>
    <n v="1305954000"/>
    <b v="0"/>
    <b v="0"/>
    <s v="music/rock"/>
    <m/>
    <x v="1"/>
    <x v="1"/>
  </r>
  <r>
    <n v="765"/>
    <s v="Matthews LLC"/>
    <s v="Advanced transitional help-desk"/>
    <n v="3900"/>
    <x v="744"/>
    <n v="2.0833333333333335"/>
    <x v="1"/>
    <n v="198"/>
    <x v="1"/>
    <s v="USD"/>
    <n v="1492232400"/>
    <n v="1494392400"/>
    <b v="1"/>
    <b v="1"/>
    <s v="music/indie rock"/>
    <m/>
    <x v="1"/>
    <x v="7"/>
  </r>
  <r>
    <n v="766"/>
    <s v="Montgomery-Castro"/>
    <s v="De-engineered disintermediate encryption"/>
    <n v="43800"/>
    <x v="49"/>
    <n v="0.31171232876712329"/>
    <x v="0"/>
    <n v="248"/>
    <x v="2"/>
    <s v="AUD"/>
    <n v="1537333200"/>
    <n v="1537419600"/>
    <b v="0"/>
    <b v="0"/>
    <s v="film &amp; video/science fiction"/>
    <m/>
    <x v="4"/>
    <x v="22"/>
  </r>
  <r>
    <n v="767"/>
    <s v="Hale, Pearson and Jenkins"/>
    <s v="Upgradable attitude-oriented project"/>
    <n v="97200"/>
    <x v="745"/>
    <n v="0.56967078189300413"/>
    <x v="0"/>
    <n v="513"/>
    <x v="1"/>
    <s v="USD"/>
    <n v="1444107600"/>
    <n v="1447999200"/>
    <b v="0"/>
    <b v="0"/>
    <s v="publishing/translations"/>
    <m/>
    <x v="5"/>
    <x v="18"/>
  </r>
  <r>
    <n v="768"/>
    <s v="Ramirez-Calderon"/>
    <s v="Fundamental zero tolerance alliance"/>
    <n v="4800"/>
    <x v="746"/>
    <n v="2.31"/>
    <x v="1"/>
    <n v="150"/>
    <x v="1"/>
    <s v="USD"/>
    <n v="1386741600"/>
    <n v="1388037600"/>
    <b v="0"/>
    <b v="0"/>
    <s v="theater/plays"/>
    <m/>
    <x v="3"/>
    <x v="3"/>
  </r>
  <r>
    <n v="769"/>
    <s v="Johnson-Morales"/>
    <s v="Devolved 24hour forecast"/>
    <n v="125600"/>
    <x v="747"/>
    <n v="0.86867834394904464"/>
    <x v="0"/>
    <n v="3410"/>
    <x v="1"/>
    <s v="USD"/>
    <n v="1376542800"/>
    <n v="1378789200"/>
    <b v="0"/>
    <b v="0"/>
    <s v="games/video games"/>
    <m/>
    <x v="6"/>
    <x v="11"/>
  </r>
  <r>
    <n v="770"/>
    <s v="Mathis-Rodriguez"/>
    <s v="User-centric attitude-oriented intranet"/>
    <n v="4300"/>
    <x v="748"/>
    <n v="2.7074418604651163"/>
    <x v="1"/>
    <n v="216"/>
    <x v="6"/>
    <s v="EUR"/>
    <n v="1397451600"/>
    <n v="1398056400"/>
    <b v="0"/>
    <b v="1"/>
    <s v="theater/plays"/>
    <m/>
    <x v="3"/>
    <x v="3"/>
  </r>
  <r>
    <n v="771"/>
    <s v="Smith, Mack and Williams"/>
    <s v="Self-enabling 5thgeneration paradigm"/>
    <n v="5600"/>
    <x v="749"/>
    <n v="0.49446428571428569"/>
    <x v="3"/>
    <n v="26"/>
    <x v="1"/>
    <s v="USD"/>
    <n v="1548482400"/>
    <n v="1550815200"/>
    <b v="0"/>
    <b v="0"/>
    <s v="theater/plays"/>
    <m/>
    <x v="3"/>
    <x v="3"/>
  </r>
  <r>
    <n v="772"/>
    <s v="Johnson-Pace"/>
    <s v="Persistent 3rdgeneration moratorium"/>
    <n v="149600"/>
    <x v="750"/>
    <n v="1.1335962566844919"/>
    <x v="1"/>
    <n v="5139"/>
    <x v="1"/>
    <s v="USD"/>
    <n v="1549692000"/>
    <n v="1550037600"/>
    <b v="0"/>
    <b v="0"/>
    <s v="music/indie rock"/>
    <m/>
    <x v="1"/>
    <x v="7"/>
  </r>
  <r>
    <n v="773"/>
    <s v="Meza, Kirby and Patel"/>
    <s v="Cross-platform empowering project"/>
    <n v="53100"/>
    <x v="751"/>
    <n v="1.9055555555555554"/>
    <x v="1"/>
    <n v="2353"/>
    <x v="1"/>
    <s v="USD"/>
    <n v="1492059600"/>
    <n v="1492923600"/>
    <b v="0"/>
    <b v="0"/>
    <s v="theater/plays"/>
    <m/>
    <x v="3"/>
    <x v="3"/>
  </r>
  <r>
    <n v="774"/>
    <s v="Gonzalez-Snow"/>
    <s v="Polarized user-facing interface"/>
    <n v="5000"/>
    <x v="752"/>
    <n v="1.355"/>
    <x v="1"/>
    <n v="78"/>
    <x v="6"/>
    <s v="EUR"/>
    <n v="1463979600"/>
    <n v="1467522000"/>
    <b v="0"/>
    <b v="0"/>
    <s v="technology/web"/>
    <m/>
    <x v="2"/>
    <x v="2"/>
  </r>
  <r>
    <n v="775"/>
    <s v="Murphy LLC"/>
    <s v="Customer-focused non-volatile framework"/>
    <n v="9400"/>
    <x v="197"/>
    <n v="0.10297872340425532"/>
    <x v="0"/>
    <n v="10"/>
    <x v="1"/>
    <s v="USD"/>
    <n v="1415253600"/>
    <n v="1416117600"/>
    <b v="0"/>
    <b v="0"/>
    <s v="music/rock"/>
    <m/>
    <x v="1"/>
    <x v="1"/>
  </r>
  <r>
    <n v="776"/>
    <s v="Taylor-Rowe"/>
    <s v="Synchronized multimedia frame"/>
    <n v="110800"/>
    <x v="753"/>
    <n v="0.65544223826714798"/>
    <x v="0"/>
    <n v="2201"/>
    <x v="1"/>
    <s v="USD"/>
    <n v="1562216400"/>
    <n v="1563771600"/>
    <b v="0"/>
    <b v="0"/>
    <s v="theater/plays"/>
    <m/>
    <x v="3"/>
    <x v="3"/>
  </r>
  <r>
    <n v="777"/>
    <s v="Henderson Ltd"/>
    <s v="Open-architected stable algorithm"/>
    <n v="93800"/>
    <x v="754"/>
    <n v="0.49026652452025588"/>
    <x v="0"/>
    <n v="676"/>
    <x v="1"/>
    <s v="USD"/>
    <n v="1316754000"/>
    <n v="1319259600"/>
    <b v="0"/>
    <b v="0"/>
    <s v="theater/plays"/>
    <m/>
    <x v="3"/>
    <x v="3"/>
  </r>
  <r>
    <n v="778"/>
    <s v="Moss-Guzman"/>
    <s v="Cross-platform optimizing website"/>
    <n v="1300"/>
    <x v="755"/>
    <n v="7.8792307692307695"/>
    <x v="1"/>
    <n v="174"/>
    <x v="5"/>
    <s v="CHF"/>
    <n v="1313211600"/>
    <n v="1313643600"/>
    <b v="0"/>
    <b v="0"/>
    <s v="film &amp; video/animation"/>
    <m/>
    <x v="4"/>
    <x v="10"/>
  </r>
  <r>
    <n v="779"/>
    <s v="Webb Group"/>
    <s v="Public-key actuating projection"/>
    <n v="108700"/>
    <x v="756"/>
    <n v="0.80306347746090156"/>
    <x v="0"/>
    <n v="831"/>
    <x v="1"/>
    <s v="USD"/>
    <n v="1439528400"/>
    <n v="1440306000"/>
    <b v="0"/>
    <b v="1"/>
    <s v="theater/plays"/>
    <m/>
    <x v="3"/>
    <x v="3"/>
  </r>
  <r>
    <n v="780"/>
    <s v="Brooks-Rodriguez"/>
    <s v="Implemented intangible instruction set"/>
    <n v="5100"/>
    <x v="757"/>
    <n v="1.0629411764705883"/>
    <x v="1"/>
    <n v="164"/>
    <x v="1"/>
    <s v="USD"/>
    <n v="1469163600"/>
    <n v="1470805200"/>
    <b v="0"/>
    <b v="1"/>
    <s v="film &amp; video/drama"/>
    <m/>
    <x v="4"/>
    <x v="6"/>
  </r>
  <r>
    <n v="781"/>
    <s v="Thomas Ltd"/>
    <s v="Cross-group interactive architecture"/>
    <n v="8700"/>
    <x v="758"/>
    <n v="0.50735632183908042"/>
    <x v="3"/>
    <n v="56"/>
    <x v="5"/>
    <s v="CHF"/>
    <n v="1288501200"/>
    <n v="1292911200"/>
    <b v="0"/>
    <b v="0"/>
    <s v="theater/plays"/>
    <m/>
    <x v="3"/>
    <x v="3"/>
  </r>
  <r>
    <n v="782"/>
    <s v="Williams and Sons"/>
    <s v="Centralized asymmetric framework"/>
    <n v="5100"/>
    <x v="759"/>
    <n v="2.153137254901961"/>
    <x v="1"/>
    <n v="161"/>
    <x v="1"/>
    <s v="USD"/>
    <n v="1298959200"/>
    <n v="1301374800"/>
    <b v="0"/>
    <b v="1"/>
    <s v="film &amp; video/animation"/>
    <m/>
    <x v="4"/>
    <x v="10"/>
  </r>
  <r>
    <n v="783"/>
    <s v="Vega, Chan and Carney"/>
    <s v="Down-sized systematic utilization"/>
    <n v="7400"/>
    <x v="760"/>
    <n v="1.4122972972972974"/>
    <x v="1"/>
    <n v="138"/>
    <x v="1"/>
    <s v="USD"/>
    <n v="1387260000"/>
    <n v="1387864800"/>
    <b v="0"/>
    <b v="0"/>
    <s v="music/rock"/>
    <m/>
    <x v="1"/>
    <x v="1"/>
  </r>
  <r>
    <n v="784"/>
    <s v="Byrd Group"/>
    <s v="Profound fault-tolerant model"/>
    <n v="88900"/>
    <x v="761"/>
    <n v="1.1533745781777278"/>
    <x v="1"/>
    <n v="3308"/>
    <x v="1"/>
    <s v="USD"/>
    <n v="1457244000"/>
    <n v="1458190800"/>
    <b v="0"/>
    <b v="0"/>
    <s v="technology/web"/>
    <m/>
    <x v="2"/>
    <x v="2"/>
  </r>
  <r>
    <n v="785"/>
    <s v="Peterson, Fletcher and Sanchez"/>
    <s v="Multi-channeled bi-directional moratorium"/>
    <n v="6700"/>
    <x v="762"/>
    <n v="1.9311940298507462"/>
    <x v="1"/>
    <n v="127"/>
    <x v="2"/>
    <s v="AUD"/>
    <n v="1556341200"/>
    <n v="1559278800"/>
    <b v="0"/>
    <b v="1"/>
    <s v="film &amp; video/animation"/>
    <m/>
    <x v="4"/>
    <x v="10"/>
  </r>
  <r>
    <n v="786"/>
    <s v="Smith-Brown"/>
    <s v="Object-based content-based ability"/>
    <n v="1500"/>
    <x v="763"/>
    <n v="7.2973333333333334"/>
    <x v="1"/>
    <n v="207"/>
    <x v="6"/>
    <s v="EUR"/>
    <n v="1522126800"/>
    <n v="1522731600"/>
    <b v="0"/>
    <b v="1"/>
    <s v="music/jazz"/>
    <m/>
    <x v="1"/>
    <x v="17"/>
  </r>
  <r>
    <n v="787"/>
    <s v="Vance-Glover"/>
    <s v="Progressive coherent secured line"/>
    <n v="61200"/>
    <x v="764"/>
    <n v="0.99663398692810456"/>
    <x v="0"/>
    <n v="859"/>
    <x v="0"/>
    <s v="CAD"/>
    <n v="1305954000"/>
    <n v="1306731600"/>
    <b v="0"/>
    <b v="0"/>
    <s v="music/rock"/>
    <m/>
    <x v="1"/>
    <x v="1"/>
  </r>
  <r>
    <n v="788"/>
    <s v="Joyce PLC"/>
    <s v="Synchronized directional capability"/>
    <n v="3600"/>
    <x v="765"/>
    <n v="0.88166666666666671"/>
    <x v="2"/>
    <n v="31"/>
    <x v="1"/>
    <s v="USD"/>
    <n v="1350709200"/>
    <n v="1352527200"/>
    <b v="0"/>
    <b v="0"/>
    <s v="film &amp; video/animation"/>
    <m/>
    <x v="4"/>
    <x v="10"/>
  </r>
  <r>
    <n v="789"/>
    <s v="Kennedy-Miller"/>
    <s v="Cross-platform composite migration"/>
    <n v="9000"/>
    <x v="766"/>
    <n v="0.37233333333333335"/>
    <x v="0"/>
    <n v="45"/>
    <x v="1"/>
    <s v="USD"/>
    <n v="1401166800"/>
    <n v="1404363600"/>
    <b v="0"/>
    <b v="0"/>
    <s v="theater/plays"/>
    <m/>
    <x v="3"/>
    <x v="3"/>
  </r>
  <r>
    <n v="790"/>
    <s v="White-Obrien"/>
    <s v="Operative local pricing structure"/>
    <n v="185900"/>
    <x v="767"/>
    <n v="0.30540075309306081"/>
    <x v="3"/>
    <n v="1113"/>
    <x v="1"/>
    <s v="USD"/>
    <n v="1266127200"/>
    <n v="1266645600"/>
    <b v="0"/>
    <b v="0"/>
    <s v="theater/plays"/>
    <m/>
    <x v="3"/>
    <x v="3"/>
  </r>
  <r>
    <n v="791"/>
    <s v="Stafford, Hess and Raymond"/>
    <s v="Optional web-enabled extranet"/>
    <n v="2100"/>
    <x v="768"/>
    <n v="0.25714285714285712"/>
    <x v="0"/>
    <n v="6"/>
    <x v="1"/>
    <s v="USD"/>
    <n v="1481436000"/>
    <n v="1482818400"/>
    <b v="0"/>
    <b v="0"/>
    <s v="food/food trucks"/>
    <m/>
    <x v="0"/>
    <x v="0"/>
  </r>
  <r>
    <n v="792"/>
    <s v="Jordan, Schneider and Hall"/>
    <s v="Reduced 6thgeneration intranet"/>
    <n v="2000"/>
    <x v="769"/>
    <n v="0.34"/>
    <x v="0"/>
    <n v="7"/>
    <x v="1"/>
    <s v="USD"/>
    <n v="1372222800"/>
    <n v="1374642000"/>
    <b v="0"/>
    <b v="1"/>
    <s v="theater/plays"/>
    <m/>
    <x v="3"/>
    <x v="3"/>
  </r>
  <r>
    <n v="793"/>
    <s v="Rodriguez, Cox and Rodriguez"/>
    <s v="Networked disintermediate leverage"/>
    <n v="1100"/>
    <x v="770"/>
    <n v="11.859090909090909"/>
    <x v="1"/>
    <n v="181"/>
    <x v="5"/>
    <s v="CHF"/>
    <n v="1372136400"/>
    <n v="1372482000"/>
    <b v="0"/>
    <b v="0"/>
    <s v="publishing/nonfiction"/>
    <m/>
    <x v="5"/>
    <x v="9"/>
  </r>
  <r>
    <n v="794"/>
    <s v="Welch Inc"/>
    <s v="Optional optimal website"/>
    <n v="6600"/>
    <x v="771"/>
    <n v="1.2539393939393939"/>
    <x v="1"/>
    <n v="110"/>
    <x v="1"/>
    <s v="USD"/>
    <n v="1513922400"/>
    <n v="1514959200"/>
    <b v="0"/>
    <b v="0"/>
    <s v="music/rock"/>
    <m/>
    <x v="1"/>
    <x v="1"/>
  </r>
  <r>
    <n v="795"/>
    <s v="Vasquez Inc"/>
    <s v="Stand-alone asynchronous functionalities"/>
    <n v="7100"/>
    <x v="772"/>
    <n v="0.14394366197183098"/>
    <x v="0"/>
    <n v="31"/>
    <x v="1"/>
    <s v="USD"/>
    <n v="1477976400"/>
    <n v="1478235600"/>
    <b v="0"/>
    <b v="0"/>
    <s v="film &amp; video/drama"/>
    <m/>
    <x v="4"/>
    <x v="6"/>
  </r>
  <r>
    <n v="796"/>
    <s v="Freeman-Ferguson"/>
    <s v="Profound full-range open system"/>
    <n v="7800"/>
    <x v="773"/>
    <n v="0.54807692307692313"/>
    <x v="0"/>
    <n v="78"/>
    <x v="1"/>
    <s v="USD"/>
    <n v="1407474000"/>
    <n v="1408078800"/>
    <b v="0"/>
    <b v="1"/>
    <s v="games/mobile games"/>
    <m/>
    <x v="6"/>
    <x v="20"/>
  </r>
  <r>
    <n v="797"/>
    <s v="Houston, Moore and Rogers"/>
    <s v="Optional tangible utilization"/>
    <n v="7600"/>
    <x v="774"/>
    <n v="1.0963157894736841"/>
    <x v="1"/>
    <n v="185"/>
    <x v="1"/>
    <s v="USD"/>
    <n v="1546149600"/>
    <n v="1548136800"/>
    <b v="0"/>
    <b v="0"/>
    <s v="technology/web"/>
    <m/>
    <x v="2"/>
    <x v="2"/>
  </r>
  <r>
    <n v="798"/>
    <s v="Small-Fuentes"/>
    <s v="Seamless maximized product"/>
    <n v="3400"/>
    <x v="775"/>
    <n v="1.8847058823529412"/>
    <x v="1"/>
    <n v="121"/>
    <x v="1"/>
    <s v="USD"/>
    <n v="1338440400"/>
    <n v="1340859600"/>
    <b v="0"/>
    <b v="1"/>
    <s v="theater/plays"/>
    <m/>
    <x v="3"/>
    <x v="3"/>
  </r>
  <r>
    <n v="799"/>
    <s v="Reid-Day"/>
    <s v="Devolved tertiary time-frame"/>
    <n v="84500"/>
    <x v="776"/>
    <n v="0.87008284023668636"/>
    <x v="0"/>
    <n v="1225"/>
    <x v="4"/>
    <s v="GBP"/>
    <n v="1454133600"/>
    <n v="1454479200"/>
    <b v="0"/>
    <b v="0"/>
    <s v="theater/plays"/>
    <m/>
    <x v="3"/>
    <x v="3"/>
  </r>
  <r>
    <n v="800"/>
    <s v="Wallace LLC"/>
    <s v="Centralized regional function"/>
    <n v="100"/>
    <x v="99"/>
    <n v="0.01"/>
    <x v="0"/>
    <n v="1"/>
    <x v="5"/>
    <s v="CHF"/>
    <n v="1434085200"/>
    <n v="1434430800"/>
    <b v="0"/>
    <b v="0"/>
    <s v="music/rock"/>
    <m/>
    <x v="1"/>
    <x v="1"/>
  </r>
  <r>
    <n v="801"/>
    <s v="Olson-Bishop"/>
    <s v="User-friendly high-level initiative"/>
    <n v="2300"/>
    <x v="777"/>
    <n v="2.0291304347826089"/>
    <x v="1"/>
    <n v="106"/>
    <x v="1"/>
    <s v="USD"/>
    <n v="1577772000"/>
    <n v="1579672800"/>
    <b v="0"/>
    <b v="1"/>
    <s v="photography/photography books"/>
    <m/>
    <x v="7"/>
    <x v="14"/>
  </r>
  <r>
    <n v="802"/>
    <s v="Rodriguez, Anderson and Porter"/>
    <s v="Reverse-engineered zero-defect infrastructure"/>
    <n v="6200"/>
    <x v="778"/>
    <n v="1.9703225806451612"/>
    <x v="1"/>
    <n v="142"/>
    <x v="1"/>
    <s v="USD"/>
    <n v="1562216400"/>
    <n v="1562389200"/>
    <b v="0"/>
    <b v="0"/>
    <s v="photography/photography books"/>
    <m/>
    <x v="7"/>
    <x v="14"/>
  </r>
  <r>
    <n v="803"/>
    <s v="Perez, Brown and Meyers"/>
    <s v="Stand-alone background customer loyalty"/>
    <n v="6100"/>
    <x v="106"/>
    <n v="1.07"/>
    <x v="1"/>
    <n v="233"/>
    <x v="1"/>
    <s v="USD"/>
    <n v="1548568800"/>
    <n v="1551506400"/>
    <b v="0"/>
    <b v="0"/>
    <s v="theater/plays"/>
    <m/>
    <x v="3"/>
    <x v="3"/>
  </r>
  <r>
    <n v="804"/>
    <s v="English-Mccullough"/>
    <s v="Business-focused discrete software"/>
    <n v="2600"/>
    <x v="779"/>
    <n v="2.6873076923076922"/>
    <x v="1"/>
    <n v="218"/>
    <x v="1"/>
    <s v="USD"/>
    <n v="1514872800"/>
    <n v="1516600800"/>
    <b v="0"/>
    <b v="0"/>
    <s v="music/rock"/>
    <m/>
    <x v="1"/>
    <x v="1"/>
  </r>
  <r>
    <n v="805"/>
    <s v="Smith-Nguyen"/>
    <s v="Advanced intermediate Graphic Interface"/>
    <n v="9700"/>
    <x v="780"/>
    <n v="0.50845360824742269"/>
    <x v="0"/>
    <n v="67"/>
    <x v="2"/>
    <s v="AUD"/>
    <n v="1416031200"/>
    <n v="1420437600"/>
    <b v="0"/>
    <b v="0"/>
    <s v="film &amp; video/documentary"/>
    <m/>
    <x v="4"/>
    <x v="4"/>
  </r>
  <r>
    <n v="806"/>
    <s v="Harmon-Madden"/>
    <s v="Adaptive holistic hub"/>
    <n v="700"/>
    <x v="781"/>
    <n v="11.802857142857142"/>
    <x v="1"/>
    <n v="76"/>
    <x v="1"/>
    <s v="USD"/>
    <n v="1330927200"/>
    <n v="1332997200"/>
    <b v="0"/>
    <b v="1"/>
    <s v="film &amp; video/drama"/>
    <m/>
    <x v="4"/>
    <x v="6"/>
  </r>
  <r>
    <n v="807"/>
    <s v="Walker-Taylor"/>
    <s v="Automated uniform concept"/>
    <n v="700"/>
    <x v="782"/>
    <n v="2.64"/>
    <x v="1"/>
    <n v="43"/>
    <x v="1"/>
    <s v="USD"/>
    <n v="1571115600"/>
    <n v="1574920800"/>
    <b v="0"/>
    <b v="1"/>
    <s v="theater/plays"/>
    <m/>
    <x v="3"/>
    <x v="3"/>
  </r>
  <r>
    <n v="808"/>
    <s v="Harris, Medina and Mitchell"/>
    <s v="Enhanced regional flexibility"/>
    <n v="5200"/>
    <x v="783"/>
    <n v="0.30442307692307691"/>
    <x v="0"/>
    <n v="19"/>
    <x v="1"/>
    <s v="USD"/>
    <n v="1463461200"/>
    <n v="1464930000"/>
    <b v="0"/>
    <b v="0"/>
    <s v="food/food trucks"/>
    <m/>
    <x v="0"/>
    <x v="0"/>
  </r>
  <r>
    <n v="809"/>
    <s v="Williams and Sons"/>
    <s v="Public-key bottom-line algorithm"/>
    <n v="140800"/>
    <x v="784"/>
    <n v="0.62880681818181816"/>
    <x v="0"/>
    <n v="2108"/>
    <x v="5"/>
    <s v="CHF"/>
    <n v="1344920400"/>
    <n v="1345006800"/>
    <b v="0"/>
    <b v="0"/>
    <s v="film &amp; video/documentary"/>
    <m/>
    <x v="4"/>
    <x v="4"/>
  </r>
  <r>
    <n v="810"/>
    <s v="Ball-Fisher"/>
    <s v="Multi-layered intangible instruction set"/>
    <n v="6400"/>
    <x v="785"/>
    <n v="1.9312499999999999"/>
    <x v="1"/>
    <n v="221"/>
    <x v="1"/>
    <s v="USD"/>
    <n v="1511848800"/>
    <n v="1512712800"/>
    <b v="0"/>
    <b v="1"/>
    <s v="theater/plays"/>
    <m/>
    <x v="3"/>
    <x v="3"/>
  </r>
  <r>
    <n v="811"/>
    <s v="Page, Holt and Mack"/>
    <s v="Fundamental methodical emulation"/>
    <n v="92500"/>
    <x v="786"/>
    <n v="0.77102702702702708"/>
    <x v="0"/>
    <n v="679"/>
    <x v="1"/>
    <s v="USD"/>
    <n v="1452319200"/>
    <n v="1452492000"/>
    <b v="0"/>
    <b v="1"/>
    <s v="games/video games"/>
    <m/>
    <x v="6"/>
    <x v="11"/>
  </r>
  <r>
    <n v="812"/>
    <s v="Landry Group"/>
    <s v="Expanded value-added hardware"/>
    <n v="59700"/>
    <x v="787"/>
    <n v="2.2552763819095478"/>
    <x v="1"/>
    <n v="2805"/>
    <x v="0"/>
    <s v="CAD"/>
    <n v="1523854800"/>
    <n v="1524286800"/>
    <b v="0"/>
    <b v="0"/>
    <s v="publishing/nonfiction"/>
    <m/>
    <x v="5"/>
    <x v="9"/>
  </r>
  <r>
    <n v="813"/>
    <s v="Buckley Group"/>
    <s v="Diverse high-level attitude"/>
    <n v="3200"/>
    <x v="788"/>
    <n v="2.3940625"/>
    <x v="1"/>
    <n v="68"/>
    <x v="1"/>
    <s v="USD"/>
    <n v="1346043600"/>
    <n v="1346907600"/>
    <b v="0"/>
    <b v="0"/>
    <s v="games/video games"/>
    <m/>
    <x v="6"/>
    <x v="11"/>
  </r>
  <r>
    <n v="814"/>
    <s v="Vincent PLC"/>
    <s v="Visionary 24hour analyzer"/>
    <n v="3200"/>
    <x v="789"/>
    <n v="0.921875"/>
    <x v="0"/>
    <n v="36"/>
    <x v="3"/>
    <s v="DKK"/>
    <n v="1464325200"/>
    <n v="1464498000"/>
    <b v="0"/>
    <b v="1"/>
    <s v="music/rock"/>
    <m/>
    <x v="1"/>
    <x v="1"/>
  </r>
  <r>
    <n v="815"/>
    <s v="Watson-Douglas"/>
    <s v="Centralized bandwidth-monitored leverage"/>
    <n v="9000"/>
    <x v="790"/>
    <n v="1.3023333333333333"/>
    <x v="1"/>
    <n v="183"/>
    <x v="0"/>
    <s v="CAD"/>
    <n v="1511935200"/>
    <n v="1514181600"/>
    <b v="0"/>
    <b v="0"/>
    <s v="music/rock"/>
    <m/>
    <x v="1"/>
    <x v="1"/>
  </r>
  <r>
    <n v="816"/>
    <s v="Jones, Casey and Jones"/>
    <s v="Ergonomic mission-critical moratorium"/>
    <n v="2300"/>
    <x v="723"/>
    <n v="6.1521739130434785"/>
    <x v="1"/>
    <n v="133"/>
    <x v="1"/>
    <s v="USD"/>
    <n v="1392012000"/>
    <n v="1392184800"/>
    <b v="1"/>
    <b v="1"/>
    <s v="theater/plays"/>
    <m/>
    <x v="3"/>
    <x v="3"/>
  </r>
  <r>
    <n v="817"/>
    <s v="Alvarez-Bauer"/>
    <s v="Front-line intermediate moderator"/>
    <n v="51300"/>
    <x v="791"/>
    <n v="3.687953216374269"/>
    <x v="1"/>
    <n v="2489"/>
    <x v="6"/>
    <s v="EUR"/>
    <n v="1556946000"/>
    <n v="1559365200"/>
    <b v="0"/>
    <b v="1"/>
    <s v="publishing/nonfiction"/>
    <m/>
    <x v="5"/>
    <x v="9"/>
  </r>
  <r>
    <n v="818"/>
    <s v="Martinez LLC"/>
    <s v="Automated local secured line"/>
    <n v="700"/>
    <x v="792"/>
    <n v="10.948571428571428"/>
    <x v="1"/>
    <n v="69"/>
    <x v="1"/>
    <s v="USD"/>
    <n v="1548050400"/>
    <n v="1549173600"/>
    <b v="0"/>
    <b v="1"/>
    <s v="theater/plays"/>
    <m/>
    <x v="3"/>
    <x v="3"/>
  </r>
  <r>
    <n v="819"/>
    <s v="Buck-Khan"/>
    <s v="Integrated bandwidth-monitored alliance"/>
    <n v="8900"/>
    <x v="793"/>
    <n v="0.50662921348314605"/>
    <x v="0"/>
    <n v="47"/>
    <x v="1"/>
    <s v="USD"/>
    <n v="1353736800"/>
    <n v="1355032800"/>
    <b v="1"/>
    <b v="0"/>
    <s v="games/video games"/>
    <m/>
    <x v="6"/>
    <x v="11"/>
  </r>
  <r>
    <n v="820"/>
    <s v="Valdez, Williams and Meyer"/>
    <s v="Cross-group heuristic forecast"/>
    <n v="1500"/>
    <x v="794"/>
    <n v="8.0060000000000002"/>
    <x v="1"/>
    <n v="279"/>
    <x v="4"/>
    <s v="GBP"/>
    <n v="1532840400"/>
    <n v="1533963600"/>
    <b v="0"/>
    <b v="1"/>
    <s v="music/rock"/>
    <m/>
    <x v="1"/>
    <x v="1"/>
  </r>
  <r>
    <n v="821"/>
    <s v="Alvarez-Andrews"/>
    <s v="Extended impactful secured line"/>
    <n v="4900"/>
    <x v="795"/>
    <n v="2.9128571428571428"/>
    <x v="1"/>
    <n v="210"/>
    <x v="1"/>
    <s v="USD"/>
    <n v="1488261600"/>
    <n v="1489381200"/>
    <b v="0"/>
    <b v="0"/>
    <s v="film &amp; video/documentary"/>
    <m/>
    <x v="4"/>
    <x v="4"/>
  </r>
  <r>
    <n v="822"/>
    <s v="Stewart and Sons"/>
    <s v="Distributed optimizing protocol"/>
    <n v="54000"/>
    <x v="796"/>
    <n v="3.4996666666666667"/>
    <x v="1"/>
    <n v="2100"/>
    <x v="1"/>
    <s v="USD"/>
    <n v="1393567200"/>
    <n v="1395032400"/>
    <b v="0"/>
    <b v="0"/>
    <s v="music/rock"/>
    <m/>
    <x v="1"/>
    <x v="1"/>
  </r>
  <r>
    <n v="823"/>
    <s v="Dyer Inc"/>
    <s v="Secured well-modulated system engine"/>
    <n v="4100"/>
    <x v="797"/>
    <n v="3.5707317073170732"/>
    <x v="1"/>
    <n v="252"/>
    <x v="1"/>
    <s v="USD"/>
    <n v="1410325200"/>
    <n v="1412485200"/>
    <b v="1"/>
    <b v="1"/>
    <s v="music/rock"/>
    <m/>
    <x v="1"/>
    <x v="1"/>
  </r>
  <r>
    <n v="824"/>
    <s v="Anderson, Williams and Cox"/>
    <s v="Streamlined national benchmark"/>
    <n v="85000"/>
    <x v="798"/>
    <n v="1.2648941176470587"/>
    <x v="1"/>
    <n v="1280"/>
    <x v="1"/>
    <s v="USD"/>
    <n v="1276923600"/>
    <n v="1279688400"/>
    <b v="0"/>
    <b v="1"/>
    <s v="publishing/nonfiction"/>
    <m/>
    <x v="5"/>
    <x v="9"/>
  </r>
  <r>
    <n v="825"/>
    <s v="Solomon PLC"/>
    <s v="Open-architected 24/7 infrastructure"/>
    <n v="3600"/>
    <x v="799"/>
    <n v="3.875"/>
    <x v="1"/>
    <n v="157"/>
    <x v="4"/>
    <s v="GBP"/>
    <n v="1500958800"/>
    <n v="1501995600"/>
    <b v="0"/>
    <b v="0"/>
    <s v="film &amp; video/shorts"/>
    <m/>
    <x v="4"/>
    <x v="12"/>
  </r>
  <r>
    <n v="826"/>
    <s v="Miller-Hubbard"/>
    <s v="Digitized 6thgeneration Local Area Network"/>
    <n v="2800"/>
    <x v="800"/>
    <n v="4.5703571428571426"/>
    <x v="1"/>
    <n v="194"/>
    <x v="1"/>
    <s v="USD"/>
    <n v="1292220000"/>
    <n v="1294639200"/>
    <b v="0"/>
    <b v="1"/>
    <s v="theater/plays"/>
    <m/>
    <x v="3"/>
    <x v="3"/>
  </r>
  <r>
    <n v="827"/>
    <s v="Miranda, Martinez and Lowery"/>
    <s v="Innovative actuating artificial intelligence"/>
    <n v="2300"/>
    <x v="801"/>
    <n v="2.6669565217391304"/>
    <x v="1"/>
    <n v="82"/>
    <x v="2"/>
    <s v="AUD"/>
    <n v="1304398800"/>
    <n v="1305435600"/>
    <b v="0"/>
    <b v="1"/>
    <s v="film &amp; video/drama"/>
    <m/>
    <x v="4"/>
    <x v="6"/>
  </r>
  <r>
    <n v="828"/>
    <s v="Munoz, Cherry and Bell"/>
    <s v="Cross-platform reciprocal budgetary management"/>
    <n v="7100"/>
    <x v="802"/>
    <n v="0.69"/>
    <x v="0"/>
    <n v="70"/>
    <x v="1"/>
    <s v="USD"/>
    <n v="1535432400"/>
    <n v="1537592400"/>
    <b v="0"/>
    <b v="0"/>
    <s v="theater/plays"/>
    <m/>
    <x v="3"/>
    <x v="3"/>
  </r>
  <r>
    <n v="829"/>
    <s v="Baker-Higgins"/>
    <s v="Vision-oriented scalable portal"/>
    <n v="9600"/>
    <x v="803"/>
    <n v="0.51343749999999999"/>
    <x v="0"/>
    <n v="154"/>
    <x v="1"/>
    <s v="USD"/>
    <n v="1433826000"/>
    <n v="1435122000"/>
    <b v="0"/>
    <b v="0"/>
    <s v="theater/plays"/>
    <m/>
    <x v="3"/>
    <x v="3"/>
  </r>
  <r>
    <n v="830"/>
    <s v="Johnson, Turner and Carroll"/>
    <s v="Persevering zero administration knowledge user"/>
    <n v="121600"/>
    <x v="804"/>
    <n v="1.1710526315789473E-2"/>
    <x v="0"/>
    <n v="22"/>
    <x v="1"/>
    <s v="USD"/>
    <n v="1514959200"/>
    <n v="1520056800"/>
    <b v="0"/>
    <b v="0"/>
    <s v="theater/plays"/>
    <m/>
    <x v="3"/>
    <x v="3"/>
  </r>
  <r>
    <n v="831"/>
    <s v="Ward PLC"/>
    <s v="Front-line bottom-line Graphic Interface"/>
    <n v="97100"/>
    <x v="805"/>
    <n v="1.089773429454171"/>
    <x v="1"/>
    <n v="4233"/>
    <x v="1"/>
    <s v="USD"/>
    <n v="1332738000"/>
    <n v="1335675600"/>
    <b v="0"/>
    <b v="0"/>
    <s v="photography/photography books"/>
    <m/>
    <x v="7"/>
    <x v="14"/>
  </r>
  <r>
    <n v="832"/>
    <s v="Bradley, Beck and Mayo"/>
    <s v="Synergized fault-tolerant hierarchy"/>
    <n v="43200"/>
    <x v="806"/>
    <n v="3.1517592592592591"/>
    <x v="1"/>
    <n v="1297"/>
    <x v="3"/>
    <s v="DKK"/>
    <n v="1445490000"/>
    <n v="1448431200"/>
    <b v="1"/>
    <b v="0"/>
    <s v="publishing/translations"/>
    <m/>
    <x v="5"/>
    <x v="18"/>
  </r>
  <r>
    <n v="833"/>
    <s v="Levine, Martin and Hernandez"/>
    <s v="Expanded asynchronous groupware"/>
    <n v="6800"/>
    <x v="807"/>
    <n v="1.5769117647058823"/>
    <x v="1"/>
    <n v="165"/>
    <x v="3"/>
    <s v="DKK"/>
    <n v="1297663200"/>
    <n v="1298613600"/>
    <b v="0"/>
    <b v="0"/>
    <s v="publishing/translations"/>
    <m/>
    <x v="5"/>
    <x v="18"/>
  </r>
  <r>
    <n v="834"/>
    <s v="Gallegos, Wagner and Gaines"/>
    <s v="Expanded fault-tolerant emulation"/>
    <n v="7300"/>
    <x v="808"/>
    <n v="1.5380821917808218"/>
    <x v="1"/>
    <n v="119"/>
    <x v="1"/>
    <s v="USD"/>
    <n v="1371963600"/>
    <n v="1372482000"/>
    <b v="0"/>
    <b v="0"/>
    <s v="theater/plays"/>
    <m/>
    <x v="3"/>
    <x v="3"/>
  </r>
  <r>
    <n v="835"/>
    <s v="Hodges, Smith and Kelly"/>
    <s v="Future-proofed 24hour model"/>
    <n v="86200"/>
    <x v="809"/>
    <n v="0.89738979118329465"/>
    <x v="0"/>
    <n v="1758"/>
    <x v="1"/>
    <s v="USD"/>
    <n v="1425103200"/>
    <n v="1425621600"/>
    <b v="0"/>
    <b v="0"/>
    <s v="technology/web"/>
    <m/>
    <x v="2"/>
    <x v="2"/>
  </r>
  <r>
    <n v="836"/>
    <s v="Macias Inc"/>
    <s v="Optimized didactic intranet"/>
    <n v="8100"/>
    <x v="810"/>
    <n v="0.75135802469135804"/>
    <x v="0"/>
    <n v="94"/>
    <x v="1"/>
    <s v="USD"/>
    <n v="1265349600"/>
    <n v="1266300000"/>
    <b v="0"/>
    <b v="0"/>
    <s v="music/indie rock"/>
    <m/>
    <x v="1"/>
    <x v="7"/>
  </r>
  <r>
    <n v="837"/>
    <s v="Cook-Ortiz"/>
    <s v="Right-sized dedicated standardization"/>
    <n v="17700"/>
    <x v="811"/>
    <n v="8.5288135593220336"/>
    <x v="1"/>
    <n v="1797"/>
    <x v="1"/>
    <s v="USD"/>
    <n v="1301202000"/>
    <n v="1305867600"/>
    <b v="0"/>
    <b v="0"/>
    <s v="music/jazz"/>
    <m/>
    <x v="1"/>
    <x v="17"/>
  </r>
  <r>
    <n v="838"/>
    <s v="Jordan-Fischer"/>
    <s v="Vision-oriented high-level extranet"/>
    <n v="6400"/>
    <x v="812"/>
    <n v="1.3890625000000001"/>
    <x v="1"/>
    <n v="261"/>
    <x v="1"/>
    <s v="USD"/>
    <n v="1538024400"/>
    <n v="1538802000"/>
    <b v="0"/>
    <b v="0"/>
    <s v="theater/plays"/>
    <m/>
    <x v="3"/>
    <x v="3"/>
  </r>
  <r>
    <n v="839"/>
    <s v="Pierce-Ramirez"/>
    <s v="Organized scalable initiative"/>
    <n v="7700"/>
    <x v="813"/>
    <n v="1.9018181818181819"/>
    <x v="1"/>
    <n v="157"/>
    <x v="1"/>
    <s v="USD"/>
    <n v="1395032400"/>
    <n v="1398920400"/>
    <b v="0"/>
    <b v="1"/>
    <s v="film &amp; video/documentary"/>
    <m/>
    <x v="4"/>
    <x v="4"/>
  </r>
  <r>
    <n v="840"/>
    <s v="Howell and Sons"/>
    <s v="Enhanced regional moderator"/>
    <n v="116300"/>
    <x v="814"/>
    <n v="1.0024333619948409"/>
    <x v="1"/>
    <n v="3533"/>
    <x v="1"/>
    <s v="USD"/>
    <n v="1405486800"/>
    <n v="1405659600"/>
    <b v="0"/>
    <b v="1"/>
    <s v="theater/plays"/>
    <m/>
    <x v="3"/>
    <x v="3"/>
  </r>
  <r>
    <n v="841"/>
    <s v="Garcia, Dunn and Richardson"/>
    <s v="Automated even-keeled emulation"/>
    <n v="9100"/>
    <x v="815"/>
    <n v="1.4275824175824177"/>
    <x v="1"/>
    <n v="155"/>
    <x v="1"/>
    <s v="USD"/>
    <n v="1455861600"/>
    <n v="1457244000"/>
    <b v="0"/>
    <b v="0"/>
    <s v="technology/web"/>
    <m/>
    <x v="2"/>
    <x v="2"/>
  </r>
  <r>
    <n v="842"/>
    <s v="Lawson and Sons"/>
    <s v="Reverse-engineered multi-tasking product"/>
    <n v="1500"/>
    <x v="816"/>
    <n v="5.6313333333333331"/>
    <x v="1"/>
    <n v="132"/>
    <x v="6"/>
    <s v="EUR"/>
    <n v="1529038800"/>
    <n v="1529298000"/>
    <b v="0"/>
    <b v="0"/>
    <s v="technology/wearables"/>
    <m/>
    <x v="2"/>
    <x v="8"/>
  </r>
  <r>
    <n v="843"/>
    <s v="Porter-Hicks"/>
    <s v="De-engineered next generation parallelism"/>
    <n v="8800"/>
    <x v="817"/>
    <n v="0.30715909090909088"/>
    <x v="0"/>
    <n v="33"/>
    <x v="1"/>
    <s v="USD"/>
    <n v="1535259600"/>
    <n v="1535778000"/>
    <b v="0"/>
    <b v="0"/>
    <s v="photography/photography books"/>
    <m/>
    <x v="7"/>
    <x v="14"/>
  </r>
  <r>
    <n v="844"/>
    <s v="Rodriguez-Hansen"/>
    <s v="Intuitive cohesive groupware"/>
    <n v="8800"/>
    <x v="818"/>
    <n v="0.99397727272727276"/>
    <x v="3"/>
    <n v="94"/>
    <x v="1"/>
    <s v="USD"/>
    <n v="1327212000"/>
    <n v="1327471200"/>
    <b v="0"/>
    <b v="0"/>
    <s v="film &amp; video/documentary"/>
    <m/>
    <x v="4"/>
    <x v="4"/>
  </r>
  <r>
    <n v="845"/>
    <s v="Williams LLC"/>
    <s v="Up-sized high-level access"/>
    <n v="69900"/>
    <x v="819"/>
    <n v="1.9754935622317598"/>
    <x v="1"/>
    <n v="1354"/>
    <x v="4"/>
    <s v="GBP"/>
    <n v="1526360400"/>
    <n v="1529557200"/>
    <b v="0"/>
    <b v="0"/>
    <s v="technology/web"/>
    <m/>
    <x v="2"/>
    <x v="2"/>
  </r>
  <r>
    <n v="846"/>
    <s v="Cooper, Stanley and Bryant"/>
    <s v="Phased empowering success"/>
    <n v="1000"/>
    <x v="820"/>
    <n v="5.085"/>
    <x v="1"/>
    <n v="48"/>
    <x v="1"/>
    <s v="USD"/>
    <n v="1532149200"/>
    <n v="1535259600"/>
    <b v="1"/>
    <b v="1"/>
    <s v="technology/web"/>
    <m/>
    <x v="2"/>
    <x v="2"/>
  </r>
  <r>
    <n v="847"/>
    <s v="Miller, Glenn and Adams"/>
    <s v="Distributed actuating project"/>
    <n v="4700"/>
    <x v="695"/>
    <n v="2.3774468085106384"/>
    <x v="1"/>
    <n v="110"/>
    <x v="1"/>
    <s v="USD"/>
    <n v="1515304800"/>
    <n v="1515564000"/>
    <b v="0"/>
    <b v="0"/>
    <s v="food/food trucks"/>
    <m/>
    <x v="0"/>
    <x v="0"/>
  </r>
  <r>
    <n v="848"/>
    <s v="Cole, Salazar and Moreno"/>
    <s v="Robust motivating orchestration"/>
    <n v="3200"/>
    <x v="821"/>
    <n v="3.3846875000000001"/>
    <x v="1"/>
    <n v="172"/>
    <x v="1"/>
    <s v="USD"/>
    <n v="1276318800"/>
    <n v="1277096400"/>
    <b v="0"/>
    <b v="0"/>
    <s v="film &amp; video/drama"/>
    <m/>
    <x v="4"/>
    <x v="6"/>
  </r>
  <r>
    <n v="849"/>
    <s v="Jones-Ryan"/>
    <s v="Vision-oriented uniform instruction set"/>
    <n v="6700"/>
    <x v="822"/>
    <n v="1.3308955223880596"/>
    <x v="1"/>
    <n v="307"/>
    <x v="1"/>
    <s v="USD"/>
    <n v="1328767200"/>
    <n v="1329026400"/>
    <b v="0"/>
    <b v="1"/>
    <s v="music/indie rock"/>
    <m/>
    <x v="1"/>
    <x v="7"/>
  </r>
  <r>
    <n v="850"/>
    <s v="Hood, Perez and Meadows"/>
    <s v="Cross-group upward-trending hierarchy"/>
    <n v="100"/>
    <x v="99"/>
    <n v="0.01"/>
    <x v="0"/>
    <n v="1"/>
    <x v="1"/>
    <s v="USD"/>
    <n v="1321682400"/>
    <n v="1322978400"/>
    <b v="1"/>
    <b v="0"/>
    <s v="music/rock"/>
    <m/>
    <x v="1"/>
    <x v="1"/>
  </r>
  <r>
    <n v="851"/>
    <s v="Bright and Sons"/>
    <s v="Object-based needs-based info-mediaries"/>
    <n v="6000"/>
    <x v="823"/>
    <n v="2.0779999999999998"/>
    <x v="1"/>
    <n v="160"/>
    <x v="1"/>
    <s v="USD"/>
    <n v="1335934800"/>
    <n v="1338786000"/>
    <b v="0"/>
    <b v="0"/>
    <s v="music/electric music"/>
    <m/>
    <x v="1"/>
    <x v="5"/>
  </r>
  <r>
    <n v="852"/>
    <s v="Brady Ltd"/>
    <s v="Open-source reciprocal standardization"/>
    <n v="4900"/>
    <x v="824"/>
    <n v="0.51122448979591839"/>
    <x v="0"/>
    <n v="31"/>
    <x v="1"/>
    <s v="USD"/>
    <n v="1310792400"/>
    <n v="1311656400"/>
    <b v="0"/>
    <b v="1"/>
    <s v="games/video games"/>
    <m/>
    <x v="6"/>
    <x v="11"/>
  </r>
  <r>
    <n v="853"/>
    <s v="Collier LLC"/>
    <s v="Secured well-modulated projection"/>
    <n v="17100"/>
    <x v="825"/>
    <n v="6.5205847953216374"/>
    <x v="1"/>
    <n v="1467"/>
    <x v="0"/>
    <s v="CAD"/>
    <n v="1308546000"/>
    <n v="1308978000"/>
    <b v="0"/>
    <b v="1"/>
    <s v="music/indie rock"/>
    <m/>
    <x v="1"/>
    <x v="7"/>
  </r>
  <r>
    <n v="854"/>
    <s v="Campbell, Thomas and Obrien"/>
    <s v="Multi-channeled secondary middleware"/>
    <n v="171000"/>
    <x v="826"/>
    <n v="1.1363099415204678"/>
    <x v="1"/>
    <n v="2662"/>
    <x v="0"/>
    <s v="CAD"/>
    <n v="1574056800"/>
    <n v="1576389600"/>
    <b v="0"/>
    <b v="0"/>
    <s v="publishing/fiction"/>
    <m/>
    <x v="5"/>
    <x v="13"/>
  </r>
  <r>
    <n v="855"/>
    <s v="Moses-Terry"/>
    <s v="Horizontal clear-thinking framework"/>
    <n v="23400"/>
    <x v="827"/>
    <n v="1.0237606837606839"/>
    <x v="1"/>
    <n v="452"/>
    <x v="2"/>
    <s v="AUD"/>
    <n v="1308373200"/>
    <n v="1311051600"/>
    <b v="0"/>
    <b v="0"/>
    <s v="theater/plays"/>
    <m/>
    <x v="3"/>
    <x v="3"/>
  </r>
  <r>
    <n v="856"/>
    <s v="Williams and Sons"/>
    <s v="Profound composite core"/>
    <n v="2400"/>
    <x v="828"/>
    <n v="3.5658333333333334"/>
    <x v="1"/>
    <n v="158"/>
    <x v="1"/>
    <s v="USD"/>
    <n v="1335243600"/>
    <n v="1336712400"/>
    <b v="0"/>
    <b v="0"/>
    <s v="food/food trucks"/>
    <m/>
    <x v="0"/>
    <x v="0"/>
  </r>
  <r>
    <n v="857"/>
    <s v="Miranda, Gray and Hale"/>
    <s v="Programmable disintermediate matrices"/>
    <n v="5300"/>
    <x v="829"/>
    <n v="1.3986792452830188"/>
    <x v="1"/>
    <n v="225"/>
    <x v="5"/>
    <s v="CHF"/>
    <n v="1328421600"/>
    <n v="1330408800"/>
    <b v="1"/>
    <b v="0"/>
    <s v="film &amp; video/shorts"/>
    <m/>
    <x v="4"/>
    <x v="12"/>
  </r>
  <r>
    <n v="858"/>
    <s v="Ayala, Crawford and Taylor"/>
    <s v="Realigned 5thgeneration knowledge user"/>
    <n v="4000"/>
    <x v="830"/>
    <n v="0.69450000000000001"/>
    <x v="0"/>
    <n v="35"/>
    <x v="1"/>
    <s v="USD"/>
    <n v="1524286800"/>
    <n v="1524891600"/>
    <b v="1"/>
    <b v="0"/>
    <s v="food/food trucks"/>
    <m/>
    <x v="0"/>
    <x v="0"/>
  </r>
  <r>
    <n v="859"/>
    <s v="Martinez Ltd"/>
    <s v="Multi-layered upward-trending groupware"/>
    <n v="7300"/>
    <x v="831"/>
    <n v="0.35534246575342465"/>
    <x v="0"/>
    <n v="63"/>
    <x v="1"/>
    <s v="USD"/>
    <n v="1362117600"/>
    <n v="1363669200"/>
    <b v="0"/>
    <b v="1"/>
    <s v="theater/plays"/>
    <m/>
    <x v="3"/>
    <x v="3"/>
  </r>
  <r>
    <n v="860"/>
    <s v="Lee PLC"/>
    <s v="Re-contextualized leadingedge firmware"/>
    <n v="2000"/>
    <x v="832"/>
    <n v="2.5165000000000002"/>
    <x v="1"/>
    <n v="65"/>
    <x v="1"/>
    <s v="USD"/>
    <n v="1550556000"/>
    <n v="1551420000"/>
    <b v="0"/>
    <b v="1"/>
    <s v="technology/wearables"/>
    <m/>
    <x v="2"/>
    <x v="8"/>
  </r>
  <r>
    <n v="861"/>
    <s v="Young, Ramsey and Powell"/>
    <s v="Devolved disintermediate analyzer"/>
    <n v="8800"/>
    <x v="833"/>
    <n v="1.0587500000000001"/>
    <x v="1"/>
    <n v="163"/>
    <x v="1"/>
    <s v="USD"/>
    <n v="1269147600"/>
    <n v="1269838800"/>
    <b v="0"/>
    <b v="0"/>
    <s v="theater/plays"/>
    <m/>
    <x v="3"/>
    <x v="3"/>
  </r>
  <r>
    <n v="862"/>
    <s v="Lewis and Sons"/>
    <s v="Profound disintermediate open system"/>
    <n v="3500"/>
    <x v="834"/>
    <n v="1.8742857142857143"/>
    <x v="1"/>
    <n v="85"/>
    <x v="1"/>
    <s v="USD"/>
    <n v="1312174800"/>
    <n v="1312520400"/>
    <b v="0"/>
    <b v="0"/>
    <s v="theater/plays"/>
    <m/>
    <x v="3"/>
    <x v="3"/>
  </r>
  <r>
    <n v="863"/>
    <s v="Davis-Johnson"/>
    <s v="Automated reciprocal protocol"/>
    <n v="1400"/>
    <x v="835"/>
    <n v="3.8678571428571429"/>
    <x v="1"/>
    <n v="217"/>
    <x v="1"/>
    <s v="USD"/>
    <n v="1434517200"/>
    <n v="1436504400"/>
    <b v="0"/>
    <b v="1"/>
    <s v="film &amp; video/television"/>
    <m/>
    <x v="4"/>
    <x v="19"/>
  </r>
  <r>
    <n v="864"/>
    <s v="Stevenson-Thompson"/>
    <s v="Automated static workforce"/>
    <n v="4200"/>
    <x v="836"/>
    <n v="3.4707142857142856"/>
    <x v="1"/>
    <n v="150"/>
    <x v="1"/>
    <s v="USD"/>
    <n v="1471582800"/>
    <n v="1472014800"/>
    <b v="0"/>
    <b v="0"/>
    <s v="film &amp; video/shorts"/>
    <m/>
    <x v="4"/>
    <x v="12"/>
  </r>
  <r>
    <n v="865"/>
    <s v="Ellis, Smith and Armstrong"/>
    <s v="Horizontal attitude-oriented help-desk"/>
    <n v="81000"/>
    <x v="837"/>
    <n v="1.8582098765432098"/>
    <x v="1"/>
    <n v="3272"/>
    <x v="1"/>
    <s v="USD"/>
    <n v="1410757200"/>
    <n v="1411534800"/>
    <b v="0"/>
    <b v="0"/>
    <s v="theater/plays"/>
    <m/>
    <x v="3"/>
    <x v="3"/>
  </r>
  <r>
    <n v="866"/>
    <s v="Jackson-Brown"/>
    <s v="Versatile 5thgeneration matrices"/>
    <n v="182800"/>
    <x v="838"/>
    <n v="0.43241247264770238"/>
    <x v="3"/>
    <n v="898"/>
    <x v="1"/>
    <s v="USD"/>
    <n v="1304830800"/>
    <n v="1304917200"/>
    <b v="0"/>
    <b v="0"/>
    <s v="photography/photography books"/>
    <m/>
    <x v="7"/>
    <x v="14"/>
  </r>
  <r>
    <n v="867"/>
    <s v="Kane, Pruitt and Rivera"/>
    <s v="Cross-platform next generation service-desk"/>
    <n v="4800"/>
    <x v="839"/>
    <n v="1.6243749999999999"/>
    <x v="1"/>
    <n v="300"/>
    <x v="1"/>
    <s v="USD"/>
    <n v="1539061200"/>
    <n v="1539579600"/>
    <b v="0"/>
    <b v="0"/>
    <s v="food/food trucks"/>
    <m/>
    <x v="0"/>
    <x v="0"/>
  </r>
  <r>
    <n v="868"/>
    <s v="Wood, Buckley and Meza"/>
    <s v="Front-line web-enabled installation"/>
    <n v="7000"/>
    <x v="762"/>
    <n v="1.8484285714285715"/>
    <x v="1"/>
    <n v="126"/>
    <x v="1"/>
    <s v="USD"/>
    <n v="1381554000"/>
    <n v="1382504400"/>
    <b v="0"/>
    <b v="0"/>
    <s v="theater/plays"/>
    <m/>
    <x v="3"/>
    <x v="3"/>
  </r>
  <r>
    <n v="869"/>
    <s v="Brown-Williams"/>
    <s v="Multi-channeled responsive product"/>
    <n v="161900"/>
    <x v="840"/>
    <n v="0.23703520691785052"/>
    <x v="0"/>
    <n v="526"/>
    <x v="1"/>
    <s v="USD"/>
    <n v="1277096400"/>
    <n v="1278306000"/>
    <b v="0"/>
    <b v="0"/>
    <s v="film &amp; video/drama"/>
    <m/>
    <x v="4"/>
    <x v="6"/>
  </r>
  <r>
    <n v="870"/>
    <s v="Hansen-Austin"/>
    <s v="Adaptive demand-driven encryption"/>
    <n v="7700"/>
    <x v="841"/>
    <n v="0.89870129870129867"/>
    <x v="0"/>
    <n v="121"/>
    <x v="1"/>
    <s v="USD"/>
    <n v="1440392400"/>
    <n v="1442552400"/>
    <b v="0"/>
    <b v="0"/>
    <s v="theater/plays"/>
    <m/>
    <x v="3"/>
    <x v="3"/>
  </r>
  <r>
    <n v="871"/>
    <s v="Santana-George"/>
    <s v="Re-engineered client-driven knowledge user"/>
    <n v="71500"/>
    <x v="842"/>
    <n v="2.7260419580419581"/>
    <x v="1"/>
    <n v="2320"/>
    <x v="1"/>
    <s v="USD"/>
    <n v="1509512400"/>
    <n v="1511071200"/>
    <b v="0"/>
    <b v="1"/>
    <s v="theater/plays"/>
    <m/>
    <x v="3"/>
    <x v="3"/>
  </r>
  <r>
    <n v="872"/>
    <s v="Davis LLC"/>
    <s v="Compatible logistical paradigm"/>
    <n v="4700"/>
    <x v="843"/>
    <n v="1.7004255319148935"/>
    <x v="1"/>
    <n v="81"/>
    <x v="2"/>
    <s v="AUD"/>
    <n v="1535950800"/>
    <n v="1536382800"/>
    <b v="0"/>
    <b v="0"/>
    <s v="film &amp; video/science fiction"/>
    <m/>
    <x v="4"/>
    <x v="22"/>
  </r>
  <r>
    <n v="873"/>
    <s v="Vazquez, Ochoa and Clark"/>
    <s v="Intuitive value-added installation"/>
    <n v="42100"/>
    <x v="844"/>
    <n v="1.8828503562945369"/>
    <x v="1"/>
    <n v="1887"/>
    <x v="1"/>
    <s v="USD"/>
    <n v="1389160800"/>
    <n v="1389592800"/>
    <b v="0"/>
    <b v="0"/>
    <s v="photography/photography books"/>
    <m/>
    <x v="7"/>
    <x v="14"/>
  </r>
  <r>
    <n v="874"/>
    <s v="Chung-Nguyen"/>
    <s v="Managed discrete parallelism"/>
    <n v="40200"/>
    <x v="845"/>
    <n v="3.4693532338308457"/>
    <x v="1"/>
    <n v="4358"/>
    <x v="1"/>
    <s v="USD"/>
    <n v="1271998800"/>
    <n v="1275282000"/>
    <b v="0"/>
    <b v="1"/>
    <s v="photography/photography books"/>
    <m/>
    <x v="7"/>
    <x v="14"/>
  </r>
  <r>
    <n v="875"/>
    <s v="Mueller-Harmon"/>
    <s v="Implemented tangible approach"/>
    <n v="7900"/>
    <x v="846"/>
    <n v="0.6917721518987342"/>
    <x v="0"/>
    <n v="67"/>
    <x v="1"/>
    <s v="USD"/>
    <n v="1294898400"/>
    <n v="1294984800"/>
    <b v="0"/>
    <b v="0"/>
    <s v="music/rock"/>
    <m/>
    <x v="1"/>
    <x v="1"/>
  </r>
  <r>
    <n v="876"/>
    <s v="Dixon, Perez and Banks"/>
    <s v="Re-engineered encompassing definition"/>
    <n v="8300"/>
    <x v="847"/>
    <n v="0.25433734939759034"/>
    <x v="0"/>
    <n v="57"/>
    <x v="0"/>
    <s v="CAD"/>
    <n v="1559970000"/>
    <n v="1562043600"/>
    <b v="0"/>
    <b v="0"/>
    <s v="photography/photography books"/>
    <m/>
    <x v="7"/>
    <x v="14"/>
  </r>
  <r>
    <n v="877"/>
    <s v="Estrada Group"/>
    <s v="Multi-lateral uniform collaboration"/>
    <n v="163600"/>
    <x v="848"/>
    <n v="0.77400977995110021"/>
    <x v="0"/>
    <n v="1229"/>
    <x v="1"/>
    <s v="USD"/>
    <n v="1469509200"/>
    <n v="1469595600"/>
    <b v="0"/>
    <b v="0"/>
    <s v="food/food trucks"/>
    <m/>
    <x v="0"/>
    <x v="0"/>
  </r>
  <r>
    <n v="878"/>
    <s v="Lutz Group"/>
    <s v="Enterprise-wide foreground paradigm"/>
    <n v="2700"/>
    <x v="849"/>
    <n v="0.37481481481481482"/>
    <x v="0"/>
    <n v="12"/>
    <x v="6"/>
    <s v="EUR"/>
    <n v="1579068000"/>
    <n v="1581141600"/>
    <b v="0"/>
    <b v="0"/>
    <s v="music/metal"/>
    <m/>
    <x v="1"/>
    <x v="16"/>
  </r>
  <r>
    <n v="879"/>
    <s v="Ortiz Inc"/>
    <s v="Stand-alone incremental parallelism"/>
    <n v="1000"/>
    <x v="675"/>
    <n v="5.4379999999999997"/>
    <x v="1"/>
    <n v="53"/>
    <x v="1"/>
    <s v="USD"/>
    <n v="1487743200"/>
    <n v="1488520800"/>
    <b v="0"/>
    <b v="0"/>
    <s v="publishing/nonfiction"/>
    <m/>
    <x v="5"/>
    <x v="9"/>
  </r>
  <r>
    <n v="880"/>
    <s v="Craig, Ellis and Miller"/>
    <s v="Persevering 5thgeneration throughput"/>
    <n v="84500"/>
    <x v="850"/>
    <n v="2.2852189349112426"/>
    <x v="1"/>
    <n v="2414"/>
    <x v="1"/>
    <s v="USD"/>
    <n v="1563685200"/>
    <n v="1563858000"/>
    <b v="0"/>
    <b v="0"/>
    <s v="music/electric music"/>
    <m/>
    <x v="1"/>
    <x v="5"/>
  </r>
  <r>
    <n v="881"/>
    <s v="Charles Inc"/>
    <s v="Implemented object-oriented synergy"/>
    <n v="81300"/>
    <x v="851"/>
    <n v="0.38948339483394834"/>
    <x v="0"/>
    <n v="452"/>
    <x v="1"/>
    <s v="USD"/>
    <n v="1436418000"/>
    <n v="1438923600"/>
    <b v="0"/>
    <b v="1"/>
    <s v="theater/plays"/>
    <m/>
    <x v="3"/>
    <x v="3"/>
  </r>
  <r>
    <n v="882"/>
    <s v="White-Rosario"/>
    <s v="Balanced demand-driven definition"/>
    <n v="800"/>
    <x v="852"/>
    <n v="3.7"/>
    <x v="1"/>
    <n v="80"/>
    <x v="1"/>
    <s v="USD"/>
    <n v="1421820000"/>
    <n v="1422165600"/>
    <b v="0"/>
    <b v="0"/>
    <s v="theater/plays"/>
    <m/>
    <x v="3"/>
    <x v="3"/>
  </r>
  <r>
    <n v="883"/>
    <s v="Simmons-Villarreal"/>
    <s v="Customer-focused mobile Graphic Interface"/>
    <n v="3400"/>
    <x v="853"/>
    <n v="2.3791176470588233"/>
    <x v="1"/>
    <n v="193"/>
    <x v="1"/>
    <s v="USD"/>
    <n v="1274763600"/>
    <n v="1277874000"/>
    <b v="0"/>
    <b v="0"/>
    <s v="film &amp; video/shorts"/>
    <m/>
    <x v="4"/>
    <x v="12"/>
  </r>
  <r>
    <n v="884"/>
    <s v="Strickland Group"/>
    <s v="Horizontal secondary interface"/>
    <n v="170800"/>
    <x v="854"/>
    <n v="0.64036299765807958"/>
    <x v="0"/>
    <n v="1886"/>
    <x v="1"/>
    <s v="USD"/>
    <n v="1399179600"/>
    <n v="1399352400"/>
    <b v="0"/>
    <b v="1"/>
    <s v="theater/plays"/>
    <m/>
    <x v="3"/>
    <x v="3"/>
  </r>
  <r>
    <n v="885"/>
    <s v="Lynch Ltd"/>
    <s v="Virtual analyzing collaboration"/>
    <n v="1800"/>
    <x v="855"/>
    <n v="1.1827777777777777"/>
    <x v="1"/>
    <n v="52"/>
    <x v="1"/>
    <s v="USD"/>
    <n v="1275800400"/>
    <n v="1279083600"/>
    <b v="0"/>
    <b v="0"/>
    <s v="theater/plays"/>
    <m/>
    <x v="3"/>
    <x v="3"/>
  </r>
  <r>
    <n v="886"/>
    <s v="Sanders LLC"/>
    <s v="Multi-tiered explicit focus group"/>
    <n v="150600"/>
    <x v="856"/>
    <n v="0.84824037184594958"/>
    <x v="0"/>
    <n v="1825"/>
    <x v="1"/>
    <s v="USD"/>
    <n v="1282798800"/>
    <n v="1284354000"/>
    <b v="0"/>
    <b v="0"/>
    <s v="music/indie rock"/>
    <m/>
    <x v="1"/>
    <x v="7"/>
  </r>
  <r>
    <n v="887"/>
    <s v="Cooper LLC"/>
    <s v="Multi-layered systematic knowledgebase"/>
    <n v="7800"/>
    <x v="857"/>
    <n v="0.29346153846153844"/>
    <x v="0"/>
    <n v="31"/>
    <x v="1"/>
    <s v="USD"/>
    <n v="1437109200"/>
    <n v="1441170000"/>
    <b v="0"/>
    <b v="1"/>
    <s v="theater/plays"/>
    <m/>
    <x v="3"/>
    <x v="3"/>
  </r>
  <r>
    <n v="888"/>
    <s v="Palmer Ltd"/>
    <s v="Reverse-engineered uniform knowledge user"/>
    <n v="5800"/>
    <x v="858"/>
    <n v="2.0989655172413793"/>
    <x v="1"/>
    <n v="290"/>
    <x v="1"/>
    <s v="USD"/>
    <n v="1491886800"/>
    <n v="1493528400"/>
    <b v="0"/>
    <b v="0"/>
    <s v="theater/plays"/>
    <m/>
    <x v="3"/>
    <x v="3"/>
  </r>
  <r>
    <n v="889"/>
    <s v="Santos Group"/>
    <s v="Secured dynamic capacity"/>
    <n v="5600"/>
    <x v="859"/>
    <n v="1.697857142857143"/>
    <x v="1"/>
    <n v="122"/>
    <x v="1"/>
    <s v="USD"/>
    <n v="1394600400"/>
    <n v="1395205200"/>
    <b v="0"/>
    <b v="1"/>
    <s v="music/electric music"/>
    <m/>
    <x v="1"/>
    <x v="5"/>
  </r>
  <r>
    <n v="890"/>
    <s v="Christian, Kim and Jimenez"/>
    <s v="Devolved foreground throughput"/>
    <n v="134400"/>
    <x v="860"/>
    <n v="1.1595907738095239"/>
    <x v="1"/>
    <n v="1470"/>
    <x v="1"/>
    <s v="USD"/>
    <n v="1561352400"/>
    <n v="1561438800"/>
    <b v="0"/>
    <b v="0"/>
    <s v="music/indie rock"/>
    <m/>
    <x v="1"/>
    <x v="7"/>
  </r>
  <r>
    <n v="891"/>
    <s v="Williams, Price and Hurley"/>
    <s v="Synchronized demand-driven infrastructure"/>
    <n v="3000"/>
    <x v="861"/>
    <n v="2.5859999999999999"/>
    <x v="1"/>
    <n v="165"/>
    <x v="0"/>
    <s v="CAD"/>
    <n v="1322892000"/>
    <n v="1326693600"/>
    <b v="0"/>
    <b v="0"/>
    <s v="film &amp; video/documentary"/>
    <m/>
    <x v="4"/>
    <x v="4"/>
  </r>
  <r>
    <n v="892"/>
    <s v="Anderson, Parks and Estrada"/>
    <s v="Realigned discrete structure"/>
    <n v="6000"/>
    <x v="862"/>
    <n v="2.3058333333333332"/>
    <x v="1"/>
    <n v="182"/>
    <x v="1"/>
    <s v="USD"/>
    <n v="1274418000"/>
    <n v="1277960400"/>
    <b v="0"/>
    <b v="0"/>
    <s v="publishing/translations"/>
    <m/>
    <x v="5"/>
    <x v="18"/>
  </r>
  <r>
    <n v="893"/>
    <s v="Collins-Martinez"/>
    <s v="Progressive grid-enabled website"/>
    <n v="8400"/>
    <x v="863"/>
    <n v="1.2821428571428573"/>
    <x v="1"/>
    <n v="199"/>
    <x v="6"/>
    <s v="EUR"/>
    <n v="1434344400"/>
    <n v="1434690000"/>
    <b v="0"/>
    <b v="1"/>
    <s v="film &amp; video/documentary"/>
    <m/>
    <x v="4"/>
    <x v="4"/>
  </r>
  <r>
    <n v="894"/>
    <s v="Barrett Inc"/>
    <s v="Organic cohesive neural-net"/>
    <n v="1700"/>
    <x v="9"/>
    <n v="1.8870588235294117"/>
    <x v="1"/>
    <n v="56"/>
    <x v="4"/>
    <s v="GBP"/>
    <n v="1373518800"/>
    <n v="1376110800"/>
    <b v="0"/>
    <b v="1"/>
    <s v="film &amp; video/television"/>
    <m/>
    <x v="4"/>
    <x v="19"/>
  </r>
  <r>
    <n v="895"/>
    <s v="Adams-Rollins"/>
    <s v="Integrated demand-driven info-mediaries"/>
    <n v="159800"/>
    <x v="611"/>
    <n v="6.9511889862327911E-2"/>
    <x v="0"/>
    <n v="107"/>
    <x v="1"/>
    <s v="USD"/>
    <n v="1517637600"/>
    <n v="1518415200"/>
    <b v="0"/>
    <b v="0"/>
    <s v="theater/plays"/>
    <m/>
    <x v="3"/>
    <x v="3"/>
  </r>
  <r>
    <n v="896"/>
    <s v="Wright-Bryant"/>
    <s v="Reverse-engineered client-server extranet"/>
    <n v="19800"/>
    <x v="864"/>
    <n v="7.7443434343434348"/>
    <x v="1"/>
    <n v="1460"/>
    <x v="2"/>
    <s v="AUD"/>
    <n v="1310619600"/>
    <n v="1310878800"/>
    <b v="0"/>
    <b v="1"/>
    <s v="food/food trucks"/>
    <m/>
    <x v="0"/>
    <x v="0"/>
  </r>
  <r>
    <n v="897"/>
    <s v="Berry-Cannon"/>
    <s v="Organized discrete encoding"/>
    <n v="8800"/>
    <x v="865"/>
    <n v="0.27693181818181817"/>
    <x v="0"/>
    <n v="27"/>
    <x v="1"/>
    <s v="USD"/>
    <n v="1556427600"/>
    <n v="1556600400"/>
    <b v="0"/>
    <b v="0"/>
    <s v="theater/plays"/>
    <m/>
    <x v="3"/>
    <x v="3"/>
  </r>
  <r>
    <n v="898"/>
    <s v="Davis-Gonzalez"/>
    <s v="Balanced regional flexibility"/>
    <n v="179100"/>
    <x v="866"/>
    <n v="0.52479620323841425"/>
    <x v="0"/>
    <n v="1221"/>
    <x v="1"/>
    <s v="USD"/>
    <n v="1576476000"/>
    <n v="1576994400"/>
    <b v="0"/>
    <b v="0"/>
    <s v="film &amp; video/documentary"/>
    <m/>
    <x v="4"/>
    <x v="4"/>
  </r>
  <r>
    <n v="899"/>
    <s v="Best-Young"/>
    <s v="Implemented multimedia time-frame"/>
    <n v="3100"/>
    <x v="867"/>
    <n v="4.0709677419354842"/>
    <x v="1"/>
    <n v="123"/>
    <x v="5"/>
    <s v="CHF"/>
    <n v="1381122000"/>
    <n v="1382677200"/>
    <b v="0"/>
    <b v="0"/>
    <s v="music/jazz"/>
    <m/>
    <x v="1"/>
    <x v="17"/>
  </r>
  <r>
    <n v="900"/>
    <s v="Powers, Smith and Deleon"/>
    <s v="Enhanced uniform service-desk"/>
    <n v="100"/>
    <x v="50"/>
    <n v="0.02"/>
    <x v="0"/>
    <n v="1"/>
    <x v="1"/>
    <s v="USD"/>
    <n v="1411102800"/>
    <n v="1411189200"/>
    <b v="0"/>
    <b v="1"/>
    <s v="technology/web"/>
    <m/>
    <x v="2"/>
    <x v="2"/>
  </r>
  <r>
    <n v="901"/>
    <s v="Hogan Group"/>
    <s v="Versatile bottom-line definition"/>
    <n v="5600"/>
    <x v="868"/>
    <n v="1.5617857142857143"/>
    <x v="1"/>
    <n v="159"/>
    <x v="1"/>
    <s v="USD"/>
    <n v="1531803600"/>
    <n v="1534654800"/>
    <b v="0"/>
    <b v="1"/>
    <s v="music/rock"/>
    <m/>
    <x v="1"/>
    <x v="1"/>
  </r>
  <r>
    <n v="902"/>
    <s v="Wang, Silva and Byrd"/>
    <s v="Integrated bifurcated software"/>
    <n v="1400"/>
    <x v="869"/>
    <n v="2.5242857142857145"/>
    <x v="1"/>
    <n v="110"/>
    <x v="1"/>
    <s v="USD"/>
    <n v="1454133600"/>
    <n v="1457762400"/>
    <b v="0"/>
    <b v="0"/>
    <s v="technology/web"/>
    <m/>
    <x v="2"/>
    <x v="2"/>
  </r>
  <r>
    <n v="903"/>
    <s v="Parker-Morris"/>
    <s v="Assimilated next generation instruction set"/>
    <n v="41000"/>
    <x v="870"/>
    <n v="1.729268292682927E-2"/>
    <x v="2"/>
    <n v="14"/>
    <x v="1"/>
    <s v="USD"/>
    <n v="1336194000"/>
    <n v="1337490000"/>
    <b v="0"/>
    <b v="1"/>
    <s v="publishing/nonfiction"/>
    <m/>
    <x v="5"/>
    <x v="9"/>
  </r>
  <r>
    <n v="904"/>
    <s v="Rodriguez, Johnson and Jackson"/>
    <s v="Digitized foreground array"/>
    <n v="6500"/>
    <x v="871"/>
    <n v="0.12230769230769231"/>
    <x v="0"/>
    <n v="16"/>
    <x v="1"/>
    <s v="USD"/>
    <n v="1349326800"/>
    <n v="1349672400"/>
    <b v="0"/>
    <b v="0"/>
    <s v="publishing/radio &amp; podcasts"/>
    <m/>
    <x v="5"/>
    <x v="15"/>
  </r>
  <r>
    <n v="905"/>
    <s v="Haynes PLC"/>
    <s v="Re-engineered clear-thinking project"/>
    <n v="7900"/>
    <x v="872"/>
    <n v="1.6398734177215191"/>
    <x v="1"/>
    <n v="236"/>
    <x v="1"/>
    <s v="USD"/>
    <n v="1379566800"/>
    <n v="1379826000"/>
    <b v="0"/>
    <b v="0"/>
    <s v="theater/plays"/>
    <m/>
    <x v="3"/>
    <x v="3"/>
  </r>
  <r>
    <n v="906"/>
    <s v="Hayes Group"/>
    <s v="Implemented even-keeled standardization"/>
    <n v="5500"/>
    <x v="873"/>
    <n v="1.6298181818181818"/>
    <x v="1"/>
    <n v="191"/>
    <x v="1"/>
    <s v="USD"/>
    <n v="1494651600"/>
    <n v="1497762000"/>
    <b v="1"/>
    <b v="1"/>
    <s v="film &amp; video/documentary"/>
    <m/>
    <x v="4"/>
    <x v="4"/>
  </r>
  <r>
    <n v="907"/>
    <s v="White, Pena and Calhoun"/>
    <s v="Quality-focused asymmetric adapter"/>
    <n v="9100"/>
    <x v="874"/>
    <n v="0.20252747252747252"/>
    <x v="0"/>
    <n v="41"/>
    <x v="1"/>
    <s v="USD"/>
    <n v="1303880400"/>
    <n v="1304485200"/>
    <b v="0"/>
    <b v="0"/>
    <s v="theater/plays"/>
    <m/>
    <x v="3"/>
    <x v="3"/>
  </r>
  <r>
    <n v="908"/>
    <s v="Bryant-Pope"/>
    <s v="Networked intangible help-desk"/>
    <n v="38200"/>
    <x v="875"/>
    <n v="3.1924083769633507"/>
    <x v="1"/>
    <n v="3934"/>
    <x v="1"/>
    <s v="USD"/>
    <n v="1335934800"/>
    <n v="1336885200"/>
    <b v="0"/>
    <b v="0"/>
    <s v="games/video games"/>
    <m/>
    <x v="6"/>
    <x v="11"/>
  </r>
  <r>
    <n v="909"/>
    <s v="Gates, Li and Thompson"/>
    <s v="Synchronized attitude-oriented frame"/>
    <n v="1800"/>
    <x v="876"/>
    <n v="4.7894444444444444"/>
    <x v="1"/>
    <n v="80"/>
    <x v="0"/>
    <s v="CAD"/>
    <n v="1528088400"/>
    <n v="1530421200"/>
    <b v="0"/>
    <b v="1"/>
    <s v="theater/plays"/>
    <m/>
    <x v="3"/>
    <x v="3"/>
  </r>
  <r>
    <n v="910"/>
    <s v="King-Morris"/>
    <s v="Proactive incremental architecture"/>
    <n v="154500"/>
    <x v="877"/>
    <n v="0.19556634304207121"/>
    <x v="3"/>
    <n v="296"/>
    <x v="1"/>
    <s v="USD"/>
    <n v="1421906400"/>
    <n v="1421992800"/>
    <b v="0"/>
    <b v="0"/>
    <s v="theater/plays"/>
    <m/>
    <x v="3"/>
    <x v="3"/>
  </r>
  <r>
    <n v="911"/>
    <s v="Carter, Cole and Curtis"/>
    <s v="Cloned responsive standardization"/>
    <n v="5800"/>
    <x v="878"/>
    <n v="1.9894827586206896"/>
    <x v="1"/>
    <n v="462"/>
    <x v="1"/>
    <s v="USD"/>
    <n v="1568005200"/>
    <n v="1568178000"/>
    <b v="1"/>
    <b v="0"/>
    <s v="technology/web"/>
    <m/>
    <x v="2"/>
    <x v="2"/>
  </r>
  <r>
    <n v="912"/>
    <s v="Sanchez-Parsons"/>
    <s v="Reduced bifurcated pricing structure"/>
    <n v="1800"/>
    <x v="879"/>
    <n v="7.95"/>
    <x v="1"/>
    <n v="179"/>
    <x v="1"/>
    <s v="USD"/>
    <n v="1346821200"/>
    <n v="1347944400"/>
    <b v="1"/>
    <b v="0"/>
    <s v="film &amp; video/drama"/>
    <m/>
    <x v="4"/>
    <x v="6"/>
  </r>
  <r>
    <n v="913"/>
    <s v="Rivera-Pearson"/>
    <s v="Re-engineered asymmetric challenge"/>
    <n v="70200"/>
    <x v="880"/>
    <n v="0.50621082621082625"/>
    <x v="0"/>
    <n v="523"/>
    <x v="2"/>
    <s v="AUD"/>
    <n v="1557637200"/>
    <n v="1558760400"/>
    <b v="0"/>
    <b v="0"/>
    <s v="film &amp; video/drama"/>
    <m/>
    <x v="4"/>
    <x v="6"/>
  </r>
  <r>
    <n v="914"/>
    <s v="Ramirez, Padilla and Barrera"/>
    <s v="Diverse client-driven conglomeration"/>
    <n v="6400"/>
    <x v="881"/>
    <n v="0.57437499999999997"/>
    <x v="0"/>
    <n v="141"/>
    <x v="4"/>
    <s v="GBP"/>
    <n v="1375592400"/>
    <n v="1376629200"/>
    <b v="0"/>
    <b v="0"/>
    <s v="theater/plays"/>
    <m/>
    <x v="3"/>
    <x v="3"/>
  </r>
  <r>
    <n v="915"/>
    <s v="Riggs Group"/>
    <s v="Configurable upward-trending solution"/>
    <n v="125900"/>
    <x v="882"/>
    <n v="1.5562827640984909"/>
    <x v="1"/>
    <n v="1866"/>
    <x v="4"/>
    <s v="GBP"/>
    <n v="1503982800"/>
    <n v="1504760400"/>
    <b v="0"/>
    <b v="0"/>
    <s v="film &amp; video/television"/>
    <m/>
    <x v="4"/>
    <x v="19"/>
  </r>
  <r>
    <n v="916"/>
    <s v="Clements Ltd"/>
    <s v="Persistent bandwidth-monitored framework"/>
    <n v="3700"/>
    <x v="883"/>
    <n v="0.36297297297297298"/>
    <x v="0"/>
    <n v="52"/>
    <x v="1"/>
    <s v="USD"/>
    <n v="1418882400"/>
    <n v="1419660000"/>
    <b v="0"/>
    <b v="0"/>
    <s v="photography/photography books"/>
    <m/>
    <x v="7"/>
    <x v="14"/>
  </r>
  <r>
    <n v="917"/>
    <s v="Cooper Inc"/>
    <s v="Polarized discrete product"/>
    <n v="3600"/>
    <x v="884"/>
    <n v="0.58250000000000002"/>
    <x v="2"/>
    <n v="27"/>
    <x v="4"/>
    <s v="GBP"/>
    <n v="1309237200"/>
    <n v="1311310800"/>
    <b v="0"/>
    <b v="1"/>
    <s v="film &amp; video/shorts"/>
    <m/>
    <x v="4"/>
    <x v="12"/>
  </r>
  <r>
    <n v="918"/>
    <s v="Jones-Gonzalez"/>
    <s v="Seamless dynamic website"/>
    <n v="3800"/>
    <x v="885"/>
    <n v="2.3739473684210526"/>
    <x v="1"/>
    <n v="156"/>
    <x v="5"/>
    <s v="CHF"/>
    <n v="1343365200"/>
    <n v="1344315600"/>
    <b v="0"/>
    <b v="0"/>
    <s v="publishing/radio &amp; podcasts"/>
    <m/>
    <x v="5"/>
    <x v="15"/>
  </r>
  <r>
    <n v="919"/>
    <s v="Fox Ltd"/>
    <s v="Extended multimedia firmware"/>
    <n v="35600"/>
    <x v="886"/>
    <n v="0.58750000000000002"/>
    <x v="0"/>
    <n v="225"/>
    <x v="2"/>
    <s v="AUD"/>
    <n v="1507957200"/>
    <n v="1510725600"/>
    <b v="0"/>
    <b v="1"/>
    <s v="theater/plays"/>
    <m/>
    <x v="3"/>
    <x v="3"/>
  </r>
  <r>
    <n v="920"/>
    <s v="Green, Murphy and Webb"/>
    <s v="Versatile directional project"/>
    <n v="5300"/>
    <x v="887"/>
    <n v="1.8256603773584905"/>
    <x v="1"/>
    <n v="255"/>
    <x v="1"/>
    <s v="USD"/>
    <n v="1549519200"/>
    <n v="1551247200"/>
    <b v="1"/>
    <b v="0"/>
    <s v="film &amp; video/animation"/>
    <m/>
    <x v="4"/>
    <x v="10"/>
  </r>
  <r>
    <n v="921"/>
    <s v="Stevenson PLC"/>
    <s v="Profound directional knowledge user"/>
    <n v="160400"/>
    <x v="888"/>
    <n v="7.5436408977556111E-3"/>
    <x v="0"/>
    <n v="38"/>
    <x v="1"/>
    <s v="USD"/>
    <n v="1329026400"/>
    <n v="1330236000"/>
    <b v="0"/>
    <b v="0"/>
    <s v="technology/web"/>
    <m/>
    <x v="2"/>
    <x v="2"/>
  </r>
  <r>
    <n v="922"/>
    <s v="Soto-Anthony"/>
    <s v="Ameliorated logistical capability"/>
    <n v="51400"/>
    <x v="889"/>
    <n v="1.7595330739299611"/>
    <x v="1"/>
    <n v="2261"/>
    <x v="1"/>
    <s v="USD"/>
    <n v="1544335200"/>
    <n v="1545112800"/>
    <b v="0"/>
    <b v="1"/>
    <s v="music/world music"/>
    <m/>
    <x v="1"/>
    <x v="21"/>
  </r>
  <r>
    <n v="923"/>
    <s v="Wise and Sons"/>
    <s v="Sharable discrete definition"/>
    <n v="1700"/>
    <x v="890"/>
    <n v="2.3788235294117648"/>
    <x v="1"/>
    <n v="40"/>
    <x v="1"/>
    <s v="USD"/>
    <n v="1279083600"/>
    <n v="1279170000"/>
    <b v="0"/>
    <b v="0"/>
    <s v="theater/plays"/>
    <m/>
    <x v="3"/>
    <x v="3"/>
  </r>
  <r>
    <n v="924"/>
    <s v="Butler-Barr"/>
    <s v="User-friendly next generation core"/>
    <n v="39400"/>
    <x v="891"/>
    <n v="4.8805076142131982"/>
    <x v="1"/>
    <n v="2289"/>
    <x v="6"/>
    <s v="EUR"/>
    <n v="1572498000"/>
    <n v="1573452000"/>
    <b v="0"/>
    <b v="0"/>
    <s v="theater/plays"/>
    <m/>
    <x v="3"/>
    <x v="3"/>
  </r>
  <r>
    <n v="925"/>
    <s v="Wilson, Jefferson and Anderson"/>
    <s v="Profit-focused empowering system engine"/>
    <n v="3000"/>
    <x v="892"/>
    <n v="2.2406666666666668"/>
    <x v="1"/>
    <n v="65"/>
    <x v="1"/>
    <s v="USD"/>
    <n v="1506056400"/>
    <n v="1507093200"/>
    <b v="0"/>
    <b v="0"/>
    <s v="theater/plays"/>
    <m/>
    <x v="3"/>
    <x v="3"/>
  </r>
  <r>
    <n v="926"/>
    <s v="Brown-Oliver"/>
    <s v="Synchronized cohesive encoding"/>
    <n v="8700"/>
    <x v="893"/>
    <n v="0.18126436781609195"/>
    <x v="0"/>
    <n v="15"/>
    <x v="1"/>
    <s v="USD"/>
    <n v="1463029200"/>
    <n v="1463374800"/>
    <b v="0"/>
    <b v="0"/>
    <s v="food/food trucks"/>
    <m/>
    <x v="0"/>
    <x v="0"/>
  </r>
  <r>
    <n v="927"/>
    <s v="Davis-Gardner"/>
    <s v="Synergistic dynamic utilization"/>
    <n v="7200"/>
    <x v="894"/>
    <n v="0.45847222222222223"/>
    <x v="0"/>
    <n v="37"/>
    <x v="1"/>
    <s v="USD"/>
    <n v="1342069200"/>
    <n v="1344574800"/>
    <b v="0"/>
    <b v="0"/>
    <s v="theater/plays"/>
    <m/>
    <x v="3"/>
    <x v="3"/>
  </r>
  <r>
    <n v="928"/>
    <s v="Dawson Group"/>
    <s v="Triple-buffered bi-directional model"/>
    <n v="167400"/>
    <x v="895"/>
    <n v="1.1731541218637993"/>
    <x v="1"/>
    <n v="3777"/>
    <x v="6"/>
    <s v="EUR"/>
    <n v="1388296800"/>
    <n v="1389074400"/>
    <b v="0"/>
    <b v="0"/>
    <s v="technology/web"/>
    <m/>
    <x v="2"/>
    <x v="2"/>
  </r>
  <r>
    <n v="929"/>
    <s v="Turner-Terrell"/>
    <s v="Polarized tertiary function"/>
    <n v="5500"/>
    <x v="896"/>
    <n v="2.173090909090909"/>
    <x v="1"/>
    <n v="184"/>
    <x v="4"/>
    <s v="GBP"/>
    <n v="1493787600"/>
    <n v="1494997200"/>
    <b v="0"/>
    <b v="0"/>
    <s v="theater/plays"/>
    <m/>
    <x v="3"/>
    <x v="3"/>
  </r>
  <r>
    <n v="930"/>
    <s v="Hall, Buchanan and Benton"/>
    <s v="Configurable fault-tolerant structure"/>
    <n v="3500"/>
    <x v="897"/>
    <n v="1.1228571428571428"/>
    <x v="1"/>
    <n v="85"/>
    <x v="1"/>
    <s v="USD"/>
    <n v="1424844000"/>
    <n v="1425448800"/>
    <b v="0"/>
    <b v="1"/>
    <s v="theater/plays"/>
    <m/>
    <x v="3"/>
    <x v="3"/>
  </r>
  <r>
    <n v="931"/>
    <s v="Lowery, Hayden and Cruz"/>
    <s v="Digitized 24/7 budgetary management"/>
    <n v="7900"/>
    <x v="898"/>
    <n v="0.72518987341772156"/>
    <x v="0"/>
    <n v="112"/>
    <x v="1"/>
    <s v="USD"/>
    <n v="1403931600"/>
    <n v="1404104400"/>
    <b v="0"/>
    <b v="1"/>
    <s v="theater/plays"/>
    <m/>
    <x v="3"/>
    <x v="3"/>
  </r>
  <r>
    <n v="932"/>
    <s v="Mora, Miller and Harper"/>
    <s v="Stand-alone zero tolerance algorithm"/>
    <n v="2300"/>
    <x v="899"/>
    <n v="2.1230434782608696"/>
    <x v="1"/>
    <n v="144"/>
    <x v="1"/>
    <s v="USD"/>
    <n v="1394514000"/>
    <n v="1394773200"/>
    <b v="0"/>
    <b v="0"/>
    <s v="music/rock"/>
    <m/>
    <x v="1"/>
    <x v="1"/>
  </r>
  <r>
    <n v="933"/>
    <s v="Espinoza Group"/>
    <s v="Implemented tangible support"/>
    <n v="73000"/>
    <x v="900"/>
    <n v="2.3974657534246577"/>
    <x v="1"/>
    <n v="1902"/>
    <x v="1"/>
    <s v="USD"/>
    <n v="1365397200"/>
    <n v="1366520400"/>
    <b v="0"/>
    <b v="0"/>
    <s v="theater/plays"/>
    <m/>
    <x v="3"/>
    <x v="3"/>
  </r>
  <r>
    <n v="934"/>
    <s v="Davis, Crawford and Lopez"/>
    <s v="Reactive radical framework"/>
    <n v="6200"/>
    <x v="901"/>
    <n v="1.8193548387096774"/>
    <x v="1"/>
    <n v="105"/>
    <x v="1"/>
    <s v="USD"/>
    <n v="1456120800"/>
    <n v="1456639200"/>
    <b v="0"/>
    <b v="0"/>
    <s v="theater/plays"/>
    <m/>
    <x v="3"/>
    <x v="3"/>
  </r>
  <r>
    <n v="935"/>
    <s v="Richards, Stevens and Fleming"/>
    <s v="Object-based full-range knowledge user"/>
    <n v="6100"/>
    <x v="902"/>
    <n v="1.6413114754098361"/>
    <x v="1"/>
    <n v="132"/>
    <x v="1"/>
    <s v="USD"/>
    <n v="1437714000"/>
    <n v="1438318800"/>
    <b v="0"/>
    <b v="0"/>
    <s v="theater/plays"/>
    <m/>
    <x v="3"/>
    <x v="3"/>
  </r>
  <r>
    <n v="936"/>
    <s v="Brown Ltd"/>
    <s v="Enhanced composite contingency"/>
    <n v="103200"/>
    <x v="903"/>
    <n v="1.6375968992248063E-2"/>
    <x v="0"/>
    <n v="21"/>
    <x v="1"/>
    <s v="USD"/>
    <n v="1563771600"/>
    <n v="1564030800"/>
    <b v="1"/>
    <b v="0"/>
    <s v="theater/plays"/>
    <m/>
    <x v="3"/>
    <x v="3"/>
  </r>
  <r>
    <n v="937"/>
    <s v="Tapia, Sandoval and Hurley"/>
    <s v="Cloned fresh-thinking model"/>
    <n v="171000"/>
    <x v="904"/>
    <n v="0.49643859649122807"/>
    <x v="3"/>
    <n v="976"/>
    <x v="1"/>
    <s v="USD"/>
    <n v="1448517600"/>
    <n v="1449295200"/>
    <b v="0"/>
    <b v="0"/>
    <s v="film &amp; video/documentary"/>
    <m/>
    <x v="4"/>
    <x v="4"/>
  </r>
  <r>
    <n v="938"/>
    <s v="Allen Inc"/>
    <s v="Total dedicated benchmark"/>
    <n v="9200"/>
    <x v="905"/>
    <n v="1.0970652173913042"/>
    <x v="1"/>
    <n v="96"/>
    <x v="1"/>
    <s v="USD"/>
    <n v="1528779600"/>
    <n v="1531890000"/>
    <b v="0"/>
    <b v="1"/>
    <s v="publishing/fiction"/>
    <m/>
    <x v="5"/>
    <x v="13"/>
  </r>
  <r>
    <n v="939"/>
    <s v="Williams, Johnson and Campbell"/>
    <s v="Streamlined human-resource Graphic Interface"/>
    <n v="7800"/>
    <x v="906"/>
    <n v="0.49217948717948717"/>
    <x v="0"/>
    <n v="67"/>
    <x v="1"/>
    <s v="USD"/>
    <n v="1304744400"/>
    <n v="1306213200"/>
    <b v="0"/>
    <b v="1"/>
    <s v="games/video games"/>
    <m/>
    <x v="6"/>
    <x v="11"/>
  </r>
  <r>
    <n v="940"/>
    <s v="Wiggins Ltd"/>
    <s v="Upgradable analyzing core"/>
    <n v="9900"/>
    <x v="907"/>
    <n v="0.62232323232323228"/>
    <x v="2"/>
    <n v="66"/>
    <x v="0"/>
    <s v="CAD"/>
    <n v="1354341600"/>
    <n v="1356242400"/>
    <b v="0"/>
    <b v="0"/>
    <s v="technology/web"/>
    <m/>
    <x v="2"/>
    <x v="2"/>
  </r>
  <r>
    <n v="941"/>
    <s v="Luna-Horne"/>
    <s v="Profound exuding pricing structure"/>
    <n v="43000"/>
    <x v="908"/>
    <n v="0.1305813953488372"/>
    <x v="0"/>
    <n v="78"/>
    <x v="1"/>
    <s v="USD"/>
    <n v="1294552800"/>
    <n v="1297576800"/>
    <b v="1"/>
    <b v="0"/>
    <s v="theater/plays"/>
    <m/>
    <x v="3"/>
    <x v="3"/>
  </r>
  <r>
    <n v="942"/>
    <s v="Allen Inc"/>
    <s v="Horizontal optimizing model"/>
    <n v="9600"/>
    <x v="909"/>
    <n v="0.64635416666666667"/>
    <x v="0"/>
    <n v="67"/>
    <x v="2"/>
    <s v="AUD"/>
    <n v="1295935200"/>
    <n v="1296194400"/>
    <b v="0"/>
    <b v="0"/>
    <s v="theater/plays"/>
    <m/>
    <x v="3"/>
    <x v="3"/>
  </r>
  <r>
    <n v="943"/>
    <s v="Peterson, Gonzalez and Spencer"/>
    <s v="Synchronized fault-tolerant algorithm"/>
    <n v="7500"/>
    <x v="910"/>
    <n v="1.5958666666666668"/>
    <x v="1"/>
    <n v="114"/>
    <x v="1"/>
    <s v="USD"/>
    <n v="1411534800"/>
    <n v="1414558800"/>
    <b v="0"/>
    <b v="0"/>
    <s v="food/food trucks"/>
    <m/>
    <x v="0"/>
    <x v="0"/>
  </r>
  <r>
    <n v="944"/>
    <s v="Walter Inc"/>
    <s v="Streamlined 5thgeneration intranet"/>
    <n v="10000"/>
    <x v="911"/>
    <n v="0.81420000000000003"/>
    <x v="0"/>
    <n v="263"/>
    <x v="2"/>
    <s v="AUD"/>
    <n v="1486706400"/>
    <n v="1488348000"/>
    <b v="0"/>
    <b v="0"/>
    <s v="photography/photography books"/>
    <m/>
    <x v="7"/>
    <x v="14"/>
  </r>
  <r>
    <n v="945"/>
    <s v="Sanders, Farley and Huffman"/>
    <s v="Cross-group clear-thinking task-force"/>
    <n v="172000"/>
    <x v="912"/>
    <n v="0.32444767441860467"/>
    <x v="0"/>
    <n v="1691"/>
    <x v="1"/>
    <s v="USD"/>
    <n v="1333602000"/>
    <n v="1334898000"/>
    <b v="1"/>
    <b v="0"/>
    <s v="photography/photography books"/>
    <m/>
    <x v="7"/>
    <x v="14"/>
  </r>
  <r>
    <n v="946"/>
    <s v="Hall, Holmes and Walker"/>
    <s v="Public-key bandwidth-monitored intranet"/>
    <n v="153700"/>
    <x v="913"/>
    <n v="9.9141184124918666E-2"/>
    <x v="0"/>
    <n v="181"/>
    <x v="1"/>
    <s v="USD"/>
    <n v="1308200400"/>
    <n v="1308373200"/>
    <b v="0"/>
    <b v="0"/>
    <s v="theater/plays"/>
    <m/>
    <x v="3"/>
    <x v="3"/>
  </r>
  <r>
    <n v="947"/>
    <s v="Smith-Powell"/>
    <s v="Upgradable clear-thinking hardware"/>
    <n v="3600"/>
    <x v="914"/>
    <n v="0.26694444444444443"/>
    <x v="0"/>
    <n v="13"/>
    <x v="1"/>
    <s v="USD"/>
    <n v="1411707600"/>
    <n v="1412312400"/>
    <b v="0"/>
    <b v="0"/>
    <s v="theater/plays"/>
    <m/>
    <x v="3"/>
    <x v="3"/>
  </r>
  <r>
    <n v="948"/>
    <s v="Smith-Hill"/>
    <s v="Integrated holistic paradigm"/>
    <n v="9400"/>
    <x v="915"/>
    <n v="0.62957446808510642"/>
    <x v="3"/>
    <n v="160"/>
    <x v="1"/>
    <s v="USD"/>
    <n v="1418364000"/>
    <n v="1419228000"/>
    <b v="1"/>
    <b v="1"/>
    <s v="film &amp; video/documentary"/>
    <m/>
    <x v="4"/>
    <x v="4"/>
  </r>
  <r>
    <n v="949"/>
    <s v="Wright LLC"/>
    <s v="Seamless clear-thinking conglomeration"/>
    <n v="5900"/>
    <x v="916"/>
    <n v="1.6135593220338984"/>
    <x v="1"/>
    <n v="203"/>
    <x v="1"/>
    <s v="USD"/>
    <n v="1429333200"/>
    <n v="1430974800"/>
    <b v="0"/>
    <b v="0"/>
    <s v="technology/web"/>
    <m/>
    <x v="2"/>
    <x v="2"/>
  </r>
  <r>
    <n v="950"/>
    <s v="Williams, Orozco and Gomez"/>
    <s v="Persistent content-based methodology"/>
    <n v="100"/>
    <x v="297"/>
    <n v="0.05"/>
    <x v="0"/>
    <n v="1"/>
    <x v="1"/>
    <s v="USD"/>
    <n v="1555390800"/>
    <n v="1555822800"/>
    <b v="0"/>
    <b v="1"/>
    <s v="theater/plays"/>
    <m/>
    <x v="3"/>
    <x v="3"/>
  </r>
  <r>
    <n v="951"/>
    <s v="Peterson Ltd"/>
    <s v="Re-engineered 24hour matrix"/>
    <n v="14500"/>
    <x v="917"/>
    <n v="10.969379310344827"/>
    <x v="1"/>
    <n v="1559"/>
    <x v="1"/>
    <s v="USD"/>
    <n v="1482732000"/>
    <n v="1482818400"/>
    <b v="0"/>
    <b v="1"/>
    <s v="music/rock"/>
    <m/>
    <x v="1"/>
    <x v="1"/>
  </r>
  <r>
    <n v="952"/>
    <s v="Cummings-Hayes"/>
    <s v="Virtual multi-tasking core"/>
    <n v="145500"/>
    <x v="918"/>
    <n v="0.70094158075601376"/>
    <x v="3"/>
    <n v="2266"/>
    <x v="1"/>
    <s v="USD"/>
    <n v="1470718800"/>
    <n v="1471928400"/>
    <b v="0"/>
    <b v="0"/>
    <s v="film &amp; video/documentary"/>
    <m/>
    <x v="4"/>
    <x v="4"/>
  </r>
  <r>
    <n v="953"/>
    <s v="Boyle Ltd"/>
    <s v="Streamlined fault-tolerant conglomeration"/>
    <n v="3300"/>
    <x v="919"/>
    <n v="0.6"/>
    <x v="0"/>
    <n v="21"/>
    <x v="1"/>
    <s v="USD"/>
    <n v="1450591200"/>
    <n v="1453701600"/>
    <b v="0"/>
    <b v="1"/>
    <s v="film &amp; video/science fiction"/>
    <m/>
    <x v="4"/>
    <x v="22"/>
  </r>
  <r>
    <n v="954"/>
    <s v="Henderson, Parker and Diaz"/>
    <s v="Enterprise-wide client-driven policy"/>
    <n v="42600"/>
    <x v="920"/>
    <n v="3.6709859154929578"/>
    <x v="1"/>
    <n v="1548"/>
    <x v="2"/>
    <s v="AUD"/>
    <n v="1348290000"/>
    <n v="1350363600"/>
    <b v="0"/>
    <b v="0"/>
    <s v="technology/web"/>
    <m/>
    <x v="2"/>
    <x v="2"/>
  </r>
  <r>
    <n v="955"/>
    <s v="Moss-Obrien"/>
    <s v="Function-based next generation emulation"/>
    <n v="700"/>
    <x v="921"/>
    <n v="11.09"/>
    <x v="1"/>
    <n v="80"/>
    <x v="1"/>
    <s v="USD"/>
    <n v="1353823200"/>
    <n v="1353996000"/>
    <b v="0"/>
    <b v="0"/>
    <s v="theater/plays"/>
    <m/>
    <x v="3"/>
    <x v="3"/>
  </r>
  <r>
    <n v="956"/>
    <s v="Wood Inc"/>
    <s v="Re-engineered composite focus group"/>
    <n v="187600"/>
    <x v="922"/>
    <n v="0.19028784648187633"/>
    <x v="0"/>
    <n v="830"/>
    <x v="1"/>
    <s v="USD"/>
    <n v="1450764000"/>
    <n v="1451109600"/>
    <b v="0"/>
    <b v="0"/>
    <s v="film &amp; video/science fiction"/>
    <m/>
    <x v="4"/>
    <x v="22"/>
  </r>
  <r>
    <n v="957"/>
    <s v="Riley, Cohen and Goodman"/>
    <s v="Profound mission-critical function"/>
    <n v="9800"/>
    <x v="923"/>
    <n v="1.2687755102040816"/>
    <x v="1"/>
    <n v="131"/>
    <x v="1"/>
    <s v="USD"/>
    <n v="1329372000"/>
    <n v="1329631200"/>
    <b v="0"/>
    <b v="0"/>
    <s v="theater/plays"/>
    <m/>
    <x v="3"/>
    <x v="3"/>
  </r>
  <r>
    <n v="958"/>
    <s v="Green, Robinson and Ho"/>
    <s v="De-engineered zero-defect open system"/>
    <n v="1100"/>
    <x v="924"/>
    <n v="7.3463636363636367"/>
    <x v="1"/>
    <n v="112"/>
    <x v="1"/>
    <s v="USD"/>
    <n v="1277096400"/>
    <n v="1278997200"/>
    <b v="0"/>
    <b v="0"/>
    <s v="film &amp; video/animation"/>
    <m/>
    <x v="4"/>
    <x v="10"/>
  </r>
  <r>
    <n v="959"/>
    <s v="Black-Graham"/>
    <s v="Operative hybrid utilization"/>
    <n v="145000"/>
    <x v="925"/>
    <n v="4.5731034482758622E-2"/>
    <x v="0"/>
    <n v="130"/>
    <x v="1"/>
    <s v="USD"/>
    <n v="1277701200"/>
    <n v="1280120400"/>
    <b v="0"/>
    <b v="0"/>
    <s v="publishing/translations"/>
    <m/>
    <x v="5"/>
    <x v="18"/>
  </r>
  <r>
    <n v="960"/>
    <s v="Robbins Group"/>
    <s v="Function-based interactive matrix"/>
    <n v="5500"/>
    <x v="926"/>
    <n v="0.85054545454545449"/>
    <x v="0"/>
    <n v="55"/>
    <x v="1"/>
    <s v="USD"/>
    <n v="1454911200"/>
    <n v="1458104400"/>
    <b v="0"/>
    <b v="0"/>
    <s v="technology/web"/>
    <m/>
    <x v="2"/>
    <x v="2"/>
  </r>
  <r>
    <n v="961"/>
    <s v="Mason, Case and May"/>
    <s v="Optimized content-based collaboration"/>
    <n v="5700"/>
    <x v="927"/>
    <n v="1.1929824561403508"/>
    <x v="1"/>
    <n v="155"/>
    <x v="1"/>
    <s v="USD"/>
    <n v="1297922400"/>
    <n v="1298268000"/>
    <b v="0"/>
    <b v="0"/>
    <s v="publishing/translations"/>
    <m/>
    <x v="5"/>
    <x v="18"/>
  </r>
  <r>
    <n v="962"/>
    <s v="Harris, Russell and Mitchell"/>
    <s v="User-centric cohesive policy"/>
    <n v="3600"/>
    <x v="928"/>
    <n v="2.9602777777777778"/>
    <x v="1"/>
    <n v="266"/>
    <x v="1"/>
    <s v="USD"/>
    <n v="1384408800"/>
    <n v="1386223200"/>
    <b v="0"/>
    <b v="0"/>
    <s v="food/food trucks"/>
    <m/>
    <x v="0"/>
    <x v="0"/>
  </r>
  <r>
    <n v="963"/>
    <s v="Rodriguez-Robinson"/>
    <s v="Ergonomic methodical hub"/>
    <n v="5900"/>
    <x v="929"/>
    <n v="0.84694915254237291"/>
    <x v="0"/>
    <n v="114"/>
    <x v="6"/>
    <s v="EUR"/>
    <n v="1299304800"/>
    <n v="1299823200"/>
    <b v="0"/>
    <b v="1"/>
    <s v="photography/photography books"/>
    <m/>
    <x v="7"/>
    <x v="14"/>
  </r>
  <r>
    <n v="964"/>
    <s v="Peck, Higgins and Smith"/>
    <s v="Devolved disintermediate encryption"/>
    <n v="3700"/>
    <x v="930"/>
    <n v="3.5578378378378379"/>
    <x v="1"/>
    <n v="155"/>
    <x v="1"/>
    <s v="USD"/>
    <n v="1431320400"/>
    <n v="1431752400"/>
    <b v="0"/>
    <b v="0"/>
    <s v="theater/plays"/>
    <m/>
    <x v="3"/>
    <x v="3"/>
  </r>
  <r>
    <n v="965"/>
    <s v="Nunez-King"/>
    <s v="Phased clear-thinking policy"/>
    <n v="2200"/>
    <x v="931"/>
    <n v="3.8640909090909092"/>
    <x v="1"/>
    <n v="207"/>
    <x v="4"/>
    <s v="GBP"/>
    <n v="1264399200"/>
    <n v="1267855200"/>
    <b v="0"/>
    <b v="0"/>
    <s v="music/rock"/>
    <m/>
    <x v="1"/>
    <x v="1"/>
  </r>
  <r>
    <n v="966"/>
    <s v="Davis and Sons"/>
    <s v="Seamless solution-oriented capacity"/>
    <n v="1700"/>
    <x v="932"/>
    <n v="7.9223529411764702"/>
    <x v="1"/>
    <n v="245"/>
    <x v="1"/>
    <s v="USD"/>
    <n v="1497502800"/>
    <n v="1497675600"/>
    <b v="0"/>
    <b v="0"/>
    <s v="theater/plays"/>
    <m/>
    <x v="3"/>
    <x v="3"/>
  </r>
  <r>
    <n v="967"/>
    <s v="Howard-Douglas"/>
    <s v="Organized human-resource attitude"/>
    <n v="88400"/>
    <x v="933"/>
    <n v="1.3703393665158372"/>
    <x v="1"/>
    <n v="1573"/>
    <x v="1"/>
    <s v="USD"/>
    <n v="1333688400"/>
    <n v="1336885200"/>
    <b v="0"/>
    <b v="0"/>
    <s v="music/world music"/>
    <m/>
    <x v="1"/>
    <x v="21"/>
  </r>
  <r>
    <n v="968"/>
    <s v="Gonzalez-White"/>
    <s v="Open-architected disintermediate budgetary management"/>
    <n v="2400"/>
    <x v="934"/>
    <n v="3.3820833333333336"/>
    <x v="1"/>
    <n v="114"/>
    <x v="1"/>
    <s v="USD"/>
    <n v="1293861600"/>
    <n v="1295157600"/>
    <b v="0"/>
    <b v="0"/>
    <s v="food/food trucks"/>
    <m/>
    <x v="0"/>
    <x v="0"/>
  </r>
  <r>
    <n v="969"/>
    <s v="Lopez-King"/>
    <s v="Multi-lateral radical solution"/>
    <n v="7900"/>
    <x v="935"/>
    <n v="1.0822784810126582"/>
    <x v="1"/>
    <n v="93"/>
    <x v="1"/>
    <s v="USD"/>
    <n v="1576994400"/>
    <n v="1577599200"/>
    <b v="0"/>
    <b v="0"/>
    <s v="theater/plays"/>
    <m/>
    <x v="3"/>
    <x v="3"/>
  </r>
  <r>
    <n v="970"/>
    <s v="Glover-Nelson"/>
    <s v="Inverse context-sensitive info-mediaries"/>
    <n v="94900"/>
    <x v="936"/>
    <n v="0.60757639620653314"/>
    <x v="0"/>
    <n v="594"/>
    <x v="1"/>
    <s v="USD"/>
    <n v="1304917200"/>
    <n v="1305003600"/>
    <b v="0"/>
    <b v="0"/>
    <s v="theater/plays"/>
    <m/>
    <x v="3"/>
    <x v="3"/>
  </r>
  <r>
    <n v="971"/>
    <s v="Garner and Sons"/>
    <s v="Versatile neutral workforce"/>
    <n v="5100"/>
    <x v="937"/>
    <n v="0.27725490196078434"/>
    <x v="0"/>
    <n v="24"/>
    <x v="1"/>
    <s v="USD"/>
    <n v="1381208400"/>
    <n v="1381726800"/>
    <b v="0"/>
    <b v="0"/>
    <s v="film &amp; video/television"/>
    <m/>
    <x v="4"/>
    <x v="19"/>
  </r>
  <r>
    <n v="972"/>
    <s v="Sellers, Roach and Garrison"/>
    <s v="Multi-tiered systematic knowledge user"/>
    <n v="42700"/>
    <x v="938"/>
    <n v="2.283934426229508"/>
    <x v="1"/>
    <n v="1681"/>
    <x v="1"/>
    <s v="USD"/>
    <n v="1401685200"/>
    <n v="1402462800"/>
    <b v="0"/>
    <b v="1"/>
    <s v="technology/web"/>
    <m/>
    <x v="2"/>
    <x v="2"/>
  </r>
  <r>
    <n v="973"/>
    <s v="Herrera, Bennett and Silva"/>
    <s v="Programmable multi-state algorithm"/>
    <n v="121100"/>
    <x v="939"/>
    <n v="0.21615194054500414"/>
    <x v="0"/>
    <n v="252"/>
    <x v="1"/>
    <s v="USD"/>
    <n v="1291960800"/>
    <n v="1292133600"/>
    <b v="0"/>
    <b v="1"/>
    <s v="theater/plays"/>
    <m/>
    <x v="3"/>
    <x v="3"/>
  </r>
  <r>
    <n v="974"/>
    <s v="Thomas, Clay and Mendoza"/>
    <s v="Multi-channeled reciprocal interface"/>
    <n v="800"/>
    <x v="940"/>
    <n v="3.73875"/>
    <x v="1"/>
    <n v="32"/>
    <x v="1"/>
    <s v="USD"/>
    <n v="1368853200"/>
    <n v="1368939600"/>
    <b v="0"/>
    <b v="0"/>
    <s v="music/indie rock"/>
    <m/>
    <x v="1"/>
    <x v="7"/>
  </r>
  <r>
    <n v="975"/>
    <s v="Ayala Group"/>
    <s v="Right-sized maximized migration"/>
    <n v="5400"/>
    <x v="941"/>
    <n v="1.5492592592592593"/>
    <x v="1"/>
    <n v="135"/>
    <x v="1"/>
    <s v="USD"/>
    <n v="1448776800"/>
    <n v="1452146400"/>
    <b v="0"/>
    <b v="1"/>
    <s v="theater/plays"/>
    <m/>
    <x v="3"/>
    <x v="3"/>
  </r>
  <r>
    <n v="976"/>
    <s v="Huerta, Roberts and Dickerson"/>
    <s v="Self-enabling value-added artificial intelligence"/>
    <n v="4000"/>
    <x v="942"/>
    <n v="3.2214999999999998"/>
    <x v="1"/>
    <n v="140"/>
    <x v="1"/>
    <s v="USD"/>
    <n v="1296194400"/>
    <n v="1296712800"/>
    <b v="0"/>
    <b v="1"/>
    <s v="theater/plays"/>
    <m/>
    <x v="3"/>
    <x v="3"/>
  </r>
  <r>
    <n v="977"/>
    <s v="Johnson Group"/>
    <s v="Vision-oriented interactive solution"/>
    <n v="7000"/>
    <x v="943"/>
    <n v="0.73957142857142855"/>
    <x v="0"/>
    <n v="67"/>
    <x v="1"/>
    <s v="USD"/>
    <n v="1517983200"/>
    <n v="1520748000"/>
    <b v="0"/>
    <b v="0"/>
    <s v="food/food trucks"/>
    <m/>
    <x v="0"/>
    <x v="0"/>
  </r>
  <r>
    <n v="978"/>
    <s v="Bailey, Nguyen and Martinez"/>
    <s v="Fundamental user-facing productivity"/>
    <n v="1000"/>
    <x v="944"/>
    <n v="8.641"/>
    <x v="1"/>
    <n v="92"/>
    <x v="1"/>
    <s v="USD"/>
    <n v="1478930400"/>
    <n v="1480831200"/>
    <b v="0"/>
    <b v="0"/>
    <s v="games/video games"/>
    <m/>
    <x v="6"/>
    <x v="11"/>
  </r>
  <r>
    <n v="979"/>
    <s v="Williams, Martin and Meyer"/>
    <s v="Innovative well-modulated capability"/>
    <n v="60200"/>
    <x v="945"/>
    <n v="1.432624584717608"/>
    <x v="1"/>
    <n v="1015"/>
    <x v="4"/>
    <s v="GBP"/>
    <n v="1426395600"/>
    <n v="1426914000"/>
    <b v="0"/>
    <b v="0"/>
    <s v="theater/plays"/>
    <m/>
    <x v="3"/>
    <x v="3"/>
  </r>
  <r>
    <n v="980"/>
    <s v="Huff-Johnson"/>
    <s v="Universal fault-tolerant orchestration"/>
    <n v="195200"/>
    <x v="946"/>
    <n v="0.40281762295081969"/>
    <x v="0"/>
    <n v="742"/>
    <x v="1"/>
    <s v="USD"/>
    <n v="1446181200"/>
    <n v="1446616800"/>
    <b v="1"/>
    <b v="0"/>
    <s v="publishing/nonfiction"/>
    <m/>
    <x v="5"/>
    <x v="9"/>
  </r>
  <r>
    <n v="981"/>
    <s v="Diaz-Little"/>
    <s v="Grass-roots executive synergy"/>
    <n v="6700"/>
    <x v="947"/>
    <n v="1.7822388059701493"/>
    <x v="1"/>
    <n v="323"/>
    <x v="1"/>
    <s v="USD"/>
    <n v="1514181600"/>
    <n v="1517032800"/>
    <b v="0"/>
    <b v="0"/>
    <s v="technology/web"/>
    <m/>
    <x v="2"/>
    <x v="2"/>
  </r>
  <r>
    <n v="982"/>
    <s v="Freeman-French"/>
    <s v="Multi-layered optimal application"/>
    <n v="7200"/>
    <x v="948"/>
    <n v="0.84930555555555554"/>
    <x v="0"/>
    <n v="75"/>
    <x v="1"/>
    <s v="USD"/>
    <n v="1311051600"/>
    <n v="1311224400"/>
    <b v="0"/>
    <b v="1"/>
    <s v="film &amp; video/documentary"/>
    <m/>
    <x v="4"/>
    <x v="4"/>
  </r>
  <r>
    <n v="983"/>
    <s v="Beck-Weber"/>
    <s v="Business-focused full-range core"/>
    <n v="129100"/>
    <x v="949"/>
    <n v="1.4593648334624323"/>
    <x v="1"/>
    <n v="2326"/>
    <x v="1"/>
    <s v="USD"/>
    <n v="1564894800"/>
    <n v="1566190800"/>
    <b v="0"/>
    <b v="0"/>
    <s v="film &amp; video/documentary"/>
    <m/>
    <x v="4"/>
    <x v="4"/>
  </r>
  <r>
    <n v="984"/>
    <s v="Lewis-Jacobson"/>
    <s v="Exclusive system-worthy Graphic Interface"/>
    <n v="6500"/>
    <x v="950"/>
    <n v="1.5246153846153847"/>
    <x v="1"/>
    <n v="381"/>
    <x v="1"/>
    <s v="USD"/>
    <n v="1567918800"/>
    <n v="1570165200"/>
    <b v="0"/>
    <b v="0"/>
    <s v="theater/plays"/>
    <m/>
    <x v="3"/>
    <x v="3"/>
  </r>
  <r>
    <n v="985"/>
    <s v="Logan-Curtis"/>
    <s v="Enhanced optimal ability"/>
    <n v="170600"/>
    <x v="951"/>
    <n v="0.67129542790152408"/>
    <x v="0"/>
    <n v="4405"/>
    <x v="1"/>
    <s v="USD"/>
    <n v="1386309600"/>
    <n v="1388556000"/>
    <b v="0"/>
    <b v="1"/>
    <s v="music/rock"/>
    <m/>
    <x v="1"/>
    <x v="1"/>
  </r>
  <r>
    <n v="986"/>
    <s v="Chan, Washington and Callahan"/>
    <s v="Optional zero administration neural-net"/>
    <n v="7800"/>
    <x v="952"/>
    <n v="0.40307692307692305"/>
    <x v="0"/>
    <n v="92"/>
    <x v="1"/>
    <s v="USD"/>
    <n v="1301979600"/>
    <n v="1303189200"/>
    <b v="0"/>
    <b v="0"/>
    <s v="music/rock"/>
    <m/>
    <x v="1"/>
    <x v="1"/>
  </r>
  <r>
    <n v="987"/>
    <s v="Wilson Group"/>
    <s v="Ameliorated foreground focus group"/>
    <n v="6200"/>
    <x v="953"/>
    <n v="2.1679032258064517"/>
    <x v="1"/>
    <n v="480"/>
    <x v="1"/>
    <s v="USD"/>
    <n v="1493269200"/>
    <n v="1494478800"/>
    <b v="0"/>
    <b v="0"/>
    <s v="film &amp; video/documentary"/>
    <m/>
    <x v="4"/>
    <x v="4"/>
  </r>
  <r>
    <n v="988"/>
    <s v="Gardner, Ryan and Gutierrez"/>
    <s v="Triple-buffered multi-tasking matrices"/>
    <n v="9400"/>
    <x v="802"/>
    <n v="0.52117021276595743"/>
    <x v="0"/>
    <n v="64"/>
    <x v="1"/>
    <s v="USD"/>
    <n v="1478930400"/>
    <n v="1480744800"/>
    <b v="0"/>
    <b v="0"/>
    <s v="publishing/radio &amp; podcasts"/>
    <m/>
    <x v="5"/>
    <x v="15"/>
  </r>
  <r>
    <n v="989"/>
    <s v="Hernandez Inc"/>
    <s v="Versatile dedicated migration"/>
    <n v="2400"/>
    <x v="954"/>
    <n v="4.9958333333333336"/>
    <x v="1"/>
    <n v="226"/>
    <x v="1"/>
    <s v="USD"/>
    <n v="1555390800"/>
    <n v="1555822800"/>
    <b v="0"/>
    <b v="0"/>
    <s v="publishing/translations"/>
    <m/>
    <x v="5"/>
    <x v="18"/>
  </r>
  <r>
    <n v="990"/>
    <s v="Ortiz-Roberts"/>
    <s v="Devolved foreground customer loyalty"/>
    <n v="7800"/>
    <x v="955"/>
    <n v="0.87679487179487181"/>
    <x v="0"/>
    <n v="64"/>
    <x v="1"/>
    <s v="USD"/>
    <n v="1456984800"/>
    <n v="1458882000"/>
    <b v="0"/>
    <b v="1"/>
    <s v="film &amp; video/drama"/>
    <m/>
    <x v="4"/>
    <x v="6"/>
  </r>
  <r>
    <n v="991"/>
    <s v="Ramirez LLC"/>
    <s v="Reduced reciprocal focus group"/>
    <n v="9800"/>
    <x v="551"/>
    <n v="1.131734693877551"/>
    <x v="1"/>
    <n v="241"/>
    <x v="1"/>
    <s v="USD"/>
    <n v="1411621200"/>
    <n v="1411966800"/>
    <b v="0"/>
    <b v="1"/>
    <s v="music/rock"/>
    <m/>
    <x v="1"/>
    <x v="1"/>
  </r>
  <r>
    <n v="992"/>
    <s v="Morrow Inc"/>
    <s v="Networked global migration"/>
    <n v="3100"/>
    <x v="956"/>
    <n v="4.2654838709677421"/>
    <x v="1"/>
    <n v="132"/>
    <x v="1"/>
    <s v="USD"/>
    <n v="1525669200"/>
    <n v="1526878800"/>
    <b v="0"/>
    <b v="1"/>
    <s v="film &amp; video/drama"/>
    <m/>
    <x v="4"/>
    <x v="6"/>
  </r>
  <r>
    <n v="993"/>
    <s v="Erickson-Rogers"/>
    <s v="De-engineered even-keeled definition"/>
    <n v="9800"/>
    <x v="957"/>
    <n v="0.77632653061224488"/>
    <x v="3"/>
    <n v="75"/>
    <x v="6"/>
    <s v="EUR"/>
    <n v="1450936800"/>
    <n v="1452405600"/>
    <b v="0"/>
    <b v="1"/>
    <s v="photography/photography books"/>
    <m/>
    <x v="7"/>
    <x v="14"/>
  </r>
  <r>
    <n v="994"/>
    <s v="Leach, Rich and Price"/>
    <s v="Implemented bi-directional flexibility"/>
    <n v="141100"/>
    <x v="958"/>
    <n v="0.52496810772501767"/>
    <x v="0"/>
    <n v="842"/>
    <x v="1"/>
    <s v="USD"/>
    <n v="1413522000"/>
    <n v="1414040400"/>
    <b v="0"/>
    <b v="1"/>
    <s v="publishing/translations"/>
    <m/>
    <x v="5"/>
    <x v="18"/>
  </r>
  <r>
    <n v="995"/>
    <s v="Manning-Hamilton"/>
    <s v="Vision-oriented scalable definition"/>
    <n v="97300"/>
    <x v="959"/>
    <n v="1.5746762589928058"/>
    <x v="1"/>
    <n v="2043"/>
    <x v="1"/>
    <s v="USD"/>
    <n v="1541307600"/>
    <n v="1543816800"/>
    <b v="0"/>
    <b v="1"/>
    <s v="food/food trucks"/>
    <m/>
    <x v="0"/>
    <x v="0"/>
  </r>
  <r>
    <n v="996"/>
    <s v="Butler LLC"/>
    <s v="Future-proofed upward-trending migration"/>
    <n v="6600"/>
    <x v="960"/>
    <n v="0.72939393939393937"/>
    <x v="0"/>
    <n v="112"/>
    <x v="1"/>
    <s v="USD"/>
    <n v="1357106400"/>
    <n v="1359698400"/>
    <b v="0"/>
    <b v="0"/>
    <s v="theater/plays"/>
    <m/>
    <x v="3"/>
    <x v="3"/>
  </r>
  <r>
    <n v="997"/>
    <s v="Ball LLC"/>
    <s v="Right-sized full-range throughput"/>
    <n v="7600"/>
    <x v="961"/>
    <n v="0.60565789473684206"/>
    <x v="3"/>
    <n v="139"/>
    <x v="6"/>
    <s v="EUR"/>
    <n v="1390197600"/>
    <n v="1390629600"/>
    <b v="0"/>
    <b v="0"/>
    <s v="theater/plays"/>
    <m/>
    <x v="3"/>
    <x v="3"/>
  </r>
  <r>
    <n v="998"/>
    <s v="Taylor, Santiago and Flores"/>
    <s v="Polarized composite customer loyalty"/>
    <n v="66600"/>
    <x v="962"/>
    <n v="0.5679129129129129"/>
    <x v="0"/>
    <n v="374"/>
    <x v="1"/>
    <s v="USD"/>
    <n v="1265868000"/>
    <n v="1267077600"/>
    <b v="0"/>
    <b v="1"/>
    <s v="music/indie rock"/>
    <m/>
    <x v="1"/>
    <x v="7"/>
  </r>
  <r>
    <n v="999"/>
    <s v="Hernandez, Norton and Kelley"/>
    <s v="Expanded eco-centric policy"/>
    <n v="111100"/>
    <x v="963"/>
    <n v="0.56542754275427543"/>
    <x v="3"/>
    <n v="1122"/>
    <x v="1"/>
    <s v="USD"/>
    <n v="1467176400"/>
    <n v="1467781200"/>
    <b v="0"/>
    <b v="0"/>
    <s v="food/food trucks"/>
    <m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n v="0"/>
    <x v="0"/>
    <n v="0"/>
    <s v="CA"/>
    <s v="CAD"/>
    <n v="1448690400"/>
    <x v="0"/>
    <n v="1450159200"/>
    <d v="2015-12-15T06:00:00"/>
    <b v="0"/>
    <b v="0"/>
    <s v="food/food trucks"/>
    <n v="42748.055"/>
    <x v="0"/>
    <x v="0"/>
  </r>
  <r>
    <n v="1"/>
    <s v="Odom Inc"/>
    <s v="Managed bottom-line architecture"/>
    <n v="1400"/>
    <n v="14560"/>
    <n v="10.4"/>
    <x v="1"/>
    <n v="158"/>
    <s v="US"/>
    <s v="USD"/>
    <n v="1408424400"/>
    <x v="1"/>
    <n v="1408597200"/>
    <d v="2014-08-21T05:00:00"/>
    <b v="0"/>
    <b v="1"/>
    <s v="music/rock"/>
    <m/>
    <x v="1"/>
    <x v="1"/>
  </r>
  <r>
    <n v="2"/>
    <s v="Melton, Robinson and Fritz"/>
    <s v="Function-based leadingedge pricing structure"/>
    <n v="108400"/>
    <n v="142523"/>
    <n v="1.3147878228782288"/>
    <x v="1"/>
    <n v="1425"/>
    <s v="AU"/>
    <s v="AUD"/>
    <n v="1384668000"/>
    <x v="2"/>
    <n v="1384840800"/>
    <d v="2013-11-19T06:00:00"/>
    <b v="0"/>
    <b v="0"/>
    <s v="technology/web"/>
    <m/>
    <x v="2"/>
    <x v="2"/>
  </r>
  <r>
    <n v="3"/>
    <s v="Mcdonald, Gonzalez and Ross"/>
    <s v="Vision-oriented fresh-thinking conglomeration"/>
    <n v="4200"/>
    <n v="2477"/>
    <n v="0.58976190476190471"/>
    <x v="0"/>
    <n v="24"/>
    <s v="US"/>
    <s v="USD"/>
    <n v="1565499600"/>
    <x v="3"/>
    <n v="1568955600"/>
    <d v="2019-09-20T05:00:00"/>
    <b v="0"/>
    <b v="0"/>
    <s v="music/rock"/>
    <m/>
    <x v="1"/>
    <x v="1"/>
  </r>
  <r>
    <n v="4"/>
    <s v="Larson-Little"/>
    <s v="Proactive foreground core"/>
    <n v="7600"/>
    <n v="5265"/>
    <n v="0.69276315789473686"/>
    <x v="0"/>
    <n v="53"/>
    <s v="US"/>
    <s v="USD"/>
    <n v="1547964000"/>
    <x v="4"/>
    <n v="1548309600"/>
    <d v="2019-01-24T06:00:00"/>
    <b v="0"/>
    <b v="0"/>
    <s v="theater/plays"/>
    <m/>
    <x v="3"/>
    <x v="3"/>
  </r>
  <r>
    <n v="5"/>
    <s v="Harris Group"/>
    <s v="Open-source optimizing database"/>
    <n v="7600"/>
    <n v="13195"/>
    <n v="1.7361842105263159"/>
    <x v="1"/>
    <n v="174"/>
    <s v="DK"/>
    <s v="DKK"/>
    <n v="1346130000"/>
    <x v="5"/>
    <n v="1347080400"/>
    <d v="2012-09-08T05:00:00"/>
    <b v="0"/>
    <b v="0"/>
    <s v="theater/plays"/>
    <m/>
    <x v="3"/>
    <x v="3"/>
  </r>
  <r>
    <n v="6"/>
    <s v="Ortiz, Coleman and Mitchell"/>
    <s v="Operative upward-trending algorithm"/>
    <n v="5200"/>
    <n v="1090"/>
    <n v="0.20961538461538462"/>
    <x v="0"/>
    <n v="18"/>
    <s v="GB"/>
    <s v="GBP"/>
    <n v="1505278800"/>
    <x v="6"/>
    <n v="1505365200"/>
    <d v="2017-09-14T05:00:00"/>
    <b v="0"/>
    <b v="0"/>
    <s v="film &amp; video/documentary"/>
    <m/>
    <x v="4"/>
    <x v="4"/>
  </r>
  <r>
    <n v="7"/>
    <s v="Carter-Guzman"/>
    <s v="Centralized cohesive challenge"/>
    <n v="4500"/>
    <n v="14741"/>
    <n v="3.2757777777777779"/>
    <x v="1"/>
    <n v="227"/>
    <s v="DK"/>
    <s v="DKK"/>
    <n v="1439442000"/>
    <x v="7"/>
    <n v="1439614800"/>
    <d v="2015-08-15T05:00:00"/>
    <b v="0"/>
    <b v="0"/>
    <s v="theater/plays"/>
    <m/>
    <x v="3"/>
    <x v="3"/>
  </r>
  <r>
    <n v="8"/>
    <s v="Nunez-Richards"/>
    <s v="Exclusive attitude-oriented intranet"/>
    <n v="110100"/>
    <n v="21946"/>
    <n v="0.19932788374205268"/>
    <x v="2"/>
    <n v="708"/>
    <s v="DK"/>
    <s v="DKK"/>
    <n v="1281330000"/>
    <x v="8"/>
    <n v="1281502800"/>
    <d v="2010-08-11T05:00:00"/>
    <b v="0"/>
    <b v="0"/>
    <s v="theater/plays"/>
    <m/>
    <x v="3"/>
    <x v="3"/>
  </r>
  <r>
    <n v="9"/>
    <s v="Rangel, Holt and Jones"/>
    <s v="Open-source fresh-thinking model"/>
    <n v="6200"/>
    <n v="3208"/>
    <n v="0.51741935483870971"/>
    <x v="0"/>
    <n v="44"/>
    <s v="US"/>
    <s v="USD"/>
    <n v="1379566800"/>
    <x v="9"/>
    <n v="1383804000"/>
    <d v="2013-11-07T06:00:00"/>
    <b v="0"/>
    <b v="0"/>
    <s v="music/electric music"/>
    <m/>
    <x v="1"/>
    <x v="5"/>
  </r>
  <r>
    <n v="10"/>
    <s v="Green Ltd"/>
    <s v="Monitored empowering installation"/>
    <n v="5200"/>
    <n v="13838"/>
    <n v="2.6611538461538462"/>
    <x v="1"/>
    <n v="220"/>
    <s v="US"/>
    <s v="USD"/>
    <n v="1281762000"/>
    <x v="10"/>
    <n v="1285909200"/>
    <d v="2010-10-01T05:00:00"/>
    <b v="0"/>
    <b v="0"/>
    <s v="film &amp; video/drama"/>
    <m/>
    <x v="4"/>
    <x v="6"/>
  </r>
  <r>
    <n v="11"/>
    <s v="Perez, Johnson and Gardner"/>
    <s v="Grass-roots zero administration system engine"/>
    <n v="6300"/>
    <n v="3030"/>
    <n v="0.48095238095238096"/>
    <x v="0"/>
    <n v="27"/>
    <s v="US"/>
    <s v="USD"/>
    <n v="1285045200"/>
    <x v="11"/>
    <n v="1285563600"/>
    <d v="2010-09-27T05:00:00"/>
    <b v="0"/>
    <b v="1"/>
    <s v="theater/plays"/>
    <m/>
    <x v="3"/>
    <x v="3"/>
  </r>
  <r>
    <n v="12"/>
    <s v="Kim Ltd"/>
    <s v="Assimilated hybrid intranet"/>
    <n v="6300"/>
    <n v="5629"/>
    <n v="0.89349206349206345"/>
    <x v="0"/>
    <n v="55"/>
    <s v="US"/>
    <s v="USD"/>
    <n v="1571720400"/>
    <x v="12"/>
    <n v="1572411600"/>
    <d v="2019-10-30T05:00:00"/>
    <b v="0"/>
    <b v="0"/>
    <s v="film &amp; video/drama"/>
    <m/>
    <x v="4"/>
    <x v="6"/>
  </r>
  <r>
    <n v="13"/>
    <s v="Walker, Taylor and Coleman"/>
    <s v="Multi-tiered directional open architecture"/>
    <n v="4200"/>
    <n v="10295"/>
    <n v="2.4511904761904764"/>
    <x v="1"/>
    <n v="98"/>
    <s v="US"/>
    <s v="USD"/>
    <n v="1465621200"/>
    <x v="13"/>
    <n v="1466658000"/>
    <d v="2016-06-23T05:00:00"/>
    <b v="0"/>
    <b v="0"/>
    <s v="music/indie rock"/>
    <m/>
    <x v="1"/>
    <x v="7"/>
  </r>
  <r>
    <n v="14"/>
    <s v="Rodriguez, Rose and Stewart"/>
    <s v="Cloned directional synergy"/>
    <n v="28200"/>
    <n v="18829"/>
    <n v="0.66769503546099296"/>
    <x v="0"/>
    <n v="200"/>
    <s v="US"/>
    <s v="USD"/>
    <n v="1331013600"/>
    <x v="14"/>
    <n v="1333342800"/>
    <d v="2012-04-02T05:00:00"/>
    <b v="0"/>
    <b v="0"/>
    <s v="music/indie rock"/>
    <m/>
    <x v="1"/>
    <x v="7"/>
  </r>
  <r>
    <n v="15"/>
    <s v="Wright, Hunt and Rowe"/>
    <s v="Extended eco-centric pricing structure"/>
    <n v="81200"/>
    <n v="38414"/>
    <n v="0.47307881773399013"/>
    <x v="0"/>
    <n v="452"/>
    <s v="US"/>
    <s v="USD"/>
    <n v="1575957600"/>
    <x v="15"/>
    <n v="1576303200"/>
    <d v="2019-12-14T06:00:00"/>
    <b v="0"/>
    <b v="0"/>
    <s v="technology/wearables"/>
    <m/>
    <x v="2"/>
    <x v="8"/>
  </r>
  <r>
    <n v="16"/>
    <s v="Hines Inc"/>
    <s v="Cross-platform systemic adapter"/>
    <n v="1700"/>
    <n v="11041"/>
    <n v="6.4947058823529416"/>
    <x v="1"/>
    <n v="100"/>
    <s v="US"/>
    <s v="USD"/>
    <n v="1390370400"/>
    <x v="16"/>
    <n v="1392271200"/>
    <d v="2014-02-13T06:00:00"/>
    <b v="0"/>
    <b v="0"/>
    <s v="publishing/nonfiction"/>
    <m/>
    <x v="5"/>
    <x v="9"/>
  </r>
  <r>
    <n v="17"/>
    <s v="Cochran-Nguyen"/>
    <s v="Seamless 4thgeneration methodology"/>
    <n v="84600"/>
    <n v="134845"/>
    <n v="1.5939125295508274"/>
    <x v="1"/>
    <n v="1249"/>
    <s v="US"/>
    <s v="USD"/>
    <n v="1294812000"/>
    <x v="17"/>
    <n v="1294898400"/>
    <d v="2011-01-13T06:00:00"/>
    <b v="0"/>
    <b v="0"/>
    <s v="film &amp; video/animation"/>
    <m/>
    <x v="4"/>
    <x v="10"/>
  </r>
  <r>
    <n v="18"/>
    <s v="Johnson-Gould"/>
    <s v="Exclusive needs-based adapter"/>
    <n v="9100"/>
    <n v="6089"/>
    <n v="0.66912087912087914"/>
    <x v="3"/>
    <n v="135"/>
    <s v="US"/>
    <s v="USD"/>
    <n v="1536382800"/>
    <x v="18"/>
    <n v="1537074000"/>
    <d v="2018-09-16T05:00:00"/>
    <b v="0"/>
    <b v="0"/>
    <s v="theater/plays"/>
    <m/>
    <x v="3"/>
    <x v="3"/>
  </r>
  <r>
    <n v="19"/>
    <s v="Perez-Hess"/>
    <s v="Down-sized cohesive archive"/>
    <n v="62500"/>
    <n v="30331"/>
    <n v="0.48529600000000001"/>
    <x v="0"/>
    <n v="674"/>
    <s v="US"/>
    <s v="USD"/>
    <n v="1551679200"/>
    <x v="19"/>
    <n v="1553490000"/>
    <d v="2019-03-25T05:00:00"/>
    <b v="0"/>
    <b v="1"/>
    <s v="theater/plays"/>
    <m/>
    <x v="3"/>
    <x v="3"/>
  </r>
  <r>
    <n v="20"/>
    <s v="Reeves, Thompson and Richardson"/>
    <s v="Proactive composite alliance"/>
    <n v="131800"/>
    <n v="147936"/>
    <n v="1.1224279210925645"/>
    <x v="1"/>
    <n v="1396"/>
    <s v="US"/>
    <s v="USD"/>
    <n v="1406523600"/>
    <x v="20"/>
    <n v="1406523600"/>
    <d v="2014-07-28T05:00:00"/>
    <b v="0"/>
    <b v="0"/>
    <s v="film &amp; video/drama"/>
    <m/>
    <x v="4"/>
    <x v="6"/>
  </r>
  <r>
    <n v="21"/>
    <s v="Simmons-Reynolds"/>
    <s v="Re-engineered intangible definition"/>
    <n v="94000"/>
    <n v="38533"/>
    <n v="0.40992553191489361"/>
    <x v="0"/>
    <n v="558"/>
    <s v="US"/>
    <s v="USD"/>
    <n v="1313384400"/>
    <x v="21"/>
    <n v="1316322000"/>
    <d v="2011-09-18T05:00:00"/>
    <b v="0"/>
    <b v="0"/>
    <s v="theater/plays"/>
    <m/>
    <x v="3"/>
    <x v="3"/>
  </r>
  <r>
    <n v="22"/>
    <s v="Collier Inc"/>
    <s v="Enhanced dynamic definition"/>
    <n v="59100"/>
    <n v="75690"/>
    <n v="1.2807106598984772"/>
    <x v="1"/>
    <n v="890"/>
    <s v="US"/>
    <s v="USD"/>
    <n v="1522731600"/>
    <x v="22"/>
    <n v="1524027600"/>
    <d v="2018-04-18T05:00:00"/>
    <b v="0"/>
    <b v="0"/>
    <s v="theater/plays"/>
    <m/>
    <x v="3"/>
    <x v="3"/>
  </r>
  <r>
    <n v="23"/>
    <s v="Gray-Jenkins"/>
    <s v="Devolved next generation adapter"/>
    <n v="4500"/>
    <n v="14942"/>
    <n v="3.3204444444444445"/>
    <x v="1"/>
    <n v="142"/>
    <s v="GB"/>
    <s v="GBP"/>
    <n v="1550124000"/>
    <x v="23"/>
    <n v="1554699600"/>
    <d v="2019-04-08T05:00:00"/>
    <b v="0"/>
    <b v="0"/>
    <s v="film &amp; video/documentary"/>
    <m/>
    <x v="4"/>
    <x v="4"/>
  </r>
  <r>
    <n v="24"/>
    <s v="Scott, Wilson and Martin"/>
    <s v="Cross-platform intermediate frame"/>
    <n v="92400"/>
    <n v="104257"/>
    <n v="1.1283225108225108"/>
    <x v="1"/>
    <n v="2673"/>
    <s v="US"/>
    <s v="USD"/>
    <n v="1403326800"/>
    <x v="24"/>
    <n v="1403499600"/>
    <d v="2014-06-23T05:00:00"/>
    <b v="0"/>
    <b v="0"/>
    <s v="technology/wearables"/>
    <m/>
    <x v="2"/>
    <x v="8"/>
  </r>
  <r>
    <n v="25"/>
    <s v="Caldwell, Velazquez and Wilson"/>
    <s v="Monitored impactful analyzer"/>
    <n v="5500"/>
    <n v="11904"/>
    <n v="2.1643636363636363"/>
    <x v="1"/>
    <n v="163"/>
    <s v="US"/>
    <s v="USD"/>
    <n v="1305694800"/>
    <x v="25"/>
    <n v="1307422800"/>
    <d v="2011-06-07T05:00:00"/>
    <b v="0"/>
    <b v="1"/>
    <s v="games/video games"/>
    <m/>
    <x v="6"/>
    <x v="11"/>
  </r>
  <r>
    <n v="26"/>
    <s v="Spencer-Bates"/>
    <s v="Optional responsive customer loyalty"/>
    <n v="107500"/>
    <n v="51814"/>
    <n v="0.4819906976744186"/>
    <x v="3"/>
    <n v="1480"/>
    <s v="US"/>
    <s v="USD"/>
    <n v="1533013200"/>
    <x v="26"/>
    <n v="1535346000"/>
    <d v="2018-08-27T05:00:00"/>
    <b v="0"/>
    <b v="0"/>
    <s v="theater/plays"/>
    <m/>
    <x v="3"/>
    <x v="3"/>
  </r>
  <r>
    <n v="27"/>
    <s v="Best, Carr and Williams"/>
    <s v="Diverse transitional migration"/>
    <n v="2000"/>
    <n v="1599"/>
    <n v="0.79949999999999999"/>
    <x v="0"/>
    <n v="15"/>
    <s v="US"/>
    <s v="USD"/>
    <n v="1443848400"/>
    <x v="27"/>
    <n v="1444539600"/>
    <d v="2015-10-11T05:00:00"/>
    <b v="0"/>
    <b v="0"/>
    <s v="music/rock"/>
    <m/>
    <x v="1"/>
    <x v="1"/>
  </r>
  <r>
    <n v="28"/>
    <s v="Campbell, Brown and Powell"/>
    <s v="Synchronized global task-force"/>
    <n v="130800"/>
    <n v="137635"/>
    <n v="1.0522553516819573"/>
    <x v="1"/>
    <n v="2220"/>
    <s v="US"/>
    <s v="USD"/>
    <n v="1265695200"/>
    <x v="28"/>
    <n v="1267682400"/>
    <d v="2010-03-04T06:00:00"/>
    <b v="0"/>
    <b v="1"/>
    <s v="theater/plays"/>
    <m/>
    <x v="3"/>
    <x v="3"/>
  </r>
  <r>
    <n v="29"/>
    <s v="Johnson, Parker and Haynes"/>
    <s v="Focused 6thgeneration forecast"/>
    <n v="45900"/>
    <n v="150965"/>
    <n v="3.2889978213507627"/>
    <x v="1"/>
    <n v="1606"/>
    <s v="CH"/>
    <s v="CHF"/>
    <n v="1532062800"/>
    <x v="29"/>
    <n v="1535518800"/>
    <d v="2018-08-29T05:00:00"/>
    <b v="0"/>
    <b v="0"/>
    <s v="film &amp; video/shorts"/>
    <m/>
    <x v="4"/>
    <x v="12"/>
  </r>
  <r>
    <n v="30"/>
    <s v="Clark-Cooke"/>
    <s v="Down-sized analyzing challenge"/>
    <n v="9000"/>
    <n v="14455"/>
    <n v="1.606111111111111"/>
    <x v="1"/>
    <n v="129"/>
    <s v="US"/>
    <s v="USD"/>
    <n v="1558674000"/>
    <x v="30"/>
    <n v="1559106000"/>
    <d v="2019-05-29T05:00:00"/>
    <b v="0"/>
    <b v="0"/>
    <s v="film &amp; video/animation"/>
    <m/>
    <x v="4"/>
    <x v="10"/>
  </r>
  <r>
    <n v="31"/>
    <s v="Schroeder Ltd"/>
    <s v="Progressive needs-based focus group"/>
    <n v="3500"/>
    <n v="10850"/>
    <n v="3.1"/>
    <x v="1"/>
    <n v="226"/>
    <s v="GB"/>
    <s v="GBP"/>
    <n v="1451973600"/>
    <x v="31"/>
    <n v="1454392800"/>
    <d v="2016-02-02T06:00:00"/>
    <b v="0"/>
    <b v="0"/>
    <s v="games/video games"/>
    <m/>
    <x v="6"/>
    <x v="11"/>
  </r>
  <r>
    <n v="32"/>
    <s v="Jackson PLC"/>
    <s v="Ergonomic 6thgeneration success"/>
    <n v="101000"/>
    <n v="87676"/>
    <n v="0.86807920792079207"/>
    <x v="0"/>
    <n v="2307"/>
    <s v="IT"/>
    <s v="EUR"/>
    <n v="1515564000"/>
    <x v="32"/>
    <n v="1517896800"/>
    <d v="2018-02-06T06:00:00"/>
    <b v="0"/>
    <b v="0"/>
    <s v="film &amp; video/documentary"/>
    <m/>
    <x v="4"/>
    <x v="4"/>
  </r>
  <r>
    <n v="33"/>
    <s v="Blair, Collins and Carter"/>
    <s v="Exclusive interactive approach"/>
    <n v="50200"/>
    <n v="189666"/>
    <n v="3.7782071713147412"/>
    <x v="1"/>
    <n v="5419"/>
    <s v="US"/>
    <s v="USD"/>
    <n v="1412485200"/>
    <x v="33"/>
    <n v="1415685600"/>
    <d v="2014-11-11T06:00:00"/>
    <b v="0"/>
    <b v="0"/>
    <s v="theater/plays"/>
    <m/>
    <x v="3"/>
    <x v="3"/>
  </r>
  <r>
    <n v="34"/>
    <s v="Maldonado and Sons"/>
    <s v="Reverse-engineered asynchronous archive"/>
    <n v="9300"/>
    <n v="14025"/>
    <n v="1.5080645161290323"/>
    <x v="1"/>
    <n v="165"/>
    <s v="US"/>
    <s v="USD"/>
    <n v="1490245200"/>
    <x v="34"/>
    <n v="1490677200"/>
    <d v="2017-03-28T05:00:00"/>
    <b v="0"/>
    <b v="0"/>
    <s v="film &amp; video/documentary"/>
    <m/>
    <x v="4"/>
    <x v="4"/>
  </r>
  <r>
    <n v="35"/>
    <s v="Mitchell and Sons"/>
    <s v="Synergized intangible challenge"/>
    <n v="125500"/>
    <n v="188628"/>
    <n v="1.5030119521912351"/>
    <x v="1"/>
    <n v="1965"/>
    <s v="DK"/>
    <s v="DKK"/>
    <n v="1547877600"/>
    <x v="35"/>
    <n v="1551506400"/>
    <d v="2019-03-02T06:00:00"/>
    <b v="0"/>
    <b v="1"/>
    <s v="film &amp; video/drama"/>
    <m/>
    <x v="4"/>
    <x v="6"/>
  </r>
  <r>
    <n v="36"/>
    <s v="Jackson-Lewis"/>
    <s v="Monitored multi-state encryption"/>
    <n v="700"/>
    <n v="1101"/>
    <n v="1.572857142857143"/>
    <x v="1"/>
    <n v="16"/>
    <s v="US"/>
    <s v="USD"/>
    <n v="1298700000"/>
    <x v="36"/>
    <n v="1300856400"/>
    <d v="2011-03-23T05:00:00"/>
    <b v="0"/>
    <b v="0"/>
    <s v="theater/plays"/>
    <m/>
    <x v="3"/>
    <x v="3"/>
  </r>
  <r>
    <n v="37"/>
    <s v="Black, Armstrong and Anderson"/>
    <s v="Profound attitude-oriented functionalities"/>
    <n v="8100"/>
    <n v="11339"/>
    <n v="1.3998765432098765"/>
    <x v="1"/>
    <n v="107"/>
    <s v="US"/>
    <s v="USD"/>
    <n v="1570338000"/>
    <x v="37"/>
    <n v="1573192800"/>
    <d v="2019-11-08T06:00:00"/>
    <b v="0"/>
    <b v="1"/>
    <s v="publishing/fiction"/>
    <m/>
    <x v="5"/>
    <x v="13"/>
  </r>
  <r>
    <n v="38"/>
    <s v="Maldonado-Gonzalez"/>
    <s v="Digitized client-driven database"/>
    <n v="3100"/>
    <n v="10085"/>
    <n v="3.2532258064516131"/>
    <x v="1"/>
    <n v="134"/>
    <s v="US"/>
    <s v="USD"/>
    <n v="1287378000"/>
    <x v="38"/>
    <n v="1287810000"/>
    <d v="2010-10-23T05:00:00"/>
    <b v="0"/>
    <b v="0"/>
    <s v="photography/photography books"/>
    <m/>
    <x v="7"/>
    <x v="14"/>
  </r>
  <r>
    <n v="39"/>
    <s v="Kim-Rice"/>
    <s v="Organized bi-directional function"/>
    <n v="9900"/>
    <n v="5027"/>
    <n v="0.50777777777777777"/>
    <x v="0"/>
    <n v="88"/>
    <s v="DK"/>
    <s v="DKK"/>
    <n v="1361772000"/>
    <x v="39"/>
    <n v="1362978000"/>
    <d v="2013-03-11T05:00:00"/>
    <b v="0"/>
    <b v="0"/>
    <s v="theater/plays"/>
    <m/>
    <x v="3"/>
    <x v="3"/>
  </r>
  <r>
    <n v="40"/>
    <s v="Garcia, Garcia and Lopez"/>
    <s v="Reduced stable middleware"/>
    <n v="8800"/>
    <n v="14878"/>
    <n v="1.6906818181818182"/>
    <x v="1"/>
    <n v="198"/>
    <s v="US"/>
    <s v="USD"/>
    <n v="1275714000"/>
    <x v="40"/>
    <n v="1277355600"/>
    <d v="2010-06-24T05:00:00"/>
    <b v="0"/>
    <b v="1"/>
    <s v="technology/wearables"/>
    <m/>
    <x v="2"/>
    <x v="8"/>
  </r>
  <r>
    <n v="41"/>
    <s v="Watts Group"/>
    <s v="Universal 5thgeneration neural-net"/>
    <n v="5600"/>
    <n v="11924"/>
    <n v="2.1292857142857144"/>
    <x v="1"/>
    <n v="111"/>
    <s v="IT"/>
    <s v="EUR"/>
    <n v="1346734800"/>
    <x v="41"/>
    <n v="1348981200"/>
    <d v="2012-09-30T05:00:00"/>
    <b v="0"/>
    <b v="1"/>
    <s v="music/rock"/>
    <m/>
    <x v="1"/>
    <x v="1"/>
  </r>
  <r>
    <n v="42"/>
    <s v="Werner-Bryant"/>
    <s v="Virtual uniform frame"/>
    <n v="1800"/>
    <n v="7991"/>
    <n v="4.4394444444444447"/>
    <x v="1"/>
    <n v="222"/>
    <s v="US"/>
    <s v="USD"/>
    <n v="1309755600"/>
    <x v="42"/>
    <n v="1310533200"/>
    <d v="2011-07-13T05:00:00"/>
    <b v="0"/>
    <b v="0"/>
    <s v="food/food trucks"/>
    <m/>
    <x v="0"/>
    <x v="0"/>
  </r>
  <r>
    <n v="43"/>
    <s v="Schmitt-Mendoza"/>
    <s v="Profound explicit paradigm"/>
    <n v="90200"/>
    <n v="167717"/>
    <n v="1.859390243902439"/>
    <x v="1"/>
    <n v="6212"/>
    <s v="US"/>
    <s v="USD"/>
    <n v="1406178000"/>
    <x v="43"/>
    <n v="1407560400"/>
    <d v="2014-08-09T05:00:00"/>
    <b v="0"/>
    <b v="0"/>
    <s v="publishing/radio &amp; podcasts"/>
    <m/>
    <x v="5"/>
    <x v="15"/>
  </r>
  <r>
    <n v="44"/>
    <s v="Reid-Mccullough"/>
    <s v="Visionary real-time groupware"/>
    <n v="1600"/>
    <n v="10541"/>
    <n v="6.5881249999999998"/>
    <x v="1"/>
    <n v="98"/>
    <s v="DK"/>
    <s v="DKK"/>
    <n v="1552798800"/>
    <x v="44"/>
    <n v="1552885200"/>
    <d v="2019-03-18T05:00:00"/>
    <b v="0"/>
    <b v="0"/>
    <s v="publishing/fiction"/>
    <m/>
    <x v="5"/>
    <x v="13"/>
  </r>
  <r>
    <n v="45"/>
    <s v="Woods-Clark"/>
    <s v="Networked tertiary Graphical User Interface"/>
    <n v="9500"/>
    <n v="4530"/>
    <n v="0.4768421052631579"/>
    <x v="0"/>
    <n v="48"/>
    <s v="US"/>
    <s v="USD"/>
    <n v="1478062800"/>
    <x v="45"/>
    <n v="1479362400"/>
    <d v="2016-11-17T06:00:00"/>
    <b v="0"/>
    <b v="1"/>
    <s v="theater/plays"/>
    <m/>
    <x v="3"/>
    <x v="3"/>
  </r>
  <r>
    <n v="46"/>
    <s v="Vaughn, Hunt and Caldwell"/>
    <s v="Virtual grid-enabled task-force"/>
    <n v="3700"/>
    <n v="4247"/>
    <n v="1.1478378378378378"/>
    <x v="1"/>
    <n v="92"/>
    <s v="US"/>
    <s v="USD"/>
    <n v="1278565200"/>
    <x v="46"/>
    <n v="1280552400"/>
    <d v="2010-07-31T05:00:00"/>
    <b v="0"/>
    <b v="0"/>
    <s v="music/rock"/>
    <m/>
    <x v="1"/>
    <x v="1"/>
  </r>
  <r>
    <n v="47"/>
    <s v="Bennett and Sons"/>
    <s v="Function-based multi-state software"/>
    <n v="1500"/>
    <n v="7129"/>
    <n v="4.7526666666666664"/>
    <x v="1"/>
    <n v="149"/>
    <s v="US"/>
    <s v="USD"/>
    <n v="1396069200"/>
    <x v="47"/>
    <n v="1398661200"/>
    <d v="2014-04-28T05:00:00"/>
    <b v="0"/>
    <b v="0"/>
    <s v="theater/plays"/>
    <m/>
    <x v="3"/>
    <x v="3"/>
  </r>
  <r>
    <n v="48"/>
    <s v="Lamb Inc"/>
    <s v="Optimized leadingedge concept"/>
    <n v="33300"/>
    <n v="128862"/>
    <n v="3.86972972972973"/>
    <x v="1"/>
    <n v="2431"/>
    <s v="US"/>
    <s v="USD"/>
    <n v="1435208400"/>
    <x v="48"/>
    <n v="1436245200"/>
    <d v="2015-07-07T05:00:00"/>
    <b v="0"/>
    <b v="0"/>
    <s v="theater/plays"/>
    <m/>
    <x v="3"/>
    <x v="3"/>
  </r>
  <r>
    <n v="49"/>
    <s v="Casey-Kelly"/>
    <s v="Sharable holistic interface"/>
    <n v="7200"/>
    <n v="13653"/>
    <n v="1.89625"/>
    <x v="1"/>
    <n v="303"/>
    <s v="US"/>
    <s v="USD"/>
    <n v="1571547600"/>
    <x v="49"/>
    <n v="1575439200"/>
    <d v="2019-12-04T06:00:00"/>
    <b v="0"/>
    <b v="0"/>
    <s v="music/rock"/>
    <m/>
    <x v="1"/>
    <x v="1"/>
  </r>
  <r>
    <n v="50"/>
    <s v="Jones, Taylor and Moore"/>
    <s v="Down-sized system-worthy secured line"/>
    <n v="100"/>
    <n v="2"/>
    <n v="0.02"/>
    <x v="0"/>
    <n v="1"/>
    <s v="IT"/>
    <s v="EUR"/>
    <n v="1375333200"/>
    <x v="50"/>
    <n v="1377752400"/>
    <d v="2013-08-29T05:00:00"/>
    <b v="0"/>
    <b v="0"/>
    <s v="music/metal"/>
    <m/>
    <x v="1"/>
    <x v="16"/>
  </r>
  <r>
    <n v="51"/>
    <s v="Bradshaw, Gill and Donovan"/>
    <s v="Inverse secondary infrastructure"/>
    <n v="158100"/>
    <n v="145243"/>
    <n v="0.91867805186590767"/>
    <x v="0"/>
    <n v="1467"/>
    <s v="GB"/>
    <s v="GBP"/>
    <n v="1332824400"/>
    <x v="51"/>
    <n v="1334206800"/>
    <d v="2012-04-12T05:00:00"/>
    <b v="0"/>
    <b v="1"/>
    <s v="technology/wearables"/>
    <m/>
    <x v="2"/>
    <x v="8"/>
  </r>
  <r>
    <n v="52"/>
    <s v="Hernandez, Rodriguez and Clark"/>
    <s v="Organic foreground leverage"/>
    <n v="7200"/>
    <n v="2459"/>
    <n v="0.34152777777777776"/>
    <x v="0"/>
    <n v="75"/>
    <s v="US"/>
    <s v="USD"/>
    <n v="1284526800"/>
    <x v="52"/>
    <n v="1284872400"/>
    <d v="2010-09-19T05:00:00"/>
    <b v="0"/>
    <b v="0"/>
    <s v="theater/plays"/>
    <m/>
    <x v="3"/>
    <x v="3"/>
  </r>
  <r>
    <n v="53"/>
    <s v="Smith-Jones"/>
    <s v="Reverse-engineered static concept"/>
    <n v="8800"/>
    <n v="12356"/>
    <n v="1.4040909090909091"/>
    <x v="1"/>
    <n v="209"/>
    <s v="US"/>
    <s v="USD"/>
    <n v="1400562000"/>
    <x v="53"/>
    <n v="1403931600"/>
    <d v="2014-06-28T05:00:00"/>
    <b v="0"/>
    <b v="0"/>
    <s v="film &amp; video/drama"/>
    <m/>
    <x v="4"/>
    <x v="6"/>
  </r>
  <r>
    <n v="54"/>
    <s v="Roy PLC"/>
    <s v="Multi-channeled neutral customer loyalty"/>
    <n v="6000"/>
    <n v="5392"/>
    <n v="0.89866666666666661"/>
    <x v="0"/>
    <n v="120"/>
    <s v="US"/>
    <s v="USD"/>
    <n v="1520748000"/>
    <x v="54"/>
    <n v="1521262800"/>
    <d v="2018-03-17T05:00:00"/>
    <b v="0"/>
    <b v="0"/>
    <s v="technology/wearables"/>
    <m/>
    <x v="2"/>
    <x v="8"/>
  </r>
  <r>
    <n v="55"/>
    <s v="Wright, Brooks and Villarreal"/>
    <s v="Reverse-engineered bifurcated strategy"/>
    <n v="6600"/>
    <n v="11746"/>
    <n v="1.7796969696969698"/>
    <x v="1"/>
    <n v="131"/>
    <s v="US"/>
    <s v="USD"/>
    <n v="1532926800"/>
    <x v="55"/>
    <n v="1533358800"/>
    <d v="2018-08-04T05:00:00"/>
    <b v="0"/>
    <b v="0"/>
    <s v="music/jazz"/>
    <m/>
    <x v="1"/>
    <x v="17"/>
  </r>
  <r>
    <n v="56"/>
    <s v="Flores, Miller and Johnson"/>
    <s v="Horizontal context-sensitive knowledge user"/>
    <n v="8000"/>
    <n v="11493"/>
    <n v="1.436625"/>
    <x v="1"/>
    <n v="164"/>
    <s v="US"/>
    <s v="USD"/>
    <n v="1420869600"/>
    <x v="56"/>
    <n v="1421474400"/>
    <d v="2015-01-17T06:00:00"/>
    <b v="0"/>
    <b v="0"/>
    <s v="technology/wearables"/>
    <m/>
    <x v="2"/>
    <x v="8"/>
  </r>
  <r>
    <n v="57"/>
    <s v="Bridges, Freeman and Kim"/>
    <s v="Cross-group multi-state task-force"/>
    <n v="2900"/>
    <n v="6243"/>
    <n v="2.1527586206896552"/>
    <x v="1"/>
    <n v="201"/>
    <s v="US"/>
    <s v="USD"/>
    <n v="1504242000"/>
    <x v="57"/>
    <n v="1505278800"/>
    <d v="2017-09-13T05:00:00"/>
    <b v="0"/>
    <b v="0"/>
    <s v="games/video games"/>
    <m/>
    <x v="6"/>
    <x v="11"/>
  </r>
  <r>
    <n v="58"/>
    <s v="Anderson-Perez"/>
    <s v="Expanded 3rdgeneration strategy"/>
    <n v="2700"/>
    <n v="6132"/>
    <n v="2.2711111111111113"/>
    <x v="1"/>
    <n v="211"/>
    <s v="US"/>
    <s v="USD"/>
    <n v="1442811600"/>
    <x v="58"/>
    <n v="1443934800"/>
    <d v="2015-10-04T05:00:00"/>
    <b v="0"/>
    <b v="0"/>
    <s v="theater/plays"/>
    <m/>
    <x v="3"/>
    <x v="3"/>
  </r>
  <r>
    <n v="59"/>
    <s v="Wright, Fox and Marks"/>
    <s v="Assimilated real-time support"/>
    <n v="1400"/>
    <n v="3851"/>
    <n v="2.7507142857142859"/>
    <x v="1"/>
    <n v="128"/>
    <s v="US"/>
    <s v="USD"/>
    <n v="1497243600"/>
    <x v="59"/>
    <n v="1498539600"/>
    <d v="2017-06-27T05:00:00"/>
    <b v="0"/>
    <b v="1"/>
    <s v="theater/plays"/>
    <m/>
    <x v="3"/>
    <x v="3"/>
  </r>
  <r>
    <n v="60"/>
    <s v="Crawford-Peters"/>
    <s v="User-centric regional database"/>
    <n v="94200"/>
    <n v="135997"/>
    <n v="1.4437048832271762"/>
    <x v="1"/>
    <n v="1600"/>
    <s v="CA"/>
    <s v="CAD"/>
    <n v="1342501200"/>
    <x v="60"/>
    <n v="1342760400"/>
    <d v="2012-07-20T05:00:00"/>
    <b v="0"/>
    <b v="0"/>
    <s v="theater/plays"/>
    <m/>
    <x v="3"/>
    <x v="3"/>
  </r>
  <r>
    <n v="61"/>
    <s v="Romero-Hoffman"/>
    <s v="Open-source zero administration complexity"/>
    <n v="199200"/>
    <n v="184750"/>
    <n v="0.92745983935742971"/>
    <x v="0"/>
    <n v="2253"/>
    <s v="CA"/>
    <s v="CAD"/>
    <n v="1298268000"/>
    <x v="61"/>
    <n v="1301720400"/>
    <d v="2011-04-02T05:00:00"/>
    <b v="0"/>
    <b v="0"/>
    <s v="theater/plays"/>
    <m/>
    <x v="3"/>
    <x v="3"/>
  </r>
  <r>
    <n v="62"/>
    <s v="Sparks-West"/>
    <s v="Organized incremental standardization"/>
    <n v="2000"/>
    <n v="14452"/>
    <n v="7.226"/>
    <x v="1"/>
    <n v="249"/>
    <s v="US"/>
    <s v="USD"/>
    <n v="1433480400"/>
    <x v="62"/>
    <n v="1433566800"/>
    <d v="2015-06-06T05:00:00"/>
    <b v="0"/>
    <b v="0"/>
    <s v="technology/web"/>
    <m/>
    <x v="2"/>
    <x v="2"/>
  </r>
  <r>
    <n v="63"/>
    <s v="Baker, Morgan and Brown"/>
    <s v="Assimilated didactic open system"/>
    <n v="4700"/>
    <n v="557"/>
    <n v="0.11851063829787234"/>
    <x v="0"/>
    <n v="5"/>
    <s v="US"/>
    <s v="USD"/>
    <n v="1493355600"/>
    <x v="63"/>
    <n v="1493874000"/>
    <d v="2017-05-04T05:00:00"/>
    <b v="0"/>
    <b v="0"/>
    <s v="theater/plays"/>
    <m/>
    <x v="3"/>
    <x v="3"/>
  </r>
  <r>
    <n v="64"/>
    <s v="Mosley-Gilbert"/>
    <s v="Vision-oriented logistical intranet"/>
    <n v="2800"/>
    <n v="2734"/>
    <n v="0.97642857142857142"/>
    <x v="0"/>
    <n v="38"/>
    <s v="US"/>
    <s v="USD"/>
    <n v="1530507600"/>
    <x v="64"/>
    <n v="1531803600"/>
    <d v="2018-07-17T05:00:00"/>
    <b v="0"/>
    <b v="1"/>
    <s v="technology/web"/>
    <m/>
    <x v="2"/>
    <x v="2"/>
  </r>
  <r>
    <n v="65"/>
    <s v="Berry-Boyer"/>
    <s v="Mandatory incremental projection"/>
    <n v="6100"/>
    <n v="14405"/>
    <n v="2.3614754098360655"/>
    <x v="1"/>
    <n v="236"/>
    <s v="US"/>
    <s v="USD"/>
    <n v="1296108000"/>
    <x v="65"/>
    <n v="1296712800"/>
    <d v="2011-02-03T06:00:00"/>
    <b v="0"/>
    <b v="0"/>
    <s v="theater/plays"/>
    <m/>
    <x v="3"/>
    <x v="3"/>
  </r>
  <r>
    <n v="66"/>
    <s v="Sanders-Allen"/>
    <s v="Grass-roots needs-based encryption"/>
    <n v="2900"/>
    <n v="1307"/>
    <n v="0.45068965517241377"/>
    <x v="0"/>
    <n v="12"/>
    <s v="US"/>
    <s v="USD"/>
    <n v="1428469200"/>
    <x v="66"/>
    <n v="1428901200"/>
    <d v="2015-04-13T05:00:00"/>
    <b v="0"/>
    <b v="1"/>
    <s v="theater/plays"/>
    <m/>
    <x v="3"/>
    <x v="3"/>
  </r>
  <r>
    <n v="67"/>
    <s v="Lopez Inc"/>
    <s v="Team-oriented 6thgeneration middleware"/>
    <n v="72600"/>
    <n v="117892"/>
    <n v="1.6238567493112948"/>
    <x v="1"/>
    <n v="4065"/>
    <s v="GB"/>
    <s v="GBP"/>
    <n v="1264399200"/>
    <x v="67"/>
    <n v="1264831200"/>
    <d v="2010-01-30T06:00:00"/>
    <b v="0"/>
    <b v="1"/>
    <s v="technology/wearables"/>
    <m/>
    <x v="2"/>
    <x v="8"/>
  </r>
  <r>
    <n v="68"/>
    <s v="Moreno-Turner"/>
    <s v="Inverse multi-tasking installation"/>
    <n v="5700"/>
    <n v="14508"/>
    <n v="2.5452631578947367"/>
    <x v="1"/>
    <n v="246"/>
    <s v="IT"/>
    <s v="EUR"/>
    <n v="1501131600"/>
    <x v="68"/>
    <n v="1505192400"/>
    <d v="2017-09-12T05:00:00"/>
    <b v="0"/>
    <b v="1"/>
    <s v="theater/plays"/>
    <m/>
    <x v="3"/>
    <x v="3"/>
  </r>
  <r>
    <n v="69"/>
    <s v="Jones-Watson"/>
    <s v="Switchable disintermediate moderator"/>
    <n v="7900"/>
    <n v="1901"/>
    <n v="0.24063291139240506"/>
    <x v="3"/>
    <n v="17"/>
    <s v="US"/>
    <s v="USD"/>
    <n v="1292738400"/>
    <x v="69"/>
    <n v="1295676000"/>
    <d v="2011-01-22T06:00:00"/>
    <b v="0"/>
    <b v="0"/>
    <s v="theater/plays"/>
    <m/>
    <x v="3"/>
    <x v="3"/>
  </r>
  <r>
    <n v="70"/>
    <s v="Barker Inc"/>
    <s v="Re-engineered 24/7 task-force"/>
    <n v="128000"/>
    <n v="158389"/>
    <n v="1.2374140625000001"/>
    <x v="1"/>
    <n v="2475"/>
    <s v="IT"/>
    <s v="EUR"/>
    <n v="1288674000"/>
    <x v="70"/>
    <n v="1292911200"/>
    <d v="2010-12-21T06:00:00"/>
    <b v="0"/>
    <b v="1"/>
    <s v="theater/plays"/>
    <m/>
    <x v="3"/>
    <x v="3"/>
  </r>
  <r>
    <n v="71"/>
    <s v="Tate, Bass and House"/>
    <s v="Organic object-oriented budgetary management"/>
    <n v="6000"/>
    <n v="6484"/>
    <n v="1.0806666666666667"/>
    <x v="1"/>
    <n v="76"/>
    <s v="US"/>
    <s v="USD"/>
    <n v="1575093600"/>
    <x v="71"/>
    <n v="1575439200"/>
    <d v="2019-12-04T06:00:00"/>
    <b v="0"/>
    <b v="0"/>
    <s v="theater/plays"/>
    <m/>
    <x v="3"/>
    <x v="3"/>
  </r>
  <r>
    <n v="72"/>
    <s v="Hampton, Lewis and Ray"/>
    <s v="Seamless coherent parallelism"/>
    <n v="600"/>
    <n v="4022"/>
    <n v="6.7033333333333331"/>
    <x v="1"/>
    <n v="54"/>
    <s v="US"/>
    <s v="USD"/>
    <n v="1435726800"/>
    <x v="72"/>
    <n v="1438837200"/>
    <d v="2015-08-06T05:00:00"/>
    <b v="0"/>
    <b v="0"/>
    <s v="film &amp; video/animation"/>
    <m/>
    <x v="4"/>
    <x v="10"/>
  </r>
  <r>
    <n v="73"/>
    <s v="Collins-Goodman"/>
    <s v="Cross-platform even-keeled initiative"/>
    <n v="1400"/>
    <n v="9253"/>
    <n v="6.609285714285714"/>
    <x v="1"/>
    <n v="88"/>
    <s v="US"/>
    <s v="USD"/>
    <n v="1480226400"/>
    <x v="73"/>
    <n v="1480485600"/>
    <d v="2016-11-30T06:00:00"/>
    <b v="0"/>
    <b v="0"/>
    <s v="music/jazz"/>
    <m/>
    <x v="1"/>
    <x v="17"/>
  </r>
  <r>
    <n v="74"/>
    <s v="Davis-Michael"/>
    <s v="Progressive tertiary framework"/>
    <n v="3900"/>
    <n v="4776"/>
    <n v="1.2246153846153847"/>
    <x v="1"/>
    <n v="85"/>
    <s v="GB"/>
    <s v="GBP"/>
    <n v="1459054800"/>
    <x v="74"/>
    <n v="1459141200"/>
    <d v="2016-03-28T05:00:00"/>
    <b v="0"/>
    <b v="0"/>
    <s v="music/metal"/>
    <m/>
    <x v="1"/>
    <x v="16"/>
  </r>
  <r>
    <n v="75"/>
    <s v="White, Torres and Bishop"/>
    <s v="Multi-layered dynamic protocol"/>
    <n v="9700"/>
    <n v="14606"/>
    <n v="1.5057731958762886"/>
    <x v="1"/>
    <n v="170"/>
    <s v="US"/>
    <s v="USD"/>
    <n v="1531630800"/>
    <x v="75"/>
    <n v="1532322000"/>
    <d v="2018-07-23T05:00:00"/>
    <b v="0"/>
    <b v="0"/>
    <s v="photography/photography books"/>
    <m/>
    <x v="7"/>
    <x v="14"/>
  </r>
  <r>
    <n v="76"/>
    <s v="Martin, Conway and Larsen"/>
    <s v="Horizontal next generation function"/>
    <n v="122900"/>
    <n v="95993"/>
    <n v="0.78106590724165992"/>
    <x v="0"/>
    <n v="1684"/>
    <s v="US"/>
    <s v="USD"/>
    <n v="1421992800"/>
    <x v="76"/>
    <n v="1426222800"/>
    <d v="2015-03-13T05:00:00"/>
    <b v="1"/>
    <b v="1"/>
    <s v="theater/plays"/>
    <m/>
    <x v="3"/>
    <x v="3"/>
  </r>
  <r>
    <n v="77"/>
    <s v="Acevedo-Huffman"/>
    <s v="Pre-emptive impactful model"/>
    <n v="9500"/>
    <n v="4460"/>
    <n v="0.46947368421052632"/>
    <x v="0"/>
    <n v="56"/>
    <s v="US"/>
    <s v="USD"/>
    <n v="1285563600"/>
    <x v="77"/>
    <n v="1286773200"/>
    <d v="2010-10-11T05:00:00"/>
    <b v="0"/>
    <b v="1"/>
    <s v="film &amp; video/animation"/>
    <m/>
    <x v="4"/>
    <x v="10"/>
  </r>
  <r>
    <n v="78"/>
    <s v="Montgomery, Larson and Spencer"/>
    <s v="User-centric bifurcated knowledge user"/>
    <n v="4500"/>
    <n v="13536"/>
    <n v="3.008"/>
    <x v="1"/>
    <n v="330"/>
    <s v="US"/>
    <s v="USD"/>
    <n v="1523854800"/>
    <x v="78"/>
    <n v="1523941200"/>
    <d v="2018-04-17T05:00:00"/>
    <b v="0"/>
    <b v="0"/>
    <s v="publishing/translations"/>
    <m/>
    <x v="5"/>
    <x v="18"/>
  </r>
  <r>
    <n v="79"/>
    <s v="Soto LLC"/>
    <s v="Triple-buffered reciprocal project"/>
    <n v="57800"/>
    <n v="40228"/>
    <n v="0.6959861591695502"/>
    <x v="0"/>
    <n v="838"/>
    <s v="US"/>
    <s v="USD"/>
    <n v="1529125200"/>
    <x v="79"/>
    <n v="1529557200"/>
    <d v="2018-06-21T05:00:00"/>
    <b v="0"/>
    <b v="0"/>
    <s v="theater/plays"/>
    <m/>
    <x v="3"/>
    <x v="3"/>
  </r>
  <r>
    <n v="80"/>
    <s v="Sutton, Barrett and Tucker"/>
    <s v="Cross-platform needs-based approach"/>
    <n v="1100"/>
    <n v="7012"/>
    <n v="6.374545454545455"/>
    <x v="1"/>
    <n v="127"/>
    <s v="US"/>
    <s v="USD"/>
    <n v="1503982800"/>
    <x v="80"/>
    <n v="1506574800"/>
    <d v="2017-09-28T05:00:00"/>
    <b v="0"/>
    <b v="0"/>
    <s v="games/video games"/>
    <m/>
    <x v="6"/>
    <x v="11"/>
  </r>
  <r>
    <n v="81"/>
    <s v="Gomez, Bailey and Flores"/>
    <s v="User-friendly static contingency"/>
    <n v="16800"/>
    <n v="37857"/>
    <n v="2.253392857142857"/>
    <x v="1"/>
    <n v="411"/>
    <s v="US"/>
    <s v="USD"/>
    <n v="1511416800"/>
    <x v="81"/>
    <n v="1513576800"/>
    <d v="2017-12-18T06:00:00"/>
    <b v="0"/>
    <b v="0"/>
    <s v="music/rock"/>
    <m/>
    <x v="1"/>
    <x v="1"/>
  </r>
  <r>
    <n v="82"/>
    <s v="Porter-George"/>
    <s v="Reactive content-based framework"/>
    <n v="1000"/>
    <n v="14973"/>
    <n v="14.973000000000001"/>
    <x v="1"/>
    <n v="180"/>
    <s v="GB"/>
    <s v="GBP"/>
    <n v="1547704800"/>
    <x v="82"/>
    <n v="1548309600"/>
    <d v="2019-01-24T06:00:00"/>
    <b v="0"/>
    <b v="1"/>
    <s v="games/video games"/>
    <m/>
    <x v="6"/>
    <x v="11"/>
  </r>
  <r>
    <n v="83"/>
    <s v="Fitzgerald PLC"/>
    <s v="Realigned user-facing concept"/>
    <n v="106400"/>
    <n v="39996"/>
    <n v="0.37590225563909774"/>
    <x v="0"/>
    <n v="1000"/>
    <s v="US"/>
    <s v="USD"/>
    <n v="1469682000"/>
    <x v="83"/>
    <n v="1471582800"/>
    <d v="2016-08-19T05:00:00"/>
    <b v="0"/>
    <b v="0"/>
    <s v="music/electric music"/>
    <m/>
    <x v="1"/>
    <x v="5"/>
  </r>
  <r>
    <n v="84"/>
    <s v="Cisneros-Burton"/>
    <s v="Public-key zero tolerance orchestration"/>
    <n v="31400"/>
    <n v="41564"/>
    <n v="1.3236942675159236"/>
    <x v="1"/>
    <n v="374"/>
    <s v="US"/>
    <s v="USD"/>
    <n v="1343451600"/>
    <x v="84"/>
    <n v="1344315600"/>
    <d v="2012-08-07T05:00:00"/>
    <b v="0"/>
    <b v="0"/>
    <s v="technology/wearables"/>
    <m/>
    <x v="2"/>
    <x v="8"/>
  </r>
  <r>
    <n v="85"/>
    <s v="Hill, Lawson and Wilkinson"/>
    <s v="Multi-tiered eco-centric architecture"/>
    <n v="4900"/>
    <n v="6430"/>
    <n v="1.3122448979591836"/>
    <x v="1"/>
    <n v="71"/>
    <s v="AU"/>
    <s v="AUD"/>
    <n v="1315717200"/>
    <x v="85"/>
    <n v="1316408400"/>
    <d v="2011-09-19T05:00:00"/>
    <b v="0"/>
    <b v="0"/>
    <s v="music/indie rock"/>
    <m/>
    <x v="1"/>
    <x v="7"/>
  </r>
  <r>
    <n v="86"/>
    <s v="Davis-Smith"/>
    <s v="Organic motivating firmware"/>
    <n v="7400"/>
    <n v="12405"/>
    <n v="1.6763513513513513"/>
    <x v="1"/>
    <n v="203"/>
    <s v="US"/>
    <s v="USD"/>
    <n v="1430715600"/>
    <x v="86"/>
    <n v="1431838800"/>
    <d v="2015-05-17T05:00:00"/>
    <b v="1"/>
    <b v="0"/>
    <s v="theater/plays"/>
    <m/>
    <x v="3"/>
    <x v="3"/>
  </r>
  <r>
    <n v="87"/>
    <s v="Farrell and Sons"/>
    <s v="Synergized 4thgeneration conglomeration"/>
    <n v="198500"/>
    <n v="123040"/>
    <n v="0.6198488664987406"/>
    <x v="0"/>
    <n v="1482"/>
    <s v="AU"/>
    <s v="AUD"/>
    <n v="1299564000"/>
    <x v="87"/>
    <n v="1300510800"/>
    <d v="2011-03-19T05:00:00"/>
    <b v="0"/>
    <b v="1"/>
    <s v="music/rock"/>
    <m/>
    <x v="1"/>
    <x v="1"/>
  </r>
  <r>
    <n v="88"/>
    <s v="Clark Group"/>
    <s v="Grass-roots fault-tolerant policy"/>
    <n v="4800"/>
    <n v="12516"/>
    <n v="2.6074999999999999"/>
    <x v="1"/>
    <n v="113"/>
    <s v="US"/>
    <s v="USD"/>
    <n v="1429160400"/>
    <x v="88"/>
    <n v="1431061200"/>
    <d v="2015-05-08T05:00:00"/>
    <b v="0"/>
    <b v="0"/>
    <s v="publishing/translations"/>
    <m/>
    <x v="5"/>
    <x v="18"/>
  </r>
  <r>
    <n v="89"/>
    <s v="White, Singleton and Zimmerman"/>
    <s v="Monitored scalable knowledgebase"/>
    <n v="3400"/>
    <n v="8588"/>
    <n v="2.5258823529411765"/>
    <x v="1"/>
    <n v="96"/>
    <s v="US"/>
    <s v="USD"/>
    <n v="1271307600"/>
    <x v="89"/>
    <n v="1271480400"/>
    <d v="2010-04-17T05:00:00"/>
    <b v="0"/>
    <b v="0"/>
    <s v="theater/plays"/>
    <m/>
    <x v="3"/>
    <x v="3"/>
  </r>
  <r>
    <n v="90"/>
    <s v="Kramer Group"/>
    <s v="Synergistic explicit parallelism"/>
    <n v="7800"/>
    <n v="6132"/>
    <n v="0.7861538461538462"/>
    <x v="0"/>
    <n v="106"/>
    <s v="US"/>
    <s v="USD"/>
    <n v="1456380000"/>
    <x v="90"/>
    <n v="1456380000"/>
    <d v="2016-02-25T06:00:00"/>
    <b v="0"/>
    <b v="1"/>
    <s v="theater/plays"/>
    <m/>
    <x v="3"/>
    <x v="3"/>
  </r>
  <r>
    <n v="91"/>
    <s v="Frazier, Patrick and Smith"/>
    <s v="Enhanced systemic analyzer"/>
    <n v="154300"/>
    <n v="74688"/>
    <n v="0.48404406999351912"/>
    <x v="0"/>
    <n v="679"/>
    <s v="IT"/>
    <s v="EUR"/>
    <n v="1470459600"/>
    <x v="91"/>
    <n v="1472878800"/>
    <d v="2016-09-03T05:00:00"/>
    <b v="0"/>
    <b v="0"/>
    <s v="publishing/translations"/>
    <m/>
    <x v="5"/>
    <x v="18"/>
  </r>
  <r>
    <n v="92"/>
    <s v="Santos, Bell and Lloyd"/>
    <s v="Object-based analyzing knowledge user"/>
    <n v="20000"/>
    <n v="51775"/>
    <n v="2.5887500000000001"/>
    <x v="1"/>
    <n v="498"/>
    <s v="CH"/>
    <s v="CHF"/>
    <n v="1277269200"/>
    <x v="92"/>
    <n v="1277355600"/>
    <d v="2010-06-24T05:00:00"/>
    <b v="0"/>
    <b v="1"/>
    <s v="games/video games"/>
    <m/>
    <x v="6"/>
    <x v="11"/>
  </r>
  <r>
    <n v="93"/>
    <s v="Hall and Sons"/>
    <s v="Pre-emptive radical architecture"/>
    <n v="108800"/>
    <n v="65877"/>
    <n v="0.60548713235294116"/>
    <x v="3"/>
    <n v="610"/>
    <s v="US"/>
    <s v="USD"/>
    <n v="1350709200"/>
    <x v="93"/>
    <n v="1351054800"/>
    <d v="2012-10-24T05:00:00"/>
    <b v="0"/>
    <b v="1"/>
    <s v="theater/plays"/>
    <m/>
    <x v="3"/>
    <x v="3"/>
  </r>
  <r>
    <n v="94"/>
    <s v="Hanson Inc"/>
    <s v="Grass-roots web-enabled contingency"/>
    <n v="2900"/>
    <n v="8807"/>
    <n v="3.036896551724138"/>
    <x v="1"/>
    <n v="180"/>
    <s v="GB"/>
    <s v="GBP"/>
    <n v="1554613200"/>
    <x v="94"/>
    <n v="1555563600"/>
    <d v="2019-04-18T05:00:00"/>
    <b v="0"/>
    <b v="0"/>
    <s v="technology/web"/>
    <m/>
    <x v="2"/>
    <x v="2"/>
  </r>
  <r>
    <n v="95"/>
    <s v="Sanchez LLC"/>
    <s v="Stand-alone system-worthy standardization"/>
    <n v="900"/>
    <n v="1017"/>
    <n v="1.1299999999999999"/>
    <x v="1"/>
    <n v="27"/>
    <s v="US"/>
    <s v="USD"/>
    <n v="1571029200"/>
    <x v="95"/>
    <n v="1571634000"/>
    <d v="2019-10-21T05:00:00"/>
    <b v="0"/>
    <b v="0"/>
    <s v="film &amp; video/documentary"/>
    <m/>
    <x v="4"/>
    <x v="4"/>
  </r>
  <r>
    <n v="96"/>
    <s v="Howard Ltd"/>
    <s v="Down-sized systematic policy"/>
    <n v="69700"/>
    <n v="151513"/>
    <n v="2.1737876614060259"/>
    <x v="1"/>
    <n v="2331"/>
    <s v="US"/>
    <s v="USD"/>
    <n v="1299736800"/>
    <x v="96"/>
    <n v="1300856400"/>
    <d v="2011-03-23T05:00:00"/>
    <b v="0"/>
    <b v="0"/>
    <s v="theater/plays"/>
    <m/>
    <x v="3"/>
    <x v="3"/>
  </r>
  <r>
    <n v="97"/>
    <s v="Stewart LLC"/>
    <s v="Cloned bi-directional architecture"/>
    <n v="1300"/>
    <n v="12047"/>
    <n v="9.2669230769230762"/>
    <x v="1"/>
    <n v="113"/>
    <s v="US"/>
    <s v="USD"/>
    <n v="1435208400"/>
    <x v="48"/>
    <n v="1439874000"/>
    <d v="2015-08-18T05:00:00"/>
    <b v="0"/>
    <b v="0"/>
    <s v="food/food trucks"/>
    <m/>
    <x v="0"/>
    <x v="0"/>
  </r>
  <r>
    <n v="98"/>
    <s v="Arias, Allen and Miller"/>
    <s v="Seamless transitional portal"/>
    <n v="97800"/>
    <n v="32951"/>
    <n v="0.33692229038854804"/>
    <x v="0"/>
    <n v="1220"/>
    <s v="AU"/>
    <s v="AUD"/>
    <n v="1437973200"/>
    <x v="97"/>
    <n v="1438318800"/>
    <d v="2015-07-31T05:00:00"/>
    <b v="0"/>
    <b v="0"/>
    <s v="games/video games"/>
    <m/>
    <x v="6"/>
    <x v="11"/>
  </r>
  <r>
    <n v="99"/>
    <s v="Baker-Morris"/>
    <s v="Fully-configurable motivating approach"/>
    <n v="7600"/>
    <n v="14951"/>
    <n v="1.9672368421052631"/>
    <x v="1"/>
    <n v="164"/>
    <s v="US"/>
    <s v="USD"/>
    <n v="1416895200"/>
    <x v="98"/>
    <n v="1419400800"/>
    <d v="2014-12-24T06:00:00"/>
    <b v="0"/>
    <b v="0"/>
    <s v="theater/plays"/>
    <m/>
    <x v="3"/>
    <x v="3"/>
  </r>
  <r>
    <n v="100"/>
    <s v="Tucker, Fox and Green"/>
    <s v="Upgradable fault-tolerant approach"/>
    <n v="100"/>
    <n v="1"/>
    <n v="0.01"/>
    <x v="0"/>
    <n v="1"/>
    <s v="US"/>
    <s v="USD"/>
    <n v="1319000400"/>
    <x v="99"/>
    <n v="1320555600"/>
    <d v="2011-11-06T05:00:00"/>
    <b v="0"/>
    <b v="0"/>
    <s v="theater/plays"/>
    <m/>
    <x v="3"/>
    <x v="3"/>
  </r>
  <r>
    <n v="101"/>
    <s v="Douglas LLC"/>
    <s v="Reduced heuristic moratorium"/>
    <n v="900"/>
    <n v="9193"/>
    <n v="10.214444444444444"/>
    <x v="1"/>
    <n v="164"/>
    <s v="US"/>
    <s v="USD"/>
    <n v="1424498400"/>
    <x v="100"/>
    <n v="1425103200"/>
    <d v="2015-02-28T06:00:00"/>
    <b v="0"/>
    <b v="1"/>
    <s v="music/electric music"/>
    <m/>
    <x v="1"/>
    <x v="5"/>
  </r>
  <r>
    <n v="102"/>
    <s v="Garcia Inc"/>
    <s v="Front-line web-enabled model"/>
    <n v="3700"/>
    <n v="10422"/>
    <n v="2.8167567567567566"/>
    <x v="1"/>
    <n v="336"/>
    <s v="US"/>
    <s v="USD"/>
    <n v="1526274000"/>
    <x v="101"/>
    <n v="1526878800"/>
    <d v="2018-05-21T05:00:00"/>
    <b v="0"/>
    <b v="1"/>
    <s v="technology/wearables"/>
    <m/>
    <x v="2"/>
    <x v="8"/>
  </r>
  <r>
    <n v="103"/>
    <s v="Frye, Hunt and Powell"/>
    <s v="Polarized incremental emulation"/>
    <n v="10000"/>
    <n v="2461"/>
    <n v="0.24610000000000001"/>
    <x v="0"/>
    <n v="37"/>
    <s v="IT"/>
    <s v="EUR"/>
    <n v="1287896400"/>
    <x v="102"/>
    <n v="1288674000"/>
    <d v="2010-11-02T05:00:00"/>
    <b v="0"/>
    <b v="0"/>
    <s v="music/electric music"/>
    <m/>
    <x v="1"/>
    <x v="5"/>
  </r>
  <r>
    <n v="104"/>
    <s v="Smith, Wells and Nguyen"/>
    <s v="Self-enabling grid-enabled initiative"/>
    <n v="119200"/>
    <n v="170623"/>
    <n v="1.4314010067114094"/>
    <x v="1"/>
    <n v="1917"/>
    <s v="US"/>
    <s v="USD"/>
    <n v="1495515600"/>
    <x v="103"/>
    <n v="1495602000"/>
    <d v="2017-05-24T05:00:00"/>
    <b v="0"/>
    <b v="0"/>
    <s v="music/indie rock"/>
    <m/>
    <x v="1"/>
    <x v="7"/>
  </r>
  <r>
    <n v="105"/>
    <s v="Charles-Johnson"/>
    <s v="Total fresh-thinking system engine"/>
    <n v="6800"/>
    <n v="9829"/>
    <n v="1.4454411764705883"/>
    <x v="1"/>
    <n v="95"/>
    <s v="US"/>
    <s v="USD"/>
    <n v="1364878800"/>
    <x v="104"/>
    <n v="1366434000"/>
    <d v="2013-04-20T05:00:00"/>
    <b v="0"/>
    <b v="0"/>
    <s v="technology/web"/>
    <m/>
    <x v="2"/>
    <x v="2"/>
  </r>
  <r>
    <n v="106"/>
    <s v="Brandt, Carter and Wood"/>
    <s v="Ameliorated clear-thinking circuit"/>
    <n v="3900"/>
    <n v="14006"/>
    <n v="3.5912820512820511"/>
    <x v="1"/>
    <n v="147"/>
    <s v="US"/>
    <s v="USD"/>
    <n v="1567918800"/>
    <x v="105"/>
    <n v="1568350800"/>
    <d v="2019-09-13T05:00:00"/>
    <b v="0"/>
    <b v="0"/>
    <s v="theater/plays"/>
    <m/>
    <x v="3"/>
    <x v="3"/>
  </r>
  <r>
    <n v="107"/>
    <s v="Tucker, Schmidt and Reid"/>
    <s v="Multi-layered encompassing installation"/>
    <n v="3500"/>
    <n v="6527"/>
    <n v="1.8648571428571428"/>
    <x v="1"/>
    <n v="86"/>
    <s v="US"/>
    <s v="USD"/>
    <n v="1524459600"/>
    <x v="106"/>
    <n v="1525928400"/>
    <d v="2018-05-10T05:00:00"/>
    <b v="0"/>
    <b v="1"/>
    <s v="theater/plays"/>
    <m/>
    <x v="3"/>
    <x v="3"/>
  </r>
  <r>
    <n v="108"/>
    <s v="Decker Inc"/>
    <s v="Universal encompassing implementation"/>
    <n v="1500"/>
    <n v="8929"/>
    <n v="5.9526666666666666"/>
    <x v="1"/>
    <n v="83"/>
    <s v="US"/>
    <s v="USD"/>
    <n v="1333688400"/>
    <x v="107"/>
    <n v="1336885200"/>
    <d v="2012-05-13T05:00:00"/>
    <b v="0"/>
    <b v="0"/>
    <s v="film &amp; video/documentary"/>
    <m/>
    <x v="4"/>
    <x v="4"/>
  </r>
  <r>
    <n v="109"/>
    <s v="Romero and Sons"/>
    <s v="Object-based client-server application"/>
    <n v="5200"/>
    <n v="3079"/>
    <n v="0.5921153846153846"/>
    <x v="0"/>
    <n v="60"/>
    <s v="US"/>
    <s v="USD"/>
    <n v="1389506400"/>
    <x v="108"/>
    <n v="1389679200"/>
    <d v="2014-01-14T06:00:00"/>
    <b v="0"/>
    <b v="0"/>
    <s v="film &amp; video/television"/>
    <m/>
    <x v="4"/>
    <x v="19"/>
  </r>
  <r>
    <n v="110"/>
    <s v="Castillo-Carey"/>
    <s v="Cross-platform solution-oriented process improvement"/>
    <n v="142400"/>
    <n v="21307"/>
    <n v="0.14962780898876404"/>
    <x v="0"/>
    <n v="296"/>
    <s v="US"/>
    <s v="USD"/>
    <n v="1536642000"/>
    <x v="109"/>
    <n v="1538283600"/>
    <d v="2018-09-30T05:00:00"/>
    <b v="0"/>
    <b v="0"/>
    <s v="food/food trucks"/>
    <m/>
    <x v="0"/>
    <x v="0"/>
  </r>
  <r>
    <n v="111"/>
    <s v="Hart-Briggs"/>
    <s v="Re-engineered user-facing approach"/>
    <n v="61400"/>
    <n v="73653"/>
    <n v="1.1995602605863191"/>
    <x v="1"/>
    <n v="676"/>
    <s v="US"/>
    <s v="USD"/>
    <n v="1348290000"/>
    <x v="110"/>
    <n v="1348808400"/>
    <d v="2012-09-28T05:00:00"/>
    <b v="0"/>
    <b v="0"/>
    <s v="publishing/radio &amp; podcasts"/>
    <m/>
    <x v="5"/>
    <x v="15"/>
  </r>
  <r>
    <n v="112"/>
    <s v="Jones-Meyer"/>
    <s v="Re-engineered client-driven hub"/>
    <n v="4700"/>
    <n v="12635"/>
    <n v="2.6882978723404256"/>
    <x v="1"/>
    <n v="361"/>
    <s v="AU"/>
    <s v="AUD"/>
    <n v="1408856400"/>
    <x v="111"/>
    <n v="1410152400"/>
    <d v="2014-09-08T05:00:00"/>
    <b v="0"/>
    <b v="0"/>
    <s v="technology/web"/>
    <m/>
    <x v="2"/>
    <x v="2"/>
  </r>
  <r>
    <n v="113"/>
    <s v="Wright, Hartman and Yu"/>
    <s v="User-friendly tertiary array"/>
    <n v="3300"/>
    <n v="12437"/>
    <n v="3.7687878787878786"/>
    <x v="1"/>
    <n v="131"/>
    <s v="US"/>
    <s v="USD"/>
    <n v="1505192400"/>
    <x v="112"/>
    <n v="1505797200"/>
    <d v="2017-09-19T05:00:00"/>
    <b v="0"/>
    <b v="0"/>
    <s v="food/food trucks"/>
    <m/>
    <x v="0"/>
    <x v="0"/>
  </r>
  <r>
    <n v="114"/>
    <s v="Harper-Davis"/>
    <s v="Robust heuristic encoding"/>
    <n v="1900"/>
    <n v="13816"/>
    <n v="7.2715789473684209"/>
    <x v="1"/>
    <n v="126"/>
    <s v="US"/>
    <s v="USD"/>
    <n v="1554786000"/>
    <x v="113"/>
    <n v="1554872400"/>
    <d v="2019-04-10T05:00:00"/>
    <b v="0"/>
    <b v="1"/>
    <s v="technology/wearables"/>
    <m/>
    <x v="2"/>
    <x v="8"/>
  </r>
  <r>
    <n v="115"/>
    <s v="Barrett PLC"/>
    <s v="Team-oriented clear-thinking capacity"/>
    <n v="166700"/>
    <n v="145382"/>
    <n v="0.87211757648470301"/>
    <x v="0"/>
    <n v="3304"/>
    <s v="IT"/>
    <s v="EUR"/>
    <n v="1510898400"/>
    <x v="114"/>
    <n v="1513922400"/>
    <d v="2017-12-22T06:00:00"/>
    <b v="0"/>
    <b v="0"/>
    <s v="publishing/fiction"/>
    <m/>
    <x v="5"/>
    <x v="13"/>
  </r>
  <r>
    <n v="116"/>
    <s v="David-Clark"/>
    <s v="De-engineered motivating standardization"/>
    <n v="7200"/>
    <n v="6336"/>
    <n v="0.88"/>
    <x v="0"/>
    <n v="73"/>
    <s v="US"/>
    <s v="USD"/>
    <n v="1442552400"/>
    <x v="115"/>
    <n v="1442638800"/>
    <d v="2015-09-19T05:00:00"/>
    <b v="0"/>
    <b v="0"/>
    <s v="theater/plays"/>
    <m/>
    <x v="3"/>
    <x v="3"/>
  </r>
  <r>
    <n v="117"/>
    <s v="Chaney-Dennis"/>
    <s v="Business-focused 24hour groupware"/>
    <n v="4900"/>
    <n v="8523"/>
    <n v="1.7393877551020409"/>
    <x v="1"/>
    <n v="275"/>
    <s v="US"/>
    <s v="USD"/>
    <n v="1316667600"/>
    <x v="116"/>
    <n v="1317186000"/>
    <d v="2011-09-28T05:00:00"/>
    <b v="0"/>
    <b v="0"/>
    <s v="film &amp; video/television"/>
    <m/>
    <x v="4"/>
    <x v="19"/>
  </r>
  <r>
    <n v="118"/>
    <s v="Robinson, Lopez and Christensen"/>
    <s v="Organic next generation protocol"/>
    <n v="5400"/>
    <n v="6351"/>
    <n v="1.1761111111111111"/>
    <x v="1"/>
    <n v="67"/>
    <s v="US"/>
    <s v="USD"/>
    <n v="1390716000"/>
    <x v="117"/>
    <n v="1391234400"/>
    <d v="2014-02-01T06:00:00"/>
    <b v="0"/>
    <b v="0"/>
    <s v="photography/photography books"/>
    <m/>
    <x v="7"/>
    <x v="14"/>
  </r>
  <r>
    <n v="119"/>
    <s v="Clark and Sons"/>
    <s v="Reverse-engineered full-range Internet solution"/>
    <n v="5000"/>
    <n v="10748"/>
    <n v="2.1496"/>
    <x v="1"/>
    <n v="154"/>
    <s v="US"/>
    <s v="USD"/>
    <n v="1402894800"/>
    <x v="118"/>
    <n v="1404363600"/>
    <d v="2014-07-03T05:00:00"/>
    <b v="0"/>
    <b v="1"/>
    <s v="film &amp; video/documentary"/>
    <m/>
    <x v="4"/>
    <x v="4"/>
  </r>
  <r>
    <n v="120"/>
    <s v="Vega Group"/>
    <s v="Synchronized regional synergy"/>
    <n v="75100"/>
    <n v="112272"/>
    <n v="1.4949667110519307"/>
    <x v="1"/>
    <n v="1782"/>
    <s v="US"/>
    <s v="USD"/>
    <n v="1429246800"/>
    <x v="119"/>
    <n v="1429592400"/>
    <d v="2015-04-21T05:00:00"/>
    <b v="0"/>
    <b v="1"/>
    <s v="games/mobile games"/>
    <m/>
    <x v="6"/>
    <x v="20"/>
  </r>
  <r>
    <n v="121"/>
    <s v="Brown-Brown"/>
    <s v="Multi-lateral homogeneous success"/>
    <n v="45300"/>
    <n v="99361"/>
    <n v="2.1933995584988963"/>
    <x v="1"/>
    <n v="903"/>
    <s v="US"/>
    <s v="USD"/>
    <n v="1412485200"/>
    <x v="33"/>
    <n v="1413608400"/>
    <d v="2014-10-18T05:00:00"/>
    <b v="0"/>
    <b v="0"/>
    <s v="games/video games"/>
    <m/>
    <x v="6"/>
    <x v="11"/>
  </r>
  <r>
    <n v="122"/>
    <s v="Taylor PLC"/>
    <s v="Seamless zero-defect solution"/>
    <n v="136800"/>
    <n v="88055"/>
    <n v="0.64367690058479532"/>
    <x v="0"/>
    <n v="3387"/>
    <s v="US"/>
    <s v="USD"/>
    <n v="1417068000"/>
    <x v="120"/>
    <n v="1419400800"/>
    <d v="2014-12-24T06:00:00"/>
    <b v="0"/>
    <b v="0"/>
    <s v="publishing/fiction"/>
    <m/>
    <x v="5"/>
    <x v="13"/>
  </r>
  <r>
    <n v="123"/>
    <s v="Edwards-Lewis"/>
    <s v="Enhanced scalable concept"/>
    <n v="177700"/>
    <n v="33092"/>
    <n v="0.18622397298818233"/>
    <x v="0"/>
    <n v="662"/>
    <s v="CA"/>
    <s v="CAD"/>
    <n v="1448344800"/>
    <x v="121"/>
    <n v="1448604000"/>
    <d v="2015-11-27T06:00:00"/>
    <b v="1"/>
    <b v="0"/>
    <s v="theater/plays"/>
    <m/>
    <x v="3"/>
    <x v="3"/>
  </r>
  <r>
    <n v="124"/>
    <s v="Stanton, Neal and Rodriguez"/>
    <s v="Polarized uniform software"/>
    <n v="2600"/>
    <n v="9562"/>
    <n v="3.6776923076923076"/>
    <x v="1"/>
    <n v="94"/>
    <s v="IT"/>
    <s v="EUR"/>
    <n v="1557723600"/>
    <x v="122"/>
    <n v="1562302800"/>
    <d v="2019-07-05T05:00:00"/>
    <b v="0"/>
    <b v="0"/>
    <s v="photography/photography books"/>
    <m/>
    <x v="7"/>
    <x v="14"/>
  </r>
  <r>
    <n v="125"/>
    <s v="Pratt LLC"/>
    <s v="Stand-alone web-enabled moderator"/>
    <n v="5300"/>
    <n v="8475"/>
    <n v="1.5990566037735849"/>
    <x v="1"/>
    <n v="180"/>
    <s v="US"/>
    <s v="USD"/>
    <n v="1537333200"/>
    <x v="123"/>
    <n v="1537678800"/>
    <d v="2018-09-23T05:00:00"/>
    <b v="0"/>
    <b v="0"/>
    <s v="theater/plays"/>
    <m/>
    <x v="3"/>
    <x v="3"/>
  </r>
  <r>
    <n v="126"/>
    <s v="Gross PLC"/>
    <s v="Proactive methodical benchmark"/>
    <n v="180200"/>
    <n v="69617"/>
    <n v="0.38633185349611543"/>
    <x v="0"/>
    <n v="774"/>
    <s v="US"/>
    <s v="USD"/>
    <n v="1471150800"/>
    <x v="124"/>
    <n v="1473570000"/>
    <d v="2016-09-11T05:00:00"/>
    <b v="0"/>
    <b v="1"/>
    <s v="theater/plays"/>
    <m/>
    <x v="3"/>
    <x v="3"/>
  </r>
  <r>
    <n v="127"/>
    <s v="Martinez, Gomez and Dalton"/>
    <s v="Team-oriented 6thgeneration matrix"/>
    <n v="103200"/>
    <n v="53067"/>
    <n v="0.51421511627906979"/>
    <x v="0"/>
    <n v="672"/>
    <s v="CA"/>
    <s v="CAD"/>
    <n v="1273640400"/>
    <x v="125"/>
    <n v="1273899600"/>
    <d v="2010-05-15T05:00:00"/>
    <b v="0"/>
    <b v="0"/>
    <s v="theater/plays"/>
    <m/>
    <x v="3"/>
    <x v="3"/>
  </r>
  <r>
    <n v="128"/>
    <s v="Allen-Curtis"/>
    <s v="Phased human-resource core"/>
    <n v="70600"/>
    <n v="42596"/>
    <n v="0.60334277620396604"/>
    <x v="3"/>
    <n v="532"/>
    <s v="US"/>
    <s v="USD"/>
    <n v="1282885200"/>
    <x v="126"/>
    <n v="1284008400"/>
    <d v="2010-09-09T05:00:00"/>
    <b v="0"/>
    <b v="0"/>
    <s v="music/rock"/>
    <m/>
    <x v="1"/>
    <x v="1"/>
  </r>
  <r>
    <n v="129"/>
    <s v="Morgan-Martinez"/>
    <s v="Mandatory tertiary implementation"/>
    <n v="148500"/>
    <n v="4756"/>
    <n v="3.2026936026936029E-2"/>
    <x v="3"/>
    <n v="55"/>
    <s v="AU"/>
    <s v="AUD"/>
    <n v="1422943200"/>
    <x v="127"/>
    <n v="1425103200"/>
    <d v="2015-02-28T06:00:00"/>
    <b v="0"/>
    <b v="0"/>
    <s v="food/food trucks"/>
    <m/>
    <x v="0"/>
    <x v="0"/>
  </r>
  <r>
    <n v="130"/>
    <s v="Luna, Anderson and Fox"/>
    <s v="Secured directional encryption"/>
    <n v="9600"/>
    <n v="14925"/>
    <n v="1.5546875"/>
    <x v="1"/>
    <n v="533"/>
    <s v="DK"/>
    <s v="DKK"/>
    <n v="1319605200"/>
    <x v="128"/>
    <n v="1320991200"/>
    <d v="2011-11-11T06:00:00"/>
    <b v="0"/>
    <b v="0"/>
    <s v="film &amp; video/drama"/>
    <m/>
    <x v="4"/>
    <x v="6"/>
  </r>
  <r>
    <n v="131"/>
    <s v="Fleming, Zhang and Henderson"/>
    <s v="Distributed 5thgeneration implementation"/>
    <n v="164700"/>
    <n v="166116"/>
    <n v="1.0085974499089254"/>
    <x v="1"/>
    <n v="2443"/>
    <s v="GB"/>
    <s v="GBP"/>
    <n v="1385704800"/>
    <x v="129"/>
    <n v="1386828000"/>
    <d v="2013-12-12T06:00:00"/>
    <b v="0"/>
    <b v="0"/>
    <s v="technology/web"/>
    <m/>
    <x v="2"/>
    <x v="2"/>
  </r>
  <r>
    <n v="132"/>
    <s v="Flowers and Sons"/>
    <s v="Virtual static core"/>
    <n v="3300"/>
    <n v="3834"/>
    <n v="1.1618181818181819"/>
    <x v="1"/>
    <n v="89"/>
    <s v="US"/>
    <s v="USD"/>
    <n v="1515736800"/>
    <x v="130"/>
    <n v="1517119200"/>
    <d v="2018-01-28T06:00:00"/>
    <b v="0"/>
    <b v="1"/>
    <s v="theater/plays"/>
    <m/>
    <x v="3"/>
    <x v="3"/>
  </r>
  <r>
    <n v="133"/>
    <s v="Gates PLC"/>
    <s v="Secured content-based product"/>
    <n v="4500"/>
    <n v="13985"/>
    <n v="3.1077777777777778"/>
    <x v="1"/>
    <n v="159"/>
    <s v="US"/>
    <s v="USD"/>
    <n v="1313125200"/>
    <x v="131"/>
    <n v="1315026000"/>
    <d v="2011-09-03T05:00:00"/>
    <b v="0"/>
    <b v="0"/>
    <s v="music/world music"/>
    <m/>
    <x v="1"/>
    <x v="21"/>
  </r>
  <r>
    <n v="134"/>
    <s v="Caldwell LLC"/>
    <s v="Secured executive concept"/>
    <n v="99500"/>
    <n v="89288"/>
    <n v="0.89736683417085428"/>
    <x v="0"/>
    <n v="940"/>
    <s v="CH"/>
    <s v="CHF"/>
    <n v="1308459600"/>
    <x v="132"/>
    <n v="1312693200"/>
    <d v="2011-08-07T05:00:00"/>
    <b v="0"/>
    <b v="1"/>
    <s v="film &amp; video/documentary"/>
    <m/>
    <x v="4"/>
    <x v="4"/>
  </r>
  <r>
    <n v="135"/>
    <s v="Le, Burton and Evans"/>
    <s v="Balanced zero-defect software"/>
    <n v="7700"/>
    <n v="5488"/>
    <n v="0.71272727272727276"/>
    <x v="0"/>
    <n v="117"/>
    <s v="US"/>
    <s v="USD"/>
    <n v="1362636000"/>
    <x v="133"/>
    <n v="1363064400"/>
    <d v="2013-03-12T05:00:00"/>
    <b v="0"/>
    <b v="1"/>
    <s v="theater/plays"/>
    <m/>
    <x v="3"/>
    <x v="3"/>
  </r>
  <r>
    <n v="136"/>
    <s v="Briggs PLC"/>
    <s v="Distributed context-sensitive flexibility"/>
    <n v="82800"/>
    <n v="2721"/>
    <n v="3.2862318840579711E-2"/>
    <x v="3"/>
    <n v="58"/>
    <s v="US"/>
    <s v="USD"/>
    <n v="1402117200"/>
    <x v="134"/>
    <n v="1403154000"/>
    <d v="2014-06-19T05:00:00"/>
    <b v="0"/>
    <b v="1"/>
    <s v="film &amp; video/drama"/>
    <m/>
    <x v="4"/>
    <x v="6"/>
  </r>
  <r>
    <n v="137"/>
    <s v="Hudson-Nguyen"/>
    <s v="Down-sized disintermediate support"/>
    <n v="1800"/>
    <n v="4712"/>
    <n v="2.617777777777778"/>
    <x v="1"/>
    <n v="50"/>
    <s v="US"/>
    <s v="USD"/>
    <n v="1286341200"/>
    <x v="135"/>
    <n v="1286859600"/>
    <d v="2010-10-12T05:00:00"/>
    <b v="0"/>
    <b v="0"/>
    <s v="publishing/nonfiction"/>
    <m/>
    <x v="5"/>
    <x v="9"/>
  </r>
  <r>
    <n v="138"/>
    <s v="Hogan Ltd"/>
    <s v="Stand-alone mission-critical moratorium"/>
    <n v="9600"/>
    <n v="9216"/>
    <n v="0.96"/>
    <x v="0"/>
    <n v="115"/>
    <s v="US"/>
    <s v="USD"/>
    <n v="1348808400"/>
    <x v="136"/>
    <n v="1349326800"/>
    <d v="2012-10-04T05:00:00"/>
    <b v="0"/>
    <b v="0"/>
    <s v="games/mobile games"/>
    <m/>
    <x v="6"/>
    <x v="20"/>
  </r>
  <r>
    <n v="139"/>
    <s v="Hamilton, Wright and Chavez"/>
    <s v="Down-sized empowering protocol"/>
    <n v="92100"/>
    <n v="19246"/>
    <n v="0.20896851248642778"/>
    <x v="0"/>
    <n v="326"/>
    <s v="US"/>
    <s v="USD"/>
    <n v="1429592400"/>
    <x v="137"/>
    <n v="1430974800"/>
    <d v="2015-05-07T05:00:00"/>
    <b v="0"/>
    <b v="1"/>
    <s v="technology/wearables"/>
    <m/>
    <x v="2"/>
    <x v="8"/>
  </r>
  <r>
    <n v="140"/>
    <s v="Bautista-Cross"/>
    <s v="Fully-configurable coherent Internet solution"/>
    <n v="5500"/>
    <n v="12274"/>
    <n v="2.2316363636363636"/>
    <x v="1"/>
    <n v="186"/>
    <s v="US"/>
    <s v="USD"/>
    <n v="1519538400"/>
    <x v="138"/>
    <n v="1519970400"/>
    <d v="2018-03-02T06:00:00"/>
    <b v="0"/>
    <b v="0"/>
    <s v="film &amp; video/documentary"/>
    <m/>
    <x v="4"/>
    <x v="4"/>
  </r>
  <r>
    <n v="141"/>
    <s v="Jackson LLC"/>
    <s v="Distributed motivating algorithm"/>
    <n v="64300"/>
    <n v="65323"/>
    <n v="1.0159097978227061"/>
    <x v="1"/>
    <n v="1071"/>
    <s v="US"/>
    <s v="USD"/>
    <n v="1434085200"/>
    <x v="139"/>
    <n v="1434603600"/>
    <d v="2015-06-18T05:00:00"/>
    <b v="0"/>
    <b v="0"/>
    <s v="technology/web"/>
    <m/>
    <x v="2"/>
    <x v="2"/>
  </r>
  <r>
    <n v="142"/>
    <s v="Figueroa Ltd"/>
    <s v="Expanded solution-oriented benchmark"/>
    <n v="5000"/>
    <n v="11502"/>
    <n v="2.3003999999999998"/>
    <x v="1"/>
    <n v="117"/>
    <s v="US"/>
    <s v="USD"/>
    <n v="1333688400"/>
    <x v="107"/>
    <n v="1337230800"/>
    <d v="2012-05-17T05:00:00"/>
    <b v="0"/>
    <b v="0"/>
    <s v="technology/web"/>
    <m/>
    <x v="2"/>
    <x v="2"/>
  </r>
  <r>
    <n v="143"/>
    <s v="Avila-Jones"/>
    <s v="Implemented discrete secured line"/>
    <n v="5400"/>
    <n v="7322"/>
    <n v="1.355925925925926"/>
    <x v="1"/>
    <n v="70"/>
    <s v="US"/>
    <s v="USD"/>
    <n v="1277701200"/>
    <x v="140"/>
    <n v="1279429200"/>
    <d v="2010-07-18T05:00:00"/>
    <b v="0"/>
    <b v="0"/>
    <s v="music/indie rock"/>
    <m/>
    <x v="1"/>
    <x v="7"/>
  </r>
  <r>
    <n v="144"/>
    <s v="Martin, Lopez and Hunter"/>
    <s v="Multi-lateral actuating installation"/>
    <n v="9000"/>
    <n v="11619"/>
    <n v="1.2909999999999999"/>
    <x v="1"/>
    <n v="135"/>
    <s v="US"/>
    <s v="USD"/>
    <n v="1560747600"/>
    <x v="141"/>
    <n v="1561438800"/>
    <d v="2019-06-25T05:00:00"/>
    <b v="0"/>
    <b v="0"/>
    <s v="theater/plays"/>
    <m/>
    <x v="3"/>
    <x v="3"/>
  </r>
  <r>
    <n v="145"/>
    <s v="Fields-Moore"/>
    <s v="Secured reciprocal array"/>
    <n v="25000"/>
    <n v="59128"/>
    <n v="2.3651200000000001"/>
    <x v="1"/>
    <n v="768"/>
    <s v="CH"/>
    <s v="CHF"/>
    <n v="1410066000"/>
    <x v="142"/>
    <n v="1410498000"/>
    <d v="2014-09-12T05:00:00"/>
    <b v="0"/>
    <b v="0"/>
    <s v="technology/wearables"/>
    <m/>
    <x v="2"/>
    <x v="8"/>
  </r>
  <r>
    <n v="146"/>
    <s v="Harris-Golden"/>
    <s v="Optional bandwidth-monitored middleware"/>
    <n v="8800"/>
    <n v="1518"/>
    <n v="0.17249999999999999"/>
    <x v="3"/>
    <n v="51"/>
    <s v="US"/>
    <s v="USD"/>
    <n v="1320732000"/>
    <x v="143"/>
    <n v="1322460000"/>
    <d v="2011-11-28T06:00:00"/>
    <b v="0"/>
    <b v="0"/>
    <s v="theater/plays"/>
    <m/>
    <x v="3"/>
    <x v="3"/>
  </r>
  <r>
    <n v="147"/>
    <s v="Moss, Norman and Dunlap"/>
    <s v="Upgradable upward-trending workforce"/>
    <n v="8300"/>
    <n v="9337"/>
    <n v="1.1249397590361445"/>
    <x v="1"/>
    <n v="199"/>
    <s v="US"/>
    <s v="USD"/>
    <n v="1465794000"/>
    <x v="144"/>
    <n v="1466312400"/>
    <d v="2016-06-19T05:00:00"/>
    <b v="0"/>
    <b v="1"/>
    <s v="theater/plays"/>
    <m/>
    <x v="3"/>
    <x v="3"/>
  </r>
  <r>
    <n v="148"/>
    <s v="White, Larson and Wright"/>
    <s v="Upgradable hybrid capability"/>
    <n v="9300"/>
    <n v="11255"/>
    <n v="1.2102150537634409"/>
    <x v="1"/>
    <n v="107"/>
    <s v="US"/>
    <s v="USD"/>
    <n v="1500958800"/>
    <x v="145"/>
    <n v="1501736400"/>
    <d v="2017-08-03T05:00:00"/>
    <b v="0"/>
    <b v="0"/>
    <s v="technology/wearables"/>
    <m/>
    <x v="2"/>
    <x v="8"/>
  </r>
  <r>
    <n v="149"/>
    <s v="Payne, Oliver and Burch"/>
    <s v="Managed fresh-thinking flexibility"/>
    <n v="6200"/>
    <n v="13632"/>
    <n v="2.1987096774193549"/>
    <x v="1"/>
    <n v="195"/>
    <s v="US"/>
    <s v="USD"/>
    <n v="1357020000"/>
    <x v="146"/>
    <n v="1361512800"/>
    <d v="2013-02-22T06:00:00"/>
    <b v="0"/>
    <b v="0"/>
    <s v="music/indie rock"/>
    <m/>
    <x v="1"/>
    <x v="7"/>
  </r>
  <r>
    <n v="150"/>
    <s v="Brown, Palmer and Pace"/>
    <s v="Networked stable workforce"/>
    <n v="100"/>
    <n v="1"/>
    <n v="0.01"/>
    <x v="0"/>
    <n v="1"/>
    <s v="US"/>
    <s v="USD"/>
    <n v="1544940000"/>
    <x v="147"/>
    <n v="1545026400"/>
    <d v="2018-12-17T06:00:00"/>
    <b v="0"/>
    <b v="0"/>
    <s v="music/rock"/>
    <m/>
    <x v="1"/>
    <x v="1"/>
  </r>
  <r>
    <n v="151"/>
    <s v="Parker LLC"/>
    <s v="Customizable intermediate extranet"/>
    <n v="137200"/>
    <n v="88037"/>
    <n v="0.64166909620991253"/>
    <x v="0"/>
    <n v="1467"/>
    <s v="US"/>
    <s v="USD"/>
    <n v="1402290000"/>
    <x v="148"/>
    <n v="1406696400"/>
    <d v="2014-07-30T05:00:00"/>
    <b v="0"/>
    <b v="0"/>
    <s v="music/electric music"/>
    <m/>
    <x v="1"/>
    <x v="5"/>
  </r>
  <r>
    <n v="152"/>
    <s v="Bowen, Mcdonald and Hall"/>
    <s v="User-centric fault-tolerant task-force"/>
    <n v="41500"/>
    <n v="175573"/>
    <n v="4.2306746987951804"/>
    <x v="1"/>
    <n v="3376"/>
    <s v="US"/>
    <s v="USD"/>
    <n v="1487311200"/>
    <x v="149"/>
    <n v="1487916000"/>
    <d v="2017-02-24T06:00:00"/>
    <b v="0"/>
    <b v="0"/>
    <s v="music/indie rock"/>
    <m/>
    <x v="1"/>
    <x v="7"/>
  </r>
  <r>
    <n v="153"/>
    <s v="Whitehead, Bell and Hughes"/>
    <s v="Multi-tiered radical definition"/>
    <n v="189400"/>
    <n v="176112"/>
    <n v="0.92984160506863778"/>
    <x v="0"/>
    <n v="5681"/>
    <s v="US"/>
    <s v="USD"/>
    <n v="1350622800"/>
    <x v="150"/>
    <n v="1351141200"/>
    <d v="2012-10-25T05:00:00"/>
    <b v="0"/>
    <b v="0"/>
    <s v="theater/plays"/>
    <m/>
    <x v="3"/>
    <x v="3"/>
  </r>
  <r>
    <n v="154"/>
    <s v="Rodriguez-Brown"/>
    <s v="Devolved foreground benchmark"/>
    <n v="171300"/>
    <n v="100650"/>
    <n v="0.58756567425569173"/>
    <x v="0"/>
    <n v="1059"/>
    <s v="US"/>
    <s v="USD"/>
    <n v="1463029200"/>
    <x v="151"/>
    <n v="1465016400"/>
    <d v="2016-06-04T05:00:00"/>
    <b v="0"/>
    <b v="1"/>
    <s v="music/indie rock"/>
    <m/>
    <x v="1"/>
    <x v="7"/>
  </r>
  <r>
    <n v="155"/>
    <s v="Hall-Schaefer"/>
    <s v="Distributed eco-centric methodology"/>
    <n v="139500"/>
    <n v="90706"/>
    <n v="0.65022222222222226"/>
    <x v="0"/>
    <n v="1194"/>
    <s v="US"/>
    <s v="USD"/>
    <n v="1269493200"/>
    <x v="152"/>
    <n v="1270789200"/>
    <d v="2010-04-09T05:00:00"/>
    <b v="0"/>
    <b v="0"/>
    <s v="theater/plays"/>
    <m/>
    <x v="3"/>
    <x v="3"/>
  </r>
  <r>
    <n v="156"/>
    <s v="Meza-Rogers"/>
    <s v="Streamlined encompassing encryption"/>
    <n v="36400"/>
    <n v="26914"/>
    <n v="0.73939560439560437"/>
    <x v="3"/>
    <n v="379"/>
    <s v="AU"/>
    <s v="AUD"/>
    <n v="1570251600"/>
    <x v="153"/>
    <n v="1572325200"/>
    <d v="2019-10-29T05:00:00"/>
    <b v="0"/>
    <b v="0"/>
    <s v="music/rock"/>
    <m/>
    <x v="1"/>
    <x v="1"/>
  </r>
  <r>
    <n v="157"/>
    <s v="Curtis-Curtis"/>
    <s v="User-friendly reciprocal initiative"/>
    <n v="4200"/>
    <n v="2212"/>
    <n v="0.52666666666666662"/>
    <x v="0"/>
    <n v="30"/>
    <s v="AU"/>
    <s v="AUD"/>
    <n v="1388383200"/>
    <x v="154"/>
    <n v="1389420000"/>
    <d v="2014-01-11T06:00:00"/>
    <b v="0"/>
    <b v="0"/>
    <s v="photography/photography books"/>
    <m/>
    <x v="7"/>
    <x v="14"/>
  </r>
  <r>
    <n v="158"/>
    <s v="Carlson Inc"/>
    <s v="Ergonomic fresh-thinking installation"/>
    <n v="2100"/>
    <n v="4640"/>
    <n v="2.2095238095238097"/>
    <x v="1"/>
    <n v="41"/>
    <s v="US"/>
    <s v="USD"/>
    <n v="1449554400"/>
    <x v="155"/>
    <n v="1449640800"/>
    <d v="2015-12-09T06:00:00"/>
    <b v="0"/>
    <b v="0"/>
    <s v="music/rock"/>
    <m/>
    <x v="1"/>
    <x v="1"/>
  </r>
  <r>
    <n v="159"/>
    <s v="Clarke, Anderson and Lee"/>
    <s v="Robust explicit hardware"/>
    <n v="191200"/>
    <n v="191222"/>
    <n v="1.0001150627615063"/>
    <x v="1"/>
    <n v="1821"/>
    <s v="US"/>
    <s v="USD"/>
    <n v="1553662800"/>
    <x v="156"/>
    <n v="1555218000"/>
    <d v="2019-04-14T05:00:00"/>
    <b v="0"/>
    <b v="1"/>
    <s v="theater/plays"/>
    <m/>
    <x v="3"/>
    <x v="3"/>
  </r>
  <r>
    <n v="160"/>
    <s v="Evans Group"/>
    <s v="Stand-alone actuating support"/>
    <n v="8000"/>
    <n v="12985"/>
    <n v="1.6231249999999999"/>
    <x v="1"/>
    <n v="164"/>
    <s v="US"/>
    <s v="USD"/>
    <n v="1556341200"/>
    <x v="157"/>
    <n v="1557723600"/>
    <d v="2019-05-13T05:00:00"/>
    <b v="0"/>
    <b v="0"/>
    <s v="technology/wearables"/>
    <m/>
    <x v="2"/>
    <x v="8"/>
  </r>
  <r>
    <n v="161"/>
    <s v="Bruce Group"/>
    <s v="Cross-platform methodical process improvement"/>
    <n v="5500"/>
    <n v="4300"/>
    <n v="0.78181818181818186"/>
    <x v="0"/>
    <n v="75"/>
    <s v="US"/>
    <s v="USD"/>
    <n v="1442984400"/>
    <x v="158"/>
    <n v="1443502800"/>
    <d v="2015-09-29T05:00:00"/>
    <b v="0"/>
    <b v="1"/>
    <s v="technology/web"/>
    <m/>
    <x v="2"/>
    <x v="2"/>
  </r>
  <r>
    <n v="162"/>
    <s v="Keith, Alvarez and Potter"/>
    <s v="Extended bottom-line open architecture"/>
    <n v="6100"/>
    <n v="9134"/>
    <n v="1.4973770491803278"/>
    <x v="1"/>
    <n v="157"/>
    <s v="CH"/>
    <s v="CHF"/>
    <n v="1544248800"/>
    <x v="159"/>
    <n v="1546840800"/>
    <d v="2019-01-07T06:00:00"/>
    <b v="0"/>
    <b v="0"/>
    <s v="music/rock"/>
    <m/>
    <x v="1"/>
    <x v="1"/>
  </r>
  <r>
    <n v="163"/>
    <s v="Burton-Watkins"/>
    <s v="Extended reciprocal circuit"/>
    <n v="3500"/>
    <n v="8864"/>
    <n v="2.5325714285714285"/>
    <x v="1"/>
    <n v="246"/>
    <s v="US"/>
    <s v="USD"/>
    <n v="1508475600"/>
    <x v="160"/>
    <n v="1512712800"/>
    <d v="2017-12-08T06:00:00"/>
    <b v="0"/>
    <b v="1"/>
    <s v="photography/photography books"/>
    <m/>
    <x v="7"/>
    <x v="14"/>
  </r>
  <r>
    <n v="164"/>
    <s v="Lopez and Sons"/>
    <s v="Polarized human-resource protocol"/>
    <n v="150500"/>
    <n v="150755"/>
    <n v="1.0016943521594683"/>
    <x v="1"/>
    <n v="1396"/>
    <s v="US"/>
    <s v="USD"/>
    <n v="1507438800"/>
    <x v="161"/>
    <n v="1507525200"/>
    <d v="2017-10-09T05:00:00"/>
    <b v="0"/>
    <b v="0"/>
    <s v="theater/plays"/>
    <m/>
    <x v="3"/>
    <x v="3"/>
  </r>
  <r>
    <n v="165"/>
    <s v="Cordova Ltd"/>
    <s v="Synergized radical product"/>
    <n v="90400"/>
    <n v="110279"/>
    <n v="1.2199004424778761"/>
    <x v="1"/>
    <n v="2506"/>
    <s v="US"/>
    <s v="USD"/>
    <n v="1501563600"/>
    <x v="162"/>
    <n v="1504328400"/>
    <d v="2017-09-02T05:00:00"/>
    <b v="0"/>
    <b v="0"/>
    <s v="technology/web"/>
    <m/>
    <x v="2"/>
    <x v="2"/>
  </r>
  <r>
    <n v="166"/>
    <s v="Brown-Vang"/>
    <s v="Robust heuristic artificial intelligence"/>
    <n v="9800"/>
    <n v="13439"/>
    <n v="1.3713265306122449"/>
    <x v="1"/>
    <n v="244"/>
    <s v="US"/>
    <s v="USD"/>
    <n v="1292997600"/>
    <x v="163"/>
    <n v="1293343200"/>
    <d v="2010-12-26T06:00:00"/>
    <b v="0"/>
    <b v="0"/>
    <s v="photography/photography books"/>
    <m/>
    <x v="7"/>
    <x v="14"/>
  </r>
  <r>
    <n v="167"/>
    <s v="Cruz-Ward"/>
    <s v="Robust content-based emulation"/>
    <n v="2600"/>
    <n v="10804"/>
    <n v="4.155384615384615"/>
    <x v="1"/>
    <n v="146"/>
    <s v="AU"/>
    <s v="AUD"/>
    <n v="1370840400"/>
    <x v="164"/>
    <n v="1371704400"/>
    <d v="2013-06-20T05:00:00"/>
    <b v="0"/>
    <b v="0"/>
    <s v="theater/plays"/>
    <m/>
    <x v="3"/>
    <x v="3"/>
  </r>
  <r>
    <n v="168"/>
    <s v="Hernandez Group"/>
    <s v="Ergonomic uniform open system"/>
    <n v="128100"/>
    <n v="40107"/>
    <n v="0.3130913348946136"/>
    <x v="0"/>
    <n v="955"/>
    <s v="DK"/>
    <s v="DKK"/>
    <n v="1550815200"/>
    <x v="165"/>
    <n v="1552798800"/>
    <d v="2019-03-17T05:00:00"/>
    <b v="0"/>
    <b v="1"/>
    <s v="music/indie rock"/>
    <m/>
    <x v="1"/>
    <x v="7"/>
  </r>
  <r>
    <n v="169"/>
    <s v="Tran, Steele and Wilson"/>
    <s v="Profit-focused modular product"/>
    <n v="23300"/>
    <n v="98811"/>
    <n v="4.240815450643777"/>
    <x v="1"/>
    <n v="1267"/>
    <s v="US"/>
    <s v="USD"/>
    <n v="1339909200"/>
    <x v="166"/>
    <n v="1342328400"/>
    <d v="2012-07-15T05:00:00"/>
    <b v="0"/>
    <b v="1"/>
    <s v="film &amp; video/shorts"/>
    <m/>
    <x v="4"/>
    <x v="12"/>
  </r>
  <r>
    <n v="170"/>
    <s v="Summers, Gallegos and Stein"/>
    <s v="Mandatory mobile product"/>
    <n v="188100"/>
    <n v="5528"/>
    <n v="2.9388623072833599E-2"/>
    <x v="0"/>
    <n v="67"/>
    <s v="US"/>
    <s v="USD"/>
    <n v="1501736400"/>
    <x v="167"/>
    <n v="1502341200"/>
    <d v="2017-08-10T05:00:00"/>
    <b v="0"/>
    <b v="0"/>
    <s v="music/indie rock"/>
    <m/>
    <x v="1"/>
    <x v="7"/>
  </r>
  <r>
    <n v="171"/>
    <s v="Blair Group"/>
    <s v="Public-key 3rdgeneration budgetary management"/>
    <n v="4900"/>
    <n v="521"/>
    <n v="0.1063265306122449"/>
    <x v="0"/>
    <n v="5"/>
    <s v="US"/>
    <s v="USD"/>
    <n v="1395291600"/>
    <x v="168"/>
    <n v="1397192400"/>
    <d v="2014-04-11T05:00:00"/>
    <b v="0"/>
    <b v="0"/>
    <s v="publishing/translations"/>
    <m/>
    <x v="5"/>
    <x v="18"/>
  </r>
  <r>
    <n v="172"/>
    <s v="Nixon Inc"/>
    <s v="Centralized national firmware"/>
    <n v="800"/>
    <n v="663"/>
    <n v="0.82874999999999999"/>
    <x v="0"/>
    <n v="26"/>
    <s v="US"/>
    <s v="USD"/>
    <n v="1405746000"/>
    <x v="169"/>
    <n v="1407042000"/>
    <d v="2014-08-03T05:00:00"/>
    <b v="0"/>
    <b v="1"/>
    <s v="film &amp; video/documentary"/>
    <m/>
    <x v="4"/>
    <x v="4"/>
  </r>
  <r>
    <n v="173"/>
    <s v="White LLC"/>
    <s v="Cross-group 4thgeneration middleware"/>
    <n v="96700"/>
    <n v="157635"/>
    <n v="1.6301447776628748"/>
    <x v="1"/>
    <n v="1561"/>
    <s v="US"/>
    <s v="USD"/>
    <n v="1368853200"/>
    <x v="170"/>
    <n v="1369371600"/>
    <d v="2013-05-24T05:00:00"/>
    <b v="0"/>
    <b v="0"/>
    <s v="theater/plays"/>
    <m/>
    <x v="3"/>
    <x v="3"/>
  </r>
  <r>
    <n v="174"/>
    <s v="Santos, Black and Donovan"/>
    <s v="Pre-emptive scalable access"/>
    <n v="600"/>
    <n v="5368"/>
    <n v="8.9466666666666672"/>
    <x v="1"/>
    <n v="48"/>
    <s v="US"/>
    <s v="USD"/>
    <n v="1444021200"/>
    <x v="171"/>
    <n v="1444107600"/>
    <d v="2015-10-06T05:00:00"/>
    <b v="0"/>
    <b v="1"/>
    <s v="technology/wearables"/>
    <m/>
    <x v="2"/>
    <x v="8"/>
  </r>
  <r>
    <n v="175"/>
    <s v="Jones, Contreras and Burnett"/>
    <s v="Sharable intangible migration"/>
    <n v="181200"/>
    <n v="47459"/>
    <n v="0.26191501103752757"/>
    <x v="0"/>
    <n v="1130"/>
    <s v="US"/>
    <s v="USD"/>
    <n v="1472619600"/>
    <x v="172"/>
    <n v="1474261200"/>
    <d v="2016-09-19T05:00:00"/>
    <b v="0"/>
    <b v="0"/>
    <s v="theater/plays"/>
    <m/>
    <x v="3"/>
    <x v="3"/>
  </r>
  <r>
    <n v="176"/>
    <s v="Stone-Orozco"/>
    <s v="Proactive scalable Graphical User Interface"/>
    <n v="115000"/>
    <n v="86060"/>
    <n v="0.74834782608695649"/>
    <x v="0"/>
    <n v="782"/>
    <s v="US"/>
    <s v="USD"/>
    <n v="1472878800"/>
    <x v="173"/>
    <n v="1473656400"/>
    <d v="2016-09-12T05:00:00"/>
    <b v="0"/>
    <b v="0"/>
    <s v="theater/plays"/>
    <m/>
    <x v="3"/>
    <x v="3"/>
  </r>
  <r>
    <n v="177"/>
    <s v="Lee, Gibson and Morgan"/>
    <s v="Digitized solution-oriented product"/>
    <n v="38800"/>
    <n v="161593"/>
    <n v="4.1647680412371137"/>
    <x v="1"/>
    <n v="2739"/>
    <s v="US"/>
    <s v="USD"/>
    <n v="1289800800"/>
    <x v="174"/>
    <n v="1291960800"/>
    <d v="2010-12-10T06:00:00"/>
    <b v="0"/>
    <b v="0"/>
    <s v="theater/plays"/>
    <m/>
    <x v="3"/>
    <x v="3"/>
  </r>
  <r>
    <n v="178"/>
    <s v="Alexander-Williams"/>
    <s v="Triple-buffered cohesive structure"/>
    <n v="7200"/>
    <n v="6927"/>
    <n v="0.96208333333333329"/>
    <x v="0"/>
    <n v="210"/>
    <s v="US"/>
    <s v="USD"/>
    <n v="1505970000"/>
    <x v="175"/>
    <n v="1506747600"/>
    <d v="2017-09-30T05:00:00"/>
    <b v="0"/>
    <b v="0"/>
    <s v="food/food trucks"/>
    <m/>
    <x v="0"/>
    <x v="0"/>
  </r>
  <r>
    <n v="179"/>
    <s v="Marks Ltd"/>
    <s v="Realigned human-resource orchestration"/>
    <n v="44500"/>
    <n v="159185"/>
    <n v="3.5771910112359548"/>
    <x v="1"/>
    <n v="3537"/>
    <s v="CA"/>
    <s v="CAD"/>
    <n v="1363496400"/>
    <x v="176"/>
    <n v="1363582800"/>
    <d v="2013-03-18T05:00:00"/>
    <b v="0"/>
    <b v="1"/>
    <s v="theater/plays"/>
    <m/>
    <x v="3"/>
    <x v="3"/>
  </r>
  <r>
    <n v="180"/>
    <s v="Olsen, Edwards and Reid"/>
    <s v="Optional clear-thinking software"/>
    <n v="56000"/>
    <n v="172736"/>
    <n v="3.0845714285714285"/>
    <x v="1"/>
    <n v="2107"/>
    <s v="AU"/>
    <s v="AUD"/>
    <n v="1269234000"/>
    <x v="177"/>
    <n v="1269666000"/>
    <d v="2010-03-27T05:00:00"/>
    <b v="0"/>
    <b v="0"/>
    <s v="technology/wearables"/>
    <m/>
    <x v="2"/>
    <x v="8"/>
  </r>
  <r>
    <n v="181"/>
    <s v="Daniels, Rose and Tyler"/>
    <s v="Centralized global approach"/>
    <n v="8600"/>
    <n v="5315"/>
    <n v="0.61802325581395345"/>
    <x v="0"/>
    <n v="136"/>
    <s v="US"/>
    <s v="USD"/>
    <n v="1507093200"/>
    <x v="178"/>
    <n v="1508648400"/>
    <d v="2017-10-22T05:00:00"/>
    <b v="0"/>
    <b v="0"/>
    <s v="technology/web"/>
    <m/>
    <x v="2"/>
    <x v="2"/>
  </r>
  <r>
    <n v="182"/>
    <s v="Adams Group"/>
    <s v="Reverse-engineered bandwidth-monitored contingency"/>
    <n v="27100"/>
    <n v="195750"/>
    <n v="7.2232472324723247"/>
    <x v="1"/>
    <n v="3318"/>
    <s v="DK"/>
    <s v="DKK"/>
    <n v="1560574800"/>
    <x v="179"/>
    <n v="1561957200"/>
    <d v="2019-07-01T05:00:00"/>
    <b v="0"/>
    <b v="0"/>
    <s v="theater/plays"/>
    <m/>
    <x v="3"/>
    <x v="3"/>
  </r>
  <r>
    <n v="183"/>
    <s v="Rogers, Huerta and Medina"/>
    <s v="Pre-emptive bandwidth-monitored instruction set"/>
    <n v="5100"/>
    <n v="3525"/>
    <n v="0.69117647058823528"/>
    <x v="0"/>
    <n v="86"/>
    <s v="CA"/>
    <s v="CAD"/>
    <n v="1284008400"/>
    <x v="180"/>
    <n v="1285131600"/>
    <d v="2010-09-22T05:00:00"/>
    <b v="0"/>
    <b v="0"/>
    <s v="music/rock"/>
    <m/>
    <x v="1"/>
    <x v="1"/>
  </r>
  <r>
    <n v="184"/>
    <s v="Howard, Carter and Griffith"/>
    <s v="Adaptive asynchronous emulation"/>
    <n v="3600"/>
    <n v="10550"/>
    <n v="2.9305555555555554"/>
    <x v="1"/>
    <n v="340"/>
    <s v="US"/>
    <s v="USD"/>
    <n v="1556859600"/>
    <x v="181"/>
    <n v="1556946000"/>
    <d v="2019-05-04T05:00:00"/>
    <b v="0"/>
    <b v="0"/>
    <s v="theater/plays"/>
    <m/>
    <x v="3"/>
    <x v="3"/>
  </r>
  <r>
    <n v="185"/>
    <s v="Bailey PLC"/>
    <s v="Innovative actuating conglomeration"/>
    <n v="1000"/>
    <n v="718"/>
    <n v="0.71799999999999997"/>
    <x v="0"/>
    <n v="19"/>
    <s v="US"/>
    <s v="USD"/>
    <n v="1526187600"/>
    <x v="182"/>
    <n v="1527138000"/>
    <d v="2018-05-24T05:00:00"/>
    <b v="0"/>
    <b v="0"/>
    <s v="film &amp; video/television"/>
    <m/>
    <x v="4"/>
    <x v="19"/>
  </r>
  <r>
    <n v="186"/>
    <s v="Parker Group"/>
    <s v="Grass-roots foreground policy"/>
    <n v="88800"/>
    <n v="28358"/>
    <n v="0.31934684684684683"/>
    <x v="0"/>
    <n v="886"/>
    <s v="US"/>
    <s v="USD"/>
    <n v="1400821200"/>
    <x v="183"/>
    <n v="1402117200"/>
    <d v="2014-06-07T05:00:00"/>
    <b v="0"/>
    <b v="0"/>
    <s v="theater/plays"/>
    <m/>
    <x v="3"/>
    <x v="3"/>
  </r>
  <r>
    <n v="187"/>
    <s v="Fox Group"/>
    <s v="Horizontal transitional paradigm"/>
    <n v="60200"/>
    <n v="138384"/>
    <n v="2.2987375415282392"/>
    <x v="1"/>
    <n v="1442"/>
    <s v="CA"/>
    <s v="CAD"/>
    <n v="1361599200"/>
    <x v="184"/>
    <n v="1364014800"/>
    <d v="2013-03-23T05:00:00"/>
    <b v="0"/>
    <b v="1"/>
    <s v="film &amp; video/shorts"/>
    <m/>
    <x v="4"/>
    <x v="12"/>
  </r>
  <r>
    <n v="188"/>
    <s v="Walker, Jones and Rodriguez"/>
    <s v="Networked didactic info-mediaries"/>
    <n v="8200"/>
    <n v="2625"/>
    <n v="0.3201219512195122"/>
    <x v="0"/>
    <n v="35"/>
    <s v="IT"/>
    <s v="EUR"/>
    <n v="1417500000"/>
    <x v="185"/>
    <n v="1417586400"/>
    <d v="2014-12-03T06:00:00"/>
    <b v="0"/>
    <b v="0"/>
    <s v="theater/plays"/>
    <m/>
    <x v="3"/>
    <x v="3"/>
  </r>
  <r>
    <n v="189"/>
    <s v="Anthony-Shaw"/>
    <s v="Switchable contextually-based access"/>
    <n v="191300"/>
    <n v="45004"/>
    <n v="0.23525352848928385"/>
    <x v="3"/>
    <n v="441"/>
    <s v="US"/>
    <s v="USD"/>
    <n v="1457071200"/>
    <x v="186"/>
    <n v="1457071200"/>
    <d v="2016-03-04T06:00:00"/>
    <b v="0"/>
    <b v="0"/>
    <s v="theater/plays"/>
    <m/>
    <x v="3"/>
    <x v="3"/>
  </r>
  <r>
    <n v="190"/>
    <s v="Cook LLC"/>
    <s v="Up-sized dynamic throughput"/>
    <n v="3700"/>
    <n v="2538"/>
    <n v="0.68594594594594593"/>
    <x v="0"/>
    <n v="24"/>
    <s v="US"/>
    <s v="USD"/>
    <n v="1370322000"/>
    <x v="187"/>
    <n v="1370408400"/>
    <d v="2013-06-05T05:00:00"/>
    <b v="0"/>
    <b v="1"/>
    <s v="theater/plays"/>
    <m/>
    <x v="3"/>
    <x v="3"/>
  </r>
  <r>
    <n v="191"/>
    <s v="Sutton PLC"/>
    <s v="Mandatory reciprocal superstructure"/>
    <n v="8400"/>
    <n v="3188"/>
    <n v="0.37952380952380954"/>
    <x v="0"/>
    <n v="86"/>
    <s v="IT"/>
    <s v="EUR"/>
    <n v="1552366800"/>
    <x v="188"/>
    <n v="1552626000"/>
    <d v="2019-03-15T05:00:00"/>
    <b v="0"/>
    <b v="0"/>
    <s v="theater/plays"/>
    <m/>
    <x v="3"/>
    <x v="3"/>
  </r>
  <r>
    <n v="192"/>
    <s v="Long, Morgan and Mitchell"/>
    <s v="Upgradable 4thgeneration productivity"/>
    <n v="42600"/>
    <n v="8517"/>
    <n v="0.19992957746478873"/>
    <x v="0"/>
    <n v="243"/>
    <s v="US"/>
    <s v="USD"/>
    <n v="1403845200"/>
    <x v="189"/>
    <n v="1404190800"/>
    <d v="2014-07-01T05:00:00"/>
    <b v="0"/>
    <b v="0"/>
    <s v="music/rock"/>
    <m/>
    <x v="1"/>
    <x v="1"/>
  </r>
  <r>
    <n v="193"/>
    <s v="Calhoun, Rogers and Long"/>
    <s v="Progressive discrete hub"/>
    <n v="6600"/>
    <n v="3012"/>
    <n v="0.45636363636363636"/>
    <x v="0"/>
    <n v="65"/>
    <s v="US"/>
    <s v="USD"/>
    <n v="1523163600"/>
    <x v="190"/>
    <n v="1523509200"/>
    <d v="2018-04-12T05:00:00"/>
    <b v="1"/>
    <b v="0"/>
    <s v="music/indie rock"/>
    <m/>
    <x v="1"/>
    <x v="7"/>
  </r>
  <r>
    <n v="194"/>
    <s v="Sandoval Group"/>
    <s v="Assimilated multi-tasking archive"/>
    <n v="7100"/>
    <n v="8716"/>
    <n v="1.227605633802817"/>
    <x v="1"/>
    <n v="126"/>
    <s v="US"/>
    <s v="USD"/>
    <n v="1442206800"/>
    <x v="191"/>
    <n v="1443589200"/>
    <d v="2015-09-30T05:00:00"/>
    <b v="0"/>
    <b v="0"/>
    <s v="music/metal"/>
    <m/>
    <x v="1"/>
    <x v="16"/>
  </r>
  <r>
    <n v="195"/>
    <s v="Smith and Sons"/>
    <s v="Upgradable high-level solution"/>
    <n v="15800"/>
    <n v="57157"/>
    <n v="3.61753164556962"/>
    <x v="1"/>
    <n v="524"/>
    <s v="US"/>
    <s v="USD"/>
    <n v="1532840400"/>
    <x v="192"/>
    <n v="1533445200"/>
    <d v="2018-08-05T05:00:00"/>
    <b v="0"/>
    <b v="0"/>
    <s v="music/electric music"/>
    <m/>
    <x v="1"/>
    <x v="5"/>
  </r>
  <r>
    <n v="196"/>
    <s v="King Inc"/>
    <s v="Organic bandwidth-monitored frame"/>
    <n v="8200"/>
    <n v="5178"/>
    <n v="0.63146341463414635"/>
    <x v="0"/>
    <n v="100"/>
    <s v="DK"/>
    <s v="DKK"/>
    <n v="1472878800"/>
    <x v="173"/>
    <n v="1474520400"/>
    <d v="2016-09-22T05:00:00"/>
    <b v="0"/>
    <b v="0"/>
    <s v="technology/wearables"/>
    <m/>
    <x v="2"/>
    <x v="8"/>
  </r>
  <r>
    <n v="197"/>
    <s v="Perry and Sons"/>
    <s v="Business-focused logistical framework"/>
    <n v="54700"/>
    <n v="163118"/>
    <n v="2.9820475319926874"/>
    <x v="1"/>
    <n v="1989"/>
    <s v="US"/>
    <s v="USD"/>
    <n v="1498194000"/>
    <x v="193"/>
    <n v="1499403600"/>
    <d v="2017-07-07T05:00:00"/>
    <b v="0"/>
    <b v="0"/>
    <s v="film &amp; video/drama"/>
    <m/>
    <x v="4"/>
    <x v="6"/>
  </r>
  <r>
    <n v="198"/>
    <s v="Palmer Inc"/>
    <s v="Universal multi-state capability"/>
    <n v="63200"/>
    <n v="6041"/>
    <n v="9.5585443037974685E-2"/>
    <x v="0"/>
    <n v="168"/>
    <s v="US"/>
    <s v="USD"/>
    <n v="1281070800"/>
    <x v="194"/>
    <n v="1283576400"/>
    <d v="2010-09-04T05:00:00"/>
    <b v="0"/>
    <b v="0"/>
    <s v="music/electric music"/>
    <m/>
    <x v="1"/>
    <x v="5"/>
  </r>
  <r>
    <n v="199"/>
    <s v="Hull, Baker and Martinez"/>
    <s v="Digitized reciprocal infrastructure"/>
    <n v="1800"/>
    <n v="968"/>
    <n v="0.5377777777777778"/>
    <x v="0"/>
    <n v="13"/>
    <s v="US"/>
    <s v="USD"/>
    <n v="1436245200"/>
    <x v="195"/>
    <n v="1436590800"/>
    <d v="2015-07-11T05:00:00"/>
    <b v="0"/>
    <b v="0"/>
    <s v="music/rock"/>
    <m/>
    <x v="1"/>
    <x v="1"/>
  </r>
  <r>
    <n v="200"/>
    <s v="Becker, Rice and White"/>
    <s v="Reduced dedicated capability"/>
    <n v="100"/>
    <n v="2"/>
    <n v="0.02"/>
    <x v="0"/>
    <n v="1"/>
    <s v="CA"/>
    <s v="CAD"/>
    <n v="1269493200"/>
    <x v="152"/>
    <n v="1270443600"/>
    <d v="2010-04-05T05:00:00"/>
    <b v="0"/>
    <b v="0"/>
    <s v="theater/plays"/>
    <m/>
    <x v="3"/>
    <x v="3"/>
  </r>
  <r>
    <n v="201"/>
    <s v="Osborne, Perkins and Knox"/>
    <s v="Cross-platform bi-directional workforce"/>
    <n v="2100"/>
    <n v="14305"/>
    <n v="6.8119047619047617"/>
    <x v="1"/>
    <n v="157"/>
    <s v="US"/>
    <s v="USD"/>
    <n v="1406264400"/>
    <x v="196"/>
    <n v="1407819600"/>
    <d v="2014-08-12T05:00:00"/>
    <b v="0"/>
    <b v="0"/>
    <s v="technology/web"/>
    <m/>
    <x v="2"/>
    <x v="2"/>
  </r>
  <r>
    <n v="202"/>
    <s v="Mcknight-Freeman"/>
    <s v="Upgradable scalable methodology"/>
    <n v="8300"/>
    <n v="6543"/>
    <n v="0.78831325301204824"/>
    <x v="3"/>
    <n v="82"/>
    <s v="US"/>
    <s v="USD"/>
    <n v="1317531600"/>
    <x v="197"/>
    <n v="1317877200"/>
    <d v="2011-10-06T05:00:00"/>
    <b v="0"/>
    <b v="0"/>
    <s v="food/food trucks"/>
    <m/>
    <x v="0"/>
    <x v="0"/>
  </r>
  <r>
    <n v="203"/>
    <s v="Hayden, Shannon and Stein"/>
    <s v="Customer-focused client-server service-desk"/>
    <n v="143900"/>
    <n v="193413"/>
    <n v="1.3440792216817234"/>
    <x v="1"/>
    <n v="4498"/>
    <s v="AU"/>
    <s v="AUD"/>
    <n v="1484632800"/>
    <x v="198"/>
    <n v="1484805600"/>
    <d v="2017-01-19T06:00:00"/>
    <b v="0"/>
    <b v="0"/>
    <s v="theater/plays"/>
    <m/>
    <x v="3"/>
    <x v="3"/>
  </r>
  <r>
    <n v="204"/>
    <s v="Daniel-Luna"/>
    <s v="Mandatory multimedia leverage"/>
    <n v="75000"/>
    <n v="2529"/>
    <n v="3.372E-2"/>
    <x v="0"/>
    <n v="40"/>
    <s v="US"/>
    <s v="USD"/>
    <n v="1301806800"/>
    <x v="199"/>
    <n v="1302670800"/>
    <d v="2011-04-13T05:00:00"/>
    <b v="0"/>
    <b v="0"/>
    <s v="music/jazz"/>
    <m/>
    <x v="1"/>
    <x v="17"/>
  </r>
  <r>
    <n v="205"/>
    <s v="Weaver-Marquez"/>
    <s v="Focused analyzing circuit"/>
    <n v="1300"/>
    <n v="5614"/>
    <n v="4.3184615384615386"/>
    <x v="1"/>
    <n v="80"/>
    <s v="US"/>
    <s v="USD"/>
    <n v="1539752400"/>
    <x v="200"/>
    <n v="1540789200"/>
    <d v="2018-10-29T05:00:00"/>
    <b v="1"/>
    <b v="0"/>
    <s v="theater/plays"/>
    <m/>
    <x v="3"/>
    <x v="3"/>
  </r>
  <r>
    <n v="206"/>
    <s v="Austin, Baker and Kelley"/>
    <s v="Fundamental grid-enabled strategy"/>
    <n v="9000"/>
    <n v="3496"/>
    <n v="0.38844444444444443"/>
    <x v="3"/>
    <n v="57"/>
    <s v="US"/>
    <s v="USD"/>
    <n v="1267250400"/>
    <x v="201"/>
    <n v="1268028000"/>
    <d v="2010-03-08T06:00:00"/>
    <b v="0"/>
    <b v="0"/>
    <s v="publishing/fiction"/>
    <m/>
    <x v="5"/>
    <x v="13"/>
  </r>
  <r>
    <n v="207"/>
    <s v="Carney-Anderson"/>
    <s v="Digitized 5thgeneration knowledgebase"/>
    <n v="1000"/>
    <n v="4257"/>
    <n v="4.2569999999999997"/>
    <x v="1"/>
    <n v="43"/>
    <s v="US"/>
    <s v="USD"/>
    <n v="1535432400"/>
    <x v="202"/>
    <n v="1537160400"/>
    <d v="2018-09-17T05:00:00"/>
    <b v="0"/>
    <b v="1"/>
    <s v="music/rock"/>
    <m/>
    <x v="1"/>
    <x v="1"/>
  </r>
  <r>
    <n v="208"/>
    <s v="Jackson Inc"/>
    <s v="Mandatory multi-tasking encryption"/>
    <n v="196900"/>
    <n v="199110"/>
    <n v="1.0112239715591671"/>
    <x v="1"/>
    <n v="2053"/>
    <s v="US"/>
    <s v="USD"/>
    <n v="1510207200"/>
    <x v="203"/>
    <n v="1512280800"/>
    <d v="2017-12-03T06:00:00"/>
    <b v="0"/>
    <b v="0"/>
    <s v="film &amp; video/documentary"/>
    <m/>
    <x v="4"/>
    <x v="4"/>
  </r>
  <r>
    <n v="209"/>
    <s v="Warren Ltd"/>
    <s v="Distributed system-worthy application"/>
    <n v="194500"/>
    <n v="41212"/>
    <n v="0.21188688946015424"/>
    <x v="2"/>
    <n v="808"/>
    <s v="AU"/>
    <s v="AUD"/>
    <n v="1462510800"/>
    <x v="204"/>
    <n v="1463115600"/>
    <d v="2016-05-13T05:00:00"/>
    <b v="0"/>
    <b v="0"/>
    <s v="film &amp; video/documentary"/>
    <m/>
    <x v="4"/>
    <x v="4"/>
  </r>
  <r>
    <n v="210"/>
    <s v="Schultz Inc"/>
    <s v="Synergistic tertiary time-frame"/>
    <n v="9400"/>
    <n v="6338"/>
    <n v="0.67425531914893622"/>
    <x v="0"/>
    <n v="226"/>
    <s v="DK"/>
    <s v="DKK"/>
    <n v="1488520800"/>
    <x v="205"/>
    <n v="1490850000"/>
    <d v="2017-03-30T05:00:00"/>
    <b v="0"/>
    <b v="0"/>
    <s v="film &amp; video/science fiction"/>
    <m/>
    <x v="4"/>
    <x v="22"/>
  </r>
  <r>
    <n v="211"/>
    <s v="Thompson LLC"/>
    <s v="Customer-focused impactful benchmark"/>
    <n v="104400"/>
    <n v="99100"/>
    <n v="0.9492337164750958"/>
    <x v="0"/>
    <n v="1625"/>
    <s v="US"/>
    <s v="USD"/>
    <n v="1377579600"/>
    <x v="206"/>
    <n v="1379653200"/>
    <d v="2013-09-20T05:00:00"/>
    <b v="0"/>
    <b v="0"/>
    <s v="theater/plays"/>
    <m/>
    <x v="3"/>
    <x v="3"/>
  </r>
  <r>
    <n v="212"/>
    <s v="Johnson Inc"/>
    <s v="Profound next generation infrastructure"/>
    <n v="8100"/>
    <n v="12300"/>
    <n v="1.5185185185185186"/>
    <x v="1"/>
    <n v="168"/>
    <s v="US"/>
    <s v="USD"/>
    <n v="1576389600"/>
    <x v="207"/>
    <n v="1580364000"/>
    <d v="2020-01-30T06:00:00"/>
    <b v="0"/>
    <b v="0"/>
    <s v="theater/plays"/>
    <m/>
    <x v="3"/>
    <x v="3"/>
  </r>
  <r>
    <n v="213"/>
    <s v="Morgan-Warren"/>
    <s v="Face-to-face encompassing info-mediaries"/>
    <n v="87900"/>
    <n v="171549"/>
    <n v="1.9516382252559727"/>
    <x v="1"/>
    <n v="4289"/>
    <s v="US"/>
    <s v="USD"/>
    <n v="1289019600"/>
    <x v="208"/>
    <n v="1289714400"/>
    <d v="2010-11-14T06:00:00"/>
    <b v="0"/>
    <b v="1"/>
    <s v="music/indie rock"/>
    <m/>
    <x v="1"/>
    <x v="7"/>
  </r>
  <r>
    <n v="214"/>
    <s v="Sullivan Group"/>
    <s v="Open-source fresh-thinking policy"/>
    <n v="1400"/>
    <n v="14324"/>
    <n v="10.231428571428571"/>
    <x v="1"/>
    <n v="165"/>
    <s v="US"/>
    <s v="USD"/>
    <n v="1282194000"/>
    <x v="209"/>
    <n v="1282712400"/>
    <d v="2010-08-25T05:00:00"/>
    <b v="0"/>
    <b v="0"/>
    <s v="music/rock"/>
    <m/>
    <x v="1"/>
    <x v="1"/>
  </r>
  <r>
    <n v="215"/>
    <s v="Vargas, Banks and Palmer"/>
    <s v="Extended 24/7 implementation"/>
    <n v="156800"/>
    <n v="6024"/>
    <n v="3.8418367346938778E-2"/>
    <x v="0"/>
    <n v="143"/>
    <s v="US"/>
    <s v="USD"/>
    <n v="1550037600"/>
    <x v="210"/>
    <n v="1550210400"/>
    <d v="2019-02-15T06:00:00"/>
    <b v="0"/>
    <b v="0"/>
    <s v="theater/plays"/>
    <m/>
    <x v="3"/>
    <x v="3"/>
  </r>
  <r>
    <n v="216"/>
    <s v="Johnson, Dixon and Zimmerman"/>
    <s v="Organic dynamic algorithm"/>
    <n v="121700"/>
    <n v="188721"/>
    <n v="1.5507066557107643"/>
    <x v="1"/>
    <n v="1815"/>
    <s v="US"/>
    <s v="USD"/>
    <n v="1321941600"/>
    <x v="211"/>
    <n v="1322114400"/>
    <d v="2011-11-24T06:00:00"/>
    <b v="0"/>
    <b v="0"/>
    <s v="theater/plays"/>
    <m/>
    <x v="3"/>
    <x v="3"/>
  </r>
  <r>
    <n v="217"/>
    <s v="Moore, Dudley and Navarro"/>
    <s v="Organic multi-tasking focus group"/>
    <n v="129400"/>
    <n v="57911"/>
    <n v="0.44753477588871715"/>
    <x v="0"/>
    <n v="934"/>
    <s v="US"/>
    <s v="USD"/>
    <n v="1556427600"/>
    <x v="212"/>
    <n v="1557205200"/>
    <d v="2019-05-07T05:00:00"/>
    <b v="0"/>
    <b v="0"/>
    <s v="film &amp; video/science fiction"/>
    <m/>
    <x v="4"/>
    <x v="22"/>
  </r>
  <r>
    <n v="218"/>
    <s v="Price-Rodriguez"/>
    <s v="Adaptive logistical initiative"/>
    <n v="5700"/>
    <n v="12309"/>
    <n v="2.1594736842105262"/>
    <x v="1"/>
    <n v="397"/>
    <s v="GB"/>
    <s v="GBP"/>
    <n v="1320991200"/>
    <x v="213"/>
    <n v="1323928800"/>
    <d v="2011-12-15T06:00:00"/>
    <b v="0"/>
    <b v="1"/>
    <s v="film &amp; video/shorts"/>
    <m/>
    <x v="4"/>
    <x v="12"/>
  </r>
  <r>
    <n v="219"/>
    <s v="Huang-Henderson"/>
    <s v="Stand-alone mobile customer loyalty"/>
    <n v="41700"/>
    <n v="138497"/>
    <n v="3.3212709832134291"/>
    <x v="1"/>
    <n v="1539"/>
    <s v="US"/>
    <s v="USD"/>
    <n v="1345093200"/>
    <x v="214"/>
    <n v="1346130000"/>
    <d v="2012-08-28T05:00:00"/>
    <b v="0"/>
    <b v="0"/>
    <s v="film &amp; video/animation"/>
    <m/>
    <x v="4"/>
    <x v="10"/>
  </r>
  <r>
    <n v="220"/>
    <s v="Owens-Le"/>
    <s v="Focused composite approach"/>
    <n v="7900"/>
    <n v="667"/>
    <n v="8.4430379746835441E-2"/>
    <x v="0"/>
    <n v="17"/>
    <s v="US"/>
    <s v="USD"/>
    <n v="1309496400"/>
    <x v="215"/>
    <n v="1311051600"/>
    <d v="2011-07-19T05:00:00"/>
    <b v="1"/>
    <b v="0"/>
    <s v="theater/plays"/>
    <m/>
    <x v="3"/>
    <x v="3"/>
  </r>
  <r>
    <n v="221"/>
    <s v="Huff LLC"/>
    <s v="Face-to-face clear-thinking Local Area Network"/>
    <n v="121500"/>
    <n v="119830"/>
    <n v="0.9862551440329218"/>
    <x v="0"/>
    <n v="2179"/>
    <s v="US"/>
    <s v="USD"/>
    <n v="1340254800"/>
    <x v="216"/>
    <n v="1340427600"/>
    <d v="2012-06-23T05:00:00"/>
    <b v="1"/>
    <b v="0"/>
    <s v="food/food trucks"/>
    <m/>
    <x v="0"/>
    <x v="0"/>
  </r>
  <r>
    <n v="222"/>
    <s v="Johnson LLC"/>
    <s v="Cross-group cohesive circuit"/>
    <n v="4800"/>
    <n v="6623"/>
    <n v="1.3797916666666667"/>
    <x v="1"/>
    <n v="138"/>
    <s v="US"/>
    <s v="USD"/>
    <n v="1412226000"/>
    <x v="217"/>
    <n v="1412312400"/>
    <d v="2014-10-03T05:00:00"/>
    <b v="0"/>
    <b v="0"/>
    <s v="photography/photography books"/>
    <m/>
    <x v="7"/>
    <x v="14"/>
  </r>
  <r>
    <n v="223"/>
    <s v="Chavez, Garcia and Cantu"/>
    <s v="Synergistic explicit capability"/>
    <n v="87300"/>
    <n v="81897"/>
    <n v="0.93810996563573879"/>
    <x v="0"/>
    <n v="931"/>
    <s v="US"/>
    <s v="USD"/>
    <n v="1458104400"/>
    <x v="218"/>
    <n v="1459314000"/>
    <d v="2016-03-30T05:00:00"/>
    <b v="0"/>
    <b v="0"/>
    <s v="theater/plays"/>
    <m/>
    <x v="3"/>
    <x v="3"/>
  </r>
  <r>
    <n v="224"/>
    <s v="Lester-Moore"/>
    <s v="Diverse analyzing definition"/>
    <n v="46300"/>
    <n v="186885"/>
    <n v="4.0363930885529156"/>
    <x v="1"/>
    <n v="3594"/>
    <s v="US"/>
    <s v="USD"/>
    <n v="1411534800"/>
    <x v="219"/>
    <n v="1415426400"/>
    <d v="2014-11-08T06:00:00"/>
    <b v="0"/>
    <b v="0"/>
    <s v="film &amp; video/science fiction"/>
    <m/>
    <x v="4"/>
    <x v="22"/>
  </r>
  <r>
    <n v="225"/>
    <s v="Fox-Quinn"/>
    <s v="Enterprise-wide reciprocal success"/>
    <n v="67800"/>
    <n v="176398"/>
    <n v="2.6017404129793511"/>
    <x v="1"/>
    <n v="5880"/>
    <s v="US"/>
    <s v="USD"/>
    <n v="1399093200"/>
    <x v="220"/>
    <n v="1399093200"/>
    <d v="2014-05-03T05:00:00"/>
    <b v="1"/>
    <b v="0"/>
    <s v="music/rock"/>
    <m/>
    <x v="1"/>
    <x v="1"/>
  </r>
  <r>
    <n v="226"/>
    <s v="Garcia Inc"/>
    <s v="Progressive neutral middleware"/>
    <n v="3000"/>
    <n v="10999"/>
    <n v="3.6663333333333332"/>
    <x v="1"/>
    <n v="112"/>
    <s v="US"/>
    <s v="USD"/>
    <n v="1270702800"/>
    <x v="221"/>
    <n v="1273899600"/>
    <d v="2010-05-15T05:00:00"/>
    <b v="0"/>
    <b v="0"/>
    <s v="photography/photography books"/>
    <m/>
    <x v="7"/>
    <x v="14"/>
  </r>
  <r>
    <n v="227"/>
    <s v="Johnson-Lee"/>
    <s v="Intuitive exuding process improvement"/>
    <n v="60900"/>
    <n v="102751"/>
    <n v="1.687208538587849"/>
    <x v="1"/>
    <n v="943"/>
    <s v="US"/>
    <s v="USD"/>
    <n v="1431666000"/>
    <x v="222"/>
    <n v="1432184400"/>
    <d v="2015-05-21T05:00:00"/>
    <b v="0"/>
    <b v="0"/>
    <s v="games/mobile games"/>
    <m/>
    <x v="6"/>
    <x v="20"/>
  </r>
  <r>
    <n v="228"/>
    <s v="Pineda Group"/>
    <s v="Exclusive real-time protocol"/>
    <n v="137900"/>
    <n v="165352"/>
    <n v="1.1990717911530093"/>
    <x v="1"/>
    <n v="2468"/>
    <s v="US"/>
    <s v="USD"/>
    <n v="1472619600"/>
    <x v="172"/>
    <n v="1474779600"/>
    <d v="2016-09-25T05:00:00"/>
    <b v="0"/>
    <b v="0"/>
    <s v="film &amp; video/animation"/>
    <m/>
    <x v="4"/>
    <x v="10"/>
  </r>
  <r>
    <n v="229"/>
    <s v="Hoffman-Howard"/>
    <s v="Extended encompassing application"/>
    <n v="85600"/>
    <n v="165798"/>
    <n v="1.936892523364486"/>
    <x v="1"/>
    <n v="2551"/>
    <s v="US"/>
    <s v="USD"/>
    <n v="1496293200"/>
    <x v="223"/>
    <n v="1500440400"/>
    <d v="2017-07-19T05:00:00"/>
    <b v="0"/>
    <b v="1"/>
    <s v="games/mobile games"/>
    <m/>
    <x v="6"/>
    <x v="20"/>
  </r>
  <r>
    <n v="230"/>
    <s v="Miranda, Hall and Mcgrath"/>
    <s v="Progressive value-added ability"/>
    <n v="2400"/>
    <n v="10084"/>
    <n v="4.2016666666666671"/>
    <x v="1"/>
    <n v="101"/>
    <s v="US"/>
    <s v="USD"/>
    <n v="1575612000"/>
    <x v="224"/>
    <n v="1575612000"/>
    <d v="2019-12-06T06:00:00"/>
    <b v="0"/>
    <b v="0"/>
    <s v="games/video games"/>
    <m/>
    <x v="6"/>
    <x v="11"/>
  </r>
  <r>
    <n v="231"/>
    <s v="Williams, Carter and Gonzalez"/>
    <s v="Cross-platform uniform hardware"/>
    <n v="7200"/>
    <n v="5523"/>
    <n v="0.76708333333333334"/>
    <x v="3"/>
    <n v="67"/>
    <s v="US"/>
    <s v="USD"/>
    <n v="1369112400"/>
    <x v="225"/>
    <n v="1374123600"/>
    <d v="2013-07-18T05:00:00"/>
    <b v="0"/>
    <b v="0"/>
    <s v="theater/plays"/>
    <m/>
    <x v="3"/>
    <x v="3"/>
  </r>
  <r>
    <n v="232"/>
    <s v="Davis-Rodriguez"/>
    <s v="Progressive secondary portal"/>
    <n v="3400"/>
    <n v="5823"/>
    <n v="1.7126470588235294"/>
    <x v="1"/>
    <n v="92"/>
    <s v="US"/>
    <s v="USD"/>
    <n v="1469422800"/>
    <x v="226"/>
    <n v="1469509200"/>
    <d v="2016-07-26T05:00:00"/>
    <b v="0"/>
    <b v="0"/>
    <s v="theater/plays"/>
    <m/>
    <x v="3"/>
    <x v="3"/>
  </r>
  <r>
    <n v="233"/>
    <s v="Reid, Rivera and Perry"/>
    <s v="Multi-lateral national adapter"/>
    <n v="3800"/>
    <n v="6000"/>
    <n v="1.5789473684210527"/>
    <x v="1"/>
    <n v="62"/>
    <s v="US"/>
    <s v="USD"/>
    <n v="1307854800"/>
    <x v="227"/>
    <n v="1309237200"/>
    <d v="2011-06-28T05:00:00"/>
    <b v="0"/>
    <b v="0"/>
    <s v="film &amp; video/animation"/>
    <m/>
    <x v="4"/>
    <x v="10"/>
  </r>
  <r>
    <n v="234"/>
    <s v="Mendoza-Parker"/>
    <s v="Enterprise-wide motivating matrices"/>
    <n v="7500"/>
    <n v="8181"/>
    <n v="1.0908"/>
    <x v="1"/>
    <n v="149"/>
    <s v="IT"/>
    <s v="EUR"/>
    <n v="1503378000"/>
    <x v="228"/>
    <n v="1503982800"/>
    <d v="2017-08-29T05:00:00"/>
    <b v="0"/>
    <b v="1"/>
    <s v="games/video games"/>
    <m/>
    <x v="6"/>
    <x v="11"/>
  </r>
  <r>
    <n v="235"/>
    <s v="Lee, Ali and Guzman"/>
    <s v="Polarized upward-trending Local Area Network"/>
    <n v="8600"/>
    <n v="3589"/>
    <n v="0.41732558139534881"/>
    <x v="0"/>
    <n v="92"/>
    <s v="US"/>
    <s v="USD"/>
    <n v="1486965600"/>
    <x v="229"/>
    <n v="1487397600"/>
    <d v="2017-02-18T06:00:00"/>
    <b v="0"/>
    <b v="0"/>
    <s v="film &amp; video/animation"/>
    <m/>
    <x v="4"/>
    <x v="10"/>
  </r>
  <r>
    <n v="236"/>
    <s v="Gallegos-Cobb"/>
    <s v="Object-based directional function"/>
    <n v="39500"/>
    <n v="4323"/>
    <n v="0.10944303797468355"/>
    <x v="0"/>
    <n v="57"/>
    <s v="AU"/>
    <s v="AUD"/>
    <n v="1561438800"/>
    <x v="230"/>
    <n v="1562043600"/>
    <d v="2019-07-02T05:00:00"/>
    <b v="0"/>
    <b v="1"/>
    <s v="music/rock"/>
    <m/>
    <x v="1"/>
    <x v="1"/>
  </r>
  <r>
    <n v="237"/>
    <s v="Ellison PLC"/>
    <s v="Re-contextualized tangible open architecture"/>
    <n v="9300"/>
    <n v="14822"/>
    <n v="1.593763440860215"/>
    <x v="1"/>
    <n v="329"/>
    <s v="US"/>
    <s v="USD"/>
    <n v="1398402000"/>
    <x v="231"/>
    <n v="1398574800"/>
    <d v="2014-04-27T05:00:00"/>
    <b v="0"/>
    <b v="0"/>
    <s v="film &amp; video/animation"/>
    <m/>
    <x v="4"/>
    <x v="10"/>
  </r>
  <r>
    <n v="238"/>
    <s v="Bolton, Sanchez and Carrillo"/>
    <s v="Distributed systemic adapter"/>
    <n v="2400"/>
    <n v="10138"/>
    <n v="4.2241666666666671"/>
    <x v="1"/>
    <n v="97"/>
    <s v="DK"/>
    <s v="DKK"/>
    <n v="1513231200"/>
    <x v="232"/>
    <n v="1515391200"/>
    <d v="2018-01-08T06:00:00"/>
    <b v="0"/>
    <b v="1"/>
    <s v="theater/plays"/>
    <m/>
    <x v="3"/>
    <x v="3"/>
  </r>
  <r>
    <n v="239"/>
    <s v="Mason-Sanders"/>
    <s v="Networked web-enabled instruction set"/>
    <n v="3200"/>
    <n v="3127"/>
    <n v="0.97718749999999999"/>
    <x v="0"/>
    <n v="41"/>
    <s v="US"/>
    <s v="USD"/>
    <n v="1440824400"/>
    <x v="233"/>
    <n v="1441170000"/>
    <d v="2015-09-02T05:00:00"/>
    <b v="0"/>
    <b v="0"/>
    <s v="technology/wearables"/>
    <m/>
    <x v="2"/>
    <x v="8"/>
  </r>
  <r>
    <n v="240"/>
    <s v="Pitts-Reed"/>
    <s v="Vision-oriented dynamic service-desk"/>
    <n v="29400"/>
    <n v="123124"/>
    <n v="4.1878911564625847"/>
    <x v="1"/>
    <n v="1784"/>
    <s v="US"/>
    <s v="USD"/>
    <n v="1281070800"/>
    <x v="194"/>
    <n v="1281157200"/>
    <d v="2010-08-07T05:00:00"/>
    <b v="0"/>
    <b v="0"/>
    <s v="theater/plays"/>
    <m/>
    <x v="3"/>
    <x v="3"/>
  </r>
  <r>
    <n v="241"/>
    <s v="Gonzalez-Martinez"/>
    <s v="Vision-oriented actuating open system"/>
    <n v="168500"/>
    <n v="171729"/>
    <n v="1.0191632047477746"/>
    <x v="1"/>
    <n v="1684"/>
    <s v="AU"/>
    <s v="AUD"/>
    <n v="1397365200"/>
    <x v="234"/>
    <n v="1398229200"/>
    <d v="2014-04-23T05:00:00"/>
    <b v="0"/>
    <b v="1"/>
    <s v="publishing/nonfiction"/>
    <m/>
    <x v="5"/>
    <x v="9"/>
  </r>
  <r>
    <n v="242"/>
    <s v="Hill, Martin and Garcia"/>
    <s v="Sharable scalable core"/>
    <n v="8400"/>
    <n v="10729"/>
    <n v="1.2772619047619047"/>
    <x v="1"/>
    <n v="250"/>
    <s v="US"/>
    <s v="USD"/>
    <n v="1494392400"/>
    <x v="235"/>
    <n v="1495256400"/>
    <d v="2017-05-20T05:00:00"/>
    <b v="0"/>
    <b v="1"/>
    <s v="music/rock"/>
    <m/>
    <x v="1"/>
    <x v="1"/>
  </r>
  <r>
    <n v="243"/>
    <s v="Garcia PLC"/>
    <s v="Customer-focused attitude-oriented function"/>
    <n v="2300"/>
    <n v="10240"/>
    <n v="4.4521739130434783"/>
    <x v="1"/>
    <n v="238"/>
    <s v="US"/>
    <s v="USD"/>
    <n v="1520143200"/>
    <x v="236"/>
    <n v="1520402400"/>
    <d v="2018-03-07T06:00:00"/>
    <b v="0"/>
    <b v="0"/>
    <s v="theater/plays"/>
    <m/>
    <x v="3"/>
    <x v="3"/>
  </r>
  <r>
    <n v="244"/>
    <s v="Herring-Bailey"/>
    <s v="Reverse-engineered system-worthy extranet"/>
    <n v="700"/>
    <n v="3988"/>
    <n v="5.6971428571428575"/>
    <x v="1"/>
    <n v="53"/>
    <s v="US"/>
    <s v="USD"/>
    <n v="1405314000"/>
    <x v="237"/>
    <n v="1409806800"/>
    <d v="2014-09-04T05:00:00"/>
    <b v="0"/>
    <b v="0"/>
    <s v="theater/plays"/>
    <m/>
    <x v="3"/>
    <x v="3"/>
  </r>
  <r>
    <n v="245"/>
    <s v="Russell-Gardner"/>
    <s v="Re-engineered systematic monitoring"/>
    <n v="2900"/>
    <n v="14771"/>
    <n v="5.0934482758620687"/>
    <x v="1"/>
    <n v="214"/>
    <s v="US"/>
    <s v="USD"/>
    <n v="1396846800"/>
    <x v="238"/>
    <n v="1396933200"/>
    <d v="2014-04-08T05:00:00"/>
    <b v="0"/>
    <b v="0"/>
    <s v="theater/plays"/>
    <m/>
    <x v="3"/>
    <x v="3"/>
  </r>
  <r>
    <n v="246"/>
    <s v="Walters-Carter"/>
    <s v="Seamless value-added standardization"/>
    <n v="4500"/>
    <n v="14649"/>
    <n v="3.2553333333333332"/>
    <x v="1"/>
    <n v="222"/>
    <s v="US"/>
    <s v="USD"/>
    <n v="1375678800"/>
    <x v="239"/>
    <n v="1376024400"/>
    <d v="2013-08-09T05:00:00"/>
    <b v="0"/>
    <b v="0"/>
    <s v="technology/web"/>
    <m/>
    <x v="2"/>
    <x v="2"/>
  </r>
  <r>
    <n v="247"/>
    <s v="Johnson, Patterson and Montoya"/>
    <s v="Triple-buffered fresh-thinking frame"/>
    <n v="19800"/>
    <n v="184658"/>
    <n v="9.3261616161616168"/>
    <x v="1"/>
    <n v="1884"/>
    <s v="US"/>
    <s v="USD"/>
    <n v="1482386400"/>
    <x v="240"/>
    <n v="1483682400"/>
    <d v="2017-01-06T06:00:00"/>
    <b v="0"/>
    <b v="1"/>
    <s v="publishing/fiction"/>
    <m/>
    <x v="5"/>
    <x v="13"/>
  </r>
  <r>
    <n v="248"/>
    <s v="Roberts and Sons"/>
    <s v="Streamlined holistic knowledgebase"/>
    <n v="6200"/>
    <n v="13103"/>
    <n v="2.1133870967741935"/>
    <x v="1"/>
    <n v="218"/>
    <s v="AU"/>
    <s v="AUD"/>
    <n v="1420005600"/>
    <x v="241"/>
    <n v="1420437600"/>
    <d v="2015-01-05T06:00:00"/>
    <b v="0"/>
    <b v="0"/>
    <s v="games/mobile games"/>
    <m/>
    <x v="6"/>
    <x v="20"/>
  </r>
  <r>
    <n v="249"/>
    <s v="Avila-Nelson"/>
    <s v="Up-sized intermediate website"/>
    <n v="61500"/>
    <n v="168095"/>
    <n v="2.7332520325203253"/>
    <x v="1"/>
    <n v="6465"/>
    <s v="US"/>
    <s v="USD"/>
    <n v="1420178400"/>
    <x v="242"/>
    <n v="1420783200"/>
    <d v="2015-01-09T06:00:00"/>
    <b v="0"/>
    <b v="0"/>
    <s v="publishing/translations"/>
    <m/>
    <x v="5"/>
    <x v="18"/>
  </r>
  <r>
    <n v="250"/>
    <s v="Robbins and Sons"/>
    <s v="Future-proofed directional synergy"/>
    <n v="100"/>
    <n v="3"/>
    <n v="0.03"/>
    <x v="0"/>
    <n v="1"/>
    <s v="US"/>
    <s v="USD"/>
    <n v="1264399200"/>
    <x v="67"/>
    <n v="1267423200"/>
    <d v="2010-03-01T06:00:00"/>
    <b v="0"/>
    <b v="0"/>
    <s v="music/rock"/>
    <m/>
    <x v="1"/>
    <x v="1"/>
  </r>
  <r>
    <n v="251"/>
    <s v="Singleton Ltd"/>
    <s v="Enhanced user-facing function"/>
    <n v="7100"/>
    <n v="3840"/>
    <n v="0.54084507042253516"/>
    <x v="0"/>
    <n v="101"/>
    <s v="US"/>
    <s v="USD"/>
    <n v="1355032800"/>
    <x v="243"/>
    <n v="1355205600"/>
    <d v="2012-12-11T06:00:00"/>
    <b v="0"/>
    <b v="0"/>
    <s v="theater/plays"/>
    <m/>
    <x v="3"/>
    <x v="3"/>
  </r>
  <r>
    <n v="252"/>
    <s v="Perez PLC"/>
    <s v="Operative bandwidth-monitored interface"/>
    <n v="1000"/>
    <n v="6263"/>
    <n v="6.2629999999999999"/>
    <x v="1"/>
    <n v="59"/>
    <s v="US"/>
    <s v="USD"/>
    <n v="1382677200"/>
    <x v="244"/>
    <n v="1383109200"/>
    <d v="2013-10-30T05:00:00"/>
    <b v="0"/>
    <b v="0"/>
    <s v="theater/plays"/>
    <m/>
    <x v="3"/>
    <x v="3"/>
  </r>
  <r>
    <n v="253"/>
    <s v="Rogers, Jacobs and Jackson"/>
    <s v="Upgradable multi-state instruction set"/>
    <n v="121500"/>
    <n v="108161"/>
    <n v="0.8902139917695473"/>
    <x v="0"/>
    <n v="1335"/>
    <s v="CA"/>
    <s v="CAD"/>
    <n v="1302238800"/>
    <x v="245"/>
    <n v="1303275600"/>
    <d v="2011-04-20T05:00:00"/>
    <b v="0"/>
    <b v="0"/>
    <s v="film &amp; video/drama"/>
    <m/>
    <x v="4"/>
    <x v="6"/>
  </r>
  <r>
    <n v="254"/>
    <s v="Barry Group"/>
    <s v="De-engineered static Local Area Network"/>
    <n v="4600"/>
    <n v="8505"/>
    <n v="1.8489130434782608"/>
    <x v="1"/>
    <n v="88"/>
    <s v="US"/>
    <s v="USD"/>
    <n v="1487656800"/>
    <x v="246"/>
    <n v="1487829600"/>
    <d v="2017-02-23T06:00:00"/>
    <b v="0"/>
    <b v="0"/>
    <s v="publishing/nonfiction"/>
    <m/>
    <x v="5"/>
    <x v="9"/>
  </r>
  <r>
    <n v="255"/>
    <s v="Rosales, Branch and Harmon"/>
    <s v="Upgradable grid-enabled superstructure"/>
    <n v="80500"/>
    <n v="96735"/>
    <n v="1.2016770186335404"/>
    <x v="1"/>
    <n v="1697"/>
    <s v="US"/>
    <s v="USD"/>
    <n v="1297836000"/>
    <x v="247"/>
    <n v="1298268000"/>
    <d v="2011-02-21T06:00:00"/>
    <b v="0"/>
    <b v="1"/>
    <s v="music/rock"/>
    <m/>
    <x v="1"/>
    <x v="1"/>
  </r>
  <r>
    <n v="256"/>
    <s v="Smith-Reid"/>
    <s v="Optimized actuating toolset"/>
    <n v="4100"/>
    <n v="959"/>
    <n v="0.23390243902439026"/>
    <x v="0"/>
    <n v="15"/>
    <s v="GB"/>
    <s v="GBP"/>
    <n v="1453615200"/>
    <x v="248"/>
    <n v="1456812000"/>
    <d v="2016-03-01T06:00:00"/>
    <b v="0"/>
    <b v="0"/>
    <s v="music/rock"/>
    <m/>
    <x v="1"/>
    <x v="1"/>
  </r>
  <r>
    <n v="257"/>
    <s v="Williams Inc"/>
    <s v="Decentralized exuding strategy"/>
    <n v="5700"/>
    <n v="8322"/>
    <n v="1.46"/>
    <x v="1"/>
    <n v="92"/>
    <s v="US"/>
    <s v="USD"/>
    <n v="1362463200"/>
    <x v="249"/>
    <n v="1363669200"/>
    <d v="2013-03-19T05:00:00"/>
    <b v="0"/>
    <b v="0"/>
    <s v="theater/plays"/>
    <m/>
    <x v="3"/>
    <x v="3"/>
  </r>
  <r>
    <n v="258"/>
    <s v="Duncan, Mcdonald and Miller"/>
    <s v="Assimilated coherent hardware"/>
    <n v="5000"/>
    <n v="13424"/>
    <n v="2.6848000000000001"/>
    <x v="1"/>
    <n v="186"/>
    <s v="US"/>
    <s v="USD"/>
    <n v="1481176800"/>
    <x v="250"/>
    <n v="1482904800"/>
    <d v="2016-12-28T06:00:00"/>
    <b v="0"/>
    <b v="1"/>
    <s v="theater/plays"/>
    <m/>
    <x v="3"/>
    <x v="3"/>
  </r>
  <r>
    <n v="259"/>
    <s v="Watkins Ltd"/>
    <s v="Multi-channeled responsive implementation"/>
    <n v="1800"/>
    <n v="10755"/>
    <n v="5.9749999999999996"/>
    <x v="1"/>
    <n v="138"/>
    <s v="US"/>
    <s v="USD"/>
    <n v="1354946400"/>
    <x v="251"/>
    <n v="1356588000"/>
    <d v="2012-12-27T06:00:00"/>
    <b v="1"/>
    <b v="0"/>
    <s v="photography/photography books"/>
    <m/>
    <x v="7"/>
    <x v="14"/>
  </r>
  <r>
    <n v="260"/>
    <s v="Allen-Jones"/>
    <s v="Centralized modular initiative"/>
    <n v="6300"/>
    <n v="9935"/>
    <n v="1.5769841269841269"/>
    <x v="1"/>
    <n v="261"/>
    <s v="US"/>
    <s v="USD"/>
    <n v="1348808400"/>
    <x v="136"/>
    <n v="1349845200"/>
    <d v="2012-10-10T05:00:00"/>
    <b v="0"/>
    <b v="0"/>
    <s v="music/rock"/>
    <m/>
    <x v="1"/>
    <x v="1"/>
  </r>
  <r>
    <n v="261"/>
    <s v="Mason-Smith"/>
    <s v="Reverse-engineered cohesive migration"/>
    <n v="84300"/>
    <n v="26303"/>
    <n v="0.31201660735468567"/>
    <x v="0"/>
    <n v="454"/>
    <s v="US"/>
    <s v="USD"/>
    <n v="1282712400"/>
    <x v="252"/>
    <n v="1283058000"/>
    <d v="2010-08-29T05:00:00"/>
    <b v="0"/>
    <b v="1"/>
    <s v="music/rock"/>
    <m/>
    <x v="1"/>
    <x v="1"/>
  </r>
  <r>
    <n v="262"/>
    <s v="Lloyd, Kennedy and Davis"/>
    <s v="Compatible multimedia hub"/>
    <n v="1700"/>
    <n v="5328"/>
    <n v="3.1341176470588237"/>
    <x v="1"/>
    <n v="107"/>
    <s v="US"/>
    <s v="USD"/>
    <n v="1301979600"/>
    <x v="253"/>
    <n v="1304226000"/>
    <d v="2011-05-01T05:00:00"/>
    <b v="0"/>
    <b v="1"/>
    <s v="music/indie rock"/>
    <m/>
    <x v="1"/>
    <x v="7"/>
  </r>
  <r>
    <n v="263"/>
    <s v="Walker Ltd"/>
    <s v="Organic eco-centric success"/>
    <n v="2900"/>
    <n v="10756"/>
    <n v="3.7089655172413791"/>
    <x v="1"/>
    <n v="199"/>
    <s v="US"/>
    <s v="USD"/>
    <n v="1263016800"/>
    <x v="254"/>
    <n v="1263016800"/>
    <d v="2010-01-09T06:00:00"/>
    <b v="0"/>
    <b v="0"/>
    <s v="photography/photography books"/>
    <m/>
    <x v="7"/>
    <x v="14"/>
  </r>
  <r>
    <n v="264"/>
    <s v="Gordon PLC"/>
    <s v="Virtual reciprocal policy"/>
    <n v="45600"/>
    <n v="165375"/>
    <n v="3.6266447368421053"/>
    <x v="1"/>
    <n v="5512"/>
    <s v="US"/>
    <s v="USD"/>
    <n v="1360648800"/>
    <x v="255"/>
    <n v="1362031200"/>
    <d v="2013-02-28T06:00:00"/>
    <b v="0"/>
    <b v="0"/>
    <s v="theater/plays"/>
    <m/>
    <x v="3"/>
    <x v="3"/>
  </r>
  <r>
    <n v="265"/>
    <s v="Lee and Sons"/>
    <s v="Persevering interactive emulation"/>
    <n v="4900"/>
    <n v="6031"/>
    <n v="1.2308163265306122"/>
    <x v="1"/>
    <n v="86"/>
    <s v="US"/>
    <s v="USD"/>
    <n v="1451800800"/>
    <x v="256"/>
    <n v="1455602400"/>
    <d v="2016-02-16T06:00:00"/>
    <b v="0"/>
    <b v="0"/>
    <s v="theater/plays"/>
    <m/>
    <x v="3"/>
    <x v="3"/>
  </r>
  <r>
    <n v="266"/>
    <s v="Cole LLC"/>
    <s v="Proactive responsive emulation"/>
    <n v="111900"/>
    <n v="85902"/>
    <n v="0.76766756032171579"/>
    <x v="0"/>
    <n v="3182"/>
    <s v="IT"/>
    <s v="EUR"/>
    <n v="1415340000"/>
    <x v="257"/>
    <n v="1418191200"/>
    <d v="2014-12-10T06:00:00"/>
    <b v="0"/>
    <b v="1"/>
    <s v="music/jazz"/>
    <m/>
    <x v="1"/>
    <x v="17"/>
  </r>
  <r>
    <n v="267"/>
    <s v="Acosta PLC"/>
    <s v="Extended eco-centric function"/>
    <n v="61600"/>
    <n v="143910"/>
    <n v="2.3362012987012988"/>
    <x v="1"/>
    <n v="2768"/>
    <s v="AU"/>
    <s v="AUD"/>
    <n v="1351054800"/>
    <x v="258"/>
    <n v="1352440800"/>
    <d v="2012-11-09T06:00:00"/>
    <b v="0"/>
    <b v="0"/>
    <s v="theater/plays"/>
    <m/>
    <x v="3"/>
    <x v="3"/>
  </r>
  <r>
    <n v="268"/>
    <s v="Brown-Mckee"/>
    <s v="Networked optimal productivity"/>
    <n v="1500"/>
    <n v="2708"/>
    <n v="1.8053333333333332"/>
    <x v="1"/>
    <n v="48"/>
    <s v="US"/>
    <s v="USD"/>
    <n v="1349326800"/>
    <x v="259"/>
    <n v="1353304800"/>
    <d v="2012-11-19T06:00:00"/>
    <b v="0"/>
    <b v="0"/>
    <s v="film &amp; video/documentary"/>
    <m/>
    <x v="4"/>
    <x v="4"/>
  </r>
  <r>
    <n v="269"/>
    <s v="Miles and Sons"/>
    <s v="Persistent attitude-oriented approach"/>
    <n v="3500"/>
    <n v="8842"/>
    <n v="2.5262857142857142"/>
    <x v="1"/>
    <n v="87"/>
    <s v="US"/>
    <s v="USD"/>
    <n v="1548914400"/>
    <x v="260"/>
    <n v="1550728800"/>
    <d v="2019-02-21T06:00:00"/>
    <b v="0"/>
    <b v="0"/>
    <s v="film &amp; video/television"/>
    <m/>
    <x v="4"/>
    <x v="19"/>
  </r>
  <r>
    <n v="270"/>
    <s v="Sawyer, Horton and Williams"/>
    <s v="Triple-buffered 4thgeneration toolset"/>
    <n v="173900"/>
    <n v="47260"/>
    <n v="0.27176538240368026"/>
    <x v="3"/>
    <n v="1890"/>
    <s v="US"/>
    <s v="USD"/>
    <n v="1291269600"/>
    <x v="261"/>
    <n v="1291442400"/>
    <d v="2010-12-04T06:00:00"/>
    <b v="0"/>
    <b v="0"/>
    <s v="games/video games"/>
    <m/>
    <x v="6"/>
    <x v="11"/>
  </r>
  <r>
    <n v="271"/>
    <s v="Foley-Cox"/>
    <s v="Progressive zero administration leverage"/>
    <n v="153700"/>
    <n v="1953"/>
    <n v="1.2706571242680547E-2"/>
    <x v="2"/>
    <n v="61"/>
    <s v="US"/>
    <s v="USD"/>
    <n v="1449468000"/>
    <x v="262"/>
    <n v="1452146400"/>
    <d v="2016-01-07T06:00:00"/>
    <b v="0"/>
    <b v="0"/>
    <s v="photography/photography books"/>
    <m/>
    <x v="7"/>
    <x v="14"/>
  </r>
  <r>
    <n v="272"/>
    <s v="Horton, Morrison and Clark"/>
    <s v="Networked radical neural-net"/>
    <n v="51100"/>
    <n v="155349"/>
    <n v="3.0400978473581213"/>
    <x v="1"/>
    <n v="1894"/>
    <s v="US"/>
    <s v="USD"/>
    <n v="1562734800"/>
    <x v="263"/>
    <n v="1564894800"/>
    <d v="2019-08-04T05:00:00"/>
    <b v="0"/>
    <b v="1"/>
    <s v="theater/plays"/>
    <m/>
    <x v="3"/>
    <x v="3"/>
  </r>
  <r>
    <n v="273"/>
    <s v="Thomas and Sons"/>
    <s v="Re-engineered heuristic forecast"/>
    <n v="7800"/>
    <n v="10704"/>
    <n v="1.3723076923076922"/>
    <x v="1"/>
    <n v="282"/>
    <s v="CA"/>
    <s v="CAD"/>
    <n v="1505624400"/>
    <x v="264"/>
    <n v="1505883600"/>
    <d v="2017-09-20T05:00:00"/>
    <b v="0"/>
    <b v="0"/>
    <s v="theater/plays"/>
    <m/>
    <x v="3"/>
    <x v="3"/>
  </r>
  <r>
    <n v="274"/>
    <s v="Morgan-Jenkins"/>
    <s v="Fully-configurable background algorithm"/>
    <n v="2400"/>
    <n v="773"/>
    <n v="0.32208333333333333"/>
    <x v="0"/>
    <n v="15"/>
    <s v="US"/>
    <s v="USD"/>
    <n v="1509948000"/>
    <x v="265"/>
    <n v="1510380000"/>
    <d v="2017-11-11T06:00:00"/>
    <b v="0"/>
    <b v="0"/>
    <s v="theater/plays"/>
    <m/>
    <x v="3"/>
    <x v="3"/>
  </r>
  <r>
    <n v="275"/>
    <s v="Ward, Sanchez and Kemp"/>
    <s v="Stand-alone discrete Graphical User Interface"/>
    <n v="3900"/>
    <n v="9419"/>
    <n v="2.4151282051282053"/>
    <x v="1"/>
    <n v="116"/>
    <s v="US"/>
    <s v="USD"/>
    <n v="1554526800"/>
    <x v="266"/>
    <n v="1555218000"/>
    <d v="2019-04-14T05:00:00"/>
    <b v="0"/>
    <b v="0"/>
    <s v="publishing/translations"/>
    <m/>
    <x v="5"/>
    <x v="18"/>
  </r>
  <r>
    <n v="276"/>
    <s v="Fields Ltd"/>
    <s v="Front-line foreground project"/>
    <n v="5500"/>
    <n v="5324"/>
    <n v="0.96799999999999997"/>
    <x v="0"/>
    <n v="133"/>
    <s v="US"/>
    <s v="USD"/>
    <n v="1334811600"/>
    <x v="267"/>
    <n v="1335243600"/>
    <d v="2012-04-24T05:00:00"/>
    <b v="0"/>
    <b v="1"/>
    <s v="games/video games"/>
    <m/>
    <x v="6"/>
    <x v="11"/>
  </r>
  <r>
    <n v="277"/>
    <s v="Ramos-Mitchell"/>
    <s v="Persevering system-worthy info-mediaries"/>
    <n v="700"/>
    <n v="7465"/>
    <n v="10.664285714285715"/>
    <x v="1"/>
    <n v="83"/>
    <s v="US"/>
    <s v="USD"/>
    <n v="1279515600"/>
    <x v="268"/>
    <n v="1279688400"/>
    <d v="2010-07-21T05:00:00"/>
    <b v="0"/>
    <b v="0"/>
    <s v="theater/plays"/>
    <m/>
    <x v="3"/>
    <x v="3"/>
  </r>
  <r>
    <n v="278"/>
    <s v="Higgins, Davis and Salazar"/>
    <s v="Distributed multi-tasking strategy"/>
    <n v="2700"/>
    <n v="8799"/>
    <n v="3.2588888888888889"/>
    <x v="1"/>
    <n v="91"/>
    <s v="US"/>
    <s v="USD"/>
    <n v="1353909600"/>
    <x v="269"/>
    <n v="1356069600"/>
    <d v="2012-12-21T06:00:00"/>
    <b v="0"/>
    <b v="0"/>
    <s v="technology/web"/>
    <m/>
    <x v="2"/>
    <x v="2"/>
  </r>
  <r>
    <n v="279"/>
    <s v="Smith-Jenkins"/>
    <s v="Vision-oriented methodical application"/>
    <n v="8000"/>
    <n v="13656"/>
    <n v="1.7070000000000001"/>
    <x v="1"/>
    <n v="546"/>
    <s v="US"/>
    <s v="USD"/>
    <n v="1535950800"/>
    <x v="270"/>
    <n v="1536210000"/>
    <d v="2018-09-06T05:00:00"/>
    <b v="0"/>
    <b v="0"/>
    <s v="theater/plays"/>
    <m/>
    <x v="3"/>
    <x v="3"/>
  </r>
  <r>
    <n v="280"/>
    <s v="Braun PLC"/>
    <s v="Function-based high-level infrastructure"/>
    <n v="2500"/>
    <n v="14536"/>
    <n v="5.8144"/>
    <x v="1"/>
    <n v="393"/>
    <s v="US"/>
    <s v="USD"/>
    <n v="1511244000"/>
    <x v="271"/>
    <n v="1511762400"/>
    <d v="2017-11-27T06:00:00"/>
    <b v="0"/>
    <b v="0"/>
    <s v="film &amp; video/animation"/>
    <m/>
    <x v="4"/>
    <x v="10"/>
  </r>
  <r>
    <n v="281"/>
    <s v="Drake PLC"/>
    <s v="Profound object-oriented paradigm"/>
    <n v="164500"/>
    <n v="150552"/>
    <n v="0.91520972644376897"/>
    <x v="0"/>
    <n v="2062"/>
    <s v="US"/>
    <s v="USD"/>
    <n v="1331445600"/>
    <x v="272"/>
    <n v="1333256400"/>
    <d v="2012-04-01T05:00:00"/>
    <b v="0"/>
    <b v="1"/>
    <s v="theater/plays"/>
    <m/>
    <x v="3"/>
    <x v="3"/>
  </r>
  <r>
    <n v="282"/>
    <s v="Ross, Kelly and Brown"/>
    <s v="Virtual contextually-based circuit"/>
    <n v="8400"/>
    <n v="9076"/>
    <n v="1.0804761904761904"/>
    <x v="1"/>
    <n v="133"/>
    <s v="US"/>
    <s v="USD"/>
    <n v="1480226400"/>
    <x v="73"/>
    <n v="1480744800"/>
    <d v="2016-12-03T06:00:00"/>
    <b v="0"/>
    <b v="1"/>
    <s v="film &amp; video/television"/>
    <m/>
    <x v="4"/>
    <x v="19"/>
  </r>
  <r>
    <n v="283"/>
    <s v="Lucas-Mullins"/>
    <s v="Business-focused dynamic instruction set"/>
    <n v="8100"/>
    <n v="1517"/>
    <n v="0.18728395061728395"/>
    <x v="0"/>
    <n v="29"/>
    <s v="DK"/>
    <s v="DKK"/>
    <n v="1464584400"/>
    <x v="273"/>
    <n v="1465016400"/>
    <d v="2016-06-04T05:00:00"/>
    <b v="0"/>
    <b v="0"/>
    <s v="music/rock"/>
    <m/>
    <x v="1"/>
    <x v="1"/>
  </r>
  <r>
    <n v="284"/>
    <s v="Tran LLC"/>
    <s v="Ameliorated fresh-thinking protocol"/>
    <n v="9800"/>
    <n v="8153"/>
    <n v="0.83193877551020412"/>
    <x v="0"/>
    <n v="132"/>
    <s v="US"/>
    <s v="USD"/>
    <n v="1335848400"/>
    <x v="274"/>
    <n v="1336280400"/>
    <d v="2012-05-06T05:00:00"/>
    <b v="0"/>
    <b v="0"/>
    <s v="technology/web"/>
    <m/>
    <x v="2"/>
    <x v="2"/>
  </r>
  <r>
    <n v="285"/>
    <s v="Dawson, Brady and Gilbert"/>
    <s v="Front-line optimizing emulation"/>
    <n v="900"/>
    <n v="6357"/>
    <n v="7.0633333333333335"/>
    <x v="1"/>
    <n v="254"/>
    <s v="US"/>
    <s v="USD"/>
    <n v="1473483600"/>
    <x v="275"/>
    <n v="1476766800"/>
    <d v="2016-10-18T05:00:00"/>
    <b v="0"/>
    <b v="0"/>
    <s v="theater/plays"/>
    <m/>
    <x v="3"/>
    <x v="3"/>
  </r>
  <r>
    <n v="286"/>
    <s v="Obrien-Aguirre"/>
    <s v="Devolved uniform complexity"/>
    <n v="112100"/>
    <n v="19557"/>
    <n v="0.17446030330062445"/>
    <x v="3"/>
    <n v="184"/>
    <s v="US"/>
    <s v="USD"/>
    <n v="1479880800"/>
    <x v="276"/>
    <n v="1480485600"/>
    <d v="2016-11-30T06:00:00"/>
    <b v="0"/>
    <b v="0"/>
    <s v="theater/plays"/>
    <m/>
    <x v="3"/>
    <x v="3"/>
  </r>
  <r>
    <n v="287"/>
    <s v="Ferguson PLC"/>
    <s v="Public-key intangible superstructure"/>
    <n v="6300"/>
    <n v="13213"/>
    <n v="2.0973015873015872"/>
    <x v="1"/>
    <n v="176"/>
    <s v="US"/>
    <s v="USD"/>
    <n v="1430197200"/>
    <x v="277"/>
    <n v="1430197200"/>
    <d v="2015-04-28T05:00:00"/>
    <b v="0"/>
    <b v="0"/>
    <s v="music/electric music"/>
    <m/>
    <x v="1"/>
    <x v="5"/>
  </r>
  <r>
    <n v="288"/>
    <s v="Garcia Ltd"/>
    <s v="Secured global success"/>
    <n v="5600"/>
    <n v="5476"/>
    <n v="0.97785714285714287"/>
    <x v="0"/>
    <n v="137"/>
    <s v="DK"/>
    <s v="DKK"/>
    <n v="1331701200"/>
    <x v="278"/>
    <n v="1331787600"/>
    <d v="2012-03-15T05:00:00"/>
    <b v="0"/>
    <b v="1"/>
    <s v="music/metal"/>
    <m/>
    <x v="1"/>
    <x v="16"/>
  </r>
  <r>
    <n v="289"/>
    <s v="Smith, Love and Smith"/>
    <s v="Grass-roots mission-critical capability"/>
    <n v="800"/>
    <n v="13474"/>
    <n v="16.842500000000001"/>
    <x v="1"/>
    <n v="337"/>
    <s v="CA"/>
    <s v="CAD"/>
    <n v="1438578000"/>
    <x v="279"/>
    <n v="1438837200"/>
    <d v="2015-08-06T05:00:00"/>
    <b v="0"/>
    <b v="0"/>
    <s v="theater/plays"/>
    <m/>
    <x v="3"/>
    <x v="3"/>
  </r>
  <r>
    <n v="290"/>
    <s v="Wilson, Hall and Osborne"/>
    <s v="Advanced global data-warehouse"/>
    <n v="168600"/>
    <n v="91722"/>
    <n v="0.54402135231316728"/>
    <x v="0"/>
    <n v="908"/>
    <s v="US"/>
    <s v="USD"/>
    <n v="1368162000"/>
    <x v="280"/>
    <n v="1370926800"/>
    <d v="2013-06-11T05:00:00"/>
    <b v="0"/>
    <b v="1"/>
    <s v="film &amp; video/documentary"/>
    <m/>
    <x v="4"/>
    <x v="4"/>
  </r>
  <r>
    <n v="291"/>
    <s v="Bell, Grimes and Kerr"/>
    <s v="Self-enabling uniform complexity"/>
    <n v="1800"/>
    <n v="8219"/>
    <n v="4.5661111111111108"/>
    <x v="1"/>
    <n v="107"/>
    <s v="US"/>
    <s v="USD"/>
    <n v="1318654800"/>
    <x v="281"/>
    <n v="1319000400"/>
    <d v="2011-10-19T05:00:00"/>
    <b v="1"/>
    <b v="0"/>
    <s v="technology/web"/>
    <m/>
    <x v="2"/>
    <x v="2"/>
  </r>
  <r>
    <n v="292"/>
    <s v="Ho-Harris"/>
    <s v="Versatile cohesive encoding"/>
    <n v="7300"/>
    <n v="717"/>
    <n v="9.8219178082191785E-2"/>
    <x v="0"/>
    <n v="10"/>
    <s v="US"/>
    <s v="USD"/>
    <n v="1331874000"/>
    <x v="282"/>
    <n v="1333429200"/>
    <d v="2012-04-03T05:00:00"/>
    <b v="0"/>
    <b v="0"/>
    <s v="food/food trucks"/>
    <m/>
    <x v="0"/>
    <x v="0"/>
  </r>
  <r>
    <n v="293"/>
    <s v="Ross Group"/>
    <s v="Organized executive solution"/>
    <n v="6500"/>
    <n v="1065"/>
    <n v="0.16384615384615384"/>
    <x v="3"/>
    <n v="32"/>
    <s v="IT"/>
    <s v="EUR"/>
    <n v="1286254800"/>
    <x v="283"/>
    <n v="1287032400"/>
    <d v="2010-10-14T05:00:00"/>
    <b v="0"/>
    <b v="0"/>
    <s v="theater/plays"/>
    <m/>
    <x v="3"/>
    <x v="3"/>
  </r>
  <r>
    <n v="294"/>
    <s v="Turner-Davis"/>
    <s v="Automated local emulation"/>
    <n v="600"/>
    <n v="8038"/>
    <n v="13.396666666666667"/>
    <x v="1"/>
    <n v="183"/>
    <s v="US"/>
    <s v="USD"/>
    <n v="1540530000"/>
    <x v="284"/>
    <n v="1541570400"/>
    <d v="2018-11-07T06:00:00"/>
    <b v="0"/>
    <b v="0"/>
    <s v="theater/plays"/>
    <m/>
    <x v="3"/>
    <x v="3"/>
  </r>
  <r>
    <n v="295"/>
    <s v="Smith, Jackson and Herrera"/>
    <s v="Enterprise-wide intermediate middleware"/>
    <n v="192900"/>
    <n v="68769"/>
    <n v="0.35650077760497667"/>
    <x v="0"/>
    <n v="1910"/>
    <s v="CH"/>
    <s v="CHF"/>
    <n v="1381813200"/>
    <x v="285"/>
    <n v="1383976800"/>
    <d v="2013-11-09T06:00:00"/>
    <b v="0"/>
    <b v="0"/>
    <s v="theater/plays"/>
    <m/>
    <x v="3"/>
    <x v="3"/>
  </r>
  <r>
    <n v="296"/>
    <s v="Smith-Hess"/>
    <s v="Grass-roots real-time Local Area Network"/>
    <n v="6100"/>
    <n v="3352"/>
    <n v="0.54950819672131146"/>
    <x v="0"/>
    <n v="38"/>
    <s v="AU"/>
    <s v="AUD"/>
    <n v="1548655200"/>
    <x v="286"/>
    <n v="1550556000"/>
    <d v="2019-02-19T06:00:00"/>
    <b v="0"/>
    <b v="0"/>
    <s v="theater/plays"/>
    <m/>
    <x v="3"/>
    <x v="3"/>
  </r>
  <r>
    <n v="297"/>
    <s v="Brown, Herring and Bass"/>
    <s v="Organized client-driven capacity"/>
    <n v="7200"/>
    <n v="6785"/>
    <n v="0.94236111111111109"/>
    <x v="0"/>
    <n v="104"/>
    <s v="AU"/>
    <s v="AUD"/>
    <n v="1389679200"/>
    <x v="287"/>
    <n v="1390456800"/>
    <d v="2014-01-23T06:00:00"/>
    <b v="0"/>
    <b v="1"/>
    <s v="theater/plays"/>
    <m/>
    <x v="3"/>
    <x v="3"/>
  </r>
  <r>
    <n v="298"/>
    <s v="Chase, Garcia and Johnson"/>
    <s v="Adaptive intangible database"/>
    <n v="3500"/>
    <n v="5037"/>
    <n v="1.4391428571428571"/>
    <x v="1"/>
    <n v="72"/>
    <s v="US"/>
    <s v="USD"/>
    <n v="1456466400"/>
    <x v="288"/>
    <n v="1458018000"/>
    <d v="2016-03-15T05:00:00"/>
    <b v="0"/>
    <b v="1"/>
    <s v="music/rock"/>
    <m/>
    <x v="1"/>
    <x v="1"/>
  </r>
  <r>
    <n v="299"/>
    <s v="Ramsey and Sons"/>
    <s v="Grass-roots contextually-based algorithm"/>
    <n v="3800"/>
    <n v="1954"/>
    <n v="0.51421052631578945"/>
    <x v="0"/>
    <n v="49"/>
    <s v="US"/>
    <s v="USD"/>
    <n v="1456984800"/>
    <x v="289"/>
    <n v="1461819600"/>
    <d v="2016-04-28T05:00:00"/>
    <b v="0"/>
    <b v="0"/>
    <s v="food/food trucks"/>
    <m/>
    <x v="0"/>
    <x v="0"/>
  </r>
  <r>
    <n v="300"/>
    <s v="Cooke PLC"/>
    <s v="Focused executive core"/>
    <n v="100"/>
    <n v="5"/>
    <n v="0.05"/>
    <x v="0"/>
    <n v="1"/>
    <s v="DK"/>
    <s v="DKK"/>
    <n v="1504069200"/>
    <x v="290"/>
    <n v="1504155600"/>
    <d v="2017-08-31T05:00:00"/>
    <b v="0"/>
    <b v="1"/>
    <s v="publishing/nonfiction"/>
    <m/>
    <x v="5"/>
    <x v="9"/>
  </r>
  <r>
    <n v="301"/>
    <s v="Wong-Walker"/>
    <s v="Multi-channeled disintermediate policy"/>
    <n v="900"/>
    <n v="12102"/>
    <n v="13.446666666666667"/>
    <x v="1"/>
    <n v="295"/>
    <s v="US"/>
    <s v="USD"/>
    <n v="1424930400"/>
    <x v="291"/>
    <n v="1426395600"/>
    <d v="2015-03-15T05:00:00"/>
    <b v="0"/>
    <b v="0"/>
    <s v="film &amp; video/documentary"/>
    <m/>
    <x v="4"/>
    <x v="4"/>
  </r>
  <r>
    <n v="302"/>
    <s v="Ferguson, Collins and Mata"/>
    <s v="Customizable bi-directional hardware"/>
    <n v="76100"/>
    <n v="24234"/>
    <n v="0.31844940867279897"/>
    <x v="0"/>
    <n v="245"/>
    <s v="US"/>
    <s v="USD"/>
    <n v="1535864400"/>
    <x v="292"/>
    <n v="1537074000"/>
    <d v="2018-09-16T05:00:00"/>
    <b v="0"/>
    <b v="0"/>
    <s v="theater/plays"/>
    <m/>
    <x v="3"/>
    <x v="3"/>
  </r>
  <r>
    <n v="303"/>
    <s v="Guerrero, Flores and Jenkins"/>
    <s v="Networked optimal architecture"/>
    <n v="3400"/>
    <n v="2809"/>
    <n v="0.82617647058823529"/>
    <x v="0"/>
    <n v="32"/>
    <s v="US"/>
    <s v="USD"/>
    <n v="1452146400"/>
    <x v="293"/>
    <n v="1452578400"/>
    <d v="2016-01-12T06:00:00"/>
    <b v="0"/>
    <b v="0"/>
    <s v="music/indie rock"/>
    <m/>
    <x v="1"/>
    <x v="7"/>
  </r>
  <r>
    <n v="304"/>
    <s v="Peterson PLC"/>
    <s v="User-friendly discrete benchmark"/>
    <n v="2100"/>
    <n v="11469"/>
    <n v="5.4614285714285717"/>
    <x v="1"/>
    <n v="142"/>
    <s v="US"/>
    <s v="USD"/>
    <n v="1470546000"/>
    <x v="294"/>
    <n v="1474088400"/>
    <d v="2016-09-17T05:00:00"/>
    <b v="0"/>
    <b v="0"/>
    <s v="film &amp; video/documentary"/>
    <m/>
    <x v="4"/>
    <x v="4"/>
  </r>
  <r>
    <n v="305"/>
    <s v="Townsend Ltd"/>
    <s v="Grass-roots actuating policy"/>
    <n v="2800"/>
    <n v="8014"/>
    <n v="2.8621428571428571"/>
    <x v="1"/>
    <n v="85"/>
    <s v="US"/>
    <s v="USD"/>
    <n v="1458363600"/>
    <x v="295"/>
    <n v="1461906000"/>
    <d v="2016-04-29T05:00:00"/>
    <b v="0"/>
    <b v="0"/>
    <s v="theater/plays"/>
    <m/>
    <x v="3"/>
    <x v="3"/>
  </r>
  <r>
    <n v="306"/>
    <s v="Rush, Reed and Hall"/>
    <s v="Enterprise-wide 3rdgeneration knowledge user"/>
    <n v="6500"/>
    <n v="514"/>
    <n v="7.9076923076923072E-2"/>
    <x v="0"/>
    <n v="7"/>
    <s v="US"/>
    <s v="USD"/>
    <n v="1500008400"/>
    <x v="296"/>
    <n v="1500267600"/>
    <d v="2017-07-17T05:00:00"/>
    <b v="0"/>
    <b v="1"/>
    <s v="theater/plays"/>
    <m/>
    <x v="3"/>
    <x v="3"/>
  </r>
  <r>
    <n v="307"/>
    <s v="Salazar-Dodson"/>
    <s v="Face-to-face zero tolerance moderator"/>
    <n v="32900"/>
    <n v="43473"/>
    <n v="1.3213677811550153"/>
    <x v="1"/>
    <n v="659"/>
    <s v="DK"/>
    <s v="DKK"/>
    <n v="1338958800"/>
    <x v="297"/>
    <n v="1340686800"/>
    <d v="2012-06-26T05:00:00"/>
    <b v="0"/>
    <b v="1"/>
    <s v="publishing/fiction"/>
    <m/>
    <x v="5"/>
    <x v="13"/>
  </r>
  <r>
    <n v="308"/>
    <s v="Davis Ltd"/>
    <s v="Grass-roots optimizing projection"/>
    <n v="118200"/>
    <n v="87560"/>
    <n v="0.74077834179357027"/>
    <x v="0"/>
    <n v="803"/>
    <s v="US"/>
    <s v="USD"/>
    <n v="1303102800"/>
    <x v="298"/>
    <n v="1303189200"/>
    <d v="2011-04-19T05:00:00"/>
    <b v="0"/>
    <b v="0"/>
    <s v="theater/plays"/>
    <m/>
    <x v="3"/>
    <x v="3"/>
  </r>
  <r>
    <n v="309"/>
    <s v="Harris-Perry"/>
    <s v="User-centric 6thgeneration attitude"/>
    <n v="4100"/>
    <n v="3087"/>
    <n v="0.75292682926829269"/>
    <x v="3"/>
    <n v="75"/>
    <s v="US"/>
    <s v="USD"/>
    <n v="1316581200"/>
    <x v="299"/>
    <n v="1318309200"/>
    <d v="2011-10-11T05:00:00"/>
    <b v="0"/>
    <b v="1"/>
    <s v="music/indie rock"/>
    <m/>
    <x v="1"/>
    <x v="7"/>
  </r>
  <r>
    <n v="310"/>
    <s v="Velazquez, Hunt and Ortiz"/>
    <s v="Switchable zero tolerance website"/>
    <n v="7800"/>
    <n v="1586"/>
    <n v="0.20333333333333334"/>
    <x v="0"/>
    <n v="16"/>
    <s v="US"/>
    <s v="USD"/>
    <n v="1270789200"/>
    <x v="300"/>
    <n v="1272171600"/>
    <d v="2010-04-25T05:00:00"/>
    <b v="0"/>
    <b v="0"/>
    <s v="games/video games"/>
    <m/>
    <x v="6"/>
    <x v="11"/>
  </r>
  <r>
    <n v="311"/>
    <s v="Flores PLC"/>
    <s v="Focused real-time help-desk"/>
    <n v="6300"/>
    <n v="12812"/>
    <n v="2.0336507936507937"/>
    <x v="1"/>
    <n v="121"/>
    <s v="US"/>
    <s v="USD"/>
    <n v="1297836000"/>
    <x v="247"/>
    <n v="1298872800"/>
    <d v="2011-02-28T06:00:00"/>
    <b v="0"/>
    <b v="0"/>
    <s v="theater/plays"/>
    <m/>
    <x v="3"/>
    <x v="3"/>
  </r>
  <r>
    <n v="312"/>
    <s v="Martinez LLC"/>
    <s v="Robust impactful approach"/>
    <n v="59100"/>
    <n v="183345"/>
    <n v="3.1022842639593908"/>
    <x v="1"/>
    <n v="3742"/>
    <s v="US"/>
    <s v="USD"/>
    <n v="1382677200"/>
    <x v="244"/>
    <n v="1383282000"/>
    <d v="2013-11-01T05:00:00"/>
    <b v="0"/>
    <b v="0"/>
    <s v="theater/plays"/>
    <m/>
    <x v="3"/>
    <x v="3"/>
  </r>
  <r>
    <n v="313"/>
    <s v="Miller-Irwin"/>
    <s v="Secured maximized policy"/>
    <n v="2200"/>
    <n v="8697"/>
    <n v="3.9531818181818181"/>
    <x v="1"/>
    <n v="223"/>
    <s v="US"/>
    <s v="USD"/>
    <n v="1330322400"/>
    <x v="301"/>
    <n v="1330495200"/>
    <d v="2012-02-29T06:00:00"/>
    <b v="0"/>
    <b v="0"/>
    <s v="music/rock"/>
    <m/>
    <x v="1"/>
    <x v="1"/>
  </r>
  <r>
    <n v="314"/>
    <s v="Sanchez-Morgan"/>
    <s v="Realigned upward-trending strategy"/>
    <n v="1400"/>
    <n v="4126"/>
    <n v="2.9471428571428571"/>
    <x v="1"/>
    <n v="133"/>
    <s v="US"/>
    <s v="USD"/>
    <n v="1552366800"/>
    <x v="188"/>
    <n v="1552798800"/>
    <d v="2019-03-17T05:00:00"/>
    <b v="0"/>
    <b v="1"/>
    <s v="film &amp; video/documentary"/>
    <m/>
    <x v="4"/>
    <x v="4"/>
  </r>
  <r>
    <n v="315"/>
    <s v="Lopez, Adams and Johnson"/>
    <s v="Open-source interactive knowledge user"/>
    <n v="9500"/>
    <n v="3220"/>
    <n v="0.33894736842105261"/>
    <x v="0"/>
    <n v="31"/>
    <s v="US"/>
    <s v="USD"/>
    <n v="1400907600"/>
    <x v="302"/>
    <n v="1403413200"/>
    <d v="2014-06-22T05:00:00"/>
    <b v="0"/>
    <b v="0"/>
    <s v="theater/plays"/>
    <m/>
    <x v="3"/>
    <x v="3"/>
  </r>
  <r>
    <n v="316"/>
    <s v="Martin-Marshall"/>
    <s v="Configurable demand-driven matrix"/>
    <n v="9600"/>
    <n v="6401"/>
    <n v="0.66677083333333331"/>
    <x v="0"/>
    <n v="108"/>
    <s v="IT"/>
    <s v="EUR"/>
    <n v="1574143200"/>
    <x v="303"/>
    <n v="1574229600"/>
    <d v="2019-11-20T06:00:00"/>
    <b v="0"/>
    <b v="1"/>
    <s v="food/food trucks"/>
    <m/>
    <x v="0"/>
    <x v="0"/>
  </r>
  <r>
    <n v="317"/>
    <s v="Summers PLC"/>
    <s v="Cross-group coherent hierarchy"/>
    <n v="6600"/>
    <n v="1269"/>
    <n v="0.19227272727272726"/>
    <x v="0"/>
    <n v="30"/>
    <s v="US"/>
    <s v="USD"/>
    <n v="1494738000"/>
    <x v="304"/>
    <n v="1495861200"/>
    <d v="2017-05-27T05:00:00"/>
    <b v="0"/>
    <b v="0"/>
    <s v="theater/plays"/>
    <m/>
    <x v="3"/>
    <x v="3"/>
  </r>
  <r>
    <n v="318"/>
    <s v="Young, Hart and Ryan"/>
    <s v="Decentralized demand-driven open system"/>
    <n v="5700"/>
    <n v="903"/>
    <n v="0.15842105263157893"/>
    <x v="0"/>
    <n v="17"/>
    <s v="US"/>
    <s v="USD"/>
    <n v="1392357600"/>
    <x v="305"/>
    <n v="1392530400"/>
    <d v="2014-02-16T06:00:00"/>
    <b v="0"/>
    <b v="0"/>
    <s v="music/rock"/>
    <m/>
    <x v="1"/>
    <x v="1"/>
  </r>
  <r>
    <n v="319"/>
    <s v="Mills Group"/>
    <s v="Advanced empowering matrix"/>
    <n v="8400"/>
    <n v="3251"/>
    <n v="0.38702380952380955"/>
    <x v="3"/>
    <n v="64"/>
    <s v="US"/>
    <s v="USD"/>
    <n v="1281589200"/>
    <x v="306"/>
    <n v="1283662800"/>
    <d v="2010-09-05T05:00:00"/>
    <b v="0"/>
    <b v="0"/>
    <s v="technology/web"/>
    <m/>
    <x v="2"/>
    <x v="2"/>
  </r>
  <r>
    <n v="320"/>
    <s v="Sandoval-Powell"/>
    <s v="Phased holistic implementation"/>
    <n v="84400"/>
    <n v="8092"/>
    <n v="9.5876777251184833E-2"/>
    <x v="0"/>
    <n v="80"/>
    <s v="US"/>
    <s v="USD"/>
    <n v="1305003600"/>
    <x v="307"/>
    <n v="1305781200"/>
    <d v="2011-05-19T05:00:00"/>
    <b v="0"/>
    <b v="0"/>
    <s v="publishing/fiction"/>
    <m/>
    <x v="5"/>
    <x v="13"/>
  </r>
  <r>
    <n v="321"/>
    <s v="Mills, Frazier and Perez"/>
    <s v="Proactive attitude-oriented knowledge user"/>
    <n v="170400"/>
    <n v="160422"/>
    <n v="0.94144366197183094"/>
    <x v="0"/>
    <n v="2468"/>
    <s v="US"/>
    <s v="USD"/>
    <n v="1301634000"/>
    <x v="308"/>
    <n v="1302325200"/>
    <d v="2011-04-09T05:00:00"/>
    <b v="0"/>
    <b v="0"/>
    <s v="film &amp; video/shorts"/>
    <m/>
    <x v="4"/>
    <x v="12"/>
  </r>
  <r>
    <n v="322"/>
    <s v="Hebert Group"/>
    <s v="Visionary asymmetric Graphical User Interface"/>
    <n v="117900"/>
    <n v="196377"/>
    <n v="1.6656234096692113"/>
    <x v="1"/>
    <n v="5168"/>
    <s v="US"/>
    <s v="USD"/>
    <n v="1290664800"/>
    <x v="309"/>
    <n v="1291788000"/>
    <d v="2010-12-08T06:00:00"/>
    <b v="0"/>
    <b v="0"/>
    <s v="theater/plays"/>
    <m/>
    <x v="3"/>
    <x v="3"/>
  </r>
  <r>
    <n v="323"/>
    <s v="Cole, Smith and Wood"/>
    <s v="Integrated zero-defect help-desk"/>
    <n v="8900"/>
    <n v="2148"/>
    <n v="0.24134831460674158"/>
    <x v="0"/>
    <n v="26"/>
    <s v="GB"/>
    <s v="GBP"/>
    <n v="1395896400"/>
    <x v="310"/>
    <n v="1396069200"/>
    <d v="2014-03-29T05:00:00"/>
    <b v="0"/>
    <b v="0"/>
    <s v="film &amp; video/documentary"/>
    <m/>
    <x v="4"/>
    <x v="4"/>
  </r>
  <r>
    <n v="324"/>
    <s v="Harris, Hall and Harris"/>
    <s v="Inverse analyzing matrices"/>
    <n v="7100"/>
    <n v="11648"/>
    <n v="1.6405633802816901"/>
    <x v="1"/>
    <n v="307"/>
    <s v="US"/>
    <s v="USD"/>
    <n v="1434862800"/>
    <x v="311"/>
    <n v="1435899600"/>
    <d v="2015-07-03T05:00:00"/>
    <b v="0"/>
    <b v="1"/>
    <s v="theater/plays"/>
    <m/>
    <x v="3"/>
    <x v="3"/>
  </r>
  <r>
    <n v="325"/>
    <s v="Saunders Group"/>
    <s v="Programmable systemic implementation"/>
    <n v="6500"/>
    <n v="5897"/>
    <n v="0.90723076923076929"/>
    <x v="0"/>
    <n v="73"/>
    <s v="US"/>
    <s v="USD"/>
    <n v="1529125200"/>
    <x v="79"/>
    <n v="1531112400"/>
    <d v="2018-07-09T05:00:00"/>
    <b v="0"/>
    <b v="1"/>
    <s v="theater/plays"/>
    <m/>
    <x v="3"/>
    <x v="3"/>
  </r>
  <r>
    <n v="326"/>
    <s v="Pham, Avila and Nash"/>
    <s v="Multi-channeled next generation architecture"/>
    <n v="7200"/>
    <n v="3326"/>
    <n v="0.46194444444444444"/>
    <x v="0"/>
    <n v="128"/>
    <s v="US"/>
    <s v="USD"/>
    <n v="1451109600"/>
    <x v="312"/>
    <n v="1451628000"/>
    <d v="2016-01-01T06:00:00"/>
    <b v="0"/>
    <b v="0"/>
    <s v="film &amp; video/animation"/>
    <m/>
    <x v="4"/>
    <x v="10"/>
  </r>
  <r>
    <n v="327"/>
    <s v="Patterson, Salinas and Lucas"/>
    <s v="Digitized 3rdgeneration encoding"/>
    <n v="2600"/>
    <n v="1002"/>
    <n v="0.38538461538461538"/>
    <x v="0"/>
    <n v="33"/>
    <s v="US"/>
    <s v="USD"/>
    <n v="1566968400"/>
    <x v="313"/>
    <n v="1567314000"/>
    <d v="2019-09-01T05:00:00"/>
    <b v="0"/>
    <b v="1"/>
    <s v="theater/plays"/>
    <m/>
    <x v="3"/>
    <x v="3"/>
  </r>
  <r>
    <n v="328"/>
    <s v="Young PLC"/>
    <s v="Innovative well-modulated functionalities"/>
    <n v="98700"/>
    <n v="131826"/>
    <n v="1.3356231003039514"/>
    <x v="1"/>
    <n v="2441"/>
    <s v="US"/>
    <s v="USD"/>
    <n v="1543557600"/>
    <x v="314"/>
    <n v="1544508000"/>
    <d v="2018-12-11T06:00:00"/>
    <b v="0"/>
    <b v="0"/>
    <s v="music/rock"/>
    <m/>
    <x v="1"/>
    <x v="1"/>
  </r>
  <r>
    <n v="329"/>
    <s v="Willis and Sons"/>
    <s v="Fundamental incremental database"/>
    <n v="93800"/>
    <n v="21477"/>
    <n v="0.22896588486140726"/>
    <x v="2"/>
    <n v="211"/>
    <s v="US"/>
    <s v="USD"/>
    <n v="1481522400"/>
    <x v="315"/>
    <n v="1482472800"/>
    <d v="2016-12-23T06:00:00"/>
    <b v="0"/>
    <b v="0"/>
    <s v="games/video games"/>
    <m/>
    <x v="6"/>
    <x v="11"/>
  </r>
  <r>
    <n v="330"/>
    <s v="Thompson-Bates"/>
    <s v="Expanded encompassing open architecture"/>
    <n v="33700"/>
    <n v="62330"/>
    <n v="1.8495548961424333"/>
    <x v="1"/>
    <n v="1385"/>
    <s v="GB"/>
    <s v="GBP"/>
    <n v="1512712800"/>
    <x v="316"/>
    <n v="1512799200"/>
    <d v="2017-12-09T06:00:00"/>
    <b v="0"/>
    <b v="0"/>
    <s v="film &amp; video/documentary"/>
    <m/>
    <x v="4"/>
    <x v="4"/>
  </r>
  <r>
    <n v="331"/>
    <s v="Rose-Silva"/>
    <s v="Intuitive static portal"/>
    <n v="3300"/>
    <n v="14643"/>
    <n v="4.4372727272727275"/>
    <x v="1"/>
    <n v="190"/>
    <s v="US"/>
    <s v="USD"/>
    <n v="1324274400"/>
    <x v="317"/>
    <n v="1324360800"/>
    <d v="2011-12-20T06:00:00"/>
    <b v="0"/>
    <b v="0"/>
    <s v="food/food trucks"/>
    <m/>
    <x v="0"/>
    <x v="0"/>
  </r>
  <r>
    <n v="332"/>
    <s v="Pacheco, Johnson and Torres"/>
    <s v="Optional bandwidth-monitored definition"/>
    <n v="20700"/>
    <n v="41396"/>
    <n v="1.999806763285024"/>
    <x v="1"/>
    <n v="470"/>
    <s v="US"/>
    <s v="USD"/>
    <n v="1364446800"/>
    <x v="318"/>
    <n v="1364533200"/>
    <d v="2013-03-29T05:00:00"/>
    <b v="0"/>
    <b v="0"/>
    <s v="technology/wearables"/>
    <m/>
    <x v="2"/>
    <x v="8"/>
  </r>
  <r>
    <n v="333"/>
    <s v="Carlson, Dixon and Jones"/>
    <s v="Persistent well-modulated synergy"/>
    <n v="9600"/>
    <n v="11900"/>
    <n v="1.2395833333333333"/>
    <x v="1"/>
    <n v="253"/>
    <s v="US"/>
    <s v="USD"/>
    <n v="1542693600"/>
    <x v="319"/>
    <n v="1545112800"/>
    <d v="2018-12-18T06:00:00"/>
    <b v="0"/>
    <b v="0"/>
    <s v="theater/plays"/>
    <m/>
    <x v="3"/>
    <x v="3"/>
  </r>
  <r>
    <n v="334"/>
    <s v="Mcgee Group"/>
    <s v="Assimilated discrete algorithm"/>
    <n v="66200"/>
    <n v="123538"/>
    <n v="1.8661329305135952"/>
    <x v="1"/>
    <n v="1113"/>
    <s v="US"/>
    <s v="USD"/>
    <n v="1515564000"/>
    <x v="32"/>
    <n v="1516168800"/>
    <d v="2018-01-17T06:00:00"/>
    <b v="0"/>
    <b v="0"/>
    <s v="music/rock"/>
    <m/>
    <x v="1"/>
    <x v="1"/>
  </r>
  <r>
    <n v="335"/>
    <s v="Jordan-Acosta"/>
    <s v="Operative uniform hub"/>
    <n v="173800"/>
    <n v="198628"/>
    <n v="1.1428538550057536"/>
    <x v="1"/>
    <n v="2283"/>
    <s v="US"/>
    <s v="USD"/>
    <n v="1573797600"/>
    <x v="320"/>
    <n v="1574920800"/>
    <d v="2019-11-28T06:00:00"/>
    <b v="0"/>
    <b v="0"/>
    <s v="music/rock"/>
    <m/>
    <x v="1"/>
    <x v="1"/>
  </r>
  <r>
    <n v="336"/>
    <s v="Nunez Inc"/>
    <s v="Customizable intangible capability"/>
    <n v="70700"/>
    <n v="68602"/>
    <n v="0.97032531824611035"/>
    <x v="0"/>
    <n v="1072"/>
    <s v="US"/>
    <s v="USD"/>
    <n v="1292392800"/>
    <x v="321"/>
    <n v="1292479200"/>
    <d v="2010-12-16T06:00:00"/>
    <b v="0"/>
    <b v="1"/>
    <s v="music/rock"/>
    <m/>
    <x v="1"/>
    <x v="1"/>
  </r>
  <r>
    <n v="337"/>
    <s v="Hayden Ltd"/>
    <s v="Innovative didactic analyzer"/>
    <n v="94500"/>
    <n v="116064"/>
    <n v="1.2281904761904763"/>
    <x v="1"/>
    <n v="1095"/>
    <s v="US"/>
    <s v="USD"/>
    <n v="1573452000"/>
    <x v="322"/>
    <n v="1573538400"/>
    <d v="2019-11-12T06:00:00"/>
    <b v="0"/>
    <b v="0"/>
    <s v="theater/plays"/>
    <m/>
    <x v="3"/>
    <x v="3"/>
  </r>
  <r>
    <n v="338"/>
    <s v="Gonzalez-Burton"/>
    <s v="Decentralized intangible encoding"/>
    <n v="69800"/>
    <n v="125042"/>
    <n v="1.7914326647564469"/>
    <x v="1"/>
    <n v="1690"/>
    <s v="US"/>
    <s v="USD"/>
    <n v="1317790800"/>
    <x v="323"/>
    <n v="1320382800"/>
    <d v="2011-11-04T05:00:00"/>
    <b v="0"/>
    <b v="0"/>
    <s v="theater/plays"/>
    <m/>
    <x v="3"/>
    <x v="3"/>
  </r>
  <r>
    <n v="339"/>
    <s v="Lewis, Taylor and Rivers"/>
    <s v="Front-line transitional algorithm"/>
    <n v="136300"/>
    <n v="108974"/>
    <n v="0.79951577402787966"/>
    <x v="3"/>
    <n v="1297"/>
    <s v="CA"/>
    <s v="CAD"/>
    <n v="1501650000"/>
    <x v="324"/>
    <n v="1502859600"/>
    <d v="2017-08-16T05:00:00"/>
    <b v="0"/>
    <b v="0"/>
    <s v="theater/plays"/>
    <m/>
    <x v="3"/>
    <x v="3"/>
  </r>
  <r>
    <n v="340"/>
    <s v="Butler, Henry and Espinoza"/>
    <s v="Switchable didactic matrices"/>
    <n v="37100"/>
    <n v="34964"/>
    <n v="0.94242587601078165"/>
    <x v="0"/>
    <n v="393"/>
    <s v="US"/>
    <s v="USD"/>
    <n v="1323669600"/>
    <x v="325"/>
    <n v="1323756000"/>
    <d v="2011-12-13T06:00:00"/>
    <b v="0"/>
    <b v="0"/>
    <s v="photography/photography books"/>
    <m/>
    <x v="7"/>
    <x v="14"/>
  </r>
  <r>
    <n v="341"/>
    <s v="Guzman Group"/>
    <s v="Ameliorated disintermediate utilization"/>
    <n v="114300"/>
    <n v="96777"/>
    <n v="0.84669291338582675"/>
    <x v="0"/>
    <n v="1257"/>
    <s v="US"/>
    <s v="USD"/>
    <n v="1440738000"/>
    <x v="326"/>
    <n v="1441342800"/>
    <d v="2015-09-04T05:00:00"/>
    <b v="0"/>
    <b v="0"/>
    <s v="music/indie rock"/>
    <m/>
    <x v="1"/>
    <x v="7"/>
  </r>
  <r>
    <n v="342"/>
    <s v="Gibson-Hernandez"/>
    <s v="Visionary foreground middleware"/>
    <n v="47900"/>
    <n v="31864"/>
    <n v="0.66521920668058454"/>
    <x v="0"/>
    <n v="328"/>
    <s v="US"/>
    <s v="USD"/>
    <n v="1374296400"/>
    <x v="327"/>
    <n v="1375333200"/>
    <d v="2013-08-01T05:00:00"/>
    <b v="0"/>
    <b v="0"/>
    <s v="theater/plays"/>
    <m/>
    <x v="3"/>
    <x v="3"/>
  </r>
  <r>
    <n v="343"/>
    <s v="Spencer-Weber"/>
    <s v="Optional zero-defect task-force"/>
    <n v="9000"/>
    <n v="4853"/>
    <n v="0.53922222222222227"/>
    <x v="0"/>
    <n v="147"/>
    <s v="US"/>
    <s v="USD"/>
    <n v="1384840800"/>
    <x v="328"/>
    <n v="1389420000"/>
    <d v="2014-01-11T06:00:00"/>
    <b v="0"/>
    <b v="0"/>
    <s v="theater/plays"/>
    <m/>
    <x v="3"/>
    <x v="3"/>
  </r>
  <r>
    <n v="344"/>
    <s v="Berger, Johnson and Marshall"/>
    <s v="Devolved exuding emulation"/>
    <n v="197600"/>
    <n v="82959"/>
    <n v="0.41983299595141699"/>
    <x v="0"/>
    <n v="830"/>
    <s v="US"/>
    <s v="USD"/>
    <n v="1516600800"/>
    <x v="329"/>
    <n v="1520056800"/>
    <d v="2018-03-03T06:00:00"/>
    <b v="0"/>
    <b v="0"/>
    <s v="games/video games"/>
    <m/>
    <x v="6"/>
    <x v="11"/>
  </r>
  <r>
    <n v="345"/>
    <s v="Taylor, Cisneros and Romero"/>
    <s v="Open-source neutral task-force"/>
    <n v="157600"/>
    <n v="23159"/>
    <n v="0.14694796954314721"/>
    <x v="0"/>
    <n v="331"/>
    <s v="GB"/>
    <s v="GBP"/>
    <n v="1436418000"/>
    <x v="330"/>
    <n v="1436504400"/>
    <d v="2015-07-10T05:00:00"/>
    <b v="0"/>
    <b v="0"/>
    <s v="film &amp; video/drama"/>
    <m/>
    <x v="4"/>
    <x v="6"/>
  </r>
  <r>
    <n v="346"/>
    <s v="Little-Marsh"/>
    <s v="Virtual attitude-oriented migration"/>
    <n v="8000"/>
    <n v="2758"/>
    <n v="0.34475"/>
    <x v="0"/>
    <n v="25"/>
    <s v="US"/>
    <s v="USD"/>
    <n v="1503550800"/>
    <x v="331"/>
    <n v="1508302800"/>
    <d v="2017-10-18T05:00:00"/>
    <b v="0"/>
    <b v="1"/>
    <s v="music/indie rock"/>
    <m/>
    <x v="1"/>
    <x v="7"/>
  </r>
  <r>
    <n v="347"/>
    <s v="Petersen and Sons"/>
    <s v="Open-source full-range portal"/>
    <n v="900"/>
    <n v="12607"/>
    <n v="14.007777777777777"/>
    <x v="1"/>
    <n v="191"/>
    <s v="US"/>
    <s v="USD"/>
    <n v="1423634400"/>
    <x v="332"/>
    <n v="1425708000"/>
    <d v="2015-03-07T06:00:00"/>
    <b v="0"/>
    <b v="0"/>
    <s v="technology/web"/>
    <m/>
    <x v="2"/>
    <x v="2"/>
  </r>
  <r>
    <n v="348"/>
    <s v="Hensley Ltd"/>
    <s v="Versatile cohesive open system"/>
    <n v="199000"/>
    <n v="142823"/>
    <n v="0.71770351758793971"/>
    <x v="0"/>
    <n v="3483"/>
    <s v="US"/>
    <s v="USD"/>
    <n v="1487224800"/>
    <x v="333"/>
    <n v="1488348000"/>
    <d v="2017-03-01T06:00:00"/>
    <b v="0"/>
    <b v="0"/>
    <s v="food/food trucks"/>
    <m/>
    <x v="0"/>
    <x v="0"/>
  </r>
  <r>
    <n v="349"/>
    <s v="Navarro and Sons"/>
    <s v="Multi-layered bottom-line frame"/>
    <n v="180800"/>
    <n v="95958"/>
    <n v="0.53074115044247783"/>
    <x v="0"/>
    <n v="923"/>
    <s v="US"/>
    <s v="USD"/>
    <n v="1500008400"/>
    <x v="296"/>
    <n v="1502600400"/>
    <d v="2017-08-13T05:00:00"/>
    <b v="0"/>
    <b v="0"/>
    <s v="theater/plays"/>
    <m/>
    <x v="3"/>
    <x v="3"/>
  </r>
  <r>
    <n v="350"/>
    <s v="Shannon Ltd"/>
    <s v="Pre-emptive neutral capacity"/>
    <n v="100"/>
    <n v="5"/>
    <n v="0.05"/>
    <x v="0"/>
    <n v="1"/>
    <s v="US"/>
    <s v="USD"/>
    <n v="1432098000"/>
    <x v="334"/>
    <n v="1433653200"/>
    <d v="2015-06-07T05:00:00"/>
    <b v="0"/>
    <b v="1"/>
    <s v="music/jazz"/>
    <m/>
    <x v="1"/>
    <x v="17"/>
  </r>
  <r>
    <n v="351"/>
    <s v="Young LLC"/>
    <s v="Universal maximized methodology"/>
    <n v="74100"/>
    <n v="94631"/>
    <n v="1.2770715249662619"/>
    <x v="1"/>
    <n v="2013"/>
    <s v="US"/>
    <s v="USD"/>
    <n v="1440392400"/>
    <x v="335"/>
    <n v="1441602000"/>
    <d v="2015-09-07T05:00:00"/>
    <b v="0"/>
    <b v="0"/>
    <s v="music/rock"/>
    <m/>
    <x v="1"/>
    <x v="1"/>
  </r>
  <r>
    <n v="352"/>
    <s v="Adams, Willis and Sanchez"/>
    <s v="Expanded hybrid hardware"/>
    <n v="2800"/>
    <n v="977"/>
    <n v="0.34892857142857142"/>
    <x v="0"/>
    <n v="33"/>
    <s v="CA"/>
    <s v="CAD"/>
    <n v="1446876000"/>
    <x v="336"/>
    <n v="1447567200"/>
    <d v="2015-11-15T06:00:00"/>
    <b v="0"/>
    <b v="0"/>
    <s v="theater/plays"/>
    <m/>
    <x v="3"/>
    <x v="3"/>
  </r>
  <r>
    <n v="353"/>
    <s v="Mills-Roy"/>
    <s v="Profit-focused multi-tasking access"/>
    <n v="33600"/>
    <n v="137961"/>
    <n v="4.105982142857143"/>
    <x v="1"/>
    <n v="1703"/>
    <s v="US"/>
    <s v="USD"/>
    <n v="1562302800"/>
    <x v="337"/>
    <n v="1562389200"/>
    <d v="2019-07-06T05:00:00"/>
    <b v="0"/>
    <b v="0"/>
    <s v="theater/plays"/>
    <m/>
    <x v="3"/>
    <x v="3"/>
  </r>
  <r>
    <n v="354"/>
    <s v="Brown Group"/>
    <s v="Profit-focused transitional capability"/>
    <n v="6100"/>
    <n v="7548"/>
    <n v="1.2373770491803278"/>
    <x v="1"/>
    <n v="80"/>
    <s v="DK"/>
    <s v="DKK"/>
    <n v="1378184400"/>
    <x v="338"/>
    <n v="1378789200"/>
    <d v="2013-09-10T05:00:00"/>
    <b v="0"/>
    <b v="0"/>
    <s v="film &amp; video/documentary"/>
    <m/>
    <x v="4"/>
    <x v="4"/>
  </r>
  <r>
    <n v="355"/>
    <s v="Burns-Burnett"/>
    <s v="Front-line scalable definition"/>
    <n v="3800"/>
    <n v="2241"/>
    <n v="0.58973684210526311"/>
    <x v="2"/>
    <n v="86"/>
    <s v="US"/>
    <s v="USD"/>
    <n v="1485064800"/>
    <x v="339"/>
    <n v="1488520800"/>
    <d v="2017-03-03T06:00:00"/>
    <b v="0"/>
    <b v="0"/>
    <s v="technology/wearables"/>
    <m/>
    <x v="2"/>
    <x v="8"/>
  </r>
  <r>
    <n v="356"/>
    <s v="Glass, Nunez and Mcdonald"/>
    <s v="Open-source systematic protocol"/>
    <n v="9300"/>
    <n v="3431"/>
    <n v="0.36892473118279567"/>
    <x v="0"/>
    <n v="40"/>
    <s v="IT"/>
    <s v="EUR"/>
    <n v="1326520800"/>
    <x v="340"/>
    <n v="1327298400"/>
    <d v="2012-01-23T06:00:00"/>
    <b v="0"/>
    <b v="0"/>
    <s v="theater/plays"/>
    <m/>
    <x v="3"/>
    <x v="3"/>
  </r>
  <r>
    <n v="357"/>
    <s v="Perez, Davis and Wilson"/>
    <s v="Implemented tangible algorithm"/>
    <n v="2300"/>
    <n v="4253"/>
    <n v="1.8491304347826087"/>
    <x v="1"/>
    <n v="41"/>
    <s v="US"/>
    <s v="USD"/>
    <n v="1441256400"/>
    <x v="341"/>
    <n v="1443416400"/>
    <d v="2015-09-28T05:00:00"/>
    <b v="0"/>
    <b v="0"/>
    <s v="games/video games"/>
    <m/>
    <x v="6"/>
    <x v="11"/>
  </r>
  <r>
    <n v="358"/>
    <s v="Diaz-Garcia"/>
    <s v="Profit-focused 3rdgeneration circuit"/>
    <n v="9700"/>
    <n v="1146"/>
    <n v="0.11814432989690722"/>
    <x v="0"/>
    <n v="23"/>
    <s v="CA"/>
    <s v="CAD"/>
    <n v="1533877200"/>
    <x v="342"/>
    <n v="1534136400"/>
    <d v="2018-08-13T05:00:00"/>
    <b v="1"/>
    <b v="0"/>
    <s v="photography/photography books"/>
    <m/>
    <x v="7"/>
    <x v="14"/>
  </r>
  <r>
    <n v="359"/>
    <s v="Salazar-Moon"/>
    <s v="Compatible needs-based architecture"/>
    <n v="4000"/>
    <n v="11948"/>
    <n v="2.9870000000000001"/>
    <x v="1"/>
    <n v="187"/>
    <s v="US"/>
    <s v="USD"/>
    <n v="1314421200"/>
    <x v="343"/>
    <n v="1315026000"/>
    <d v="2011-09-03T05:00:00"/>
    <b v="0"/>
    <b v="0"/>
    <s v="film &amp; video/animation"/>
    <m/>
    <x v="4"/>
    <x v="10"/>
  </r>
  <r>
    <n v="360"/>
    <s v="Larsen-Chung"/>
    <s v="Right-sized zero tolerance migration"/>
    <n v="59700"/>
    <n v="135132"/>
    <n v="2.2635175879396985"/>
    <x v="1"/>
    <n v="2875"/>
    <s v="GB"/>
    <s v="GBP"/>
    <n v="1293861600"/>
    <x v="344"/>
    <n v="1295071200"/>
    <d v="2011-01-15T06:00:00"/>
    <b v="0"/>
    <b v="1"/>
    <s v="theater/plays"/>
    <m/>
    <x v="3"/>
    <x v="3"/>
  </r>
  <r>
    <n v="361"/>
    <s v="Anderson and Sons"/>
    <s v="Quality-focused reciprocal structure"/>
    <n v="5500"/>
    <n v="9546"/>
    <n v="1.7356363636363636"/>
    <x v="1"/>
    <n v="88"/>
    <s v="US"/>
    <s v="USD"/>
    <n v="1507352400"/>
    <x v="345"/>
    <n v="1509426000"/>
    <d v="2017-10-31T05:00:00"/>
    <b v="0"/>
    <b v="0"/>
    <s v="theater/plays"/>
    <m/>
    <x v="3"/>
    <x v="3"/>
  </r>
  <r>
    <n v="362"/>
    <s v="Lawrence Group"/>
    <s v="Automated actuating conglomeration"/>
    <n v="3700"/>
    <n v="13755"/>
    <n v="3.7175675675675675"/>
    <x v="1"/>
    <n v="191"/>
    <s v="US"/>
    <s v="USD"/>
    <n v="1296108000"/>
    <x v="65"/>
    <n v="1299391200"/>
    <d v="2011-03-06T06:00:00"/>
    <b v="0"/>
    <b v="0"/>
    <s v="music/rock"/>
    <m/>
    <x v="1"/>
    <x v="1"/>
  </r>
  <r>
    <n v="363"/>
    <s v="Gray-Davis"/>
    <s v="Re-contextualized local initiative"/>
    <n v="5200"/>
    <n v="8330"/>
    <n v="1.601923076923077"/>
    <x v="1"/>
    <n v="139"/>
    <s v="US"/>
    <s v="USD"/>
    <n v="1324965600"/>
    <x v="346"/>
    <n v="1325052000"/>
    <d v="2011-12-28T06:00:00"/>
    <b v="0"/>
    <b v="0"/>
    <s v="music/rock"/>
    <m/>
    <x v="1"/>
    <x v="1"/>
  </r>
  <r>
    <n v="364"/>
    <s v="Ramirez-Myers"/>
    <s v="Switchable intangible definition"/>
    <n v="900"/>
    <n v="14547"/>
    <n v="16.163333333333334"/>
    <x v="1"/>
    <n v="186"/>
    <s v="US"/>
    <s v="USD"/>
    <n v="1520229600"/>
    <x v="347"/>
    <n v="1522818000"/>
    <d v="2018-04-04T05:00:00"/>
    <b v="0"/>
    <b v="0"/>
    <s v="music/indie rock"/>
    <m/>
    <x v="1"/>
    <x v="7"/>
  </r>
  <r>
    <n v="365"/>
    <s v="Lucas, Hall and Bonilla"/>
    <s v="Networked bottom-line initiative"/>
    <n v="1600"/>
    <n v="11735"/>
    <n v="7.3343749999999996"/>
    <x v="1"/>
    <n v="112"/>
    <s v="AU"/>
    <s v="AUD"/>
    <n v="1482991200"/>
    <x v="348"/>
    <n v="1485324000"/>
    <d v="2017-01-25T06:00:00"/>
    <b v="0"/>
    <b v="0"/>
    <s v="theater/plays"/>
    <m/>
    <x v="3"/>
    <x v="3"/>
  </r>
  <r>
    <n v="366"/>
    <s v="Williams, Perez and Villegas"/>
    <s v="Robust directional system engine"/>
    <n v="1800"/>
    <n v="10658"/>
    <n v="5.9211111111111112"/>
    <x v="1"/>
    <n v="101"/>
    <s v="US"/>
    <s v="USD"/>
    <n v="1294034400"/>
    <x v="349"/>
    <n v="1294120800"/>
    <d v="2011-01-04T06:00:00"/>
    <b v="0"/>
    <b v="1"/>
    <s v="theater/plays"/>
    <m/>
    <x v="3"/>
    <x v="3"/>
  </r>
  <r>
    <n v="367"/>
    <s v="Brooks, Jones and Ingram"/>
    <s v="Triple-buffered explicit methodology"/>
    <n v="9900"/>
    <n v="1870"/>
    <n v="0.18888888888888888"/>
    <x v="0"/>
    <n v="75"/>
    <s v="US"/>
    <s v="USD"/>
    <n v="1413608400"/>
    <x v="350"/>
    <n v="1415685600"/>
    <d v="2014-11-11T06:00:00"/>
    <b v="0"/>
    <b v="1"/>
    <s v="theater/plays"/>
    <m/>
    <x v="3"/>
    <x v="3"/>
  </r>
  <r>
    <n v="368"/>
    <s v="Whitaker, Wallace and Daniels"/>
    <s v="Reactive directional capacity"/>
    <n v="5200"/>
    <n v="14394"/>
    <n v="2.7680769230769231"/>
    <x v="1"/>
    <n v="206"/>
    <s v="GB"/>
    <s v="GBP"/>
    <n v="1286946000"/>
    <x v="351"/>
    <n v="1288933200"/>
    <d v="2010-11-05T05:00:00"/>
    <b v="0"/>
    <b v="1"/>
    <s v="film &amp; video/documentary"/>
    <m/>
    <x v="4"/>
    <x v="4"/>
  </r>
  <r>
    <n v="369"/>
    <s v="Smith-Gonzalez"/>
    <s v="Polarized needs-based approach"/>
    <n v="5400"/>
    <n v="14743"/>
    <n v="2.730185185185185"/>
    <x v="1"/>
    <n v="154"/>
    <s v="US"/>
    <s v="USD"/>
    <n v="1359871200"/>
    <x v="352"/>
    <n v="1363237200"/>
    <d v="2013-03-14T05:00:00"/>
    <b v="0"/>
    <b v="1"/>
    <s v="film &amp; video/television"/>
    <m/>
    <x v="4"/>
    <x v="19"/>
  </r>
  <r>
    <n v="370"/>
    <s v="Skinner PLC"/>
    <s v="Intuitive well-modulated middleware"/>
    <n v="112300"/>
    <n v="178965"/>
    <n v="1.593633125556545"/>
    <x v="1"/>
    <n v="5966"/>
    <s v="US"/>
    <s v="USD"/>
    <n v="1555304400"/>
    <x v="353"/>
    <n v="1555822800"/>
    <d v="2019-04-21T05:00:00"/>
    <b v="0"/>
    <b v="0"/>
    <s v="theater/plays"/>
    <m/>
    <x v="3"/>
    <x v="3"/>
  </r>
  <r>
    <n v="371"/>
    <s v="Nolan, Smith and Sanchez"/>
    <s v="Multi-channeled logistical matrices"/>
    <n v="189200"/>
    <n v="128410"/>
    <n v="0.67869978858350954"/>
    <x v="0"/>
    <n v="2176"/>
    <s v="US"/>
    <s v="USD"/>
    <n v="1423375200"/>
    <x v="354"/>
    <n v="1427778000"/>
    <d v="2015-03-31T05:00:00"/>
    <b v="0"/>
    <b v="0"/>
    <s v="theater/plays"/>
    <m/>
    <x v="3"/>
    <x v="3"/>
  </r>
  <r>
    <n v="372"/>
    <s v="Green-Carr"/>
    <s v="Pre-emptive bifurcated artificial intelligence"/>
    <n v="900"/>
    <n v="14324"/>
    <n v="15.915555555555555"/>
    <x v="1"/>
    <n v="169"/>
    <s v="US"/>
    <s v="USD"/>
    <n v="1420696800"/>
    <x v="355"/>
    <n v="1422424800"/>
    <d v="2015-01-28T06:00:00"/>
    <b v="0"/>
    <b v="1"/>
    <s v="film &amp; video/documentary"/>
    <m/>
    <x v="4"/>
    <x v="4"/>
  </r>
  <r>
    <n v="373"/>
    <s v="Brown-Parker"/>
    <s v="Down-sized coherent toolset"/>
    <n v="22500"/>
    <n v="164291"/>
    <n v="7.3018222222222224"/>
    <x v="1"/>
    <n v="2106"/>
    <s v="US"/>
    <s v="USD"/>
    <n v="1502946000"/>
    <x v="356"/>
    <n v="1503637200"/>
    <d v="2017-08-25T05:00:00"/>
    <b v="0"/>
    <b v="0"/>
    <s v="theater/plays"/>
    <m/>
    <x v="3"/>
    <x v="3"/>
  </r>
  <r>
    <n v="374"/>
    <s v="Marshall Inc"/>
    <s v="Open-source multi-tasking data-warehouse"/>
    <n v="167400"/>
    <n v="22073"/>
    <n v="0.13185782556750297"/>
    <x v="0"/>
    <n v="441"/>
    <s v="US"/>
    <s v="USD"/>
    <n v="1547186400"/>
    <x v="357"/>
    <n v="1547618400"/>
    <d v="2019-01-16T06:00:00"/>
    <b v="0"/>
    <b v="1"/>
    <s v="film &amp; video/documentary"/>
    <m/>
    <x v="4"/>
    <x v="4"/>
  </r>
  <r>
    <n v="375"/>
    <s v="Leblanc-Pineda"/>
    <s v="Future-proofed upward-trending contingency"/>
    <n v="2700"/>
    <n v="1479"/>
    <n v="0.54777777777777781"/>
    <x v="0"/>
    <n v="25"/>
    <s v="US"/>
    <s v="USD"/>
    <n v="1444971600"/>
    <x v="358"/>
    <n v="1449900000"/>
    <d v="2015-12-12T06:00:00"/>
    <b v="0"/>
    <b v="0"/>
    <s v="music/indie rock"/>
    <m/>
    <x v="1"/>
    <x v="7"/>
  </r>
  <r>
    <n v="376"/>
    <s v="Perry PLC"/>
    <s v="Mandatory uniform matrix"/>
    <n v="3400"/>
    <n v="12275"/>
    <n v="3.6102941176470589"/>
    <x v="1"/>
    <n v="131"/>
    <s v="US"/>
    <s v="USD"/>
    <n v="1404622800"/>
    <x v="359"/>
    <n v="1405141200"/>
    <d v="2014-07-12T05:00:00"/>
    <b v="0"/>
    <b v="0"/>
    <s v="music/rock"/>
    <m/>
    <x v="1"/>
    <x v="1"/>
  </r>
  <r>
    <n v="377"/>
    <s v="Klein, Stark and Livingston"/>
    <s v="Phased methodical initiative"/>
    <n v="49700"/>
    <n v="5098"/>
    <n v="0.10257545271629778"/>
    <x v="0"/>
    <n v="127"/>
    <s v="US"/>
    <s v="USD"/>
    <n v="1571720400"/>
    <x v="12"/>
    <n v="1572933600"/>
    <d v="2019-11-05T06:00:00"/>
    <b v="0"/>
    <b v="0"/>
    <s v="theater/plays"/>
    <m/>
    <x v="3"/>
    <x v="3"/>
  </r>
  <r>
    <n v="378"/>
    <s v="Fleming-Oliver"/>
    <s v="Managed stable function"/>
    <n v="178200"/>
    <n v="24882"/>
    <n v="0.13962962962962963"/>
    <x v="0"/>
    <n v="355"/>
    <s v="US"/>
    <s v="USD"/>
    <n v="1526878800"/>
    <x v="360"/>
    <n v="1530162000"/>
    <d v="2018-06-28T05:00:00"/>
    <b v="0"/>
    <b v="0"/>
    <s v="film &amp; video/documentary"/>
    <m/>
    <x v="4"/>
    <x v="4"/>
  </r>
  <r>
    <n v="379"/>
    <s v="Reilly, Aguirre and Johnson"/>
    <s v="Realigned clear-thinking migration"/>
    <n v="7200"/>
    <n v="2912"/>
    <n v="0.40444444444444444"/>
    <x v="0"/>
    <n v="44"/>
    <s v="GB"/>
    <s v="GBP"/>
    <n v="1319691600"/>
    <x v="361"/>
    <n v="1320904800"/>
    <d v="2011-11-10T06:00:00"/>
    <b v="0"/>
    <b v="0"/>
    <s v="theater/plays"/>
    <m/>
    <x v="3"/>
    <x v="3"/>
  </r>
  <r>
    <n v="380"/>
    <s v="Davidson, Wilcox and Lewis"/>
    <s v="Optional clear-thinking process improvement"/>
    <n v="2500"/>
    <n v="4008"/>
    <n v="1.6032"/>
    <x v="1"/>
    <n v="84"/>
    <s v="US"/>
    <s v="USD"/>
    <n v="1371963600"/>
    <x v="362"/>
    <n v="1372395600"/>
    <d v="2013-06-28T05:00:00"/>
    <b v="0"/>
    <b v="0"/>
    <s v="theater/plays"/>
    <m/>
    <x v="3"/>
    <x v="3"/>
  </r>
  <r>
    <n v="381"/>
    <s v="Michael, Anderson and Vincent"/>
    <s v="Cross-group global moratorium"/>
    <n v="5300"/>
    <n v="9749"/>
    <n v="1.8394339622641509"/>
    <x v="1"/>
    <n v="155"/>
    <s v="US"/>
    <s v="USD"/>
    <n v="1433739600"/>
    <x v="363"/>
    <n v="1437714000"/>
    <d v="2015-07-24T05:00:00"/>
    <b v="0"/>
    <b v="0"/>
    <s v="theater/plays"/>
    <m/>
    <x v="3"/>
    <x v="3"/>
  </r>
  <r>
    <n v="382"/>
    <s v="King Ltd"/>
    <s v="Visionary systemic process improvement"/>
    <n v="9100"/>
    <n v="5803"/>
    <n v="0.63769230769230767"/>
    <x v="0"/>
    <n v="67"/>
    <s v="US"/>
    <s v="USD"/>
    <n v="1508130000"/>
    <x v="364"/>
    <n v="1509771600"/>
    <d v="2017-11-04T05:00:00"/>
    <b v="0"/>
    <b v="0"/>
    <s v="photography/photography books"/>
    <m/>
    <x v="7"/>
    <x v="14"/>
  </r>
  <r>
    <n v="383"/>
    <s v="Baker Ltd"/>
    <s v="Progressive intangible flexibility"/>
    <n v="6300"/>
    <n v="14199"/>
    <n v="2.2538095238095237"/>
    <x v="1"/>
    <n v="189"/>
    <s v="US"/>
    <s v="USD"/>
    <n v="1550037600"/>
    <x v="210"/>
    <n v="1550556000"/>
    <d v="2019-02-19T06:00:00"/>
    <b v="0"/>
    <b v="1"/>
    <s v="food/food trucks"/>
    <m/>
    <x v="0"/>
    <x v="0"/>
  </r>
  <r>
    <n v="384"/>
    <s v="Baker, Collins and Smith"/>
    <s v="Reactive real-time software"/>
    <n v="114400"/>
    <n v="196779"/>
    <n v="1.7200961538461539"/>
    <x v="1"/>
    <n v="4799"/>
    <s v="US"/>
    <s v="USD"/>
    <n v="1486706400"/>
    <x v="365"/>
    <n v="1489039200"/>
    <d v="2017-03-09T06:00:00"/>
    <b v="1"/>
    <b v="1"/>
    <s v="film &amp; video/documentary"/>
    <m/>
    <x v="4"/>
    <x v="4"/>
  </r>
  <r>
    <n v="385"/>
    <s v="Warren-Harrison"/>
    <s v="Programmable incremental knowledge user"/>
    <n v="38900"/>
    <n v="56859"/>
    <n v="1.4616709511568124"/>
    <x v="1"/>
    <n v="1137"/>
    <s v="US"/>
    <s v="USD"/>
    <n v="1553835600"/>
    <x v="366"/>
    <n v="1556600400"/>
    <d v="2019-04-30T05:00:00"/>
    <b v="0"/>
    <b v="0"/>
    <s v="publishing/nonfiction"/>
    <m/>
    <x v="5"/>
    <x v="9"/>
  </r>
  <r>
    <n v="386"/>
    <s v="Gardner Group"/>
    <s v="Progressive 5thgeneration customer loyalty"/>
    <n v="135500"/>
    <n v="103554"/>
    <n v="0.76423616236162362"/>
    <x v="0"/>
    <n v="1068"/>
    <s v="US"/>
    <s v="USD"/>
    <n v="1277528400"/>
    <x v="367"/>
    <n v="1278565200"/>
    <d v="2010-07-08T05:00:00"/>
    <b v="0"/>
    <b v="0"/>
    <s v="theater/plays"/>
    <m/>
    <x v="3"/>
    <x v="3"/>
  </r>
  <r>
    <n v="387"/>
    <s v="Flores-Lambert"/>
    <s v="Triple-buffered logistical frame"/>
    <n v="109000"/>
    <n v="42795"/>
    <n v="0.39261467889908258"/>
    <x v="0"/>
    <n v="424"/>
    <s v="US"/>
    <s v="USD"/>
    <n v="1339477200"/>
    <x v="368"/>
    <n v="1339909200"/>
    <d v="2012-06-17T05:00:00"/>
    <b v="0"/>
    <b v="0"/>
    <s v="technology/wearables"/>
    <m/>
    <x v="2"/>
    <x v="8"/>
  </r>
  <r>
    <n v="388"/>
    <s v="Cruz Ltd"/>
    <s v="Exclusive dynamic adapter"/>
    <n v="114800"/>
    <n v="12938"/>
    <n v="0.11270034843205574"/>
    <x v="3"/>
    <n v="145"/>
    <s v="CH"/>
    <s v="CHF"/>
    <n v="1325656800"/>
    <x v="369"/>
    <n v="1325829600"/>
    <d v="2012-01-06T06:00:00"/>
    <b v="0"/>
    <b v="0"/>
    <s v="music/indie rock"/>
    <m/>
    <x v="1"/>
    <x v="7"/>
  </r>
  <r>
    <n v="389"/>
    <s v="Knox-Garner"/>
    <s v="Automated systemic hierarchy"/>
    <n v="83000"/>
    <n v="101352"/>
    <n v="1.2211084337349398"/>
    <x v="1"/>
    <n v="1152"/>
    <s v="US"/>
    <s v="USD"/>
    <n v="1288242000"/>
    <x v="370"/>
    <n v="1290578400"/>
    <d v="2010-11-24T06:00:00"/>
    <b v="0"/>
    <b v="0"/>
    <s v="theater/plays"/>
    <m/>
    <x v="3"/>
    <x v="3"/>
  </r>
  <r>
    <n v="390"/>
    <s v="Davis-Allen"/>
    <s v="Digitized eco-centric core"/>
    <n v="2400"/>
    <n v="4477"/>
    <n v="1.8654166666666667"/>
    <x v="1"/>
    <n v="50"/>
    <s v="US"/>
    <s v="USD"/>
    <n v="1379048400"/>
    <x v="371"/>
    <n v="1380344400"/>
    <d v="2013-09-28T05:00:00"/>
    <b v="0"/>
    <b v="0"/>
    <s v="photography/photography books"/>
    <m/>
    <x v="7"/>
    <x v="14"/>
  </r>
  <r>
    <n v="391"/>
    <s v="Miller-Patel"/>
    <s v="Mandatory uniform strategy"/>
    <n v="60400"/>
    <n v="4393"/>
    <n v="7.27317880794702E-2"/>
    <x v="0"/>
    <n v="151"/>
    <s v="US"/>
    <s v="USD"/>
    <n v="1389679200"/>
    <x v="287"/>
    <n v="1389852000"/>
    <d v="2014-01-16T06:00:00"/>
    <b v="0"/>
    <b v="0"/>
    <s v="publishing/nonfiction"/>
    <m/>
    <x v="5"/>
    <x v="9"/>
  </r>
  <r>
    <n v="392"/>
    <s v="Hernandez-Grimes"/>
    <s v="Profit-focused zero administration forecast"/>
    <n v="102900"/>
    <n v="67546"/>
    <n v="0.65642371234207963"/>
    <x v="0"/>
    <n v="1608"/>
    <s v="US"/>
    <s v="USD"/>
    <n v="1294293600"/>
    <x v="372"/>
    <n v="1294466400"/>
    <d v="2011-01-08T06:00:00"/>
    <b v="0"/>
    <b v="0"/>
    <s v="technology/wearables"/>
    <m/>
    <x v="2"/>
    <x v="8"/>
  </r>
  <r>
    <n v="393"/>
    <s v="Owens, Hall and Gonzalez"/>
    <s v="De-engineered static orchestration"/>
    <n v="62800"/>
    <n v="143788"/>
    <n v="2.2896178343949045"/>
    <x v="1"/>
    <n v="3059"/>
    <s v="CA"/>
    <s v="CAD"/>
    <n v="1500267600"/>
    <x v="373"/>
    <n v="1500354000"/>
    <d v="2017-07-18T05:00:00"/>
    <b v="0"/>
    <b v="0"/>
    <s v="music/jazz"/>
    <m/>
    <x v="1"/>
    <x v="17"/>
  </r>
  <r>
    <n v="394"/>
    <s v="Noble-Bailey"/>
    <s v="Customizable dynamic info-mediaries"/>
    <n v="800"/>
    <n v="3755"/>
    <n v="4.6937499999999996"/>
    <x v="1"/>
    <n v="34"/>
    <s v="US"/>
    <s v="USD"/>
    <n v="1375074000"/>
    <x v="374"/>
    <n v="1375938000"/>
    <d v="2013-08-08T05:00:00"/>
    <b v="0"/>
    <b v="1"/>
    <s v="film &amp; video/documentary"/>
    <m/>
    <x v="4"/>
    <x v="4"/>
  </r>
  <r>
    <n v="395"/>
    <s v="Taylor PLC"/>
    <s v="Enhanced incremental budgetary management"/>
    <n v="7100"/>
    <n v="9238"/>
    <n v="1.3011267605633803"/>
    <x v="1"/>
    <n v="220"/>
    <s v="US"/>
    <s v="USD"/>
    <n v="1323324000"/>
    <x v="375"/>
    <n v="1323410400"/>
    <d v="2011-12-09T06:00:00"/>
    <b v="1"/>
    <b v="0"/>
    <s v="theater/plays"/>
    <m/>
    <x v="3"/>
    <x v="3"/>
  </r>
  <r>
    <n v="396"/>
    <s v="Holmes PLC"/>
    <s v="Digitized local info-mediaries"/>
    <n v="46100"/>
    <n v="77012"/>
    <n v="1.6705422993492407"/>
    <x v="1"/>
    <n v="1604"/>
    <s v="AU"/>
    <s v="AUD"/>
    <n v="1538715600"/>
    <x v="376"/>
    <n v="1539406800"/>
    <d v="2018-10-13T05:00:00"/>
    <b v="0"/>
    <b v="0"/>
    <s v="film &amp; video/drama"/>
    <m/>
    <x v="4"/>
    <x v="6"/>
  </r>
  <r>
    <n v="397"/>
    <s v="Jones-Martin"/>
    <s v="Virtual systematic monitoring"/>
    <n v="8100"/>
    <n v="14083"/>
    <n v="1.738641975308642"/>
    <x v="1"/>
    <n v="454"/>
    <s v="US"/>
    <s v="USD"/>
    <n v="1369285200"/>
    <x v="377"/>
    <n v="1369803600"/>
    <d v="2013-05-29T05:00:00"/>
    <b v="0"/>
    <b v="0"/>
    <s v="music/rock"/>
    <m/>
    <x v="1"/>
    <x v="1"/>
  </r>
  <r>
    <n v="398"/>
    <s v="Myers LLC"/>
    <s v="Reactive bottom-line open architecture"/>
    <n v="1700"/>
    <n v="12202"/>
    <n v="7.1776470588235295"/>
    <x v="1"/>
    <n v="123"/>
    <s v="IT"/>
    <s v="EUR"/>
    <n v="1525755600"/>
    <x v="378"/>
    <n v="1525928400"/>
    <d v="2018-05-10T05:00:00"/>
    <b v="0"/>
    <b v="1"/>
    <s v="film &amp; video/animation"/>
    <m/>
    <x v="4"/>
    <x v="10"/>
  </r>
  <r>
    <n v="399"/>
    <s v="Acosta, Mullins and Morris"/>
    <s v="Pre-emptive interactive model"/>
    <n v="97300"/>
    <n v="62127"/>
    <n v="0.63850976361767731"/>
    <x v="0"/>
    <n v="941"/>
    <s v="US"/>
    <s v="USD"/>
    <n v="1296626400"/>
    <x v="379"/>
    <n v="1297231200"/>
    <d v="2011-02-09T06:00:00"/>
    <b v="0"/>
    <b v="0"/>
    <s v="music/indie rock"/>
    <m/>
    <x v="1"/>
    <x v="7"/>
  </r>
  <r>
    <n v="400"/>
    <s v="Bell PLC"/>
    <s v="Ergonomic eco-centric open architecture"/>
    <n v="100"/>
    <n v="2"/>
    <n v="0.02"/>
    <x v="0"/>
    <n v="1"/>
    <s v="US"/>
    <s v="USD"/>
    <n v="1376629200"/>
    <x v="380"/>
    <n v="1378530000"/>
    <d v="2013-09-07T05:00:00"/>
    <b v="0"/>
    <b v="1"/>
    <s v="photography/photography books"/>
    <m/>
    <x v="7"/>
    <x v="14"/>
  </r>
  <r>
    <n v="401"/>
    <s v="Smith-Schmidt"/>
    <s v="Inverse radical hierarchy"/>
    <n v="900"/>
    <n v="13772"/>
    <n v="15.302222222222222"/>
    <x v="1"/>
    <n v="299"/>
    <s v="US"/>
    <s v="USD"/>
    <n v="1572152400"/>
    <x v="381"/>
    <n v="1572152400"/>
    <d v="2019-10-27T05:00:00"/>
    <b v="0"/>
    <b v="0"/>
    <s v="theater/plays"/>
    <m/>
    <x v="3"/>
    <x v="3"/>
  </r>
  <r>
    <n v="402"/>
    <s v="Ruiz, Richardson and Cole"/>
    <s v="Team-oriented static interface"/>
    <n v="7300"/>
    <n v="2946"/>
    <n v="0.40356164383561643"/>
    <x v="0"/>
    <n v="40"/>
    <s v="US"/>
    <s v="USD"/>
    <n v="1325829600"/>
    <x v="382"/>
    <n v="1329890400"/>
    <d v="2012-02-22T06:00:00"/>
    <b v="0"/>
    <b v="1"/>
    <s v="film &amp; video/shorts"/>
    <m/>
    <x v="4"/>
    <x v="12"/>
  </r>
  <r>
    <n v="403"/>
    <s v="Leonard-Mcclain"/>
    <s v="Virtual foreground throughput"/>
    <n v="195800"/>
    <n v="168820"/>
    <n v="0.86220633299284988"/>
    <x v="0"/>
    <n v="3015"/>
    <s v="CA"/>
    <s v="CAD"/>
    <n v="1273640400"/>
    <x v="125"/>
    <n v="1276750800"/>
    <d v="2010-06-17T05:00:00"/>
    <b v="0"/>
    <b v="1"/>
    <s v="theater/plays"/>
    <m/>
    <x v="3"/>
    <x v="3"/>
  </r>
  <r>
    <n v="404"/>
    <s v="Bailey-Boyer"/>
    <s v="Visionary exuding Internet solution"/>
    <n v="48900"/>
    <n v="154321"/>
    <n v="3.1558486707566464"/>
    <x v="1"/>
    <n v="2237"/>
    <s v="US"/>
    <s v="USD"/>
    <n v="1510639200"/>
    <x v="383"/>
    <n v="1510898400"/>
    <d v="2017-11-17T06:00:00"/>
    <b v="0"/>
    <b v="0"/>
    <s v="theater/plays"/>
    <m/>
    <x v="3"/>
    <x v="3"/>
  </r>
  <r>
    <n v="405"/>
    <s v="Lee LLC"/>
    <s v="Synchronized secondary analyzer"/>
    <n v="29600"/>
    <n v="26527"/>
    <n v="0.89618243243243245"/>
    <x v="0"/>
    <n v="435"/>
    <s v="US"/>
    <s v="USD"/>
    <n v="1528088400"/>
    <x v="384"/>
    <n v="1532408400"/>
    <d v="2018-07-24T05:00:00"/>
    <b v="0"/>
    <b v="0"/>
    <s v="theater/plays"/>
    <m/>
    <x v="3"/>
    <x v="3"/>
  </r>
  <r>
    <n v="406"/>
    <s v="Lyons Inc"/>
    <s v="Balanced attitude-oriented parallelism"/>
    <n v="39300"/>
    <n v="71583"/>
    <n v="1.8214503816793892"/>
    <x v="1"/>
    <n v="645"/>
    <s v="US"/>
    <s v="USD"/>
    <n v="1359525600"/>
    <x v="385"/>
    <n v="1360562400"/>
    <d v="2013-02-11T06:00:00"/>
    <b v="1"/>
    <b v="0"/>
    <s v="film &amp; video/documentary"/>
    <m/>
    <x v="4"/>
    <x v="4"/>
  </r>
  <r>
    <n v="407"/>
    <s v="Herrera-Wilson"/>
    <s v="Organized bandwidth-monitored core"/>
    <n v="3400"/>
    <n v="12100"/>
    <n v="3.5588235294117645"/>
    <x v="1"/>
    <n v="484"/>
    <s v="DK"/>
    <s v="DKK"/>
    <n v="1570942800"/>
    <x v="386"/>
    <n v="1571547600"/>
    <d v="2019-10-20T05:00:00"/>
    <b v="0"/>
    <b v="0"/>
    <s v="theater/plays"/>
    <m/>
    <x v="3"/>
    <x v="3"/>
  </r>
  <r>
    <n v="408"/>
    <s v="Mahoney, Adams and Lucas"/>
    <s v="Cloned leadingedge utilization"/>
    <n v="9200"/>
    <n v="12129"/>
    <n v="1.3183695652173912"/>
    <x v="1"/>
    <n v="154"/>
    <s v="CA"/>
    <s v="CAD"/>
    <n v="1466398800"/>
    <x v="387"/>
    <n v="1468126800"/>
    <d v="2016-07-10T05:00:00"/>
    <b v="0"/>
    <b v="0"/>
    <s v="film &amp; video/documentary"/>
    <m/>
    <x v="4"/>
    <x v="4"/>
  </r>
  <r>
    <n v="409"/>
    <s v="Stewart LLC"/>
    <s v="Secured asymmetric projection"/>
    <n v="135600"/>
    <n v="62804"/>
    <n v="0.46315634218289087"/>
    <x v="0"/>
    <n v="714"/>
    <s v="US"/>
    <s v="USD"/>
    <n v="1492491600"/>
    <x v="388"/>
    <n v="1492837200"/>
    <d v="2017-04-22T05:00:00"/>
    <b v="0"/>
    <b v="0"/>
    <s v="music/rock"/>
    <m/>
    <x v="1"/>
    <x v="1"/>
  </r>
  <r>
    <n v="410"/>
    <s v="Mcmillan Group"/>
    <s v="Advanced cohesive Graphic Interface"/>
    <n v="153700"/>
    <n v="55536"/>
    <n v="0.36132726089785294"/>
    <x v="2"/>
    <n v="1111"/>
    <s v="US"/>
    <s v="USD"/>
    <n v="1430197200"/>
    <x v="277"/>
    <n v="1430197200"/>
    <d v="2015-04-28T05:00:00"/>
    <b v="0"/>
    <b v="0"/>
    <s v="games/mobile games"/>
    <m/>
    <x v="6"/>
    <x v="20"/>
  </r>
  <r>
    <n v="411"/>
    <s v="Beck, Thompson and Martinez"/>
    <s v="Down-sized maximized function"/>
    <n v="7800"/>
    <n v="8161"/>
    <n v="1.0462820512820512"/>
    <x v="1"/>
    <n v="82"/>
    <s v="US"/>
    <s v="USD"/>
    <n v="1496034000"/>
    <x v="389"/>
    <n v="1496206800"/>
    <d v="2017-05-31T05:00:00"/>
    <b v="0"/>
    <b v="0"/>
    <s v="theater/plays"/>
    <m/>
    <x v="3"/>
    <x v="3"/>
  </r>
  <r>
    <n v="412"/>
    <s v="Rodriguez-Scott"/>
    <s v="Realigned zero tolerance software"/>
    <n v="2100"/>
    <n v="14046"/>
    <n v="6.6885714285714286"/>
    <x v="1"/>
    <n v="134"/>
    <s v="US"/>
    <s v="USD"/>
    <n v="1388728800"/>
    <x v="390"/>
    <n v="1389592800"/>
    <d v="2014-01-13T06:00:00"/>
    <b v="0"/>
    <b v="0"/>
    <s v="publishing/fiction"/>
    <m/>
    <x v="5"/>
    <x v="13"/>
  </r>
  <r>
    <n v="413"/>
    <s v="Rush-Bowers"/>
    <s v="Persevering analyzing extranet"/>
    <n v="189500"/>
    <n v="117628"/>
    <n v="0.62072823218997364"/>
    <x v="2"/>
    <n v="1089"/>
    <s v="US"/>
    <s v="USD"/>
    <n v="1543298400"/>
    <x v="391"/>
    <n v="1545631200"/>
    <d v="2018-12-24T06:00:00"/>
    <b v="0"/>
    <b v="0"/>
    <s v="film &amp; video/animation"/>
    <m/>
    <x v="4"/>
    <x v="10"/>
  </r>
  <r>
    <n v="414"/>
    <s v="Davis and Sons"/>
    <s v="Innovative human-resource migration"/>
    <n v="188200"/>
    <n v="159405"/>
    <n v="0.84699787460148779"/>
    <x v="0"/>
    <n v="5497"/>
    <s v="US"/>
    <s v="USD"/>
    <n v="1271739600"/>
    <x v="392"/>
    <n v="1272430800"/>
    <d v="2010-04-28T05:00:00"/>
    <b v="0"/>
    <b v="1"/>
    <s v="food/food trucks"/>
    <m/>
    <x v="0"/>
    <x v="0"/>
  </r>
  <r>
    <n v="415"/>
    <s v="Anderson-Pham"/>
    <s v="Intuitive needs-based monitoring"/>
    <n v="113500"/>
    <n v="12552"/>
    <n v="0.11059030837004405"/>
    <x v="0"/>
    <n v="418"/>
    <s v="US"/>
    <s v="USD"/>
    <n v="1326434400"/>
    <x v="393"/>
    <n v="1327903200"/>
    <d v="2012-01-30T06:00:00"/>
    <b v="0"/>
    <b v="0"/>
    <s v="theater/plays"/>
    <m/>
    <x v="3"/>
    <x v="3"/>
  </r>
  <r>
    <n v="416"/>
    <s v="Stewart-Coleman"/>
    <s v="Customer-focused disintermediate toolset"/>
    <n v="134600"/>
    <n v="59007"/>
    <n v="0.43838781575037145"/>
    <x v="0"/>
    <n v="1439"/>
    <s v="US"/>
    <s v="USD"/>
    <n v="1295244000"/>
    <x v="394"/>
    <n v="1296021600"/>
    <d v="2011-01-26T06:00:00"/>
    <b v="0"/>
    <b v="1"/>
    <s v="film &amp; video/documentary"/>
    <m/>
    <x v="4"/>
    <x v="4"/>
  </r>
  <r>
    <n v="417"/>
    <s v="Bradshaw, Smith and Ryan"/>
    <s v="Upgradable 24/7 emulation"/>
    <n v="1700"/>
    <n v="943"/>
    <n v="0.55470588235294116"/>
    <x v="0"/>
    <n v="15"/>
    <s v="US"/>
    <s v="USD"/>
    <n v="1541221200"/>
    <x v="395"/>
    <n v="1543298400"/>
    <d v="2018-11-27T06:00:00"/>
    <b v="0"/>
    <b v="0"/>
    <s v="theater/plays"/>
    <m/>
    <x v="3"/>
    <x v="3"/>
  </r>
  <r>
    <n v="418"/>
    <s v="Jackson PLC"/>
    <s v="Quality-focused client-server core"/>
    <n v="163700"/>
    <n v="93963"/>
    <n v="0.57399511301160655"/>
    <x v="0"/>
    <n v="1999"/>
    <s v="CA"/>
    <s v="CAD"/>
    <n v="1336280400"/>
    <x v="396"/>
    <n v="1336366800"/>
    <d v="2012-05-07T05:00:00"/>
    <b v="0"/>
    <b v="0"/>
    <s v="film &amp; video/documentary"/>
    <m/>
    <x v="4"/>
    <x v="4"/>
  </r>
  <r>
    <n v="419"/>
    <s v="Ware-Arias"/>
    <s v="Upgradable maximized protocol"/>
    <n v="113800"/>
    <n v="140469"/>
    <n v="1.2343497363796134"/>
    <x v="1"/>
    <n v="5203"/>
    <s v="US"/>
    <s v="USD"/>
    <n v="1324533600"/>
    <x v="397"/>
    <n v="1325052000"/>
    <d v="2011-12-28T06:00:00"/>
    <b v="0"/>
    <b v="0"/>
    <s v="technology/web"/>
    <m/>
    <x v="2"/>
    <x v="2"/>
  </r>
  <r>
    <n v="420"/>
    <s v="Blair, Reyes and Woods"/>
    <s v="Cross-platform interactive synergy"/>
    <n v="5000"/>
    <n v="6423"/>
    <n v="1.2846"/>
    <x v="1"/>
    <n v="94"/>
    <s v="US"/>
    <s v="USD"/>
    <n v="1498366800"/>
    <x v="398"/>
    <n v="1499576400"/>
    <d v="2017-07-09T05:00:00"/>
    <b v="0"/>
    <b v="0"/>
    <s v="theater/plays"/>
    <m/>
    <x v="3"/>
    <x v="3"/>
  </r>
  <r>
    <n v="421"/>
    <s v="Thomas-Lopez"/>
    <s v="User-centric fault-tolerant archive"/>
    <n v="9400"/>
    <n v="6015"/>
    <n v="0.63989361702127656"/>
    <x v="0"/>
    <n v="118"/>
    <s v="US"/>
    <s v="USD"/>
    <n v="1498712400"/>
    <x v="399"/>
    <n v="1501304400"/>
    <d v="2017-07-29T05:00:00"/>
    <b v="0"/>
    <b v="1"/>
    <s v="technology/wearables"/>
    <m/>
    <x v="2"/>
    <x v="8"/>
  </r>
  <r>
    <n v="422"/>
    <s v="Brown, Davies and Pacheco"/>
    <s v="Reverse-engineered regional knowledge user"/>
    <n v="8700"/>
    <n v="11075"/>
    <n v="1.2729885057471264"/>
    <x v="1"/>
    <n v="205"/>
    <s v="US"/>
    <s v="USD"/>
    <n v="1271480400"/>
    <x v="400"/>
    <n v="1273208400"/>
    <d v="2010-05-07T05:00:00"/>
    <b v="0"/>
    <b v="1"/>
    <s v="theater/plays"/>
    <m/>
    <x v="3"/>
    <x v="3"/>
  </r>
  <r>
    <n v="423"/>
    <s v="Jones-Riddle"/>
    <s v="Self-enabling real-time definition"/>
    <n v="147800"/>
    <n v="15723"/>
    <n v="0.10638024357239513"/>
    <x v="0"/>
    <n v="162"/>
    <s v="US"/>
    <s v="USD"/>
    <n v="1316667600"/>
    <x v="116"/>
    <n v="1316840400"/>
    <d v="2011-09-24T05:00:00"/>
    <b v="0"/>
    <b v="1"/>
    <s v="food/food trucks"/>
    <m/>
    <x v="0"/>
    <x v="0"/>
  </r>
  <r>
    <n v="424"/>
    <s v="Schmidt-Gomez"/>
    <s v="User-centric impactful projection"/>
    <n v="5100"/>
    <n v="2064"/>
    <n v="0.40470588235294119"/>
    <x v="0"/>
    <n v="83"/>
    <s v="US"/>
    <s v="USD"/>
    <n v="1524027600"/>
    <x v="401"/>
    <n v="1524546000"/>
    <d v="2018-04-24T05:00:00"/>
    <b v="0"/>
    <b v="0"/>
    <s v="music/indie rock"/>
    <m/>
    <x v="1"/>
    <x v="7"/>
  </r>
  <r>
    <n v="425"/>
    <s v="Sullivan, Davis and Booth"/>
    <s v="Vision-oriented actuating hardware"/>
    <n v="2700"/>
    <n v="7767"/>
    <n v="2.8766666666666665"/>
    <x v="1"/>
    <n v="92"/>
    <s v="US"/>
    <s v="USD"/>
    <n v="1438059600"/>
    <x v="402"/>
    <n v="1438578000"/>
    <d v="2015-08-03T05:00:00"/>
    <b v="0"/>
    <b v="0"/>
    <s v="photography/photography books"/>
    <m/>
    <x v="7"/>
    <x v="14"/>
  </r>
  <r>
    <n v="426"/>
    <s v="Edwards-Kane"/>
    <s v="Virtual leadingedge framework"/>
    <n v="1800"/>
    <n v="10313"/>
    <n v="5.7294444444444448"/>
    <x v="1"/>
    <n v="219"/>
    <s v="US"/>
    <s v="USD"/>
    <n v="1361944800"/>
    <x v="403"/>
    <n v="1362549600"/>
    <d v="2013-03-06T06:00:00"/>
    <b v="0"/>
    <b v="0"/>
    <s v="theater/plays"/>
    <m/>
    <x v="3"/>
    <x v="3"/>
  </r>
  <r>
    <n v="427"/>
    <s v="Hicks, Wall and Webb"/>
    <s v="Managed discrete framework"/>
    <n v="174500"/>
    <n v="197018"/>
    <n v="1.1290429799426933"/>
    <x v="1"/>
    <n v="2526"/>
    <s v="US"/>
    <s v="USD"/>
    <n v="1410584400"/>
    <x v="404"/>
    <n v="1413349200"/>
    <d v="2014-10-15T05:00:00"/>
    <b v="0"/>
    <b v="1"/>
    <s v="theater/plays"/>
    <m/>
    <x v="3"/>
    <x v="3"/>
  </r>
  <r>
    <n v="428"/>
    <s v="Mayer-Richmond"/>
    <s v="Progressive zero-defect capability"/>
    <n v="101400"/>
    <n v="47037"/>
    <n v="0.46387573964497042"/>
    <x v="0"/>
    <n v="747"/>
    <s v="US"/>
    <s v="USD"/>
    <n v="1297404000"/>
    <x v="405"/>
    <n v="1298008800"/>
    <d v="2011-02-18T06:00:00"/>
    <b v="0"/>
    <b v="0"/>
    <s v="film &amp; video/animation"/>
    <m/>
    <x v="4"/>
    <x v="10"/>
  </r>
  <r>
    <n v="429"/>
    <s v="Robles Ltd"/>
    <s v="Right-sized demand-driven adapter"/>
    <n v="191000"/>
    <n v="173191"/>
    <n v="0.90675916230366493"/>
    <x v="3"/>
    <n v="2138"/>
    <s v="US"/>
    <s v="USD"/>
    <n v="1392012000"/>
    <x v="406"/>
    <n v="1394427600"/>
    <d v="2014-03-10T05:00:00"/>
    <b v="0"/>
    <b v="1"/>
    <s v="photography/photography books"/>
    <m/>
    <x v="7"/>
    <x v="14"/>
  </r>
  <r>
    <n v="430"/>
    <s v="Cochran Ltd"/>
    <s v="Re-engineered attitude-oriented frame"/>
    <n v="8100"/>
    <n v="5487"/>
    <n v="0.67740740740740746"/>
    <x v="0"/>
    <n v="84"/>
    <s v="US"/>
    <s v="USD"/>
    <n v="1569733200"/>
    <x v="407"/>
    <n v="1572670800"/>
    <d v="2019-11-02T05:00:00"/>
    <b v="0"/>
    <b v="0"/>
    <s v="theater/plays"/>
    <m/>
    <x v="3"/>
    <x v="3"/>
  </r>
  <r>
    <n v="431"/>
    <s v="Rosales LLC"/>
    <s v="Compatible multimedia utilization"/>
    <n v="5100"/>
    <n v="9817"/>
    <n v="1.9249019607843136"/>
    <x v="1"/>
    <n v="94"/>
    <s v="US"/>
    <s v="USD"/>
    <n v="1529643600"/>
    <x v="408"/>
    <n v="1531112400"/>
    <d v="2018-07-09T05:00:00"/>
    <b v="1"/>
    <b v="0"/>
    <s v="theater/plays"/>
    <m/>
    <x v="3"/>
    <x v="3"/>
  </r>
  <r>
    <n v="432"/>
    <s v="Harper-Bryan"/>
    <s v="Re-contextualized dedicated hardware"/>
    <n v="7700"/>
    <n v="6369"/>
    <n v="0.82714285714285718"/>
    <x v="0"/>
    <n v="91"/>
    <s v="US"/>
    <s v="USD"/>
    <n v="1399006800"/>
    <x v="409"/>
    <n v="1400734800"/>
    <d v="2014-05-22T05:00:00"/>
    <b v="0"/>
    <b v="0"/>
    <s v="theater/plays"/>
    <m/>
    <x v="3"/>
    <x v="3"/>
  </r>
  <r>
    <n v="433"/>
    <s v="Potter, Harper and Everett"/>
    <s v="Decentralized composite paradigm"/>
    <n v="121400"/>
    <n v="65755"/>
    <n v="0.54163920922570019"/>
    <x v="0"/>
    <n v="792"/>
    <s v="US"/>
    <s v="USD"/>
    <n v="1385359200"/>
    <x v="410"/>
    <n v="1386741600"/>
    <d v="2013-12-11T06:00:00"/>
    <b v="0"/>
    <b v="1"/>
    <s v="film &amp; video/documentary"/>
    <m/>
    <x v="4"/>
    <x v="4"/>
  </r>
  <r>
    <n v="434"/>
    <s v="Floyd-Sims"/>
    <s v="Cloned transitional hierarchy"/>
    <n v="5400"/>
    <n v="903"/>
    <n v="0.16722222222222222"/>
    <x v="3"/>
    <n v="10"/>
    <s v="CA"/>
    <s v="CAD"/>
    <n v="1480572000"/>
    <x v="411"/>
    <n v="1481781600"/>
    <d v="2016-12-15T06:00:00"/>
    <b v="1"/>
    <b v="0"/>
    <s v="theater/plays"/>
    <m/>
    <x v="3"/>
    <x v="3"/>
  </r>
  <r>
    <n v="435"/>
    <s v="Spence, Jackson and Kelly"/>
    <s v="Advanced discrete leverage"/>
    <n v="152400"/>
    <n v="178120"/>
    <n v="1.168766404199475"/>
    <x v="1"/>
    <n v="1713"/>
    <s v="IT"/>
    <s v="EUR"/>
    <n v="1418623200"/>
    <x v="412"/>
    <n v="1419660000"/>
    <d v="2014-12-27T06:00:00"/>
    <b v="0"/>
    <b v="1"/>
    <s v="theater/plays"/>
    <m/>
    <x v="3"/>
    <x v="3"/>
  </r>
  <r>
    <n v="436"/>
    <s v="King-Nguyen"/>
    <s v="Open-source incremental throughput"/>
    <n v="1300"/>
    <n v="13678"/>
    <n v="10.521538461538462"/>
    <x v="1"/>
    <n v="249"/>
    <s v="US"/>
    <s v="USD"/>
    <n v="1555736400"/>
    <x v="413"/>
    <n v="1555822800"/>
    <d v="2019-04-21T05:00:00"/>
    <b v="0"/>
    <b v="0"/>
    <s v="music/jazz"/>
    <m/>
    <x v="1"/>
    <x v="17"/>
  </r>
  <r>
    <n v="437"/>
    <s v="Hansen Group"/>
    <s v="Centralized regional interface"/>
    <n v="8100"/>
    <n v="9969"/>
    <n v="1.2307407407407407"/>
    <x v="1"/>
    <n v="192"/>
    <s v="US"/>
    <s v="USD"/>
    <n v="1442120400"/>
    <x v="414"/>
    <n v="1442379600"/>
    <d v="2015-09-16T05:00:00"/>
    <b v="0"/>
    <b v="1"/>
    <s v="film &amp; video/animation"/>
    <m/>
    <x v="4"/>
    <x v="10"/>
  </r>
  <r>
    <n v="438"/>
    <s v="Mathis, Hall and Hansen"/>
    <s v="Streamlined web-enabled knowledgebase"/>
    <n v="8300"/>
    <n v="14827"/>
    <n v="1.7863855421686747"/>
    <x v="1"/>
    <n v="247"/>
    <s v="US"/>
    <s v="USD"/>
    <n v="1362376800"/>
    <x v="415"/>
    <n v="1364965200"/>
    <d v="2013-04-03T05:00:00"/>
    <b v="0"/>
    <b v="0"/>
    <s v="theater/plays"/>
    <m/>
    <x v="3"/>
    <x v="3"/>
  </r>
  <r>
    <n v="439"/>
    <s v="Cummings Inc"/>
    <s v="Digitized transitional monitoring"/>
    <n v="28400"/>
    <n v="100900"/>
    <n v="3.5528169014084505"/>
    <x v="1"/>
    <n v="2293"/>
    <s v="US"/>
    <s v="USD"/>
    <n v="1478408400"/>
    <x v="416"/>
    <n v="1479016800"/>
    <d v="2016-11-13T06:00:00"/>
    <b v="0"/>
    <b v="0"/>
    <s v="film &amp; video/science fiction"/>
    <m/>
    <x v="4"/>
    <x v="22"/>
  </r>
  <r>
    <n v="440"/>
    <s v="Miller-Poole"/>
    <s v="Networked optimal adapter"/>
    <n v="102500"/>
    <n v="165954"/>
    <n v="1.6190634146341463"/>
    <x v="1"/>
    <n v="3131"/>
    <s v="US"/>
    <s v="USD"/>
    <n v="1498798800"/>
    <x v="417"/>
    <n v="1499662800"/>
    <d v="2017-07-10T05:00:00"/>
    <b v="0"/>
    <b v="0"/>
    <s v="film &amp; video/television"/>
    <m/>
    <x v="4"/>
    <x v="19"/>
  </r>
  <r>
    <n v="441"/>
    <s v="Rodriguez-West"/>
    <s v="Automated optimal function"/>
    <n v="7000"/>
    <n v="1744"/>
    <n v="0.24914285714285714"/>
    <x v="0"/>
    <n v="32"/>
    <s v="US"/>
    <s v="USD"/>
    <n v="1335416400"/>
    <x v="418"/>
    <n v="1337835600"/>
    <d v="2012-05-24T05:00:00"/>
    <b v="0"/>
    <b v="0"/>
    <s v="technology/wearables"/>
    <m/>
    <x v="2"/>
    <x v="8"/>
  </r>
  <r>
    <n v="442"/>
    <s v="Calderon, Bradford and Dean"/>
    <s v="Devolved system-worthy framework"/>
    <n v="5400"/>
    <n v="10731"/>
    <n v="1.9872222222222222"/>
    <x v="1"/>
    <n v="143"/>
    <s v="IT"/>
    <s v="EUR"/>
    <n v="1504328400"/>
    <x v="419"/>
    <n v="1505710800"/>
    <d v="2017-09-18T05:00:00"/>
    <b v="0"/>
    <b v="0"/>
    <s v="theater/plays"/>
    <m/>
    <x v="3"/>
    <x v="3"/>
  </r>
  <r>
    <n v="443"/>
    <s v="Clark-Bowman"/>
    <s v="Stand-alone user-facing service-desk"/>
    <n v="9300"/>
    <n v="3232"/>
    <n v="0.34752688172043011"/>
    <x v="3"/>
    <n v="90"/>
    <s v="US"/>
    <s v="USD"/>
    <n v="1285822800"/>
    <x v="420"/>
    <n v="1287464400"/>
    <d v="2010-10-19T05:00:00"/>
    <b v="0"/>
    <b v="0"/>
    <s v="theater/plays"/>
    <m/>
    <x v="3"/>
    <x v="3"/>
  </r>
  <r>
    <n v="444"/>
    <s v="Hensley Ltd"/>
    <s v="Versatile global attitude"/>
    <n v="6200"/>
    <n v="10938"/>
    <n v="1.7641935483870967"/>
    <x v="1"/>
    <n v="296"/>
    <s v="US"/>
    <s v="USD"/>
    <n v="1311483600"/>
    <x v="421"/>
    <n v="1311656400"/>
    <d v="2011-07-26T05:00:00"/>
    <b v="0"/>
    <b v="1"/>
    <s v="music/indie rock"/>
    <m/>
    <x v="1"/>
    <x v="7"/>
  </r>
  <r>
    <n v="445"/>
    <s v="Anderson-Pearson"/>
    <s v="Intuitive demand-driven Local Area Network"/>
    <n v="2100"/>
    <n v="10739"/>
    <n v="5.1138095238095236"/>
    <x v="1"/>
    <n v="170"/>
    <s v="US"/>
    <s v="USD"/>
    <n v="1291356000"/>
    <x v="422"/>
    <n v="1293170400"/>
    <d v="2010-12-24T06:00:00"/>
    <b v="0"/>
    <b v="1"/>
    <s v="theater/plays"/>
    <m/>
    <x v="3"/>
    <x v="3"/>
  </r>
  <r>
    <n v="446"/>
    <s v="Martin, Martin and Solis"/>
    <s v="Assimilated uniform methodology"/>
    <n v="6800"/>
    <n v="5579"/>
    <n v="0.82044117647058823"/>
    <x v="0"/>
    <n v="186"/>
    <s v="US"/>
    <s v="USD"/>
    <n v="1355810400"/>
    <x v="423"/>
    <n v="1355983200"/>
    <d v="2012-12-20T06:00:00"/>
    <b v="0"/>
    <b v="0"/>
    <s v="technology/wearables"/>
    <m/>
    <x v="2"/>
    <x v="8"/>
  </r>
  <r>
    <n v="447"/>
    <s v="Harrington-Harper"/>
    <s v="Self-enabling next generation algorithm"/>
    <n v="155200"/>
    <n v="37754"/>
    <n v="0.24326030927835052"/>
    <x v="3"/>
    <n v="439"/>
    <s v="GB"/>
    <s v="GBP"/>
    <n v="1513663200"/>
    <x v="424"/>
    <n v="1515045600"/>
    <d v="2018-01-04T06:00:00"/>
    <b v="0"/>
    <b v="0"/>
    <s v="film &amp; video/television"/>
    <m/>
    <x v="4"/>
    <x v="19"/>
  </r>
  <r>
    <n v="448"/>
    <s v="Price and Sons"/>
    <s v="Object-based demand-driven strategy"/>
    <n v="89900"/>
    <n v="45384"/>
    <n v="0.50482758620689661"/>
    <x v="0"/>
    <n v="605"/>
    <s v="US"/>
    <s v="USD"/>
    <n v="1365915600"/>
    <x v="425"/>
    <n v="1366088400"/>
    <d v="2013-04-16T05:00:00"/>
    <b v="0"/>
    <b v="1"/>
    <s v="games/video games"/>
    <m/>
    <x v="6"/>
    <x v="11"/>
  </r>
  <r>
    <n v="449"/>
    <s v="Cuevas-Morales"/>
    <s v="Public-key coherent ability"/>
    <n v="900"/>
    <n v="8703"/>
    <n v="9.67"/>
    <x v="1"/>
    <n v="86"/>
    <s v="DK"/>
    <s v="DKK"/>
    <n v="1551852000"/>
    <x v="426"/>
    <n v="1553317200"/>
    <d v="2019-03-23T05:00:00"/>
    <b v="0"/>
    <b v="0"/>
    <s v="games/video games"/>
    <m/>
    <x v="6"/>
    <x v="11"/>
  </r>
  <r>
    <n v="450"/>
    <s v="Delgado-Hatfield"/>
    <s v="Up-sized composite success"/>
    <n v="100"/>
    <n v="4"/>
    <n v="0.04"/>
    <x v="0"/>
    <n v="1"/>
    <s v="CA"/>
    <s v="CAD"/>
    <n v="1540098000"/>
    <x v="427"/>
    <n v="1542088800"/>
    <d v="2018-11-13T06:00:00"/>
    <b v="0"/>
    <b v="0"/>
    <s v="film &amp; video/animation"/>
    <m/>
    <x v="4"/>
    <x v="10"/>
  </r>
  <r>
    <n v="451"/>
    <s v="Padilla-Porter"/>
    <s v="Innovative exuding matrix"/>
    <n v="148400"/>
    <n v="182302"/>
    <n v="1.2284501347708894"/>
    <x v="1"/>
    <n v="6286"/>
    <s v="US"/>
    <s v="USD"/>
    <n v="1500440400"/>
    <x v="428"/>
    <n v="1503118800"/>
    <d v="2017-08-19T05:00:00"/>
    <b v="0"/>
    <b v="0"/>
    <s v="music/rock"/>
    <m/>
    <x v="1"/>
    <x v="1"/>
  </r>
  <r>
    <n v="452"/>
    <s v="Morris Group"/>
    <s v="Realigned impactful artificial intelligence"/>
    <n v="4800"/>
    <n v="3045"/>
    <n v="0.63437500000000002"/>
    <x v="0"/>
    <n v="31"/>
    <s v="US"/>
    <s v="USD"/>
    <n v="1278392400"/>
    <x v="429"/>
    <n v="1278478800"/>
    <d v="2010-07-07T05:00:00"/>
    <b v="0"/>
    <b v="0"/>
    <s v="film &amp; video/drama"/>
    <m/>
    <x v="4"/>
    <x v="6"/>
  </r>
  <r>
    <n v="453"/>
    <s v="Saunders Ltd"/>
    <s v="Multi-layered multi-tasking secured line"/>
    <n v="182400"/>
    <n v="102749"/>
    <n v="0.56331688596491225"/>
    <x v="0"/>
    <n v="1181"/>
    <s v="US"/>
    <s v="USD"/>
    <n v="1480572000"/>
    <x v="411"/>
    <n v="1484114400"/>
    <d v="2017-01-11T06:00:00"/>
    <b v="0"/>
    <b v="0"/>
    <s v="film &amp; video/science fiction"/>
    <m/>
    <x v="4"/>
    <x v="22"/>
  </r>
  <r>
    <n v="454"/>
    <s v="Woods Inc"/>
    <s v="Upgradable upward-trending portal"/>
    <n v="4000"/>
    <n v="1763"/>
    <n v="0.44074999999999998"/>
    <x v="0"/>
    <n v="39"/>
    <s v="US"/>
    <s v="USD"/>
    <n v="1382331600"/>
    <x v="430"/>
    <n v="1385445600"/>
    <d v="2013-11-26T06:00:00"/>
    <b v="0"/>
    <b v="1"/>
    <s v="film &amp; video/drama"/>
    <m/>
    <x v="4"/>
    <x v="6"/>
  </r>
  <r>
    <n v="455"/>
    <s v="Villanueva, Wright and Richardson"/>
    <s v="Profit-focused global product"/>
    <n v="116500"/>
    <n v="137904"/>
    <n v="1.1837253218884121"/>
    <x v="1"/>
    <n v="3727"/>
    <s v="US"/>
    <s v="USD"/>
    <n v="1316754000"/>
    <x v="431"/>
    <n v="1318741200"/>
    <d v="2011-10-16T05:00:00"/>
    <b v="0"/>
    <b v="0"/>
    <s v="theater/plays"/>
    <m/>
    <x v="3"/>
    <x v="3"/>
  </r>
  <r>
    <n v="456"/>
    <s v="Wilson, Brooks and Clark"/>
    <s v="Operative well-modulated data-warehouse"/>
    <n v="146400"/>
    <n v="152438"/>
    <n v="1.041243169398907"/>
    <x v="1"/>
    <n v="1605"/>
    <s v="US"/>
    <s v="USD"/>
    <n v="1518242400"/>
    <x v="432"/>
    <n v="1518242400"/>
    <d v="2018-02-10T06:00:00"/>
    <b v="0"/>
    <b v="1"/>
    <s v="music/indie rock"/>
    <m/>
    <x v="1"/>
    <x v="7"/>
  </r>
  <r>
    <n v="457"/>
    <s v="Sheppard, Smith and Spence"/>
    <s v="Cloned asymmetric functionalities"/>
    <n v="5000"/>
    <n v="1332"/>
    <n v="0.26640000000000003"/>
    <x v="0"/>
    <n v="46"/>
    <s v="US"/>
    <s v="USD"/>
    <n v="1476421200"/>
    <x v="433"/>
    <n v="1476594000"/>
    <d v="2016-10-16T05:00:00"/>
    <b v="0"/>
    <b v="0"/>
    <s v="theater/plays"/>
    <m/>
    <x v="3"/>
    <x v="3"/>
  </r>
  <r>
    <n v="458"/>
    <s v="Wise, Thompson and Allen"/>
    <s v="Pre-emptive neutral portal"/>
    <n v="33800"/>
    <n v="118706"/>
    <n v="3.5120118343195266"/>
    <x v="1"/>
    <n v="2120"/>
    <s v="US"/>
    <s v="USD"/>
    <n v="1269752400"/>
    <x v="434"/>
    <n v="1273554000"/>
    <d v="2010-05-11T05:00:00"/>
    <b v="0"/>
    <b v="0"/>
    <s v="theater/plays"/>
    <m/>
    <x v="3"/>
    <x v="3"/>
  </r>
  <r>
    <n v="459"/>
    <s v="Lane, Ryan and Chapman"/>
    <s v="Switchable demand-driven help-desk"/>
    <n v="6300"/>
    <n v="5674"/>
    <n v="0.90063492063492068"/>
    <x v="0"/>
    <n v="105"/>
    <s v="US"/>
    <s v="USD"/>
    <n v="1419746400"/>
    <x v="435"/>
    <n v="1421906400"/>
    <d v="2015-01-22T06:00:00"/>
    <b v="0"/>
    <b v="0"/>
    <s v="film &amp; video/documentary"/>
    <m/>
    <x v="4"/>
    <x v="4"/>
  </r>
  <r>
    <n v="460"/>
    <s v="Rich, Alvarez and King"/>
    <s v="Business-focused static ability"/>
    <n v="2400"/>
    <n v="4119"/>
    <n v="1.7162500000000001"/>
    <x v="1"/>
    <n v="50"/>
    <s v="US"/>
    <s v="USD"/>
    <n v="1281330000"/>
    <x v="8"/>
    <n v="1281589200"/>
    <d v="2010-08-12T05:00:00"/>
    <b v="0"/>
    <b v="0"/>
    <s v="theater/plays"/>
    <m/>
    <x v="3"/>
    <x v="3"/>
  </r>
  <r>
    <n v="461"/>
    <s v="Terry-Salinas"/>
    <s v="Networked secondary structure"/>
    <n v="98800"/>
    <n v="139354"/>
    <n v="1.4104655870445344"/>
    <x v="1"/>
    <n v="2080"/>
    <s v="US"/>
    <s v="USD"/>
    <n v="1398661200"/>
    <x v="436"/>
    <n v="1400389200"/>
    <d v="2014-05-18T05:00:00"/>
    <b v="0"/>
    <b v="0"/>
    <s v="film &amp; video/drama"/>
    <m/>
    <x v="4"/>
    <x v="6"/>
  </r>
  <r>
    <n v="462"/>
    <s v="Wang-Rodriguez"/>
    <s v="Total multimedia website"/>
    <n v="188800"/>
    <n v="57734"/>
    <n v="0.30579449152542371"/>
    <x v="0"/>
    <n v="535"/>
    <s v="US"/>
    <s v="USD"/>
    <n v="1359525600"/>
    <x v="385"/>
    <n v="1362808800"/>
    <d v="2013-03-09T06:00:00"/>
    <b v="0"/>
    <b v="0"/>
    <s v="games/mobile games"/>
    <m/>
    <x v="6"/>
    <x v="20"/>
  </r>
  <r>
    <n v="463"/>
    <s v="Mckee-Hill"/>
    <s v="Cross-platform upward-trending parallelism"/>
    <n v="134300"/>
    <n v="145265"/>
    <n v="1.0816455696202532"/>
    <x v="1"/>
    <n v="2105"/>
    <s v="US"/>
    <s v="USD"/>
    <n v="1388469600"/>
    <x v="437"/>
    <n v="1388815200"/>
    <d v="2014-01-04T06:00:00"/>
    <b v="0"/>
    <b v="0"/>
    <s v="film &amp; video/animation"/>
    <m/>
    <x v="4"/>
    <x v="10"/>
  </r>
  <r>
    <n v="464"/>
    <s v="Gomez LLC"/>
    <s v="Pre-emptive mission-critical hardware"/>
    <n v="71200"/>
    <n v="95020"/>
    <n v="1.3345505617977529"/>
    <x v="1"/>
    <n v="2436"/>
    <s v="US"/>
    <s v="USD"/>
    <n v="1518328800"/>
    <x v="438"/>
    <n v="1519538400"/>
    <d v="2018-02-25T06:00:00"/>
    <b v="0"/>
    <b v="0"/>
    <s v="theater/plays"/>
    <m/>
    <x v="3"/>
    <x v="3"/>
  </r>
  <r>
    <n v="465"/>
    <s v="Gonzalez-Robbins"/>
    <s v="Up-sized responsive protocol"/>
    <n v="4700"/>
    <n v="8829"/>
    <n v="1.8785106382978722"/>
    <x v="1"/>
    <n v="80"/>
    <s v="US"/>
    <s v="USD"/>
    <n v="1517032800"/>
    <x v="439"/>
    <n v="1517810400"/>
    <d v="2018-02-05T06:00:00"/>
    <b v="0"/>
    <b v="0"/>
    <s v="publishing/translations"/>
    <m/>
    <x v="5"/>
    <x v="18"/>
  </r>
  <r>
    <n v="466"/>
    <s v="Obrien and Sons"/>
    <s v="Pre-emptive transitional frame"/>
    <n v="1200"/>
    <n v="3984"/>
    <n v="3.32"/>
    <x v="1"/>
    <n v="42"/>
    <s v="US"/>
    <s v="USD"/>
    <n v="1368594000"/>
    <x v="440"/>
    <n v="1370581200"/>
    <d v="2013-06-07T05:00:00"/>
    <b v="0"/>
    <b v="1"/>
    <s v="technology/wearables"/>
    <m/>
    <x v="2"/>
    <x v="8"/>
  </r>
  <r>
    <n v="467"/>
    <s v="Shaw Ltd"/>
    <s v="Profit-focused content-based application"/>
    <n v="1400"/>
    <n v="8053"/>
    <n v="5.7521428571428572"/>
    <x v="1"/>
    <n v="139"/>
    <s v="CA"/>
    <s v="CAD"/>
    <n v="1448258400"/>
    <x v="441"/>
    <n v="1448863200"/>
    <d v="2015-11-30T06:00:00"/>
    <b v="0"/>
    <b v="1"/>
    <s v="technology/web"/>
    <m/>
    <x v="2"/>
    <x v="2"/>
  </r>
  <r>
    <n v="468"/>
    <s v="Hughes Inc"/>
    <s v="Streamlined neutral analyzer"/>
    <n v="4000"/>
    <n v="1620"/>
    <n v="0.40500000000000003"/>
    <x v="0"/>
    <n v="16"/>
    <s v="US"/>
    <s v="USD"/>
    <n v="1555218000"/>
    <x v="442"/>
    <n v="1556600400"/>
    <d v="2019-04-30T05:00:00"/>
    <b v="0"/>
    <b v="0"/>
    <s v="theater/plays"/>
    <m/>
    <x v="3"/>
    <x v="3"/>
  </r>
  <r>
    <n v="469"/>
    <s v="Olsen-Ryan"/>
    <s v="Assimilated neutral utilization"/>
    <n v="5600"/>
    <n v="10328"/>
    <n v="1.8442857142857143"/>
    <x v="1"/>
    <n v="159"/>
    <s v="US"/>
    <s v="USD"/>
    <n v="1431925200"/>
    <x v="443"/>
    <n v="1432098000"/>
    <d v="2015-05-20T05:00:00"/>
    <b v="0"/>
    <b v="0"/>
    <s v="film &amp; video/drama"/>
    <m/>
    <x v="4"/>
    <x v="6"/>
  </r>
  <r>
    <n v="470"/>
    <s v="Grimes, Holland and Sloan"/>
    <s v="Extended dedicated archive"/>
    <n v="3600"/>
    <n v="10289"/>
    <n v="2.8580555555555556"/>
    <x v="1"/>
    <n v="381"/>
    <s v="US"/>
    <s v="USD"/>
    <n v="1481522400"/>
    <x v="315"/>
    <n v="1482127200"/>
    <d v="2016-12-19T06:00:00"/>
    <b v="0"/>
    <b v="0"/>
    <s v="technology/wearables"/>
    <m/>
    <x v="2"/>
    <x v="8"/>
  </r>
  <r>
    <n v="471"/>
    <s v="Perry and Sons"/>
    <s v="Configurable static help-desk"/>
    <n v="3100"/>
    <n v="9889"/>
    <n v="3.19"/>
    <x v="1"/>
    <n v="194"/>
    <s v="GB"/>
    <s v="GBP"/>
    <n v="1335934800"/>
    <x v="444"/>
    <n v="1335934800"/>
    <d v="2012-05-02T05:00:00"/>
    <b v="0"/>
    <b v="1"/>
    <s v="food/food trucks"/>
    <m/>
    <x v="0"/>
    <x v="0"/>
  </r>
  <r>
    <n v="472"/>
    <s v="Turner, Young and Collins"/>
    <s v="Self-enabling clear-thinking framework"/>
    <n v="153800"/>
    <n v="60342"/>
    <n v="0.39234070221066319"/>
    <x v="0"/>
    <n v="575"/>
    <s v="US"/>
    <s v="USD"/>
    <n v="1552280400"/>
    <x v="445"/>
    <n v="1556946000"/>
    <d v="2019-05-04T05:00:00"/>
    <b v="0"/>
    <b v="0"/>
    <s v="music/rock"/>
    <m/>
    <x v="1"/>
    <x v="1"/>
  </r>
  <r>
    <n v="473"/>
    <s v="Richardson Inc"/>
    <s v="Assimilated fault-tolerant capacity"/>
    <n v="5000"/>
    <n v="8907"/>
    <n v="1.7814000000000001"/>
    <x v="1"/>
    <n v="106"/>
    <s v="US"/>
    <s v="USD"/>
    <n v="1529989200"/>
    <x v="446"/>
    <n v="1530075600"/>
    <d v="2018-06-27T05:00:00"/>
    <b v="0"/>
    <b v="0"/>
    <s v="music/electric music"/>
    <m/>
    <x v="1"/>
    <x v="5"/>
  </r>
  <r>
    <n v="474"/>
    <s v="Santos-Young"/>
    <s v="Enhanced neutral ability"/>
    <n v="4000"/>
    <n v="14606"/>
    <n v="3.6515"/>
    <x v="1"/>
    <n v="142"/>
    <s v="US"/>
    <s v="USD"/>
    <n v="1418709600"/>
    <x v="447"/>
    <n v="1418796000"/>
    <d v="2014-12-17T06:00:00"/>
    <b v="0"/>
    <b v="0"/>
    <s v="film &amp; video/television"/>
    <m/>
    <x v="4"/>
    <x v="19"/>
  </r>
  <r>
    <n v="475"/>
    <s v="Nichols Ltd"/>
    <s v="Function-based attitude-oriented groupware"/>
    <n v="7400"/>
    <n v="8432"/>
    <n v="1.1394594594594594"/>
    <x v="1"/>
    <n v="211"/>
    <s v="US"/>
    <s v="USD"/>
    <n v="1372136400"/>
    <x v="448"/>
    <n v="1372482000"/>
    <d v="2013-06-29T05:00:00"/>
    <b v="0"/>
    <b v="1"/>
    <s v="publishing/translations"/>
    <m/>
    <x v="5"/>
    <x v="18"/>
  </r>
  <r>
    <n v="476"/>
    <s v="Murphy PLC"/>
    <s v="Optional solution-oriented instruction set"/>
    <n v="191500"/>
    <n v="57122"/>
    <n v="0.29828720626631855"/>
    <x v="0"/>
    <n v="1120"/>
    <s v="US"/>
    <s v="USD"/>
    <n v="1533877200"/>
    <x v="342"/>
    <n v="1534395600"/>
    <d v="2018-08-16T05:00:00"/>
    <b v="0"/>
    <b v="0"/>
    <s v="publishing/fiction"/>
    <m/>
    <x v="5"/>
    <x v="13"/>
  </r>
  <r>
    <n v="477"/>
    <s v="Hogan, Porter and Rivera"/>
    <s v="Organic object-oriented core"/>
    <n v="8500"/>
    <n v="4613"/>
    <n v="0.54270588235294115"/>
    <x v="0"/>
    <n v="113"/>
    <s v="US"/>
    <s v="USD"/>
    <n v="1309064400"/>
    <x v="449"/>
    <n v="1311397200"/>
    <d v="2011-07-23T05:00:00"/>
    <b v="0"/>
    <b v="0"/>
    <s v="film &amp; video/science fiction"/>
    <m/>
    <x v="4"/>
    <x v="22"/>
  </r>
  <r>
    <n v="478"/>
    <s v="Lyons LLC"/>
    <s v="Balanced impactful circuit"/>
    <n v="68800"/>
    <n v="162603"/>
    <n v="2.3634156976744185"/>
    <x v="1"/>
    <n v="2756"/>
    <s v="US"/>
    <s v="USD"/>
    <n v="1425877200"/>
    <x v="450"/>
    <n v="1426914000"/>
    <d v="2015-03-21T05:00:00"/>
    <b v="0"/>
    <b v="0"/>
    <s v="technology/wearables"/>
    <m/>
    <x v="2"/>
    <x v="8"/>
  </r>
  <r>
    <n v="479"/>
    <s v="Long-Greene"/>
    <s v="Future-proofed heuristic encryption"/>
    <n v="2400"/>
    <n v="12310"/>
    <n v="5.1291666666666664"/>
    <x v="1"/>
    <n v="173"/>
    <s v="GB"/>
    <s v="GBP"/>
    <n v="1501304400"/>
    <x v="451"/>
    <n v="1501477200"/>
    <d v="2017-07-31T05:00:00"/>
    <b v="0"/>
    <b v="0"/>
    <s v="food/food trucks"/>
    <m/>
    <x v="0"/>
    <x v="0"/>
  </r>
  <r>
    <n v="480"/>
    <s v="Robles-Hudson"/>
    <s v="Balanced bifurcated leverage"/>
    <n v="8600"/>
    <n v="8656"/>
    <n v="1.0065116279069768"/>
    <x v="1"/>
    <n v="87"/>
    <s v="US"/>
    <s v="USD"/>
    <n v="1268287200"/>
    <x v="452"/>
    <n v="1269061200"/>
    <d v="2010-03-20T05:00:00"/>
    <b v="0"/>
    <b v="1"/>
    <s v="photography/photography books"/>
    <m/>
    <x v="7"/>
    <x v="14"/>
  </r>
  <r>
    <n v="481"/>
    <s v="Mcclure LLC"/>
    <s v="Sharable discrete budgetary management"/>
    <n v="196600"/>
    <n v="159931"/>
    <n v="0.81348423194303154"/>
    <x v="0"/>
    <n v="1538"/>
    <s v="US"/>
    <s v="USD"/>
    <n v="1412139600"/>
    <x v="453"/>
    <n v="1415772000"/>
    <d v="2014-11-12T06:00:00"/>
    <b v="0"/>
    <b v="1"/>
    <s v="theater/plays"/>
    <m/>
    <x v="3"/>
    <x v="3"/>
  </r>
  <r>
    <n v="482"/>
    <s v="Martin, Russell and Baker"/>
    <s v="Focused solution-oriented instruction set"/>
    <n v="4200"/>
    <n v="689"/>
    <n v="0.16404761904761905"/>
    <x v="0"/>
    <n v="9"/>
    <s v="US"/>
    <s v="USD"/>
    <n v="1330063200"/>
    <x v="454"/>
    <n v="1331013600"/>
    <d v="2012-03-06T06:00:00"/>
    <b v="0"/>
    <b v="1"/>
    <s v="publishing/fiction"/>
    <m/>
    <x v="5"/>
    <x v="13"/>
  </r>
  <r>
    <n v="483"/>
    <s v="Rice-Parker"/>
    <s v="Down-sized actuating infrastructure"/>
    <n v="91400"/>
    <n v="48236"/>
    <n v="0.52774617067833696"/>
    <x v="0"/>
    <n v="554"/>
    <s v="US"/>
    <s v="USD"/>
    <n v="1576130400"/>
    <x v="455"/>
    <n v="1576735200"/>
    <d v="2019-12-19T06:00:00"/>
    <b v="0"/>
    <b v="0"/>
    <s v="theater/plays"/>
    <m/>
    <x v="3"/>
    <x v="3"/>
  </r>
  <r>
    <n v="484"/>
    <s v="Landry Inc"/>
    <s v="Synergistic cohesive adapter"/>
    <n v="29600"/>
    <n v="77021"/>
    <n v="2.6020608108108108"/>
    <x v="1"/>
    <n v="1572"/>
    <s v="GB"/>
    <s v="GBP"/>
    <n v="1407128400"/>
    <x v="456"/>
    <n v="1411362000"/>
    <d v="2014-09-22T05:00:00"/>
    <b v="0"/>
    <b v="1"/>
    <s v="food/food trucks"/>
    <m/>
    <x v="0"/>
    <x v="0"/>
  </r>
  <r>
    <n v="485"/>
    <s v="Richards-Davis"/>
    <s v="Quality-focused mission-critical structure"/>
    <n v="90600"/>
    <n v="27844"/>
    <n v="0.30732891832229581"/>
    <x v="0"/>
    <n v="648"/>
    <s v="GB"/>
    <s v="GBP"/>
    <n v="1560142800"/>
    <x v="457"/>
    <n v="1563685200"/>
    <d v="2019-07-21T05:00:00"/>
    <b v="0"/>
    <b v="0"/>
    <s v="theater/plays"/>
    <m/>
    <x v="3"/>
    <x v="3"/>
  </r>
  <r>
    <n v="486"/>
    <s v="Davis, Cox and Fox"/>
    <s v="Compatible exuding Graphical User Interface"/>
    <n v="5200"/>
    <n v="702"/>
    <n v="0.13500000000000001"/>
    <x v="0"/>
    <n v="21"/>
    <s v="GB"/>
    <s v="GBP"/>
    <n v="1520575200"/>
    <x v="458"/>
    <n v="1521867600"/>
    <d v="2018-03-24T05:00:00"/>
    <b v="0"/>
    <b v="1"/>
    <s v="publishing/translations"/>
    <m/>
    <x v="5"/>
    <x v="18"/>
  </r>
  <r>
    <n v="487"/>
    <s v="Smith-Wallace"/>
    <s v="Monitored 24/7 time-frame"/>
    <n v="110300"/>
    <n v="197024"/>
    <n v="1.7862556663644606"/>
    <x v="1"/>
    <n v="2346"/>
    <s v="US"/>
    <s v="USD"/>
    <n v="1492664400"/>
    <x v="459"/>
    <n v="1495515600"/>
    <d v="2017-05-23T05:00:00"/>
    <b v="0"/>
    <b v="0"/>
    <s v="theater/plays"/>
    <m/>
    <x v="3"/>
    <x v="3"/>
  </r>
  <r>
    <n v="488"/>
    <s v="Cordova, Shaw and Wang"/>
    <s v="Virtual secondary open architecture"/>
    <n v="5300"/>
    <n v="11663"/>
    <n v="2.2005660377358489"/>
    <x v="1"/>
    <n v="115"/>
    <s v="US"/>
    <s v="USD"/>
    <n v="1454479200"/>
    <x v="460"/>
    <n v="1455948000"/>
    <d v="2016-02-20T06:00:00"/>
    <b v="0"/>
    <b v="0"/>
    <s v="theater/plays"/>
    <m/>
    <x v="3"/>
    <x v="3"/>
  </r>
  <r>
    <n v="489"/>
    <s v="Clark Inc"/>
    <s v="Down-sized mobile time-frame"/>
    <n v="9200"/>
    <n v="9339"/>
    <n v="1.015108695652174"/>
    <x v="1"/>
    <n v="85"/>
    <s v="IT"/>
    <s v="EUR"/>
    <n v="1281934800"/>
    <x v="461"/>
    <n v="1282366800"/>
    <d v="2010-08-21T05:00:00"/>
    <b v="0"/>
    <b v="0"/>
    <s v="technology/wearables"/>
    <m/>
    <x v="2"/>
    <x v="8"/>
  </r>
  <r>
    <n v="490"/>
    <s v="Young and Sons"/>
    <s v="Innovative disintermediate encryption"/>
    <n v="2400"/>
    <n v="4596"/>
    <n v="1.915"/>
    <x v="1"/>
    <n v="144"/>
    <s v="US"/>
    <s v="USD"/>
    <n v="1573970400"/>
    <x v="462"/>
    <n v="1574575200"/>
    <d v="2019-11-24T06:00:00"/>
    <b v="0"/>
    <b v="0"/>
    <s v="journalism/audio"/>
    <m/>
    <x v="8"/>
    <x v="23"/>
  </r>
  <r>
    <n v="491"/>
    <s v="Henson PLC"/>
    <s v="Universal contextually-based knowledgebase"/>
    <n v="56800"/>
    <n v="173437"/>
    <n v="3.0534683098591549"/>
    <x v="1"/>
    <n v="2443"/>
    <s v="US"/>
    <s v="USD"/>
    <n v="1372654800"/>
    <x v="463"/>
    <n v="1374901200"/>
    <d v="2013-07-27T05:00:00"/>
    <b v="0"/>
    <b v="1"/>
    <s v="food/food trucks"/>
    <m/>
    <x v="0"/>
    <x v="0"/>
  </r>
  <r>
    <n v="492"/>
    <s v="Garcia Group"/>
    <s v="Persevering interactive matrix"/>
    <n v="191000"/>
    <n v="45831"/>
    <n v="0.23995287958115183"/>
    <x v="3"/>
    <n v="595"/>
    <s v="US"/>
    <s v="USD"/>
    <n v="1275886800"/>
    <x v="464"/>
    <n v="1278910800"/>
    <d v="2010-07-12T05:00:00"/>
    <b v="1"/>
    <b v="1"/>
    <s v="film &amp; video/shorts"/>
    <m/>
    <x v="4"/>
    <x v="12"/>
  </r>
  <r>
    <n v="493"/>
    <s v="Adams, Walker and Wong"/>
    <s v="Seamless background framework"/>
    <n v="900"/>
    <n v="6514"/>
    <n v="7.2377777777777776"/>
    <x v="1"/>
    <n v="64"/>
    <s v="US"/>
    <s v="USD"/>
    <n v="1561784400"/>
    <x v="465"/>
    <n v="1562907600"/>
    <d v="2019-07-12T05:00:00"/>
    <b v="0"/>
    <b v="0"/>
    <s v="photography/photography books"/>
    <m/>
    <x v="7"/>
    <x v="14"/>
  </r>
  <r>
    <n v="494"/>
    <s v="Hopkins-Browning"/>
    <s v="Balanced upward-trending productivity"/>
    <n v="2500"/>
    <n v="13684"/>
    <n v="5.4736000000000002"/>
    <x v="1"/>
    <n v="268"/>
    <s v="US"/>
    <s v="USD"/>
    <n v="1332392400"/>
    <x v="466"/>
    <n v="1332478800"/>
    <d v="2012-03-23T05:00:00"/>
    <b v="0"/>
    <b v="0"/>
    <s v="technology/wearables"/>
    <m/>
    <x v="2"/>
    <x v="8"/>
  </r>
  <r>
    <n v="495"/>
    <s v="Bell, Edwards and Andersen"/>
    <s v="Centralized clear-thinking solution"/>
    <n v="3200"/>
    <n v="13264"/>
    <n v="4.1449999999999996"/>
    <x v="1"/>
    <n v="195"/>
    <s v="DK"/>
    <s v="DKK"/>
    <n v="1402376400"/>
    <x v="467"/>
    <n v="1402722000"/>
    <d v="2014-06-14T05:00:00"/>
    <b v="0"/>
    <b v="0"/>
    <s v="theater/plays"/>
    <m/>
    <x v="3"/>
    <x v="3"/>
  </r>
  <r>
    <n v="496"/>
    <s v="Morales Group"/>
    <s v="Optimized bi-directional extranet"/>
    <n v="183800"/>
    <n v="1667"/>
    <n v="9.0696409140369975E-3"/>
    <x v="0"/>
    <n v="54"/>
    <s v="US"/>
    <s v="USD"/>
    <n v="1495342800"/>
    <x v="468"/>
    <n v="1496811600"/>
    <d v="2017-06-07T05:00:00"/>
    <b v="0"/>
    <b v="0"/>
    <s v="film &amp; video/animation"/>
    <m/>
    <x v="4"/>
    <x v="10"/>
  </r>
  <r>
    <n v="497"/>
    <s v="Lucero Group"/>
    <s v="Intuitive actuating benchmark"/>
    <n v="9800"/>
    <n v="3349"/>
    <n v="0.34173469387755101"/>
    <x v="0"/>
    <n v="120"/>
    <s v="US"/>
    <s v="USD"/>
    <n v="1482213600"/>
    <x v="469"/>
    <n v="1482213600"/>
    <d v="2016-12-20T06:00:00"/>
    <b v="0"/>
    <b v="1"/>
    <s v="technology/wearables"/>
    <m/>
    <x v="2"/>
    <x v="8"/>
  </r>
  <r>
    <n v="498"/>
    <s v="Smith, Brown and Davis"/>
    <s v="Devolved background project"/>
    <n v="193400"/>
    <n v="46317"/>
    <n v="0.239488107549121"/>
    <x v="0"/>
    <n v="579"/>
    <s v="DK"/>
    <s v="DKK"/>
    <n v="1420092000"/>
    <x v="470"/>
    <n v="1420264800"/>
    <d v="2015-01-03T06:00:00"/>
    <b v="0"/>
    <b v="0"/>
    <s v="technology/web"/>
    <m/>
    <x v="2"/>
    <x v="2"/>
  </r>
  <r>
    <n v="499"/>
    <s v="Hunt Group"/>
    <s v="Reverse-engineered executive emulation"/>
    <n v="163800"/>
    <n v="78743"/>
    <n v="0.48072649572649573"/>
    <x v="0"/>
    <n v="2072"/>
    <s v="US"/>
    <s v="USD"/>
    <n v="1458018000"/>
    <x v="471"/>
    <n v="1458450000"/>
    <d v="2016-03-20T05:00:00"/>
    <b v="0"/>
    <b v="1"/>
    <s v="film &amp; video/documentary"/>
    <m/>
    <x v="4"/>
    <x v="4"/>
  </r>
  <r>
    <n v="500"/>
    <s v="Valdez Ltd"/>
    <s v="Team-oriented clear-thinking matrix"/>
    <n v="100"/>
    <n v="0"/>
    <n v="0"/>
    <x v="0"/>
    <n v="0"/>
    <s v="US"/>
    <s v="USD"/>
    <n v="1367384400"/>
    <x v="472"/>
    <n v="1369803600"/>
    <d v="2013-05-29T05:00:00"/>
    <b v="0"/>
    <b v="1"/>
    <s v="theater/plays"/>
    <m/>
    <x v="3"/>
    <x v="3"/>
  </r>
  <r>
    <n v="501"/>
    <s v="Mccann-Le"/>
    <s v="Focused coherent methodology"/>
    <n v="153600"/>
    <n v="107743"/>
    <n v="0.70145182291666663"/>
    <x v="0"/>
    <n v="1796"/>
    <s v="US"/>
    <s v="USD"/>
    <n v="1363064400"/>
    <x v="473"/>
    <n v="1363237200"/>
    <d v="2013-03-14T05:00:00"/>
    <b v="0"/>
    <b v="0"/>
    <s v="film &amp; video/documentary"/>
    <m/>
    <x v="4"/>
    <x v="4"/>
  </r>
  <r>
    <n v="502"/>
    <s v="Johnson Inc"/>
    <s v="Reduced context-sensitive complexity"/>
    <n v="1300"/>
    <n v="6889"/>
    <n v="5.2992307692307694"/>
    <x v="1"/>
    <n v="186"/>
    <s v="AU"/>
    <s v="AUD"/>
    <n v="1343365200"/>
    <x v="474"/>
    <n v="1345870800"/>
    <d v="2012-08-25T05:00:00"/>
    <b v="0"/>
    <b v="1"/>
    <s v="games/video games"/>
    <m/>
    <x v="6"/>
    <x v="11"/>
  </r>
  <r>
    <n v="503"/>
    <s v="Collins LLC"/>
    <s v="Decentralized 4thgeneration time-frame"/>
    <n v="25500"/>
    <n v="45983"/>
    <n v="1.8032549019607844"/>
    <x v="1"/>
    <n v="460"/>
    <s v="US"/>
    <s v="USD"/>
    <n v="1435726800"/>
    <x v="72"/>
    <n v="1437454800"/>
    <d v="2015-07-21T05:00:00"/>
    <b v="0"/>
    <b v="0"/>
    <s v="film &amp; video/drama"/>
    <m/>
    <x v="4"/>
    <x v="6"/>
  </r>
  <r>
    <n v="504"/>
    <s v="Smith-Miller"/>
    <s v="De-engineered cohesive moderator"/>
    <n v="7500"/>
    <n v="6924"/>
    <n v="0.92320000000000002"/>
    <x v="0"/>
    <n v="62"/>
    <s v="IT"/>
    <s v="EUR"/>
    <n v="1431925200"/>
    <x v="443"/>
    <n v="1432011600"/>
    <d v="2015-05-19T05:00:00"/>
    <b v="0"/>
    <b v="0"/>
    <s v="music/rock"/>
    <m/>
    <x v="1"/>
    <x v="1"/>
  </r>
  <r>
    <n v="505"/>
    <s v="Jensen-Vargas"/>
    <s v="Ameliorated explicit parallelism"/>
    <n v="89900"/>
    <n v="12497"/>
    <n v="0.13901001112347053"/>
    <x v="0"/>
    <n v="347"/>
    <s v="US"/>
    <s v="USD"/>
    <n v="1362722400"/>
    <x v="475"/>
    <n v="1366347600"/>
    <d v="2013-04-19T05:00:00"/>
    <b v="0"/>
    <b v="1"/>
    <s v="publishing/radio &amp; podcasts"/>
    <m/>
    <x v="5"/>
    <x v="15"/>
  </r>
  <r>
    <n v="506"/>
    <s v="Robles, Bell and Gonzalez"/>
    <s v="Customizable background monitoring"/>
    <n v="18000"/>
    <n v="166874"/>
    <n v="9.2707777777777771"/>
    <x v="1"/>
    <n v="2528"/>
    <s v="US"/>
    <s v="USD"/>
    <n v="1511416800"/>
    <x v="81"/>
    <n v="1512885600"/>
    <d v="2017-12-10T06:00:00"/>
    <b v="0"/>
    <b v="1"/>
    <s v="theater/plays"/>
    <m/>
    <x v="3"/>
    <x v="3"/>
  </r>
  <r>
    <n v="507"/>
    <s v="Turner, Miller and Francis"/>
    <s v="Compatible well-modulated budgetary management"/>
    <n v="2100"/>
    <n v="837"/>
    <n v="0.39857142857142858"/>
    <x v="0"/>
    <n v="19"/>
    <s v="US"/>
    <s v="USD"/>
    <n v="1365483600"/>
    <x v="476"/>
    <n v="1369717200"/>
    <d v="2013-05-28T05:00:00"/>
    <b v="0"/>
    <b v="1"/>
    <s v="technology/web"/>
    <m/>
    <x v="2"/>
    <x v="2"/>
  </r>
  <r>
    <n v="508"/>
    <s v="Roberts Group"/>
    <s v="Up-sized radical pricing structure"/>
    <n v="172700"/>
    <n v="193820"/>
    <n v="1.1222929936305732"/>
    <x v="1"/>
    <n v="3657"/>
    <s v="US"/>
    <s v="USD"/>
    <n v="1532840400"/>
    <x v="192"/>
    <n v="1534654800"/>
    <d v="2018-08-19T05:00:00"/>
    <b v="0"/>
    <b v="0"/>
    <s v="theater/plays"/>
    <m/>
    <x v="3"/>
    <x v="3"/>
  </r>
  <r>
    <n v="509"/>
    <s v="White LLC"/>
    <s v="Robust zero-defect project"/>
    <n v="168500"/>
    <n v="119510"/>
    <n v="0.70925816023738875"/>
    <x v="0"/>
    <n v="1258"/>
    <s v="US"/>
    <s v="USD"/>
    <n v="1336194000"/>
    <x v="477"/>
    <n v="1337058000"/>
    <d v="2012-05-15T05:00:00"/>
    <b v="0"/>
    <b v="0"/>
    <s v="theater/plays"/>
    <m/>
    <x v="3"/>
    <x v="3"/>
  </r>
  <r>
    <n v="510"/>
    <s v="Best, Miller and Thomas"/>
    <s v="Re-engineered mobile task-force"/>
    <n v="7800"/>
    <n v="9289"/>
    <n v="1.1908974358974358"/>
    <x v="1"/>
    <n v="131"/>
    <s v="AU"/>
    <s v="AUD"/>
    <n v="1527742800"/>
    <x v="478"/>
    <n v="1529816400"/>
    <d v="2018-06-24T05:00:00"/>
    <b v="0"/>
    <b v="0"/>
    <s v="film &amp; video/drama"/>
    <m/>
    <x v="4"/>
    <x v="6"/>
  </r>
  <r>
    <n v="511"/>
    <s v="Smith-Mullins"/>
    <s v="User-centric intangible neural-net"/>
    <n v="147800"/>
    <n v="35498"/>
    <n v="0.24017591339648173"/>
    <x v="0"/>
    <n v="362"/>
    <s v="US"/>
    <s v="USD"/>
    <n v="1564030800"/>
    <x v="479"/>
    <n v="1564894800"/>
    <d v="2019-08-04T05:00:00"/>
    <b v="0"/>
    <b v="0"/>
    <s v="theater/plays"/>
    <m/>
    <x v="3"/>
    <x v="3"/>
  </r>
  <r>
    <n v="512"/>
    <s v="Williams-Walsh"/>
    <s v="Organized explicit core"/>
    <n v="9100"/>
    <n v="12678"/>
    <n v="1.3931868131868133"/>
    <x v="1"/>
    <n v="239"/>
    <s v="US"/>
    <s v="USD"/>
    <n v="1404536400"/>
    <x v="480"/>
    <n v="1404622800"/>
    <d v="2014-07-06T05:00:00"/>
    <b v="0"/>
    <b v="1"/>
    <s v="games/video games"/>
    <m/>
    <x v="6"/>
    <x v="11"/>
  </r>
  <r>
    <n v="513"/>
    <s v="Harrison, Blackwell and Mendez"/>
    <s v="Synchronized 6thgeneration adapter"/>
    <n v="8300"/>
    <n v="3260"/>
    <n v="0.39277108433734942"/>
    <x v="3"/>
    <n v="35"/>
    <s v="US"/>
    <s v="USD"/>
    <n v="1284008400"/>
    <x v="180"/>
    <n v="1284181200"/>
    <d v="2010-09-11T05:00:00"/>
    <b v="0"/>
    <b v="0"/>
    <s v="film &amp; video/television"/>
    <m/>
    <x v="4"/>
    <x v="19"/>
  </r>
  <r>
    <n v="514"/>
    <s v="Sanchez, Bradley and Flores"/>
    <s v="Centralized motivating capacity"/>
    <n v="138700"/>
    <n v="31123"/>
    <n v="0.22439077144917088"/>
    <x v="3"/>
    <n v="528"/>
    <s v="CH"/>
    <s v="CHF"/>
    <n v="1386309600"/>
    <x v="481"/>
    <n v="1386741600"/>
    <d v="2013-12-11T06:00:00"/>
    <b v="0"/>
    <b v="1"/>
    <s v="music/rock"/>
    <m/>
    <x v="1"/>
    <x v="1"/>
  </r>
  <r>
    <n v="515"/>
    <s v="Cox LLC"/>
    <s v="Phased 24hour flexibility"/>
    <n v="8600"/>
    <n v="4797"/>
    <n v="0.55779069767441858"/>
    <x v="0"/>
    <n v="133"/>
    <s v="CA"/>
    <s v="CAD"/>
    <n v="1324620000"/>
    <x v="482"/>
    <n v="1324792800"/>
    <d v="2011-12-25T06:00:00"/>
    <b v="0"/>
    <b v="1"/>
    <s v="theater/plays"/>
    <m/>
    <x v="3"/>
    <x v="3"/>
  </r>
  <r>
    <n v="516"/>
    <s v="Morales-Odonnell"/>
    <s v="Exclusive 5thgeneration structure"/>
    <n v="125400"/>
    <n v="53324"/>
    <n v="0.42523125996810207"/>
    <x v="0"/>
    <n v="846"/>
    <s v="US"/>
    <s v="USD"/>
    <n v="1281070800"/>
    <x v="194"/>
    <n v="1284354000"/>
    <d v="2010-09-13T05:00:00"/>
    <b v="0"/>
    <b v="0"/>
    <s v="publishing/nonfiction"/>
    <m/>
    <x v="5"/>
    <x v="9"/>
  </r>
  <r>
    <n v="517"/>
    <s v="Ramirez LLC"/>
    <s v="Multi-tiered maximized orchestration"/>
    <n v="5900"/>
    <n v="6608"/>
    <n v="1.1200000000000001"/>
    <x v="1"/>
    <n v="78"/>
    <s v="US"/>
    <s v="USD"/>
    <n v="1493960400"/>
    <x v="483"/>
    <n v="1494392400"/>
    <d v="2017-05-10T05:00:00"/>
    <b v="0"/>
    <b v="0"/>
    <s v="food/food trucks"/>
    <m/>
    <x v="0"/>
    <x v="0"/>
  </r>
  <r>
    <n v="518"/>
    <s v="Ramirez Group"/>
    <s v="Open-architected uniform instruction set"/>
    <n v="8800"/>
    <n v="622"/>
    <n v="7.0681818181818179E-2"/>
    <x v="0"/>
    <n v="10"/>
    <s v="US"/>
    <s v="USD"/>
    <n v="1519365600"/>
    <x v="484"/>
    <n v="1519538400"/>
    <d v="2018-02-25T06:00:00"/>
    <b v="0"/>
    <b v="1"/>
    <s v="film &amp; video/animation"/>
    <m/>
    <x v="4"/>
    <x v="10"/>
  </r>
  <r>
    <n v="519"/>
    <s v="Marsh-Coleman"/>
    <s v="Exclusive asymmetric analyzer"/>
    <n v="177700"/>
    <n v="180802"/>
    <n v="1.0174563871693867"/>
    <x v="1"/>
    <n v="1773"/>
    <s v="US"/>
    <s v="USD"/>
    <n v="1420696800"/>
    <x v="355"/>
    <n v="1421906400"/>
    <d v="2015-01-22T06:00:00"/>
    <b v="0"/>
    <b v="1"/>
    <s v="music/rock"/>
    <m/>
    <x v="1"/>
    <x v="1"/>
  </r>
  <r>
    <n v="520"/>
    <s v="Frederick, Jenkins and Collins"/>
    <s v="Organic radical collaboration"/>
    <n v="800"/>
    <n v="3406"/>
    <n v="4.2575000000000003"/>
    <x v="1"/>
    <n v="32"/>
    <s v="US"/>
    <s v="USD"/>
    <n v="1555650000"/>
    <x v="485"/>
    <n v="1555909200"/>
    <d v="2019-04-22T05:00:00"/>
    <b v="0"/>
    <b v="0"/>
    <s v="theater/plays"/>
    <m/>
    <x v="3"/>
    <x v="3"/>
  </r>
  <r>
    <n v="521"/>
    <s v="Wilson Ltd"/>
    <s v="Function-based multi-state software"/>
    <n v="7600"/>
    <n v="11061"/>
    <n v="1.4553947368421052"/>
    <x v="1"/>
    <n v="369"/>
    <s v="US"/>
    <s v="USD"/>
    <n v="1471928400"/>
    <x v="486"/>
    <n v="1472446800"/>
    <d v="2016-08-29T05:00:00"/>
    <b v="0"/>
    <b v="1"/>
    <s v="film &amp; video/drama"/>
    <m/>
    <x v="4"/>
    <x v="6"/>
  </r>
  <r>
    <n v="522"/>
    <s v="Cline, Peterson and Lowery"/>
    <s v="Innovative static budgetary management"/>
    <n v="50500"/>
    <n v="16389"/>
    <n v="0.32453465346534655"/>
    <x v="0"/>
    <n v="191"/>
    <s v="US"/>
    <s v="USD"/>
    <n v="1341291600"/>
    <x v="487"/>
    <n v="1342328400"/>
    <d v="2012-07-15T05:00:00"/>
    <b v="0"/>
    <b v="0"/>
    <s v="film &amp; video/shorts"/>
    <m/>
    <x v="4"/>
    <x v="12"/>
  </r>
  <r>
    <n v="523"/>
    <s v="Underwood, James and Jones"/>
    <s v="Triple-buffered holistic ability"/>
    <n v="900"/>
    <n v="6303"/>
    <n v="7.003333333333333"/>
    <x v="1"/>
    <n v="89"/>
    <s v="US"/>
    <s v="USD"/>
    <n v="1267682400"/>
    <x v="488"/>
    <n v="1268114400"/>
    <d v="2010-03-09T06:00:00"/>
    <b v="0"/>
    <b v="0"/>
    <s v="film &amp; video/shorts"/>
    <m/>
    <x v="4"/>
    <x v="12"/>
  </r>
  <r>
    <n v="524"/>
    <s v="Johnson-Contreras"/>
    <s v="Diverse scalable superstructure"/>
    <n v="96700"/>
    <n v="81136"/>
    <n v="0.83904860392967939"/>
    <x v="0"/>
    <n v="1979"/>
    <s v="US"/>
    <s v="USD"/>
    <n v="1272258000"/>
    <x v="489"/>
    <n v="1273381200"/>
    <d v="2010-05-09T05:00:00"/>
    <b v="0"/>
    <b v="0"/>
    <s v="theater/plays"/>
    <m/>
    <x v="3"/>
    <x v="3"/>
  </r>
  <r>
    <n v="525"/>
    <s v="Greene, Lloyd and Sims"/>
    <s v="Balanced leadingedge data-warehouse"/>
    <n v="2100"/>
    <n v="1768"/>
    <n v="0.84190476190476193"/>
    <x v="0"/>
    <n v="63"/>
    <s v="US"/>
    <s v="USD"/>
    <n v="1290492000"/>
    <x v="490"/>
    <n v="1290837600"/>
    <d v="2010-11-27T06:00:00"/>
    <b v="0"/>
    <b v="0"/>
    <s v="technology/wearables"/>
    <m/>
    <x v="2"/>
    <x v="8"/>
  </r>
  <r>
    <n v="526"/>
    <s v="Smith-Sparks"/>
    <s v="Digitized bandwidth-monitored open architecture"/>
    <n v="8300"/>
    <n v="12944"/>
    <n v="1.5595180722891566"/>
    <x v="1"/>
    <n v="147"/>
    <s v="US"/>
    <s v="USD"/>
    <n v="1451109600"/>
    <x v="312"/>
    <n v="1454306400"/>
    <d v="2016-02-01T06:00:00"/>
    <b v="0"/>
    <b v="1"/>
    <s v="theater/plays"/>
    <m/>
    <x v="3"/>
    <x v="3"/>
  </r>
  <r>
    <n v="527"/>
    <s v="Rosario-Smith"/>
    <s v="Enterprise-wide intermediate portal"/>
    <n v="189200"/>
    <n v="188480"/>
    <n v="0.99619450317124736"/>
    <x v="0"/>
    <n v="6080"/>
    <s v="CA"/>
    <s v="CAD"/>
    <n v="1454652000"/>
    <x v="491"/>
    <n v="1457762400"/>
    <d v="2016-03-12T06:00:00"/>
    <b v="0"/>
    <b v="0"/>
    <s v="film &amp; video/animation"/>
    <m/>
    <x v="4"/>
    <x v="10"/>
  </r>
  <r>
    <n v="528"/>
    <s v="Avila, Ford and Welch"/>
    <s v="Focused leadingedge matrix"/>
    <n v="9000"/>
    <n v="7227"/>
    <n v="0.80300000000000005"/>
    <x v="0"/>
    <n v="80"/>
    <s v="GB"/>
    <s v="GBP"/>
    <n v="1385186400"/>
    <x v="492"/>
    <n v="1389074400"/>
    <d v="2014-01-07T06:00:00"/>
    <b v="0"/>
    <b v="0"/>
    <s v="music/indie rock"/>
    <m/>
    <x v="1"/>
    <x v="7"/>
  </r>
  <r>
    <n v="529"/>
    <s v="Gallegos Inc"/>
    <s v="Seamless logistical encryption"/>
    <n v="5100"/>
    <n v="574"/>
    <n v="0.11254901960784314"/>
    <x v="0"/>
    <n v="9"/>
    <s v="US"/>
    <s v="USD"/>
    <n v="1399698000"/>
    <x v="493"/>
    <n v="1402117200"/>
    <d v="2014-06-07T05:00:00"/>
    <b v="0"/>
    <b v="0"/>
    <s v="games/video games"/>
    <m/>
    <x v="6"/>
    <x v="11"/>
  </r>
  <r>
    <n v="530"/>
    <s v="Morrow, Santiago and Soto"/>
    <s v="Stand-alone human-resource workforce"/>
    <n v="105000"/>
    <n v="96328"/>
    <n v="0.91740952380952379"/>
    <x v="0"/>
    <n v="1784"/>
    <s v="US"/>
    <s v="USD"/>
    <n v="1283230800"/>
    <x v="494"/>
    <n v="1284440400"/>
    <d v="2010-09-14T05:00:00"/>
    <b v="0"/>
    <b v="1"/>
    <s v="publishing/fiction"/>
    <m/>
    <x v="5"/>
    <x v="13"/>
  </r>
  <r>
    <n v="531"/>
    <s v="Berry-Richardson"/>
    <s v="Automated zero tolerance implementation"/>
    <n v="186700"/>
    <n v="178338"/>
    <n v="0.95521156936261387"/>
    <x v="2"/>
    <n v="3640"/>
    <s v="CH"/>
    <s v="CHF"/>
    <n v="1384149600"/>
    <x v="495"/>
    <n v="1388988000"/>
    <d v="2014-01-06T06:00:00"/>
    <b v="0"/>
    <b v="0"/>
    <s v="games/video games"/>
    <m/>
    <x v="6"/>
    <x v="11"/>
  </r>
  <r>
    <n v="532"/>
    <s v="Cordova-Torres"/>
    <s v="Pre-emptive grid-enabled contingency"/>
    <n v="1600"/>
    <n v="8046"/>
    <n v="5.0287499999999996"/>
    <x v="1"/>
    <n v="126"/>
    <s v="CA"/>
    <s v="CAD"/>
    <n v="1516860000"/>
    <x v="496"/>
    <n v="1516946400"/>
    <d v="2018-01-26T06:00:00"/>
    <b v="0"/>
    <b v="0"/>
    <s v="theater/plays"/>
    <m/>
    <x v="3"/>
    <x v="3"/>
  </r>
  <r>
    <n v="533"/>
    <s v="Holt, Bernard and Johnson"/>
    <s v="Multi-lateral didactic encoding"/>
    <n v="115600"/>
    <n v="184086"/>
    <n v="1.5924394463667819"/>
    <x v="1"/>
    <n v="2218"/>
    <s v="GB"/>
    <s v="GBP"/>
    <n v="1374642000"/>
    <x v="497"/>
    <n v="1377752400"/>
    <d v="2013-08-29T05:00:00"/>
    <b v="0"/>
    <b v="0"/>
    <s v="music/indie rock"/>
    <m/>
    <x v="1"/>
    <x v="7"/>
  </r>
  <r>
    <n v="534"/>
    <s v="Clark, Mccormick and Mendoza"/>
    <s v="Self-enabling didactic orchestration"/>
    <n v="89100"/>
    <n v="13385"/>
    <n v="0.15022446689113356"/>
    <x v="0"/>
    <n v="243"/>
    <s v="US"/>
    <s v="USD"/>
    <n v="1534482000"/>
    <x v="498"/>
    <n v="1534568400"/>
    <d v="2018-08-18T05:00:00"/>
    <b v="0"/>
    <b v="1"/>
    <s v="film &amp; video/drama"/>
    <m/>
    <x v="4"/>
    <x v="6"/>
  </r>
  <r>
    <n v="535"/>
    <s v="Garrison LLC"/>
    <s v="Profit-focused 24/7 data-warehouse"/>
    <n v="2600"/>
    <n v="12533"/>
    <n v="4.820384615384615"/>
    <x v="1"/>
    <n v="202"/>
    <s v="IT"/>
    <s v="EUR"/>
    <n v="1528434000"/>
    <x v="499"/>
    <n v="1528606800"/>
    <d v="2018-06-10T05:00:00"/>
    <b v="0"/>
    <b v="1"/>
    <s v="theater/plays"/>
    <m/>
    <x v="3"/>
    <x v="3"/>
  </r>
  <r>
    <n v="536"/>
    <s v="Shannon-Olson"/>
    <s v="Enhanced methodical middleware"/>
    <n v="9800"/>
    <n v="14697"/>
    <n v="1.4996938775510205"/>
    <x v="1"/>
    <n v="140"/>
    <s v="IT"/>
    <s v="EUR"/>
    <n v="1282626000"/>
    <x v="500"/>
    <n v="1284872400"/>
    <d v="2010-09-19T05:00:00"/>
    <b v="0"/>
    <b v="0"/>
    <s v="publishing/fiction"/>
    <m/>
    <x v="5"/>
    <x v="13"/>
  </r>
  <r>
    <n v="537"/>
    <s v="Murillo-Mcfarland"/>
    <s v="Synchronized client-driven projection"/>
    <n v="84400"/>
    <n v="98935"/>
    <n v="1.1722156398104266"/>
    <x v="1"/>
    <n v="1052"/>
    <s v="DK"/>
    <s v="DKK"/>
    <n v="1535605200"/>
    <x v="501"/>
    <n v="1537592400"/>
    <d v="2018-09-22T05:00:00"/>
    <b v="1"/>
    <b v="1"/>
    <s v="film &amp; video/documentary"/>
    <m/>
    <x v="4"/>
    <x v="4"/>
  </r>
  <r>
    <n v="538"/>
    <s v="Young, Gilbert and Escobar"/>
    <s v="Networked didactic time-frame"/>
    <n v="151300"/>
    <n v="57034"/>
    <n v="0.37695968274950431"/>
    <x v="0"/>
    <n v="1296"/>
    <s v="US"/>
    <s v="USD"/>
    <n v="1379826000"/>
    <x v="502"/>
    <n v="1381208400"/>
    <d v="2013-10-08T05:00:00"/>
    <b v="0"/>
    <b v="0"/>
    <s v="games/mobile games"/>
    <m/>
    <x v="6"/>
    <x v="20"/>
  </r>
  <r>
    <n v="539"/>
    <s v="Thomas, Welch and Santana"/>
    <s v="Assimilated exuding toolset"/>
    <n v="9800"/>
    <n v="7120"/>
    <n v="0.72653061224489801"/>
    <x v="0"/>
    <n v="77"/>
    <s v="US"/>
    <s v="USD"/>
    <n v="1561957200"/>
    <x v="503"/>
    <n v="1562475600"/>
    <d v="2019-07-07T05:00:00"/>
    <b v="0"/>
    <b v="1"/>
    <s v="food/food trucks"/>
    <m/>
    <x v="0"/>
    <x v="0"/>
  </r>
  <r>
    <n v="540"/>
    <s v="Brown-Pena"/>
    <s v="Front-line client-server secured line"/>
    <n v="5300"/>
    <n v="14097"/>
    <n v="2.6598113207547169"/>
    <x v="1"/>
    <n v="247"/>
    <s v="US"/>
    <s v="USD"/>
    <n v="1525496400"/>
    <x v="504"/>
    <n v="1527397200"/>
    <d v="2018-05-27T05:00:00"/>
    <b v="0"/>
    <b v="0"/>
    <s v="photography/photography books"/>
    <m/>
    <x v="7"/>
    <x v="14"/>
  </r>
  <r>
    <n v="541"/>
    <s v="Holder, Caldwell and Vance"/>
    <s v="Polarized systemic Internet solution"/>
    <n v="178000"/>
    <n v="43086"/>
    <n v="0.24205617977528091"/>
    <x v="0"/>
    <n v="395"/>
    <s v="IT"/>
    <s v="EUR"/>
    <n v="1433912400"/>
    <x v="505"/>
    <n v="1436158800"/>
    <d v="2015-07-06T05:00:00"/>
    <b v="0"/>
    <b v="0"/>
    <s v="games/mobile games"/>
    <m/>
    <x v="6"/>
    <x v="20"/>
  </r>
  <r>
    <n v="542"/>
    <s v="Harrison-Bridges"/>
    <s v="Profit-focused exuding moderator"/>
    <n v="77000"/>
    <n v="1930"/>
    <n v="2.5064935064935064E-2"/>
    <x v="0"/>
    <n v="49"/>
    <s v="GB"/>
    <s v="GBP"/>
    <n v="1453442400"/>
    <x v="506"/>
    <n v="1456034400"/>
    <d v="2016-02-21T06:00:00"/>
    <b v="0"/>
    <b v="0"/>
    <s v="music/indie rock"/>
    <m/>
    <x v="1"/>
    <x v="7"/>
  </r>
  <r>
    <n v="543"/>
    <s v="Johnson, Murphy and Peterson"/>
    <s v="Cross-group high-level moderator"/>
    <n v="84900"/>
    <n v="13864"/>
    <n v="0.1632979976442874"/>
    <x v="0"/>
    <n v="180"/>
    <s v="US"/>
    <s v="USD"/>
    <n v="1378875600"/>
    <x v="507"/>
    <n v="1380171600"/>
    <d v="2013-09-26T05:00:00"/>
    <b v="0"/>
    <b v="0"/>
    <s v="games/video games"/>
    <m/>
    <x v="6"/>
    <x v="11"/>
  </r>
  <r>
    <n v="544"/>
    <s v="Taylor Inc"/>
    <s v="Public-key 3rdgeneration system engine"/>
    <n v="2800"/>
    <n v="7742"/>
    <n v="2.7650000000000001"/>
    <x v="1"/>
    <n v="84"/>
    <s v="US"/>
    <s v="USD"/>
    <n v="1452232800"/>
    <x v="508"/>
    <n v="1453356000"/>
    <d v="2016-01-21T06:00:00"/>
    <b v="0"/>
    <b v="0"/>
    <s v="music/rock"/>
    <m/>
    <x v="1"/>
    <x v="1"/>
  </r>
  <r>
    <n v="545"/>
    <s v="Deleon and Sons"/>
    <s v="Organized value-added access"/>
    <n v="184800"/>
    <n v="164109"/>
    <n v="0.88803571428571426"/>
    <x v="0"/>
    <n v="2690"/>
    <s v="US"/>
    <s v="USD"/>
    <n v="1577253600"/>
    <x v="509"/>
    <n v="1578981600"/>
    <d v="2020-01-14T06:00:00"/>
    <b v="0"/>
    <b v="0"/>
    <s v="theater/plays"/>
    <m/>
    <x v="3"/>
    <x v="3"/>
  </r>
  <r>
    <n v="546"/>
    <s v="Benjamin, Paul and Ferguson"/>
    <s v="Cloned global Graphical User Interface"/>
    <n v="4200"/>
    <n v="6870"/>
    <n v="1.6357142857142857"/>
    <x v="1"/>
    <n v="88"/>
    <s v="US"/>
    <s v="USD"/>
    <n v="1537160400"/>
    <x v="510"/>
    <n v="1537419600"/>
    <d v="2018-09-20T05:00:00"/>
    <b v="0"/>
    <b v="1"/>
    <s v="theater/plays"/>
    <m/>
    <x v="3"/>
    <x v="3"/>
  </r>
  <r>
    <n v="547"/>
    <s v="Hardin-Dixon"/>
    <s v="Focused solution-oriented matrix"/>
    <n v="1300"/>
    <n v="12597"/>
    <n v="9.69"/>
    <x v="1"/>
    <n v="156"/>
    <s v="US"/>
    <s v="USD"/>
    <n v="1422165600"/>
    <x v="511"/>
    <n v="1423202400"/>
    <d v="2015-02-06T06:00:00"/>
    <b v="0"/>
    <b v="0"/>
    <s v="film &amp; video/drama"/>
    <m/>
    <x v="4"/>
    <x v="6"/>
  </r>
  <r>
    <n v="548"/>
    <s v="York-Pitts"/>
    <s v="Monitored discrete toolset"/>
    <n v="66100"/>
    <n v="179074"/>
    <n v="2.7091376701966716"/>
    <x v="1"/>
    <n v="2985"/>
    <s v="US"/>
    <s v="USD"/>
    <n v="1459486800"/>
    <x v="512"/>
    <n v="1460610000"/>
    <d v="2016-04-14T05:00:00"/>
    <b v="0"/>
    <b v="0"/>
    <s v="theater/plays"/>
    <m/>
    <x v="3"/>
    <x v="3"/>
  </r>
  <r>
    <n v="549"/>
    <s v="Jarvis and Sons"/>
    <s v="Business-focused intermediate system engine"/>
    <n v="29500"/>
    <n v="83843"/>
    <n v="2.8421355932203389"/>
    <x v="1"/>
    <n v="762"/>
    <s v="US"/>
    <s v="USD"/>
    <n v="1369717200"/>
    <x v="513"/>
    <n v="1370494800"/>
    <d v="2013-06-06T05:00:00"/>
    <b v="0"/>
    <b v="0"/>
    <s v="technology/wearables"/>
    <m/>
    <x v="2"/>
    <x v="8"/>
  </r>
  <r>
    <n v="550"/>
    <s v="Morrison-Henderson"/>
    <s v="De-engineered disintermediate encoding"/>
    <n v="100"/>
    <n v="4"/>
    <n v="0.04"/>
    <x v="3"/>
    <n v="1"/>
    <s v="CH"/>
    <s v="CHF"/>
    <n v="1330495200"/>
    <x v="514"/>
    <n v="1332306000"/>
    <d v="2012-03-21T05:00:00"/>
    <b v="0"/>
    <b v="0"/>
    <s v="music/indie rock"/>
    <m/>
    <x v="1"/>
    <x v="7"/>
  </r>
  <r>
    <n v="551"/>
    <s v="Martin-James"/>
    <s v="Streamlined upward-trending analyzer"/>
    <n v="180100"/>
    <n v="105598"/>
    <n v="0.58632981676846196"/>
    <x v="0"/>
    <n v="2779"/>
    <s v="AU"/>
    <s v="AUD"/>
    <n v="1419055200"/>
    <x v="515"/>
    <n v="1422511200"/>
    <d v="2015-01-29T06:00:00"/>
    <b v="0"/>
    <b v="1"/>
    <s v="technology/web"/>
    <m/>
    <x v="2"/>
    <x v="2"/>
  </r>
  <r>
    <n v="552"/>
    <s v="Mercer, Solomon and Singleton"/>
    <s v="Distributed human-resource policy"/>
    <n v="9000"/>
    <n v="8866"/>
    <n v="0.98511111111111116"/>
    <x v="0"/>
    <n v="92"/>
    <s v="US"/>
    <s v="USD"/>
    <n v="1480140000"/>
    <x v="516"/>
    <n v="1480312800"/>
    <d v="2016-11-28T06:00:00"/>
    <b v="0"/>
    <b v="0"/>
    <s v="theater/plays"/>
    <m/>
    <x v="3"/>
    <x v="3"/>
  </r>
  <r>
    <n v="553"/>
    <s v="Dougherty, Austin and Mills"/>
    <s v="De-engineered 5thgeneration contingency"/>
    <n v="170600"/>
    <n v="75022"/>
    <n v="0.43975381008206332"/>
    <x v="0"/>
    <n v="1028"/>
    <s v="US"/>
    <s v="USD"/>
    <n v="1293948000"/>
    <x v="517"/>
    <n v="1294034400"/>
    <d v="2011-01-03T06:00:00"/>
    <b v="0"/>
    <b v="0"/>
    <s v="music/rock"/>
    <m/>
    <x v="1"/>
    <x v="1"/>
  </r>
  <r>
    <n v="554"/>
    <s v="Ritter PLC"/>
    <s v="Multi-channeled upward-trending application"/>
    <n v="9500"/>
    <n v="14408"/>
    <n v="1.5166315789473683"/>
    <x v="1"/>
    <n v="554"/>
    <s v="CA"/>
    <s v="CAD"/>
    <n v="1482127200"/>
    <x v="518"/>
    <n v="1482645600"/>
    <d v="2016-12-25T06:00:00"/>
    <b v="0"/>
    <b v="0"/>
    <s v="music/indie rock"/>
    <m/>
    <x v="1"/>
    <x v="7"/>
  </r>
  <r>
    <n v="555"/>
    <s v="Anderson Group"/>
    <s v="Organic maximized database"/>
    <n v="6300"/>
    <n v="14089"/>
    <n v="2.2363492063492063"/>
    <x v="1"/>
    <n v="135"/>
    <s v="DK"/>
    <s v="DKK"/>
    <n v="1396414800"/>
    <x v="519"/>
    <n v="1399093200"/>
    <d v="2014-05-03T05:00:00"/>
    <b v="0"/>
    <b v="0"/>
    <s v="music/rock"/>
    <m/>
    <x v="1"/>
    <x v="1"/>
  </r>
  <r>
    <n v="556"/>
    <s v="Smith and Sons"/>
    <s v="Grass-roots 24/7 attitude"/>
    <n v="5200"/>
    <n v="12467"/>
    <n v="2.3975"/>
    <x v="1"/>
    <n v="122"/>
    <s v="US"/>
    <s v="USD"/>
    <n v="1315285200"/>
    <x v="520"/>
    <n v="1315890000"/>
    <d v="2011-09-13T05:00:00"/>
    <b v="0"/>
    <b v="1"/>
    <s v="publishing/translations"/>
    <m/>
    <x v="5"/>
    <x v="18"/>
  </r>
  <r>
    <n v="557"/>
    <s v="Lam-Hamilton"/>
    <s v="Team-oriented global strategy"/>
    <n v="6000"/>
    <n v="11960"/>
    <n v="1.9933333333333334"/>
    <x v="1"/>
    <n v="221"/>
    <s v="US"/>
    <s v="USD"/>
    <n v="1443762000"/>
    <x v="521"/>
    <n v="1444021200"/>
    <d v="2015-10-05T05:00:00"/>
    <b v="0"/>
    <b v="1"/>
    <s v="film &amp; video/science fiction"/>
    <m/>
    <x v="4"/>
    <x v="22"/>
  </r>
  <r>
    <n v="558"/>
    <s v="Ho Ltd"/>
    <s v="Enhanced client-driven capacity"/>
    <n v="5800"/>
    <n v="7966"/>
    <n v="1.373448275862069"/>
    <x v="1"/>
    <n v="126"/>
    <s v="US"/>
    <s v="USD"/>
    <n v="1456293600"/>
    <x v="522"/>
    <n v="1460005200"/>
    <d v="2016-04-07T05:00:00"/>
    <b v="0"/>
    <b v="0"/>
    <s v="theater/plays"/>
    <m/>
    <x v="3"/>
    <x v="3"/>
  </r>
  <r>
    <n v="559"/>
    <s v="Brown, Estrada and Jensen"/>
    <s v="Exclusive systematic productivity"/>
    <n v="105300"/>
    <n v="106321"/>
    <n v="1.009696106362773"/>
    <x v="1"/>
    <n v="1022"/>
    <s v="US"/>
    <s v="USD"/>
    <n v="1470114000"/>
    <x v="523"/>
    <n v="1470718800"/>
    <d v="2016-08-09T05:00:00"/>
    <b v="0"/>
    <b v="0"/>
    <s v="theater/plays"/>
    <m/>
    <x v="3"/>
    <x v="3"/>
  </r>
  <r>
    <n v="560"/>
    <s v="Hunt LLC"/>
    <s v="Re-engineered radical policy"/>
    <n v="20000"/>
    <n v="158832"/>
    <n v="7.9416000000000002"/>
    <x v="1"/>
    <n v="3177"/>
    <s v="US"/>
    <s v="USD"/>
    <n v="1321596000"/>
    <x v="524"/>
    <n v="1325052000"/>
    <d v="2011-12-28T06:00:00"/>
    <b v="0"/>
    <b v="0"/>
    <s v="film &amp; video/animation"/>
    <m/>
    <x v="4"/>
    <x v="10"/>
  </r>
  <r>
    <n v="561"/>
    <s v="Fowler-Smith"/>
    <s v="Down-sized logistical adapter"/>
    <n v="3000"/>
    <n v="11091"/>
    <n v="3.6970000000000001"/>
    <x v="1"/>
    <n v="198"/>
    <s v="CH"/>
    <s v="CHF"/>
    <n v="1318827600"/>
    <x v="525"/>
    <n v="1319000400"/>
    <d v="2011-10-19T05:00:00"/>
    <b v="0"/>
    <b v="0"/>
    <s v="theater/plays"/>
    <m/>
    <x v="3"/>
    <x v="3"/>
  </r>
  <r>
    <n v="562"/>
    <s v="Blair Inc"/>
    <s v="Configurable bandwidth-monitored throughput"/>
    <n v="9900"/>
    <n v="1269"/>
    <n v="0.12818181818181817"/>
    <x v="0"/>
    <n v="26"/>
    <s v="CH"/>
    <s v="CHF"/>
    <n v="1552366800"/>
    <x v="188"/>
    <n v="1552539600"/>
    <d v="2019-03-14T05:00:00"/>
    <b v="0"/>
    <b v="0"/>
    <s v="music/rock"/>
    <m/>
    <x v="1"/>
    <x v="1"/>
  </r>
  <r>
    <n v="563"/>
    <s v="Kelley, Stanton and Sanchez"/>
    <s v="Optional tangible pricing structure"/>
    <n v="3700"/>
    <n v="5107"/>
    <n v="1.3802702702702703"/>
    <x v="1"/>
    <n v="85"/>
    <s v="AU"/>
    <s v="AUD"/>
    <n v="1542088800"/>
    <x v="526"/>
    <n v="1543816800"/>
    <d v="2018-12-03T06:00:00"/>
    <b v="0"/>
    <b v="0"/>
    <s v="film &amp; video/documentary"/>
    <m/>
    <x v="4"/>
    <x v="4"/>
  </r>
  <r>
    <n v="564"/>
    <s v="Hernandez-Macdonald"/>
    <s v="Organic high-level implementation"/>
    <n v="168700"/>
    <n v="141393"/>
    <n v="0.83813278008298753"/>
    <x v="0"/>
    <n v="1790"/>
    <s v="US"/>
    <s v="USD"/>
    <n v="1426395600"/>
    <x v="527"/>
    <n v="1427086800"/>
    <d v="2015-03-23T05:00:00"/>
    <b v="0"/>
    <b v="0"/>
    <s v="theater/plays"/>
    <m/>
    <x v="3"/>
    <x v="3"/>
  </r>
  <r>
    <n v="565"/>
    <s v="Joseph LLC"/>
    <s v="Decentralized logistical collaboration"/>
    <n v="94900"/>
    <n v="194166"/>
    <n v="2.0460063224446787"/>
    <x v="1"/>
    <n v="3596"/>
    <s v="US"/>
    <s v="USD"/>
    <n v="1321336800"/>
    <x v="528"/>
    <n v="1323064800"/>
    <d v="2011-12-05T06:00:00"/>
    <b v="0"/>
    <b v="0"/>
    <s v="theater/plays"/>
    <m/>
    <x v="3"/>
    <x v="3"/>
  </r>
  <r>
    <n v="566"/>
    <s v="Webb-Smith"/>
    <s v="Advanced content-based installation"/>
    <n v="9300"/>
    <n v="4124"/>
    <n v="0.44344086021505374"/>
    <x v="0"/>
    <n v="37"/>
    <s v="US"/>
    <s v="USD"/>
    <n v="1456293600"/>
    <x v="522"/>
    <n v="1458277200"/>
    <d v="2016-03-18T05:00:00"/>
    <b v="0"/>
    <b v="1"/>
    <s v="music/electric music"/>
    <m/>
    <x v="1"/>
    <x v="5"/>
  </r>
  <r>
    <n v="567"/>
    <s v="Johns PLC"/>
    <s v="Distributed high-level open architecture"/>
    <n v="6800"/>
    <n v="14865"/>
    <n v="2.1860294117647059"/>
    <x v="1"/>
    <n v="244"/>
    <s v="US"/>
    <s v="USD"/>
    <n v="1404968400"/>
    <x v="529"/>
    <n v="1405141200"/>
    <d v="2014-07-12T05:00:00"/>
    <b v="0"/>
    <b v="0"/>
    <s v="music/rock"/>
    <m/>
    <x v="1"/>
    <x v="1"/>
  </r>
  <r>
    <n v="568"/>
    <s v="Hardin-Foley"/>
    <s v="Synergized zero tolerance help-desk"/>
    <n v="72400"/>
    <n v="134688"/>
    <n v="1.8603314917127072"/>
    <x v="1"/>
    <n v="5180"/>
    <s v="US"/>
    <s v="USD"/>
    <n v="1279170000"/>
    <x v="530"/>
    <n v="1283058000"/>
    <d v="2010-08-29T05:00:00"/>
    <b v="0"/>
    <b v="0"/>
    <s v="theater/plays"/>
    <m/>
    <x v="3"/>
    <x v="3"/>
  </r>
  <r>
    <n v="569"/>
    <s v="Fischer, Fowler and Arnold"/>
    <s v="Extended multi-tasking definition"/>
    <n v="20100"/>
    <n v="47705"/>
    <n v="2.3733830845771142"/>
    <x v="1"/>
    <n v="589"/>
    <s v="IT"/>
    <s v="EUR"/>
    <n v="1294725600"/>
    <x v="531"/>
    <n v="1295762400"/>
    <d v="2011-01-23T06:00:00"/>
    <b v="0"/>
    <b v="0"/>
    <s v="film &amp; video/animation"/>
    <m/>
    <x v="4"/>
    <x v="10"/>
  </r>
  <r>
    <n v="570"/>
    <s v="Martinez-Juarez"/>
    <s v="Realigned uniform knowledge user"/>
    <n v="31200"/>
    <n v="95364"/>
    <n v="3.0565384615384614"/>
    <x v="1"/>
    <n v="2725"/>
    <s v="US"/>
    <s v="USD"/>
    <n v="1419055200"/>
    <x v="515"/>
    <n v="1419573600"/>
    <d v="2014-12-26T06:00:00"/>
    <b v="0"/>
    <b v="1"/>
    <s v="music/rock"/>
    <m/>
    <x v="1"/>
    <x v="1"/>
  </r>
  <r>
    <n v="571"/>
    <s v="Wilson and Sons"/>
    <s v="Monitored grid-enabled model"/>
    <n v="3500"/>
    <n v="3295"/>
    <n v="0.94142857142857139"/>
    <x v="0"/>
    <n v="35"/>
    <s v="IT"/>
    <s v="EUR"/>
    <n v="1434690000"/>
    <x v="532"/>
    <n v="1438750800"/>
    <d v="2015-08-05T05:00:00"/>
    <b v="0"/>
    <b v="0"/>
    <s v="film &amp; video/shorts"/>
    <m/>
    <x v="4"/>
    <x v="12"/>
  </r>
  <r>
    <n v="572"/>
    <s v="Clements Group"/>
    <s v="Assimilated actuating policy"/>
    <n v="9000"/>
    <n v="4896"/>
    <n v="0.54400000000000004"/>
    <x v="3"/>
    <n v="94"/>
    <s v="US"/>
    <s v="USD"/>
    <n v="1443416400"/>
    <x v="533"/>
    <n v="1444798800"/>
    <d v="2015-10-14T05:00:00"/>
    <b v="0"/>
    <b v="1"/>
    <s v="music/rock"/>
    <m/>
    <x v="1"/>
    <x v="1"/>
  </r>
  <r>
    <n v="573"/>
    <s v="Valenzuela-Cook"/>
    <s v="Total incremental productivity"/>
    <n v="6700"/>
    <n v="7496"/>
    <n v="1.1188059701492536"/>
    <x v="1"/>
    <n v="300"/>
    <s v="US"/>
    <s v="USD"/>
    <n v="1399006800"/>
    <x v="409"/>
    <n v="1399179600"/>
    <d v="2014-05-04T05:00:00"/>
    <b v="0"/>
    <b v="0"/>
    <s v="journalism/audio"/>
    <m/>
    <x v="8"/>
    <x v="23"/>
  </r>
  <r>
    <n v="574"/>
    <s v="Parker, Haley and Foster"/>
    <s v="Adaptive local task-force"/>
    <n v="2700"/>
    <n v="9967"/>
    <n v="3.6914814814814814"/>
    <x v="1"/>
    <n v="144"/>
    <s v="US"/>
    <s v="USD"/>
    <n v="1575698400"/>
    <x v="534"/>
    <n v="1576562400"/>
    <d v="2019-12-17T06:00:00"/>
    <b v="0"/>
    <b v="1"/>
    <s v="food/food trucks"/>
    <m/>
    <x v="0"/>
    <x v="0"/>
  </r>
  <r>
    <n v="575"/>
    <s v="Fuentes LLC"/>
    <s v="Universal zero-defect concept"/>
    <n v="83300"/>
    <n v="52421"/>
    <n v="0.62930372148859548"/>
    <x v="0"/>
    <n v="558"/>
    <s v="US"/>
    <s v="USD"/>
    <n v="1400562000"/>
    <x v="53"/>
    <n v="1400821200"/>
    <d v="2014-05-23T05:00:00"/>
    <b v="0"/>
    <b v="1"/>
    <s v="theater/plays"/>
    <m/>
    <x v="3"/>
    <x v="3"/>
  </r>
  <r>
    <n v="576"/>
    <s v="Moran and Sons"/>
    <s v="Object-based bottom-line superstructure"/>
    <n v="9700"/>
    <n v="6298"/>
    <n v="0.6492783505154639"/>
    <x v="0"/>
    <n v="64"/>
    <s v="US"/>
    <s v="USD"/>
    <n v="1509512400"/>
    <x v="535"/>
    <n v="1510984800"/>
    <d v="2017-11-18T06:00:00"/>
    <b v="0"/>
    <b v="0"/>
    <s v="theater/plays"/>
    <m/>
    <x v="3"/>
    <x v="3"/>
  </r>
  <r>
    <n v="577"/>
    <s v="Stevens Inc"/>
    <s v="Adaptive 24hour projection"/>
    <n v="8200"/>
    <n v="1546"/>
    <n v="0.18853658536585366"/>
    <x v="3"/>
    <n v="37"/>
    <s v="US"/>
    <s v="USD"/>
    <n v="1299823200"/>
    <x v="536"/>
    <n v="1302066000"/>
    <d v="2011-04-06T05:00:00"/>
    <b v="0"/>
    <b v="0"/>
    <s v="music/jazz"/>
    <m/>
    <x v="1"/>
    <x v="17"/>
  </r>
  <r>
    <n v="578"/>
    <s v="Martinez-Johnson"/>
    <s v="Sharable radical toolset"/>
    <n v="96500"/>
    <n v="16168"/>
    <n v="0.1675440414507772"/>
    <x v="0"/>
    <n v="245"/>
    <s v="US"/>
    <s v="USD"/>
    <n v="1322719200"/>
    <x v="537"/>
    <n v="1322978400"/>
    <d v="2011-12-04T06:00:00"/>
    <b v="0"/>
    <b v="0"/>
    <s v="film &amp; video/science fiction"/>
    <m/>
    <x v="4"/>
    <x v="22"/>
  </r>
  <r>
    <n v="579"/>
    <s v="Franklin Inc"/>
    <s v="Focused multimedia knowledgebase"/>
    <n v="6200"/>
    <n v="6269"/>
    <n v="1.0111290322580646"/>
    <x v="1"/>
    <n v="87"/>
    <s v="US"/>
    <s v="USD"/>
    <n v="1312693200"/>
    <x v="538"/>
    <n v="1313730000"/>
    <d v="2011-08-19T05:00:00"/>
    <b v="0"/>
    <b v="0"/>
    <s v="music/jazz"/>
    <m/>
    <x v="1"/>
    <x v="17"/>
  </r>
  <r>
    <n v="580"/>
    <s v="Perez PLC"/>
    <s v="Seamless 6thgeneration extranet"/>
    <n v="43800"/>
    <n v="149578"/>
    <n v="3.4150228310502282"/>
    <x v="1"/>
    <n v="3116"/>
    <s v="US"/>
    <s v="USD"/>
    <n v="1393394400"/>
    <x v="539"/>
    <n v="1394085600"/>
    <d v="2014-03-06T06:00:00"/>
    <b v="0"/>
    <b v="0"/>
    <s v="theater/plays"/>
    <m/>
    <x v="3"/>
    <x v="3"/>
  </r>
  <r>
    <n v="581"/>
    <s v="Sanchez, Cross and Savage"/>
    <s v="Sharable mobile knowledgebase"/>
    <n v="6000"/>
    <n v="3841"/>
    <n v="0.64016666666666666"/>
    <x v="0"/>
    <n v="71"/>
    <s v="US"/>
    <s v="USD"/>
    <n v="1304053200"/>
    <x v="540"/>
    <n v="1305349200"/>
    <d v="2011-05-14T05:00:00"/>
    <b v="0"/>
    <b v="0"/>
    <s v="technology/web"/>
    <m/>
    <x v="2"/>
    <x v="2"/>
  </r>
  <r>
    <n v="582"/>
    <s v="Pineda Ltd"/>
    <s v="Cross-group global system engine"/>
    <n v="8700"/>
    <n v="4531"/>
    <n v="0.5208045977011494"/>
    <x v="0"/>
    <n v="42"/>
    <s v="US"/>
    <s v="USD"/>
    <n v="1433912400"/>
    <x v="505"/>
    <n v="1434344400"/>
    <d v="2015-06-15T05:00:00"/>
    <b v="0"/>
    <b v="1"/>
    <s v="games/video games"/>
    <m/>
    <x v="6"/>
    <x v="11"/>
  </r>
  <r>
    <n v="583"/>
    <s v="Powell and Sons"/>
    <s v="Centralized clear-thinking conglomeration"/>
    <n v="18900"/>
    <n v="60934"/>
    <n v="3.2240211640211642"/>
    <x v="1"/>
    <n v="909"/>
    <s v="US"/>
    <s v="USD"/>
    <n v="1329717600"/>
    <x v="541"/>
    <n v="1331186400"/>
    <d v="2012-03-08T06:00:00"/>
    <b v="0"/>
    <b v="0"/>
    <s v="film &amp; video/documentary"/>
    <m/>
    <x v="4"/>
    <x v="4"/>
  </r>
  <r>
    <n v="584"/>
    <s v="Nunez-Richards"/>
    <s v="De-engineered cohesive system engine"/>
    <n v="86400"/>
    <n v="103255"/>
    <n v="1.1950810185185186"/>
    <x v="1"/>
    <n v="1613"/>
    <s v="US"/>
    <s v="USD"/>
    <n v="1335330000"/>
    <x v="542"/>
    <n v="1336539600"/>
    <d v="2012-05-09T05:00:00"/>
    <b v="0"/>
    <b v="0"/>
    <s v="technology/web"/>
    <m/>
    <x v="2"/>
    <x v="2"/>
  </r>
  <r>
    <n v="585"/>
    <s v="Pugh LLC"/>
    <s v="Reactive analyzing function"/>
    <n v="8900"/>
    <n v="13065"/>
    <n v="1.4679775280898877"/>
    <x v="1"/>
    <n v="136"/>
    <s v="US"/>
    <s v="USD"/>
    <n v="1268888400"/>
    <x v="543"/>
    <n v="1269752400"/>
    <d v="2010-03-28T05:00:00"/>
    <b v="0"/>
    <b v="0"/>
    <s v="publishing/translations"/>
    <m/>
    <x v="5"/>
    <x v="18"/>
  </r>
  <r>
    <n v="586"/>
    <s v="Rowe-Wong"/>
    <s v="Robust hybrid budgetary management"/>
    <n v="700"/>
    <n v="6654"/>
    <n v="9.5057142857142853"/>
    <x v="1"/>
    <n v="130"/>
    <s v="US"/>
    <s v="USD"/>
    <n v="1289973600"/>
    <x v="544"/>
    <n v="1291615200"/>
    <d v="2010-12-06T06:00:00"/>
    <b v="0"/>
    <b v="0"/>
    <s v="music/rock"/>
    <m/>
    <x v="1"/>
    <x v="1"/>
  </r>
  <r>
    <n v="587"/>
    <s v="Williams-Santos"/>
    <s v="Open-source analyzing monitoring"/>
    <n v="9400"/>
    <n v="6852"/>
    <n v="0.72893617021276591"/>
    <x v="0"/>
    <n v="156"/>
    <s v="CA"/>
    <s v="CAD"/>
    <n v="1547877600"/>
    <x v="35"/>
    <n v="1552366800"/>
    <d v="2019-03-12T05:00:00"/>
    <b v="0"/>
    <b v="1"/>
    <s v="food/food trucks"/>
    <m/>
    <x v="0"/>
    <x v="0"/>
  </r>
  <r>
    <n v="588"/>
    <s v="Weber Inc"/>
    <s v="Up-sized discrete firmware"/>
    <n v="157600"/>
    <n v="124517"/>
    <n v="0.7900824873096447"/>
    <x v="0"/>
    <n v="1368"/>
    <s v="GB"/>
    <s v="GBP"/>
    <n v="1269493200"/>
    <x v="152"/>
    <n v="1272171600"/>
    <d v="2010-04-25T05:00:00"/>
    <b v="0"/>
    <b v="0"/>
    <s v="theater/plays"/>
    <m/>
    <x v="3"/>
    <x v="3"/>
  </r>
  <r>
    <n v="589"/>
    <s v="Avery, Brown and Parker"/>
    <s v="Exclusive intangible extranet"/>
    <n v="7900"/>
    <n v="5113"/>
    <n v="0.64721518987341775"/>
    <x v="0"/>
    <n v="102"/>
    <s v="US"/>
    <s v="USD"/>
    <n v="1436072400"/>
    <x v="545"/>
    <n v="1436677200"/>
    <d v="2015-07-12T05:00:00"/>
    <b v="0"/>
    <b v="0"/>
    <s v="film &amp; video/documentary"/>
    <m/>
    <x v="4"/>
    <x v="4"/>
  </r>
  <r>
    <n v="590"/>
    <s v="Cox Group"/>
    <s v="Synergized analyzing process improvement"/>
    <n v="7100"/>
    <n v="5824"/>
    <n v="0.82028169014084507"/>
    <x v="0"/>
    <n v="86"/>
    <s v="AU"/>
    <s v="AUD"/>
    <n v="1419141600"/>
    <x v="546"/>
    <n v="1420092000"/>
    <d v="2015-01-01T06:00:00"/>
    <b v="0"/>
    <b v="0"/>
    <s v="publishing/radio &amp; podcasts"/>
    <m/>
    <x v="5"/>
    <x v="15"/>
  </r>
  <r>
    <n v="591"/>
    <s v="Jensen LLC"/>
    <s v="Realigned dedicated system engine"/>
    <n v="600"/>
    <n v="6226"/>
    <n v="10.376666666666667"/>
    <x v="1"/>
    <n v="102"/>
    <s v="US"/>
    <s v="USD"/>
    <n v="1279083600"/>
    <x v="547"/>
    <n v="1279947600"/>
    <d v="2010-07-24T05:00:00"/>
    <b v="0"/>
    <b v="0"/>
    <s v="games/video games"/>
    <m/>
    <x v="6"/>
    <x v="11"/>
  </r>
  <r>
    <n v="592"/>
    <s v="Brown Inc"/>
    <s v="Object-based bandwidth-monitored concept"/>
    <n v="156800"/>
    <n v="20243"/>
    <n v="0.12910076530612244"/>
    <x v="0"/>
    <n v="253"/>
    <s v="US"/>
    <s v="USD"/>
    <n v="1401426000"/>
    <x v="548"/>
    <n v="1402203600"/>
    <d v="2014-06-08T05:00:00"/>
    <b v="0"/>
    <b v="0"/>
    <s v="theater/plays"/>
    <m/>
    <x v="3"/>
    <x v="3"/>
  </r>
  <r>
    <n v="593"/>
    <s v="Hale-Hayes"/>
    <s v="Ameliorated client-driven open system"/>
    <n v="121600"/>
    <n v="188288"/>
    <n v="1.5484210526315789"/>
    <x v="1"/>
    <n v="4006"/>
    <s v="US"/>
    <s v="USD"/>
    <n v="1395810000"/>
    <x v="549"/>
    <n v="1396933200"/>
    <d v="2014-04-08T05:00:00"/>
    <b v="0"/>
    <b v="0"/>
    <s v="film &amp; video/animation"/>
    <m/>
    <x v="4"/>
    <x v="10"/>
  </r>
  <r>
    <n v="594"/>
    <s v="Mcbride PLC"/>
    <s v="Upgradable leadingedge Local Area Network"/>
    <n v="157300"/>
    <n v="11167"/>
    <n v="7.0991735537190084E-2"/>
    <x v="0"/>
    <n v="157"/>
    <s v="US"/>
    <s v="USD"/>
    <n v="1467003600"/>
    <x v="550"/>
    <n v="1467262800"/>
    <d v="2016-06-30T05:00:00"/>
    <b v="0"/>
    <b v="1"/>
    <s v="theater/plays"/>
    <m/>
    <x v="3"/>
    <x v="3"/>
  </r>
  <r>
    <n v="595"/>
    <s v="Harris-Jennings"/>
    <s v="Customizable intermediate data-warehouse"/>
    <n v="70300"/>
    <n v="146595"/>
    <n v="2.0852773826458035"/>
    <x v="1"/>
    <n v="1629"/>
    <s v="US"/>
    <s v="USD"/>
    <n v="1268715600"/>
    <x v="551"/>
    <n v="1270530000"/>
    <d v="2010-04-06T05:00:00"/>
    <b v="0"/>
    <b v="1"/>
    <s v="theater/plays"/>
    <m/>
    <x v="3"/>
    <x v="3"/>
  </r>
  <r>
    <n v="596"/>
    <s v="Becker-Scott"/>
    <s v="Managed optimizing archive"/>
    <n v="7900"/>
    <n v="7875"/>
    <n v="0.99683544303797467"/>
    <x v="0"/>
    <n v="183"/>
    <s v="US"/>
    <s v="USD"/>
    <n v="1457157600"/>
    <x v="552"/>
    <n v="1457762400"/>
    <d v="2016-03-12T06:00:00"/>
    <b v="0"/>
    <b v="1"/>
    <s v="film &amp; video/drama"/>
    <m/>
    <x v="4"/>
    <x v="6"/>
  </r>
  <r>
    <n v="597"/>
    <s v="Todd, Freeman and Henry"/>
    <s v="Diverse systematic projection"/>
    <n v="73800"/>
    <n v="148779"/>
    <n v="2.0159756097560977"/>
    <x v="1"/>
    <n v="2188"/>
    <s v="US"/>
    <s v="USD"/>
    <n v="1573970400"/>
    <x v="462"/>
    <n v="1575525600"/>
    <d v="2019-12-05T06:00:00"/>
    <b v="0"/>
    <b v="0"/>
    <s v="theater/plays"/>
    <m/>
    <x v="3"/>
    <x v="3"/>
  </r>
  <r>
    <n v="598"/>
    <s v="Martinez, Garza and Young"/>
    <s v="Up-sized web-enabled info-mediaries"/>
    <n v="108500"/>
    <n v="175868"/>
    <n v="1.6209032258064515"/>
    <x v="1"/>
    <n v="2409"/>
    <s v="IT"/>
    <s v="EUR"/>
    <n v="1276578000"/>
    <x v="553"/>
    <n v="1279083600"/>
    <d v="2010-07-14T05:00:00"/>
    <b v="0"/>
    <b v="0"/>
    <s v="music/rock"/>
    <m/>
    <x v="1"/>
    <x v="1"/>
  </r>
  <r>
    <n v="599"/>
    <s v="Smith-Ramos"/>
    <s v="Persevering optimizing Graphical User Interface"/>
    <n v="140300"/>
    <n v="5112"/>
    <n v="3.6436208125445471E-2"/>
    <x v="0"/>
    <n v="82"/>
    <s v="DK"/>
    <s v="DKK"/>
    <n v="1423720800"/>
    <x v="554"/>
    <n v="1424412000"/>
    <d v="2015-02-20T06:00:00"/>
    <b v="0"/>
    <b v="0"/>
    <s v="film &amp; video/documentary"/>
    <m/>
    <x v="4"/>
    <x v="4"/>
  </r>
  <r>
    <n v="600"/>
    <s v="Brown-George"/>
    <s v="Cross-platform tertiary array"/>
    <n v="100"/>
    <n v="5"/>
    <n v="0.05"/>
    <x v="0"/>
    <n v="1"/>
    <s v="GB"/>
    <s v="GBP"/>
    <n v="1375160400"/>
    <x v="555"/>
    <n v="1376197200"/>
    <d v="2013-08-11T05:00:00"/>
    <b v="0"/>
    <b v="0"/>
    <s v="food/food trucks"/>
    <m/>
    <x v="0"/>
    <x v="0"/>
  </r>
  <r>
    <n v="601"/>
    <s v="Waters and Sons"/>
    <s v="Inverse neutral structure"/>
    <n v="6300"/>
    <n v="13018"/>
    <n v="2.0663492063492064"/>
    <x v="1"/>
    <n v="194"/>
    <s v="US"/>
    <s v="USD"/>
    <n v="1401426000"/>
    <x v="548"/>
    <n v="1402894800"/>
    <d v="2014-06-16T05:00:00"/>
    <b v="1"/>
    <b v="0"/>
    <s v="technology/wearables"/>
    <m/>
    <x v="2"/>
    <x v="8"/>
  </r>
  <r>
    <n v="602"/>
    <s v="Brown Ltd"/>
    <s v="Quality-focused system-worthy support"/>
    <n v="71100"/>
    <n v="91176"/>
    <n v="1.2823628691983122"/>
    <x v="1"/>
    <n v="1140"/>
    <s v="US"/>
    <s v="USD"/>
    <n v="1433480400"/>
    <x v="62"/>
    <n v="1434430800"/>
    <d v="2015-06-16T05:00:00"/>
    <b v="0"/>
    <b v="0"/>
    <s v="theater/plays"/>
    <m/>
    <x v="3"/>
    <x v="3"/>
  </r>
  <r>
    <n v="603"/>
    <s v="Christian, Yates and Greer"/>
    <s v="Vision-oriented 5thgeneration array"/>
    <n v="5300"/>
    <n v="6342"/>
    <n v="1.1966037735849056"/>
    <x v="1"/>
    <n v="102"/>
    <s v="US"/>
    <s v="USD"/>
    <n v="1555563600"/>
    <x v="556"/>
    <n v="1557896400"/>
    <d v="2019-05-15T05:00:00"/>
    <b v="0"/>
    <b v="0"/>
    <s v="theater/plays"/>
    <m/>
    <x v="3"/>
    <x v="3"/>
  </r>
  <r>
    <n v="604"/>
    <s v="Cole, Hernandez and Rodriguez"/>
    <s v="Cross-platform logistical circuit"/>
    <n v="88700"/>
    <n v="151438"/>
    <n v="1.7073055242390078"/>
    <x v="1"/>
    <n v="2857"/>
    <s v="US"/>
    <s v="USD"/>
    <n v="1295676000"/>
    <x v="557"/>
    <n v="1297490400"/>
    <d v="2011-02-12T06:00:00"/>
    <b v="0"/>
    <b v="0"/>
    <s v="theater/plays"/>
    <m/>
    <x v="3"/>
    <x v="3"/>
  </r>
  <r>
    <n v="605"/>
    <s v="Ortiz, Valenzuela and Collins"/>
    <s v="Profound solution-oriented matrix"/>
    <n v="3300"/>
    <n v="6178"/>
    <n v="1.8721212121212121"/>
    <x v="1"/>
    <n v="107"/>
    <s v="US"/>
    <s v="USD"/>
    <n v="1443848400"/>
    <x v="27"/>
    <n v="1447394400"/>
    <d v="2015-11-13T06:00:00"/>
    <b v="0"/>
    <b v="0"/>
    <s v="publishing/nonfiction"/>
    <m/>
    <x v="5"/>
    <x v="9"/>
  </r>
  <r>
    <n v="606"/>
    <s v="Valencia PLC"/>
    <s v="Extended asynchronous initiative"/>
    <n v="3400"/>
    <n v="6405"/>
    <n v="1.8838235294117647"/>
    <x v="1"/>
    <n v="160"/>
    <s v="GB"/>
    <s v="GBP"/>
    <n v="1457330400"/>
    <x v="558"/>
    <n v="1458277200"/>
    <d v="2016-03-18T05:00:00"/>
    <b v="0"/>
    <b v="0"/>
    <s v="music/rock"/>
    <m/>
    <x v="1"/>
    <x v="1"/>
  </r>
  <r>
    <n v="607"/>
    <s v="Gordon, Mendez and Johnson"/>
    <s v="Fundamental needs-based frame"/>
    <n v="137600"/>
    <n v="180667"/>
    <n v="1.3129869186046512"/>
    <x v="1"/>
    <n v="2230"/>
    <s v="US"/>
    <s v="USD"/>
    <n v="1395550800"/>
    <x v="559"/>
    <n v="1395723600"/>
    <d v="2014-03-25T05:00:00"/>
    <b v="0"/>
    <b v="0"/>
    <s v="food/food trucks"/>
    <m/>
    <x v="0"/>
    <x v="0"/>
  </r>
  <r>
    <n v="608"/>
    <s v="Johnson Group"/>
    <s v="Compatible full-range leverage"/>
    <n v="3900"/>
    <n v="11075"/>
    <n v="2.8397435897435899"/>
    <x v="1"/>
    <n v="316"/>
    <s v="US"/>
    <s v="USD"/>
    <n v="1551852000"/>
    <x v="426"/>
    <n v="1552197600"/>
    <d v="2019-03-10T06:00:00"/>
    <b v="0"/>
    <b v="1"/>
    <s v="music/jazz"/>
    <m/>
    <x v="1"/>
    <x v="17"/>
  </r>
  <r>
    <n v="609"/>
    <s v="Rose-Fuller"/>
    <s v="Upgradable holistic system engine"/>
    <n v="10000"/>
    <n v="12042"/>
    <n v="1.2041999999999999"/>
    <x v="1"/>
    <n v="117"/>
    <s v="US"/>
    <s v="USD"/>
    <n v="1547618400"/>
    <x v="560"/>
    <n v="1549087200"/>
    <d v="2019-02-02T06:00:00"/>
    <b v="0"/>
    <b v="0"/>
    <s v="film &amp; video/science fiction"/>
    <m/>
    <x v="4"/>
    <x v="22"/>
  </r>
  <r>
    <n v="610"/>
    <s v="Hughes, Mendez and Patterson"/>
    <s v="Stand-alone multi-state data-warehouse"/>
    <n v="42800"/>
    <n v="179356"/>
    <n v="4.1905607476635511"/>
    <x v="1"/>
    <n v="6406"/>
    <s v="US"/>
    <s v="USD"/>
    <n v="1355637600"/>
    <x v="561"/>
    <n v="1356847200"/>
    <d v="2012-12-30T06:00:00"/>
    <b v="0"/>
    <b v="0"/>
    <s v="theater/plays"/>
    <m/>
    <x v="3"/>
    <x v="3"/>
  </r>
  <r>
    <n v="611"/>
    <s v="Brady, Cortez and Rodriguez"/>
    <s v="Multi-lateral maximized core"/>
    <n v="8200"/>
    <n v="1136"/>
    <n v="0.13853658536585367"/>
    <x v="3"/>
    <n v="15"/>
    <s v="US"/>
    <s v="USD"/>
    <n v="1374728400"/>
    <x v="562"/>
    <n v="1375765200"/>
    <d v="2013-08-06T05:00:00"/>
    <b v="0"/>
    <b v="0"/>
    <s v="theater/plays"/>
    <m/>
    <x v="3"/>
    <x v="3"/>
  </r>
  <r>
    <n v="612"/>
    <s v="Wang, Nguyen and Horton"/>
    <s v="Innovative holistic hub"/>
    <n v="6200"/>
    <n v="8645"/>
    <n v="1.3943548387096774"/>
    <x v="1"/>
    <n v="192"/>
    <s v="US"/>
    <s v="USD"/>
    <n v="1287810000"/>
    <x v="563"/>
    <n v="1289800800"/>
    <d v="2010-11-15T06:00:00"/>
    <b v="0"/>
    <b v="0"/>
    <s v="music/electric music"/>
    <m/>
    <x v="1"/>
    <x v="5"/>
  </r>
  <r>
    <n v="613"/>
    <s v="Santos, Williams and Brown"/>
    <s v="Reverse-engineered 24/7 methodology"/>
    <n v="1100"/>
    <n v="1914"/>
    <n v="1.74"/>
    <x v="1"/>
    <n v="26"/>
    <s v="CA"/>
    <s v="CAD"/>
    <n v="1503723600"/>
    <x v="564"/>
    <n v="1504501200"/>
    <d v="2017-09-04T05:00:00"/>
    <b v="0"/>
    <b v="0"/>
    <s v="theater/plays"/>
    <m/>
    <x v="3"/>
    <x v="3"/>
  </r>
  <r>
    <n v="614"/>
    <s v="Barnett and Sons"/>
    <s v="Business-focused dynamic info-mediaries"/>
    <n v="26500"/>
    <n v="41205"/>
    <n v="1.5549056603773586"/>
    <x v="1"/>
    <n v="723"/>
    <s v="US"/>
    <s v="USD"/>
    <n v="1484114400"/>
    <x v="565"/>
    <n v="1485669600"/>
    <d v="2017-01-29T06:00:00"/>
    <b v="0"/>
    <b v="0"/>
    <s v="theater/plays"/>
    <m/>
    <x v="3"/>
    <x v="3"/>
  </r>
  <r>
    <n v="615"/>
    <s v="Petersen-Rodriguez"/>
    <s v="Digitized clear-thinking installation"/>
    <n v="8500"/>
    <n v="14488"/>
    <n v="1.7044705882352942"/>
    <x v="1"/>
    <n v="170"/>
    <s v="IT"/>
    <s v="EUR"/>
    <n v="1461906000"/>
    <x v="566"/>
    <n v="1462770000"/>
    <d v="2016-05-09T05:00:00"/>
    <b v="0"/>
    <b v="0"/>
    <s v="theater/plays"/>
    <m/>
    <x v="3"/>
    <x v="3"/>
  </r>
  <r>
    <n v="616"/>
    <s v="Burnett-Mora"/>
    <s v="Quality-focused 24/7 superstructure"/>
    <n v="6400"/>
    <n v="12129"/>
    <n v="1.8951562500000001"/>
    <x v="1"/>
    <n v="238"/>
    <s v="GB"/>
    <s v="GBP"/>
    <n v="1379653200"/>
    <x v="567"/>
    <n v="1379739600"/>
    <d v="2013-09-21T05:00:00"/>
    <b v="0"/>
    <b v="1"/>
    <s v="music/indie rock"/>
    <m/>
    <x v="1"/>
    <x v="7"/>
  </r>
  <r>
    <n v="617"/>
    <s v="King LLC"/>
    <s v="Multi-channeled local intranet"/>
    <n v="1400"/>
    <n v="3496"/>
    <n v="2.4971428571428573"/>
    <x v="1"/>
    <n v="55"/>
    <s v="US"/>
    <s v="USD"/>
    <n v="1401858000"/>
    <x v="568"/>
    <n v="1402722000"/>
    <d v="2014-06-14T05:00:00"/>
    <b v="0"/>
    <b v="0"/>
    <s v="theater/plays"/>
    <m/>
    <x v="3"/>
    <x v="3"/>
  </r>
  <r>
    <n v="618"/>
    <s v="Miller Ltd"/>
    <s v="Open-architected mobile emulation"/>
    <n v="198600"/>
    <n v="97037"/>
    <n v="0.48860523665659616"/>
    <x v="0"/>
    <n v="1198"/>
    <s v="US"/>
    <s v="USD"/>
    <n v="1367470800"/>
    <x v="569"/>
    <n v="1369285200"/>
    <d v="2013-05-23T05:00:00"/>
    <b v="0"/>
    <b v="0"/>
    <s v="publishing/nonfiction"/>
    <m/>
    <x v="5"/>
    <x v="9"/>
  </r>
  <r>
    <n v="619"/>
    <s v="Case LLC"/>
    <s v="Ameliorated foreground methodology"/>
    <n v="195900"/>
    <n v="55757"/>
    <n v="0.28461970393057684"/>
    <x v="0"/>
    <n v="648"/>
    <s v="US"/>
    <s v="USD"/>
    <n v="1304658000"/>
    <x v="570"/>
    <n v="1304744400"/>
    <d v="2011-05-07T05:00:00"/>
    <b v="1"/>
    <b v="1"/>
    <s v="theater/plays"/>
    <m/>
    <x v="3"/>
    <x v="3"/>
  </r>
  <r>
    <n v="620"/>
    <s v="Swanson, Wilson and Baker"/>
    <s v="Synergized well-modulated project"/>
    <n v="4300"/>
    <n v="11525"/>
    <n v="2.6802325581395348"/>
    <x v="1"/>
    <n v="128"/>
    <s v="AU"/>
    <s v="AUD"/>
    <n v="1467954000"/>
    <x v="571"/>
    <n v="1468299600"/>
    <d v="2016-07-12T05:00:00"/>
    <b v="0"/>
    <b v="0"/>
    <s v="photography/photography books"/>
    <m/>
    <x v="7"/>
    <x v="14"/>
  </r>
  <r>
    <n v="621"/>
    <s v="Dean, Fox and Phillips"/>
    <s v="Extended context-sensitive forecast"/>
    <n v="25600"/>
    <n v="158669"/>
    <n v="6.1980078125000002"/>
    <x v="1"/>
    <n v="2144"/>
    <s v="US"/>
    <s v="USD"/>
    <n v="1473742800"/>
    <x v="572"/>
    <n v="1474174800"/>
    <d v="2016-09-18T05:00:00"/>
    <b v="0"/>
    <b v="0"/>
    <s v="theater/plays"/>
    <m/>
    <x v="3"/>
    <x v="3"/>
  </r>
  <r>
    <n v="622"/>
    <s v="Smith-Smith"/>
    <s v="Total leadingedge neural-net"/>
    <n v="189000"/>
    <n v="5916"/>
    <n v="3.1301587301587303E-2"/>
    <x v="0"/>
    <n v="64"/>
    <s v="US"/>
    <s v="USD"/>
    <n v="1523768400"/>
    <x v="573"/>
    <n v="1526014800"/>
    <d v="2018-05-11T05:00:00"/>
    <b v="0"/>
    <b v="0"/>
    <s v="music/indie rock"/>
    <m/>
    <x v="1"/>
    <x v="7"/>
  </r>
  <r>
    <n v="623"/>
    <s v="Smith, Scott and Rodriguez"/>
    <s v="Organic actuating protocol"/>
    <n v="94300"/>
    <n v="150806"/>
    <n v="1.5992152704135738"/>
    <x v="1"/>
    <n v="2693"/>
    <s v="GB"/>
    <s v="GBP"/>
    <n v="1437022800"/>
    <x v="574"/>
    <n v="1437454800"/>
    <d v="2015-07-21T05:00:00"/>
    <b v="0"/>
    <b v="0"/>
    <s v="theater/plays"/>
    <m/>
    <x v="3"/>
    <x v="3"/>
  </r>
  <r>
    <n v="624"/>
    <s v="White, Robertson and Roberts"/>
    <s v="Down-sized national software"/>
    <n v="5100"/>
    <n v="14249"/>
    <n v="2.793921568627451"/>
    <x v="1"/>
    <n v="432"/>
    <s v="US"/>
    <s v="USD"/>
    <n v="1422165600"/>
    <x v="511"/>
    <n v="1422684000"/>
    <d v="2015-01-31T06:00:00"/>
    <b v="0"/>
    <b v="0"/>
    <s v="photography/photography books"/>
    <m/>
    <x v="7"/>
    <x v="14"/>
  </r>
  <r>
    <n v="625"/>
    <s v="Martinez Inc"/>
    <s v="Organic upward-trending Graphical User Interface"/>
    <n v="7500"/>
    <n v="5803"/>
    <n v="0.77373333333333338"/>
    <x v="0"/>
    <n v="62"/>
    <s v="US"/>
    <s v="USD"/>
    <n v="1580104800"/>
    <x v="575"/>
    <n v="1581314400"/>
    <d v="2020-02-10T06:00:00"/>
    <b v="0"/>
    <b v="0"/>
    <s v="theater/plays"/>
    <m/>
    <x v="3"/>
    <x v="3"/>
  </r>
  <r>
    <n v="626"/>
    <s v="Tucker, Mccoy and Marquez"/>
    <s v="Synergistic tertiary budgetary management"/>
    <n v="6400"/>
    <n v="13205"/>
    <n v="2.0632812500000002"/>
    <x v="1"/>
    <n v="189"/>
    <s v="US"/>
    <s v="USD"/>
    <n v="1285650000"/>
    <x v="576"/>
    <n v="1286427600"/>
    <d v="2010-10-07T05:00:00"/>
    <b v="0"/>
    <b v="1"/>
    <s v="theater/plays"/>
    <m/>
    <x v="3"/>
    <x v="3"/>
  </r>
  <r>
    <n v="627"/>
    <s v="Martin, Lee and Armstrong"/>
    <s v="Open-architected incremental ability"/>
    <n v="1600"/>
    <n v="11108"/>
    <n v="6.9424999999999999"/>
    <x v="1"/>
    <n v="154"/>
    <s v="GB"/>
    <s v="GBP"/>
    <n v="1276664400"/>
    <x v="577"/>
    <n v="1278738000"/>
    <d v="2010-07-10T05:00:00"/>
    <b v="1"/>
    <b v="0"/>
    <s v="food/food trucks"/>
    <m/>
    <x v="0"/>
    <x v="0"/>
  </r>
  <r>
    <n v="628"/>
    <s v="Dunn, Moreno and Green"/>
    <s v="Intuitive object-oriented task-force"/>
    <n v="1900"/>
    <n v="2884"/>
    <n v="1.5178947368421052"/>
    <x v="1"/>
    <n v="96"/>
    <s v="US"/>
    <s v="USD"/>
    <n v="1286168400"/>
    <x v="578"/>
    <n v="1286427600"/>
    <d v="2010-10-07T05:00:00"/>
    <b v="0"/>
    <b v="0"/>
    <s v="music/indie rock"/>
    <m/>
    <x v="1"/>
    <x v="7"/>
  </r>
  <r>
    <n v="629"/>
    <s v="Jackson, Martinez and Ray"/>
    <s v="Multi-tiered executive toolset"/>
    <n v="85900"/>
    <n v="55476"/>
    <n v="0.64582072176949945"/>
    <x v="0"/>
    <n v="750"/>
    <s v="US"/>
    <s v="USD"/>
    <n v="1467781200"/>
    <x v="579"/>
    <n v="1467954000"/>
    <d v="2016-07-08T05:00:00"/>
    <b v="0"/>
    <b v="1"/>
    <s v="theater/plays"/>
    <m/>
    <x v="3"/>
    <x v="3"/>
  </r>
  <r>
    <n v="630"/>
    <s v="Patterson-Johnson"/>
    <s v="Grass-roots directional workforce"/>
    <n v="9500"/>
    <n v="5973"/>
    <n v="0.62873684210526315"/>
    <x v="3"/>
    <n v="87"/>
    <s v="US"/>
    <s v="USD"/>
    <n v="1556686800"/>
    <x v="580"/>
    <n v="1557637200"/>
    <d v="2019-05-12T05:00:00"/>
    <b v="0"/>
    <b v="1"/>
    <s v="theater/plays"/>
    <m/>
    <x v="3"/>
    <x v="3"/>
  </r>
  <r>
    <n v="631"/>
    <s v="Carlson-Hernandez"/>
    <s v="Quality-focused real-time solution"/>
    <n v="59200"/>
    <n v="183756"/>
    <n v="3.1039864864864866"/>
    <x v="1"/>
    <n v="3063"/>
    <s v="US"/>
    <s v="USD"/>
    <n v="1553576400"/>
    <x v="581"/>
    <n v="1553922000"/>
    <d v="2019-03-30T05:00:00"/>
    <b v="0"/>
    <b v="0"/>
    <s v="theater/plays"/>
    <m/>
    <x v="3"/>
    <x v="3"/>
  </r>
  <r>
    <n v="632"/>
    <s v="Parker PLC"/>
    <s v="Reduced interactive matrix"/>
    <n v="72100"/>
    <n v="30902"/>
    <n v="0.42859916782246882"/>
    <x v="2"/>
    <n v="278"/>
    <s v="US"/>
    <s v="USD"/>
    <n v="1414904400"/>
    <x v="582"/>
    <n v="1416463200"/>
    <d v="2014-11-20T06:00:00"/>
    <b v="0"/>
    <b v="0"/>
    <s v="theater/plays"/>
    <m/>
    <x v="3"/>
    <x v="3"/>
  </r>
  <r>
    <n v="633"/>
    <s v="Yu and Sons"/>
    <s v="Adaptive context-sensitive architecture"/>
    <n v="6700"/>
    <n v="5569"/>
    <n v="0.83119402985074631"/>
    <x v="0"/>
    <n v="105"/>
    <s v="US"/>
    <s v="USD"/>
    <n v="1446876000"/>
    <x v="336"/>
    <n v="1447221600"/>
    <d v="2015-11-11T06:00:00"/>
    <b v="0"/>
    <b v="0"/>
    <s v="film &amp; video/animation"/>
    <m/>
    <x v="4"/>
    <x v="10"/>
  </r>
  <r>
    <n v="634"/>
    <s v="Taylor, Johnson and Hernandez"/>
    <s v="Polarized incremental portal"/>
    <n v="118200"/>
    <n v="92824"/>
    <n v="0.78531302876480547"/>
    <x v="3"/>
    <n v="1658"/>
    <s v="US"/>
    <s v="USD"/>
    <n v="1490418000"/>
    <x v="583"/>
    <n v="1491627600"/>
    <d v="2017-04-08T05:00:00"/>
    <b v="0"/>
    <b v="0"/>
    <s v="film &amp; video/television"/>
    <m/>
    <x v="4"/>
    <x v="19"/>
  </r>
  <r>
    <n v="635"/>
    <s v="Mack Ltd"/>
    <s v="Reactive regional access"/>
    <n v="139000"/>
    <n v="158590"/>
    <n v="1.1409352517985611"/>
    <x v="1"/>
    <n v="2266"/>
    <s v="US"/>
    <s v="USD"/>
    <n v="1360389600"/>
    <x v="584"/>
    <n v="1363150800"/>
    <d v="2013-03-13T05:00:00"/>
    <b v="0"/>
    <b v="0"/>
    <s v="film &amp; video/television"/>
    <m/>
    <x v="4"/>
    <x v="19"/>
  </r>
  <r>
    <n v="636"/>
    <s v="Lamb-Sanders"/>
    <s v="Stand-alone reciprocal frame"/>
    <n v="197700"/>
    <n v="127591"/>
    <n v="0.64537683358624176"/>
    <x v="0"/>
    <n v="2604"/>
    <s v="DK"/>
    <s v="DKK"/>
    <n v="1326866400"/>
    <x v="585"/>
    <n v="1330754400"/>
    <d v="2012-03-03T06:00:00"/>
    <b v="0"/>
    <b v="1"/>
    <s v="film &amp; video/animation"/>
    <m/>
    <x v="4"/>
    <x v="10"/>
  </r>
  <r>
    <n v="637"/>
    <s v="Williams-Ramirez"/>
    <s v="Open-architected 24/7 throughput"/>
    <n v="8500"/>
    <n v="6750"/>
    <n v="0.79411764705882348"/>
    <x v="0"/>
    <n v="65"/>
    <s v="US"/>
    <s v="USD"/>
    <n v="1479103200"/>
    <x v="586"/>
    <n v="1479794400"/>
    <d v="2016-11-22T06:00:00"/>
    <b v="0"/>
    <b v="0"/>
    <s v="theater/plays"/>
    <m/>
    <x v="3"/>
    <x v="3"/>
  </r>
  <r>
    <n v="638"/>
    <s v="Weaver Ltd"/>
    <s v="Monitored 24/7 approach"/>
    <n v="81600"/>
    <n v="9318"/>
    <n v="0.11419117647058824"/>
    <x v="0"/>
    <n v="94"/>
    <s v="US"/>
    <s v="USD"/>
    <n v="1280206800"/>
    <x v="587"/>
    <n v="1281243600"/>
    <d v="2010-08-08T05:00:00"/>
    <b v="0"/>
    <b v="1"/>
    <s v="theater/plays"/>
    <m/>
    <x v="3"/>
    <x v="3"/>
  </r>
  <r>
    <n v="639"/>
    <s v="Barnes-Williams"/>
    <s v="Upgradable explicit forecast"/>
    <n v="8600"/>
    <n v="4832"/>
    <n v="0.56186046511627907"/>
    <x v="2"/>
    <n v="45"/>
    <s v="US"/>
    <s v="USD"/>
    <n v="1532754000"/>
    <x v="588"/>
    <n v="1532754000"/>
    <d v="2018-07-28T05:00:00"/>
    <b v="0"/>
    <b v="1"/>
    <s v="film &amp; video/drama"/>
    <m/>
    <x v="4"/>
    <x v="6"/>
  </r>
  <r>
    <n v="640"/>
    <s v="Richardson, Woodward and Hansen"/>
    <s v="Pre-emptive context-sensitive support"/>
    <n v="119800"/>
    <n v="19769"/>
    <n v="0.16501669449081802"/>
    <x v="0"/>
    <n v="257"/>
    <s v="US"/>
    <s v="USD"/>
    <n v="1453096800"/>
    <x v="589"/>
    <n v="1453356000"/>
    <d v="2016-01-21T06:00:00"/>
    <b v="0"/>
    <b v="0"/>
    <s v="theater/plays"/>
    <m/>
    <x v="3"/>
    <x v="3"/>
  </r>
  <r>
    <n v="641"/>
    <s v="Hunt, Barker and Baker"/>
    <s v="Business-focused leadingedge instruction set"/>
    <n v="9400"/>
    <n v="11277"/>
    <n v="1.1996808510638297"/>
    <x v="1"/>
    <n v="194"/>
    <s v="CH"/>
    <s v="CHF"/>
    <n v="1487570400"/>
    <x v="590"/>
    <n v="1489986000"/>
    <d v="2017-03-20T05:00:00"/>
    <b v="0"/>
    <b v="0"/>
    <s v="theater/plays"/>
    <m/>
    <x v="3"/>
    <x v="3"/>
  </r>
  <r>
    <n v="642"/>
    <s v="Ramos, Moreno and Lewis"/>
    <s v="Extended multi-state knowledge user"/>
    <n v="9200"/>
    <n v="13382"/>
    <n v="1.4545652173913044"/>
    <x v="1"/>
    <n v="129"/>
    <s v="CA"/>
    <s v="CAD"/>
    <n v="1545026400"/>
    <x v="591"/>
    <n v="1545804000"/>
    <d v="2018-12-26T06:00:00"/>
    <b v="0"/>
    <b v="0"/>
    <s v="technology/wearables"/>
    <m/>
    <x v="2"/>
    <x v="8"/>
  </r>
  <r>
    <n v="643"/>
    <s v="Harris Inc"/>
    <s v="Future-proofed modular groupware"/>
    <n v="14900"/>
    <n v="32986"/>
    <n v="2.2138255033557046"/>
    <x v="1"/>
    <n v="375"/>
    <s v="US"/>
    <s v="USD"/>
    <n v="1488348000"/>
    <x v="592"/>
    <n v="1489899600"/>
    <d v="2017-03-19T05:00:00"/>
    <b v="0"/>
    <b v="0"/>
    <s v="theater/plays"/>
    <m/>
    <x v="3"/>
    <x v="3"/>
  </r>
  <r>
    <n v="644"/>
    <s v="Peters-Nelson"/>
    <s v="Distributed real-time algorithm"/>
    <n v="169400"/>
    <n v="81984"/>
    <n v="0.48396694214876035"/>
    <x v="0"/>
    <n v="2928"/>
    <s v="CA"/>
    <s v="CAD"/>
    <n v="1545112800"/>
    <x v="593"/>
    <n v="1546495200"/>
    <d v="2019-01-03T06:00:00"/>
    <b v="0"/>
    <b v="0"/>
    <s v="theater/plays"/>
    <m/>
    <x v="3"/>
    <x v="3"/>
  </r>
  <r>
    <n v="645"/>
    <s v="Ferguson, Murphy and Bright"/>
    <s v="Multi-lateral heuristic throughput"/>
    <n v="192100"/>
    <n v="178483"/>
    <n v="0.92911504424778757"/>
    <x v="0"/>
    <n v="4697"/>
    <s v="US"/>
    <s v="USD"/>
    <n v="1537938000"/>
    <x v="594"/>
    <n v="1539752400"/>
    <d v="2018-10-17T05:00:00"/>
    <b v="0"/>
    <b v="1"/>
    <s v="music/rock"/>
    <m/>
    <x v="1"/>
    <x v="1"/>
  </r>
  <r>
    <n v="646"/>
    <s v="Robinson Group"/>
    <s v="Switchable reciprocal middleware"/>
    <n v="98700"/>
    <n v="87448"/>
    <n v="0.88599797365754818"/>
    <x v="0"/>
    <n v="2915"/>
    <s v="US"/>
    <s v="USD"/>
    <n v="1363150800"/>
    <x v="595"/>
    <n v="1364101200"/>
    <d v="2013-03-24T05:00:00"/>
    <b v="0"/>
    <b v="0"/>
    <s v="games/video games"/>
    <m/>
    <x v="6"/>
    <x v="11"/>
  </r>
  <r>
    <n v="647"/>
    <s v="Jordan-Wolfe"/>
    <s v="Inverse multimedia Graphic Interface"/>
    <n v="4500"/>
    <n v="1863"/>
    <n v="0.41399999999999998"/>
    <x v="0"/>
    <n v="18"/>
    <s v="US"/>
    <s v="USD"/>
    <n v="1523250000"/>
    <x v="596"/>
    <n v="1525323600"/>
    <d v="2018-05-03T05:00:00"/>
    <b v="0"/>
    <b v="0"/>
    <s v="publishing/translations"/>
    <m/>
    <x v="5"/>
    <x v="18"/>
  </r>
  <r>
    <n v="648"/>
    <s v="Vargas-Cox"/>
    <s v="Vision-oriented local contingency"/>
    <n v="98600"/>
    <n v="62174"/>
    <n v="0.63056795131845844"/>
    <x v="3"/>
    <n v="723"/>
    <s v="US"/>
    <s v="USD"/>
    <n v="1499317200"/>
    <x v="597"/>
    <n v="1500872400"/>
    <d v="2017-07-24T05:00:00"/>
    <b v="1"/>
    <b v="0"/>
    <s v="food/food trucks"/>
    <m/>
    <x v="0"/>
    <x v="0"/>
  </r>
  <r>
    <n v="649"/>
    <s v="Yang and Sons"/>
    <s v="Reactive 6thgeneration hub"/>
    <n v="121700"/>
    <n v="59003"/>
    <n v="0.48482333607230893"/>
    <x v="0"/>
    <n v="602"/>
    <s v="CH"/>
    <s v="CHF"/>
    <n v="1287550800"/>
    <x v="598"/>
    <n v="1288501200"/>
    <d v="2010-10-31T05:00:00"/>
    <b v="1"/>
    <b v="1"/>
    <s v="theater/plays"/>
    <m/>
    <x v="3"/>
    <x v="3"/>
  </r>
  <r>
    <n v="650"/>
    <s v="Wilson, Wilson and Mathis"/>
    <s v="Optional asymmetric success"/>
    <n v="100"/>
    <n v="2"/>
    <n v="0.02"/>
    <x v="0"/>
    <n v="1"/>
    <s v="US"/>
    <s v="USD"/>
    <n v="1404795600"/>
    <x v="599"/>
    <n v="1407128400"/>
    <d v="2014-08-04T05:00:00"/>
    <b v="0"/>
    <b v="0"/>
    <s v="music/jazz"/>
    <m/>
    <x v="1"/>
    <x v="17"/>
  </r>
  <r>
    <n v="651"/>
    <s v="Wang, Koch and Weaver"/>
    <s v="Digitized analyzing capacity"/>
    <n v="196700"/>
    <n v="174039"/>
    <n v="0.88479410269445857"/>
    <x v="0"/>
    <n v="3868"/>
    <s v="IT"/>
    <s v="EUR"/>
    <n v="1393048800"/>
    <x v="600"/>
    <n v="1394344800"/>
    <d v="2014-03-09T06:00:00"/>
    <b v="0"/>
    <b v="0"/>
    <s v="film &amp; video/shorts"/>
    <m/>
    <x v="4"/>
    <x v="12"/>
  </r>
  <r>
    <n v="652"/>
    <s v="Cisneros Ltd"/>
    <s v="Vision-oriented regional hub"/>
    <n v="10000"/>
    <n v="12684"/>
    <n v="1.2684"/>
    <x v="1"/>
    <n v="409"/>
    <s v="US"/>
    <s v="USD"/>
    <n v="1470373200"/>
    <x v="601"/>
    <n v="1474088400"/>
    <d v="2016-09-17T05:00:00"/>
    <b v="0"/>
    <b v="0"/>
    <s v="technology/web"/>
    <m/>
    <x v="2"/>
    <x v="2"/>
  </r>
  <r>
    <n v="653"/>
    <s v="Williams-Jones"/>
    <s v="Monitored incremental info-mediaries"/>
    <n v="600"/>
    <n v="14033"/>
    <n v="23.388333333333332"/>
    <x v="1"/>
    <n v="234"/>
    <s v="US"/>
    <s v="USD"/>
    <n v="1460091600"/>
    <x v="602"/>
    <n v="1460264400"/>
    <d v="2016-04-10T05:00:00"/>
    <b v="0"/>
    <b v="0"/>
    <s v="technology/web"/>
    <m/>
    <x v="2"/>
    <x v="2"/>
  </r>
  <r>
    <n v="654"/>
    <s v="Roberts, Hinton and Williams"/>
    <s v="Programmable static middleware"/>
    <n v="35000"/>
    <n v="177936"/>
    <n v="5.0838857142857146"/>
    <x v="1"/>
    <n v="3016"/>
    <s v="US"/>
    <s v="USD"/>
    <n v="1440392400"/>
    <x v="335"/>
    <n v="1440824400"/>
    <d v="2015-08-29T05:00:00"/>
    <b v="0"/>
    <b v="0"/>
    <s v="music/metal"/>
    <m/>
    <x v="1"/>
    <x v="16"/>
  </r>
  <r>
    <n v="655"/>
    <s v="Gonzalez, Williams and Benson"/>
    <s v="Multi-layered bottom-line encryption"/>
    <n v="6900"/>
    <n v="13212"/>
    <n v="1.9147826086956521"/>
    <x v="1"/>
    <n v="264"/>
    <s v="US"/>
    <s v="USD"/>
    <n v="1488434400"/>
    <x v="603"/>
    <n v="1489554000"/>
    <d v="2017-03-15T05:00:00"/>
    <b v="1"/>
    <b v="0"/>
    <s v="photography/photography books"/>
    <m/>
    <x v="7"/>
    <x v="14"/>
  </r>
  <r>
    <n v="656"/>
    <s v="Hobbs, Brown and Lee"/>
    <s v="Vision-oriented systematic Graphical User Interface"/>
    <n v="118400"/>
    <n v="49879"/>
    <n v="0.42127533783783783"/>
    <x v="0"/>
    <n v="504"/>
    <s v="AU"/>
    <s v="AUD"/>
    <n v="1514440800"/>
    <x v="604"/>
    <n v="1514872800"/>
    <d v="2018-01-02T06:00:00"/>
    <b v="0"/>
    <b v="0"/>
    <s v="food/food trucks"/>
    <m/>
    <x v="0"/>
    <x v="0"/>
  </r>
  <r>
    <n v="657"/>
    <s v="Russo, Kim and Mccoy"/>
    <s v="Balanced optimal hardware"/>
    <n v="10000"/>
    <n v="824"/>
    <n v="8.2400000000000001E-2"/>
    <x v="0"/>
    <n v="14"/>
    <s v="US"/>
    <s v="USD"/>
    <n v="1514354400"/>
    <x v="605"/>
    <n v="1515736800"/>
    <d v="2018-01-12T06:00:00"/>
    <b v="0"/>
    <b v="0"/>
    <s v="film &amp; video/science fiction"/>
    <m/>
    <x v="4"/>
    <x v="22"/>
  </r>
  <r>
    <n v="658"/>
    <s v="Howell, Myers and Olson"/>
    <s v="Self-enabling mission-critical success"/>
    <n v="52600"/>
    <n v="31594"/>
    <n v="0.60064638783269964"/>
    <x v="3"/>
    <n v="390"/>
    <s v="US"/>
    <s v="USD"/>
    <n v="1440910800"/>
    <x v="606"/>
    <n v="1442898000"/>
    <d v="2015-09-22T05:00:00"/>
    <b v="0"/>
    <b v="0"/>
    <s v="music/rock"/>
    <m/>
    <x v="1"/>
    <x v="1"/>
  </r>
  <r>
    <n v="659"/>
    <s v="Bailey and Sons"/>
    <s v="Grass-roots dynamic emulation"/>
    <n v="120700"/>
    <n v="57010"/>
    <n v="0.47232808616404309"/>
    <x v="0"/>
    <n v="750"/>
    <s v="GB"/>
    <s v="GBP"/>
    <n v="1296108000"/>
    <x v="65"/>
    <n v="1296194400"/>
    <d v="2011-01-28T06:00:00"/>
    <b v="0"/>
    <b v="0"/>
    <s v="film &amp; video/documentary"/>
    <m/>
    <x v="4"/>
    <x v="4"/>
  </r>
  <r>
    <n v="660"/>
    <s v="Jensen-Brown"/>
    <s v="Fundamental disintermediate matrix"/>
    <n v="9100"/>
    <n v="7438"/>
    <n v="0.81736263736263737"/>
    <x v="0"/>
    <n v="77"/>
    <s v="US"/>
    <s v="USD"/>
    <n v="1440133200"/>
    <x v="607"/>
    <n v="1440910800"/>
    <d v="2015-08-30T05:00:00"/>
    <b v="1"/>
    <b v="0"/>
    <s v="theater/plays"/>
    <m/>
    <x v="3"/>
    <x v="3"/>
  </r>
  <r>
    <n v="661"/>
    <s v="Smith Group"/>
    <s v="Right-sized secondary challenge"/>
    <n v="106800"/>
    <n v="57872"/>
    <n v="0.54187265917603"/>
    <x v="0"/>
    <n v="752"/>
    <s v="DK"/>
    <s v="DKK"/>
    <n v="1332910800"/>
    <x v="608"/>
    <n v="1335502800"/>
    <d v="2012-04-27T05:00:00"/>
    <b v="0"/>
    <b v="0"/>
    <s v="music/jazz"/>
    <m/>
    <x v="1"/>
    <x v="17"/>
  </r>
  <r>
    <n v="662"/>
    <s v="Murphy-Farrell"/>
    <s v="Implemented exuding software"/>
    <n v="9100"/>
    <n v="8906"/>
    <n v="0.97868131868131869"/>
    <x v="0"/>
    <n v="131"/>
    <s v="US"/>
    <s v="USD"/>
    <n v="1544335200"/>
    <x v="609"/>
    <n v="1544680800"/>
    <d v="2018-12-13T06:00:00"/>
    <b v="0"/>
    <b v="0"/>
    <s v="theater/plays"/>
    <m/>
    <x v="3"/>
    <x v="3"/>
  </r>
  <r>
    <n v="663"/>
    <s v="Everett-Wolfe"/>
    <s v="Total optimizing software"/>
    <n v="10000"/>
    <n v="7724"/>
    <n v="0.77239999999999998"/>
    <x v="0"/>
    <n v="87"/>
    <s v="US"/>
    <s v="USD"/>
    <n v="1286427600"/>
    <x v="610"/>
    <n v="1288414800"/>
    <d v="2010-10-30T05:00:00"/>
    <b v="0"/>
    <b v="0"/>
    <s v="theater/plays"/>
    <m/>
    <x v="3"/>
    <x v="3"/>
  </r>
  <r>
    <n v="664"/>
    <s v="Young PLC"/>
    <s v="Optional maximized attitude"/>
    <n v="79400"/>
    <n v="26571"/>
    <n v="0.33464735516372796"/>
    <x v="0"/>
    <n v="1063"/>
    <s v="US"/>
    <s v="USD"/>
    <n v="1329717600"/>
    <x v="541"/>
    <n v="1330581600"/>
    <d v="2012-03-01T06:00:00"/>
    <b v="0"/>
    <b v="0"/>
    <s v="music/jazz"/>
    <m/>
    <x v="1"/>
    <x v="17"/>
  </r>
  <r>
    <n v="665"/>
    <s v="Park-Goodman"/>
    <s v="Customer-focused impactful extranet"/>
    <n v="5100"/>
    <n v="12219"/>
    <n v="2.3958823529411766"/>
    <x v="1"/>
    <n v="272"/>
    <s v="US"/>
    <s v="USD"/>
    <n v="1310187600"/>
    <x v="611"/>
    <n v="1311397200"/>
    <d v="2011-07-23T05:00:00"/>
    <b v="0"/>
    <b v="1"/>
    <s v="film &amp; video/documentary"/>
    <m/>
    <x v="4"/>
    <x v="4"/>
  </r>
  <r>
    <n v="666"/>
    <s v="York, Barr and Grant"/>
    <s v="Cloned bottom-line success"/>
    <n v="3100"/>
    <n v="1985"/>
    <n v="0.64032258064516134"/>
    <x v="3"/>
    <n v="25"/>
    <s v="US"/>
    <s v="USD"/>
    <n v="1377838800"/>
    <x v="612"/>
    <n v="1378357200"/>
    <d v="2013-09-05T05:00:00"/>
    <b v="0"/>
    <b v="1"/>
    <s v="theater/plays"/>
    <m/>
    <x v="3"/>
    <x v="3"/>
  </r>
  <r>
    <n v="667"/>
    <s v="Little Ltd"/>
    <s v="Decentralized bandwidth-monitored ability"/>
    <n v="6900"/>
    <n v="12155"/>
    <n v="1.7615942028985507"/>
    <x v="1"/>
    <n v="419"/>
    <s v="US"/>
    <s v="USD"/>
    <n v="1410325200"/>
    <x v="613"/>
    <n v="1411102800"/>
    <d v="2014-09-19T05:00:00"/>
    <b v="0"/>
    <b v="0"/>
    <s v="journalism/audio"/>
    <m/>
    <x v="8"/>
    <x v="23"/>
  </r>
  <r>
    <n v="668"/>
    <s v="Brown and Sons"/>
    <s v="Programmable leadingedge budgetary management"/>
    <n v="27500"/>
    <n v="5593"/>
    <n v="0.20338181818181819"/>
    <x v="0"/>
    <n v="76"/>
    <s v="US"/>
    <s v="USD"/>
    <n v="1343797200"/>
    <x v="614"/>
    <n v="1344834000"/>
    <d v="2012-08-13T05:00:00"/>
    <b v="0"/>
    <b v="0"/>
    <s v="theater/plays"/>
    <m/>
    <x v="3"/>
    <x v="3"/>
  </r>
  <r>
    <n v="669"/>
    <s v="Payne, Garrett and Thomas"/>
    <s v="Upgradable bi-directional concept"/>
    <n v="48800"/>
    <n v="175020"/>
    <n v="3.5864754098360656"/>
    <x v="1"/>
    <n v="1621"/>
    <s v="IT"/>
    <s v="EUR"/>
    <n v="1498453200"/>
    <x v="615"/>
    <n v="1499230800"/>
    <d v="2017-07-05T05:00:00"/>
    <b v="0"/>
    <b v="0"/>
    <s v="theater/plays"/>
    <m/>
    <x v="3"/>
    <x v="3"/>
  </r>
  <r>
    <n v="670"/>
    <s v="Robinson Group"/>
    <s v="Re-contextualized homogeneous flexibility"/>
    <n v="16200"/>
    <n v="75955"/>
    <n v="4.6885802469135802"/>
    <x v="1"/>
    <n v="1101"/>
    <s v="US"/>
    <s v="USD"/>
    <n v="1456380000"/>
    <x v="90"/>
    <n v="1457416800"/>
    <d v="2016-03-08T06:00:00"/>
    <b v="0"/>
    <b v="0"/>
    <s v="music/indie rock"/>
    <m/>
    <x v="1"/>
    <x v="7"/>
  </r>
  <r>
    <n v="671"/>
    <s v="Robinson-Kelly"/>
    <s v="Monitored bi-directional standardization"/>
    <n v="97600"/>
    <n v="119127"/>
    <n v="1.220563524590164"/>
    <x v="1"/>
    <n v="1073"/>
    <s v="US"/>
    <s v="USD"/>
    <n v="1280552400"/>
    <x v="616"/>
    <n v="1280898000"/>
    <d v="2010-08-04T05:00:00"/>
    <b v="0"/>
    <b v="1"/>
    <s v="theater/plays"/>
    <m/>
    <x v="3"/>
    <x v="3"/>
  </r>
  <r>
    <n v="672"/>
    <s v="Kelly-Colon"/>
    <s v="Stand-alone grid-enabled leverage"/>
    <n v="197900"/>
    <n v="110689"/>
    <n v="0.55931783729156137"/>
    <x v="0"/>
    <n v="4428"/>
    <s v="AU"/>
    <s v="AUD"/>
    <n v="1521608400"/>
    <x v="617"/>
    <n v="1522472400"/>
    <d v="2018-03-31T05:00:00"/>
    <b v="0"/>
    <b v="0"/>
    <s v="theater/plays"/>
    <m/>
    <x v="3"/>
    <x v="3"/>
  </r>
  <r>
    <n v="673"/>
    <s v="Turner, Scott and Gentry"/>
    <s v="Assimilated regional groupware"/>
    <n v="5600"/>
    <n v="2445"/>
    <n v="0.43660714285714286"/>
    <x v="0"/>
    <n v="58"/>
    <s v="IT"/>
    <s v="EUR"/>
    <n v="1460696400"/>
    <x v="618"/>
    <n v="1462510800"/>
    <d v="2016-05-06T05:00:00"/>
    <b v="0"/>
    <b v="0"/>
    <s v="music/indie rock"/>
    <m/>
    <x v="1"/>
    <x v="7"/>
  </r>
  <r>
    <n v="674"/>
    <s v="Sanchez Ltd"/>
    <s v="Up-sized 24hour instruction set"/>
    <n v="170700"/>
    <n v="57250"/>
    <n v="0.33538371411833628"/>
    <x v="3"/>
    <n v="1218"/>
    <s v="US"/>
    <s v="USD"/>
    <n v="1313730000"/>
    <x v="619"/>
    <n v="1317790800"/>
    <d v="2011-10-05T05:00:00"/>
    <b v="0"/>
    <b v="0"/>
    <s v="photography/photography books"/>
    <m/>
    <x v="7"/>
    <x v="14"/>
  </r>
  <r>
    <n v="675"/>
    <s v="Giles-Smith"/>
    <s v="Right-sized web-enabled intranet"/>
    <n v="9700"/>
    <n v="11929"/>
    <n v="1.2297938144329896"/>
    <x v="1"/>
    <n v="331"/>
    <s v="US"/>
    <s v="USD"/>
    <n v="1568178000"/>
    <x v="620"/>
    <n v="1568782800"/>
    <d v="2019-09-18T05:00:00"/>
    <b v="0"/>
    <b v="0"/>
    <s v="journalism/audio"/>
    <m/>
    <x v="8"/>
    <x v="23"/>
  </r>
  <r>
    <n v="676"/>
    <s v="Thompson-Moreno"/>
    <s v="Expanded needs-based orchestration"/>
    <n v="62300"/>
    <n v="118214"/>
    <n v="1.8974959871589085"/>
    <x v="1"/>
    <n v="1170"/>
    <s v="US"/>
    <s v="USD"/>
    <n v="1348635600"/>
    <x v="621"/>
    <n v="1349413200"/>
    <d v="2012-10-05T05:00:00"/>
    <b v="0"/>
    <b v="0"/>
    <s v="photography/photography books"/>
    <m/>
    <x v="7"/>
    <x v="14"/>
  </r>
  <r>
    <n v="677"/>
    <s v="Murphy-Fox"/>
    <s v="Organic system-worthy orchestration"/>
    <n v="5300"/>
    <n v="4432"/>
    <n v="0.83622641509433959"/>
    <x v="0"/>
    <n v="111"/>
    <s v="US"/>
    <s v="USD"/>
    <n v="1468126800"/>
    <x v="622"/>
    <n v="1472446800"/>
    <d v="2016-08-29T05:00:00"/>
    <b v="0"/>
    <b v="0"/>
    <s v="publishing/fiction"/>
    <m/>
    <x v="5"/>
    <x v="13"/>
  </r>
  <r>
    <n v="678"/>
    <s v="Rodriguez-Patterson"/>
    <s v="Inverse static standardization"/>
    <n v="99500"/>
    <n v="17879"/>
    <n v="0.17968844221105529"/>
    <x v="3"/>
    <n v="215"/>
    <s v="US"/>
    <s v="USD"/>
    <n v="1547877600"/>
    <x v="35"/>
    <n v="1548050400"/>
    <d v="2019-01-21T06:00:00"/>
    <b v="0"/>
    <b v="0"/>
    <s v="film &amp; video/drama"/>
    <m/>
    <x v="4"/>
    <x v="6"/>
  </r>
  <r>
    <n v="679"/>
    <s v="Davis Ltd"/>
    <s v="Synchronized motivating solution"/>
    <n v="1400"/>
    <n v="14511"/>
    <n v="10.365"/>
    <x v="1"/>
    <n v="363"/>
    <s v="US"/>
    <s v="USD"/>
    <n v="1571374800"/>
    <x v="623"/>
    <n v="1571806800"/>
    <d v="2019-10-23T05:00:00"/>
    <b v="0"/>
    <b v="1"/>
    <s v="food/food trucks"/>
    <m/>
    <x v="0"/>
    <x v="0"/>
  </r>
  <r>
    <n v="680"/>
    <s v="Nelson-Valdez"/>
    <s v="Open-source 4thgeneration open system"/>
    <n v="145600"/>
    <n v="141822"/>
    <n v="0.97405219780219776"/>
    <x v="0"/>
    <n v="2955"/>
    <s v="US"/>
    <s v="USD"/>
    <n v="1576303200"/>
    <x v="624"/>
    <n v="1576476000"/>
    <d v="2019-12-16T06:00:00"/>
    <b v="0"/>
    <b v="1"/>
    <s v="games/mobile games"/>
    <m/>
    <x v="6"/>
    <x v="20"/>
  </r>
  <r>
    <n v="681"/>
    <s v="Kelly PLC"/>
    <s v="Decentralized context-sensitive superstructure"/>
    <n v="184100"/>
    <n v="159037"/>
    <n v="0.86386203150461705"/>
    <x v="0"/>
    <n v="1657"/>
    <s v="US"/>
    <s v="USD"/>
    <n v="1324447200"/>
    <x v="625"/>
    <n v="1324965600"/>
    <d v="2011-12-27T06:00:00"/>
    <b v="0"/>
    <b v="0"/>
    <s v="theater/plays"/>
    <m/>
    <x v="3"/>
    <x v="3"/>
  </r>
  <r>
    <n v="682"/>
    <s v="Nguyen and Sons"/>
    <s v="Compatible 5thgeneration concept"/>
    <n v="5400"/>
    <n v="8109"/>
    <n v="1.5016666666666667"/>
    <x v="1"/>
    <n v="103"/>
    <s v="US"/>
    <s v="USD"/>
    <n v="1386741600"/>
    <x v="626"/>
    <n v="1387519200"/>
    <d v="2013-12-20T06:00:00"/>
    <b v="0"/>
    <b v="0"/>
    <s v="theater/plays"/>
    <m/>
    <x v="3"/>
    <x v="3"/>
  </r>
  <r>
    <n v="683"/>
    <s v="Jones PLC"/>
    <s v="Virtual systemic intranet"/>
    <n v="2300"/>
    <n v="8244"/>
    <n v="3.5843478260869563"/>
    <x v="1"/>
    <n v="147"/>
    <s v="US"/>
    <s v="USD"/>
    <n v="1537074000"/>
    <x v="627"/>
    <n v="1537246800"/>
    <d v="2018-09-18T05:00:00"/>
    <b v="0"/>
    <b v="0"/>
    <s v="theater/plays"/>
    <m/>
    <x v="3"/>
    <x v="3"/>
  </r>
  <r>
    <n v="684"/>
    <s v="Gilmore LLC"/>
    <s v="Optimized systemic algorithm"/>
    <n v="1400"/>
    <n v="7600"/>
    <n v="5.4285714285714288"/>
    <x v="1"/>
    <n v="110"/>
    <s v="CA"/>
    <s v="CAD"/>
    <n v="1277787600"/>
    <x v="628"/>
    <n v="1279515600"/>
    <d v="2010-07-19T05:00:00"/>
    <b v="0"/>
    <b v="0"/>
    <s v="publishing/nonfiction"/>
    <m/>
    <x v="5"/>
    <x v="9"/>
  </r>
  <r>
    <n v="685"/>
    <s v="Lee-Cobb"/>
    <s v="Customizable homogeneous firmware"/>
    <n v="140000"/>
    <n v="94501"/>
    <n v="0.67500714285714281"/>
    <x v="0"/>
    <n v="926"/>
    <s v="CA"/>
    <s v="CAD"/>
    <n v="1440306000"/>
    <x v="629"/>
    <n v="1442379600"/>
    <d v="2015-09-16T05:00:00"/>
    <b v="0"/>
    <b v="0"/>
    <s v="theater/plays"/>
    <m/>
    <x v="3"/>
    <x v="3"/>
  </r>
  <r>
    <n v="686"/>
    <s v="Jones, Wiley and Robbins"/>
    <s v="Front-line cohesive extranet"/>
    <n v="7500"/>
    <n v="14381"/>
    <n v="1.9174666666666667"/>
    <x v="1"/>
    <n v="134"/>
    <s v="US"/>
    <s v="USD"/>
    <n v="1522126800"/>
    <x v="630"/>
    <n v="1523077200"/>
    <d v="2018-04-07T05:00:00"/>
    <b v="0"/>
    <b v="0"/>
    <s v="technology/wearables"/>
    <m/>
    <x v="2"/>
    <x v="8"/>
  </r>
  <r>
    <n v="687"/>
    <s v="Martin, Gates and Holt"/>
    <s v="Distributed holistic neural-net"/>
    <n v="1500"/>
    <n v="13980"/>
    <n v="9.32"/>
    <x v="1"/>
    <n v="269"/>
    <s v="US"/>
    <s v="USD"/>
    <n v="1489298400"/>
    <x v="631"/>
    <n v="1489554000"/>
    <d v="2017-03-15T05:00:00"/>
    <b v="0"/>
    <b v="0"/>
    <s v="theater/plays"/>
    <m/>
    <x v="3"/>
    <x v="3"/>
  </r>
  <r>
    <n v="688"/>
    <s v="Bowen, Davies and Burns"/>
    <s v="Devolved client-server monitoring"/>
    <n v="2900"/>
    <n v="12449"/>
    <n v="4.2927586206896553"/>
    <x v="1"/>
    <n v="175"/>
    <s v="US"/>
    <s v="USD"/>
    <n v="1547100000"/>
    <x v="632"/>
    <n v="1548482400"/>
    <d v="2019-01-26T06:00:00"/>
    <b v="0"/>
    <b v="1"/>
    <s v="film &amp; video/television"/>
    <m/>
    <x v="4"/>
    <x v="19"/>
  </r>
  <r>
    <n v="689"/>
    <s v="Nguyen Inc"/>
    <s v="Seamless directional capacity"/>
    <n v="7300"/>
    <n v="7348"/>
    <n v="1.0065753424657535"/>
    <x v="1"/>
    <n v="69"/>
    <s v="US"/>
    <s v="USD"/>
    <n v="1383022800"/>
    <x v="633"/>
    <n v="1384063200"/>
    <d v="2013-11-10T06:00:00"/>
    <b v="0"/>
    <b v="0"/>
    <s v="technology/web"/>
    <m/>
    <x v="2"/>
    <x v="2"/>
  </r>
  <r>
    <n v="690"/>
    <s v="Walsh-Watts"/>
    <s v="Polarized actuating implementation"/>
    <n v="3600"/>
    <n v="8158"/>
    <n v="2.266111111111111"/>
    <x v="1"/>
    <n v="190"/>
    <s v="US"/>
    <s v="USD"/>
    <n v="1322373600"/>
    <x v="634"/>
    <n v="1322892000"/>
    <d v="2011-12-03T06:00:00"/>
    <b v="0"/>
    <b v="1"/>
    <s v="film &amp; video/documentary"/>
    <m/>
    <x v="4"/>
    <x v="4"/>
  </r>
  <r>
    <n v="691"/>
    <s v="Ray, Li and Li"/>
    <s v="Front-line disintermediate hub"/>
    <n v="5000"/>
    <n v="7119"/>
    <n v="1.4238"/>
    <x v="1"/>
    <n v="237"/>
    <s v="US"/>
    <s v="USD"/>
    <n v="1349240400"/>
    <x v="635"/>
    <n v="1350709200"/>
    <d v="2012-10-20T05:00:00"/>
    <b v="1"/>
    <b v="1"/>
    <s v="film &amp; video/documentary"/>
    <m/>
    <x v="4"/>
    <x v="4"/>
  </r>
  <r>
    <n v="692"/>
    <s v="Murray Ltd"/>
    <s v="Decentralized 4thgeneration challenge"/>
    <n v="6000"/>
    <n v="5438"/>
    <n v="0.90633333333333332"/>
    <x v="0"/>
    <n v="77"/>
    <s v="GB"/>
    <s v="GBP"/>
    <n v="1562648400"/>
    <x v="636"/>
    <n v="1564203600"/>
    <d v="2019-07-27T05:00:00"/>
    <b v="0"/>
    <b v="0"/>
    <s v="music/rock"/>
    <m/>
    <x v="1"/>
    <x v="1"/>
  </r>
  <r>
    <n v="693"/>
    <s v="Bradford-Silva"/>
    <s v="Reverse-engineered composite hierarchy"/>
    <n v="180400"/>
    <n v="115396"/>
    <n v="0.63966740576496672"/>
    <x v="0"/>
    <n v="1748"/>
    <s v="US"/>
    <s v="USD"/>
    <n v="1508216400"/>
    <x v="637"/>
    <n v="1509685200"/>
    <d v="2017-11-03T05:00:00"/>
    <b v="0"/>
    <b v="0"/>
    <s v="theater/plays"/>
    <m/>
    <x v="3"/>
    <x v="3"/>
  </r>
  <r>
    <n v="694"/>
    <s v="Mora-Bradley"/>
    <s v="Programmable tangible ability"/>
    <n v="9100"/>
    <n v="7656"/>
    <n v="0.84131868131868137"/>
    <x v="0"/>
    <n v="79"/>
    <s v="US"/>
    <s v="USD"/>
    <n v="1511762400"/>
    <x v="638"/>
    <n v="1514959200"/>
    <d v="2018-01-03T06:00:00"/>
    <b v="0"/>
    <b v="0"/>
    <s v="theater/plays"/>
    <m/>
    <x v="3"/>
    <x v="3"/>
  </r>
  <r>
    <n v="695"/>
    <s v="Cardenas, Thompson and Carey"/>
    <s v="Configurable full-range emulation"/>
    <n v="9200"/>
    <n v="12322"/>
    <n v="1.3393478260869565"/>
    <x v="1"/>
    <n v="196"/>
    <s v="IT"/>
    <s v="EUR"/>
    <n v="1447480800"/>
    <x v="639"/>
    <n v="1448863200"/>
    <d v="2015-11-30T06:00:00"/>
    <b v="1"/>
    <b v="0"/>
    <s v="music/rock"/>
    <m/>
    <x v="1"/>
    <x v="1"/>
  </r>
  <r>
    <n v="696"/>
    <s v="Lopez, Reid and Johnson"/>
    <s v="Total real-time hardware"/>
    <n v="164100"/>
    <n v="96888"/>
    <n v="0.59042047531992692"/>
    <x v="0"/>
    <n v="889"/>
    <s v="US"/>
    <s v="USD"/>
    <n v="1429506000"/>
    <x v="640"/>
    <n v="1429592400"/>
    <d v="2015-04-21T05:00:00"/>
    <b v="0"/>
    <b v="1"/>
    <s v="theater/plays"/>
    <m/>
    <x v="3"/>
    <x v="3"/>
  </r>
  <r>
    <n v="697"/>
    <s v="Fox-Williams"/>
    <s v="Profound system-worthy functionalities"/>
    <n v="128900"/>
    <n v="196960"/>
    <n v="1.5280062063615205"/>
    <x v="1"/>
    <n v="7295"/>
    <s v="US"/>
    <s v="USD"/>
    <n v="1522472400"/>
    <x v="641"/>
    <n v="1522645200"/>
    <d v="2018-04-02T05:00:00"/>
    <b v="0"/>
    <b v="0"/>
    <s v="music/electric music"/>
    <m/>
    <x v="1"/>
    <x v="5"/>
  </r>
  <r>
    <n v="698"/>
    <s v="Taylor, Wood and Taylor"/>
    <s v="Cloned hybrid focus group"/>
    <n v="42100"/>
    <n v="188057"/>
    <n v="4.466912114014252"/>
    <x v="1"/>
    <n v="2893"/>
    <s v="CA"/>
    <s v="CAD"/>
    <n v="1322114400"/>
    <x v="642"/>
    <n v="1323324000"/>
    <d v="2011-12-08T06:00:00"/>
    <b v="0"/>
    <b v="0"/>
    <s v="technology/wearables"/>
    <m/>
    <x v="2"/>
    <x v="8"/>
  </r>
  <r>
    <n v="699"/>
    <s v="King Inc"/>
    <s v="Ergonomic dedicated focus group"/>
    <n v="7400"/>
    <n v="6245"/>
    <n v="0.8439189189189189"/>
    <x v="0"/>
    <n v="56"/>
    <s v="US"/>
    <s v="USD"/>
    <n v="1561438800"/>
    <x v="230"/>
    <n v="1561525200"/>
    <d v="2019-06-26T05:00:00"/>
    <b v="0"/>
    <b v="0"/>
    <s v="film &amp; video/drama"/>
    <m/>
    <x v="4"/>
    <x v="6"/>
  </r>
  <r>
    <n v="700"/>
    <s v="Cole, Petty and Cameron"/>
    <s v="Realigned zero administration paradigm"/>
    <n v="100"/>
    <n v="3"/>
    <n v="0.03"/>
    <x v="0"/>
    <n v="1"/>
    <s v="US"/>
    <s v="USD"/>
    <n v="1264399200"/>
    <x v="67"/>
    <n v="1265695200"/>
    <d v="2010-02-09T06:00:00"/>
    <b v="0"/>
    <b v="0"/>
    <s v="technology/wearables"/>
    <m/>
    <x v="2"/>
    <x v="8"/>
  </r>
  <r>
    <n v="701"/>
    <s v="Mcclain LLC"/>
    <s v="Open-source multi-tasking methodology"/>
    <n v="52000"/>
    <n v="91014"/>
    <n v="1.7502692307692307"/>
    <x v="1"/>
    <n v="820"/>
    <s v="US"/>
    <s v="USD"/>
    <n v="1301202000"/>
    <x v="643"/>
    <n v="1301806800"/>
    <d v="2011-04-03T05:00:00"/>
    <b v="1"/>
    <b v="0"/>
    <s v="theater/plays"/>
    <m/>
    <x v="3"/>
    <x v="3"/>
  </r>
  <r>
    <n v="702"/>
    <s v="Sims-Gross"/>
    <s v="Object-based attitude-oriented analyzer"/>
    <n v="8700"/>
    <n v="4710"/>
    <n v="0.54137931034482756"/>
    <x v="0"/>
    <n v="83"/>
    <s v="US"/>
    <s v="USD"/>
    <n v="1374469200"/>
    <x v="644"/>
    <n v="1374901200"/>
    <d v="2013-07-27T05:00:00"/>
    <b v="0"/>
    <b v="0"/>
    <s v="technology/wearables"/>
    <m/>
    <x v="2"/>
    <x v="8"/>
  </r>
  <r>
    <n v="703"/>
    <s v="Perez Group"/>
    <s v="Cross-platform tertiary hub"/>
    <n v="63400"/>
    <n v="197728"/>
    <n v="3.1187381703470032"/>
    <x v="1"/>
    <n v="2038"/>
    <s v="US"/>
    <s v="USD"/>
    <n v="1334984400"/>
    <x v="645"/>
    <n v="1336453200"/>
    <d v="2012-05-08T05:00:00"/>
    <b v="1"/>
    <b v="1"/>
    <s v="publishing/translations"/>
    <m/>
    <x v="5"/>
    <x v="18"/>
  </r>
  <r>
    <n v="704"/>
    <s v="Haynes-Williams"/>
    <s v="Seamless clear-thinking artificial intelligence"/>
    <n v="8700"/>
    <n v="10682"/>
    <n v="1.2278160919540231"/>
    <x v="1"/>
    <n v="116"/>
    <s v="US"/>
    <s v="USD"/>
    <n v="1467608400"/>
    <x v="646"/>
    <n v="1468904400"/>
    <d v="2016-07-19T05:00:00"/>
    <b v="0"/>
    <b v="0"/>
    <s v="film &amp; video/animation"/>
    <m/>
    <x v="4"/>
    <x v="10"/>
  </r>
  <r>
    <n v="705"/>
    <s v="Ford LLC"/>
    <s v="Centralized tangible success"/>
    <n v="169700"/>
    <n v="168048"/>
    <n v="0.99026517383618151"/>
    <x v="0"/>
    <n v="2025"/>
    <s v="GB"/>
    <s v="GBP"/>
    <n v="1386741600"/>
    <x v="626"/>
    <n v="1387087200"/>
    <d v="2013-12-15T06:00:00"/>
    <b v="0"/>
    <b v="0"/>
    <s v="publishing/nonfiction"/>
    <m/>
    <x v="5"/>
    <x v="9"/>
  </r>
  <r>
    <n v="706"/>
    <s v="Moreno Ltd"/>
    <s v="Customer-focused multimedia methodology"/>
    <n v="108400"/>
    <n v="138586"/>
    <n v="1.278468634686347"/>
    <x v="1"/>
    <n v="1345"/>
    <s v="AU"/>
    <s v="AUD"/>
    <n v="1546754400"/>
    <x v="647"/>
    <n v="1547445600"/>
    <d v="2019-01-14T06:00:00"/>
    <b v="0"/>
    <b v="1"/>
    <s v="technology/web"/>
    <m/>
    <x v="2"/>
    <x v="2"/>
  </r>
  <r>
    <n v="707"/>
    <s v="Moore, Cook and Wright"/>
    <s v="Visionary maximized Local Area Network"/>
    <n v="7300"/>
    <n v="11579"/>
    <n v="1.5861643835616439"/>
    <x v="1"/>
    <n v="168"/>
    <s v="US"/>
    <s v="USD"/>
    <n v="1544248800"/>
    <x v="159"/>
    <n v="1547359200"/>
    <d v="2019-01-13T06:00:00"/>
    <b v="0"/>
    <b v="0"/>
    <s v="film &amp; video/drama"/>
    <m/>
    <x v="4"/>
    <x v="6"/>
  </r>
  <r>
    <n v="708"/>
    <s v="Ortega LLC"/>
    <s v="Secured bifurcated intranet"/>
    <n v="1700"/>
    <n v="12020"/>
    <n v="7.0705882352941174"/>
    <x v="1"/>
    <n v="137"/>
    <s v="CH"/>
    <s v="CHF"/>
    <n v="1495429200"/>
    <x v="648"/>
    <n v="1496293200"/>
    <d v="2017-06-01T05:00:00"/>
    <b v="0"/>
    <b v="0"/>
    <s v="theater/plays"/>
    <m/>
    <x v="3"/>
    <x v="3"/>
  </r>
  <r>
    <n v="709"/>
    <s v="Silva, Walker and Martin"/>
    <s v="Grass-roots 4thgeneration product"/>
    <n v="9800"/>
    <n v="13954"/>
    <n v="1.4238775510204082"/>
    <x v="1"/>
    <n v="186"/>
    <s v="IT"/>
    <s v="EUR"/>
    <n v="1334811600"/>
    <x v="267"/>
    <n v="1335416400"/>
    <d v="2012-04-26T05:00:00"/>
    <b v="0"/>
    <b v="0"/>
    <s v="theater/plays"/>
    <m/>
    <x v="3"/>
    <x v="3"/>
  </r>
  <r>
    <n v="710"/>
    <s v="Huynh, Gallegos and Mills"/>
    <s v="Reduced next generation info-mediaries"/>
    <n v="4300"/>
    <n v="6358"/>
    <n v="1.4786046511627906"/>
    <x v="1"/>
    <n v="125"/>
    <s v="US"/>
    <s v="USD"/>
    <n v="1531544400"/>
    <x v="649"/>
    <n v="1532149200"/>
    <d v="2018-07-21T05:00:00"/>
    <b v="0"/>
    <b v="1"/>
    <s v="theater/plays"/>
    <m/>
    <x v="3"/>
    <x v="3"/>
  </r>
  <r>
    <n v="711"/>
    <s v="Anderson LLC"/>
    <s v="Customizable full-range artificial intelligence"/>
    <n v="6200"/>
    <n v="1260"/>
    <n v="0.20322580645161289"/>
    <x v="0"/>
    <n v="14"/>
    <s v="IT"/>
    <s v="EUR"/>
    <n v="1453615200"/>
    <x v="248"/>
    <n v="1453788000"/>
    <d v="2016-01-26T06:00:00"/>
    <b v="1"/>
    <b v="1"/>
    <s v="theater/plays"/>
    <m/>
    <x v="3"/>
    <x v="3"/>
  </r>
  <r>
    <n v="712"/>
    <s v="Garza-Bryant"/>
    <s v="Programmable leadingedge contingency"/>
    <n v="800"/>
    <n v="14725"/>
    <n v="18.40625"/>
    <x v="1"/>
    <n v="202"/>
    <s v="US"/>
    <s v="USD"/>
    <n v="1467954000"/>
    <x v="571"/>
    <n v="1471496400"/>
    <d v="2016-08-18T05:00:00"/>
    <b v="0"/>
    <b v="0"/>
    <s v="theater/plays"/>
    <m/>
    <x v="3"/>
    <x v="3"/>
  </r>
  <r>
    <n v="713"/>
    <s v="Mays LLC"/>
    <s v="Multi-layered global groupware"/>
    <n v="6900"/>
    <n v="11174"/>
    <n v="1.6194202898550725"/>
    <x v="1"/>
    <n v="103"/>
    <s v="US"/>
    <s v="USD"/>
    <n v="1471842000"/>
    <x v="650"/>
    <n v="1472878800"/>
    <d v="2016-09-03T05:00:00"/>
    <b v="0"/>
    <b v="0"/>
    <s v="publishing/radio &amp; podcasts"/>
    <m/>
    <x v="5"/>
    <x v="15"/>
  </r>
  <r>
    <n v="714"/>
    <s v="Evans-Jones"/>
    <s v="Switchable methodical superstructure"/>
    <n v="38500"/>
    <n v="182036"/>
    <n v="4.7282077922077921"/>
    <x v="1"/>
    <n v="1785"/>
    <s v="US"/>
    <s v="USD"/>
    <n v="1408424400"/>
    <x v="1"/>
    <n v="1408510800"/>
    <d v="2014-08-20T05:00:00"/>
    <b v="0"/>
    <b v="0"/>
    <s v="music/rock"/>
    <m/>
    <x v="1"/>
    <x v="1"/>
  </r>
  <r>
    <n v="715"/>
    <s v="Fischer, Torres and Walker"/>
    <s v="Expanded even-keeled portal"/>
    <n v="118000"/>
    <n v="28870"/>
    <n v="0.24466101694915254"/>
    <x v="0"/>
    <n v="656"/>
    <s v="US"/>
    <s v="USD"/>
    <n v="1281157200"/>
    <x v="651"/>
    <n v="1281589200"/>
    <d v="2010-08-12T05:00:00"/>
    <b v="0"/>
    <b v="0"/>
    <s v="games/mobile games"/>
    <m/>
    <x v="6"/>
    <x v="20"/>
  </r>
  <r>
    <n v="716"/>
    <s v="Tapia, Kramer and Hicks"/>
    <s v="Advanced modular moderator"/>
    <n v="2000"/>
    <n v="10353"/>
    <n v="5.1764999999999999"/>
    <x v="1"/>
    <n v="157"/>
    <s v="US"/>
    <s v="USD"/>
    <n v="1373432400"/>
    <x v="652"/>
    <n v="1375851600"/>
    <d v="2013-08-07T05:00:00"/>
    <b v="0"/>
    <b v="1"/>
    <s v="theater/plays"/>
    <m/>
    <x v="3"/>
    <x v="3"/>
  </r>
  <r>
    <n v="717"/>
    <s v="Barnes, Wilcox and Riley"/>
    <s v="Reverse-engineered well-modulated ability"/>
    <n v="5600"/>
    <n v="13868"/>
    <n v="2.4764285714285714"/>
    <x v="1"/>
    <n v="555"/>
    <s v="US"/>
    <s v="USD"/>
    <n v="1313989200"/>
    <x v="653"/>
    <n v="1315803600"/>
    <d v="2011-09-12T05:00:00"/>
    <b v="0"/>
    <b v="0"/>
    <s v="film &amp; video/documentary"/>
    <m/>
    <x v="4"/>
    <x v="4"/>
  </r>
  <r>
    <n v="718"/>
    <s v="Reyes PLC"/>
    <s v="Expanded optimal pricing structure"/>
    <n v="8300"/>
    <n v="8317"/>
    <n v="1.0020481927710843"/>
    <x v="1"/>
    <n v="297"/>
    <s v="US"/>
    <s v="USD"/>
    <n v="1371445200"/>
    <x v="654"/>
    <n v="1373691600"/>
    <d v="2013-07-13T05:00:00"/>
    <b v="0"/>
    <b v="0"/>
    <s v="technology/wearables"/>
    <m/>
    <x v="2"/>
    <x v="8"/>
  </r>
  <r>
    <n v="719"/>
    <s v="Pace, Simpson and Watkins"/>
    <s v="Down-sized uniform ability"/>
    <n v="6900"/>
    <n v="10557"/>
    <n v="1.53"/>
    <x v="1"/>
    <n v="123"/>
    <s v="US"/>
    <s v="USD"/>
    <n v="1338267600"/>
    <x v="655"/>
    <n v="1339218000"/>
    <d v="2012-06-09T05:00:00"/>
    <b v="0"/>
    <b v="0"/>
    <s v="publishing/fiction"/>
    <m/>
    <x v="5"/>
    <x v="13"/>
  </r>
  <r>
    <n v="720"/>
    <s v="Valenzuela, Davidson and Castro"/>
    <s v="Multi-layered upward-trending conglomeration"/>
    <n v="8700"/>
    <n v="3227"/>
    <n v="0.37091954022988505"/>
    <x v="3"/>
    <n v="38"/>
    <s v="DK"/>
    <s v="DKK"/>
    <n v="1519192800"/>
    <x v="656"/>
    <n v="1520402400"/>
    <d v="2018-03-07T06:00:00"/>
    <b v="0"/>
    <b v="1"/>
    <s v="theater/plays"/>
    <m/>
    <x v="3"/>
    <x v="3"/>
  </r>
  <r>
    <n v="721"/>
    <s v="Dominguez-Owens"/>
    <s v="Open-architected systematic intranet"/>
    <n v="123600"/>
    <n v="5429"/>
    <n v="4.3923948220064728E-2"/>
    <x v="3"/>
    <n v="60"/>
    <s v="US"/>
    <s v="USD"/>
    <n v="1522818000"/>
    <x v="657"/>
    <n v="1523336400"/>
    <d v="2018-04-10T05:00:00"/>
    <b v="0"/>
    <b v="0"/>
    <s v="music/rock"/>
    <m/>
    <x v="1"/>
    <x v="1"/>
  </r>
  <r>
    <n v="722"/>
    <s v="Thomas-Simmons"/>
    <s v="Proactive 24hour frame"/>
    <n v="48500"/>
    <n v="75906"/>
    <n v="1.5650721649484536"/>
    <x v="1"/>
    <n v="3036"/>
    <s v="US"/>
    <s v="USD"/>
    <n v="1509948000"/>
    <x v="265"/>
    <n v="1512280800"/>
    <d v="2017-12-03T06:00:00"/>
    <b v="0"/>
    <b v="0"/>
    <s v="film &amp; video/documentary"/>
    <m/>
    <x v="4"/>
    <x v="4"/>
  </r>
  <r>
    <n v="723"/>
    <s v="Beck-Knight"/>
    <s v="Exclusive fresh-thinking model"/>
    <n v="4900"/>
    <n v="13250"/>
    <n v="2.704081632653061"/>
    <x v="1"/>
    <n v="144"/>
    <s v="AU"/>
    <s v="AUD"/>
    <n v="1456898400"/>
    <x v="658"/>
    <n v="1458709200"/>
    <d v="2016-03-23T05:00:00"/>
    <b v="0"/>
    <b v="0"/>
    <s v="theater/plays"/>
    <m/>
    <x v="3"/>
    <x v="3"/>
  </r>
  <r>
    <n v="724"/>
    <s v="Mccoy Ltd"/>
    <s v="Business-focused encompassing intranet"/>
    <n v="8400"/>
    <n v="11261"/>
    <n v="1.3405952380952382"/>
    <x v="1"/>
    <n v="121"/>
    <s v="GB"/>
    <s v="GBP"/>
    <n v="1413954000"/>
    <x v="659"/>
    <n v="1414126800"/>
    <d v="2014-10-24T05:00:00"/>
    <b v="0"/>
    <b v="1"/>
    <s v="theater/plays"/>
    <m/>
    <x v="3"/>
    <x v="3"/>
  </r>
  <r>
    <n v="725"/>
    <s v="Dawson-Tyler"/>
    <s v="Optional 6thgeneration access"/>
    <n v="193200"/>
    <n v="97369"/>
    <n v="0.50398033126293995"/>
    <x v="0"/>
    <n v="1596"/>
    <s v="US"/>
    <s v="USD"/>
    <n v="1416031200"/>
    <x v="660"/>
    <n v="1416204000"/>
    <d v="2014-11-17T06:00:00"/>
    <b v="0"/>
    <b v="0"/>
    <s v="games/mobile games"/>
    <m/>
    <x v="6"/>
    <x v="20"/>
  </r>
  <r>
    <n v="726"/>
    <s v="Johns-Thomas"/>
    <s v="Realigned web-enabled functionalities"/>
    <n v="54300"/>
    <n v="48227"/>
    <n v="0.88815837937384901"/>
    <x v="3"/>
    <n v="524"/>
    <s v="US"/>
    <s v="USD"/>
    <n v="1287982800"/>
    <x v="661"/>
    <n v="1288501200"/>
    <d v="2010-10-31T05:00:00"/>
    <b v="0"/>
    <b v="1"/>
    <s v="theater/plays"/>
    <m/>
    <x v="3"/>
    <x v="3"/>
  </r>
  <r>
    <n v="727"/>
    <s v="Quinn, Cruz and Schmidt"/>
    <s v="Enterprise-wide multimedia software"/>
    <n v="8900"/>
    <n v="14685"/>
    <n v="1.65"/>
    <x v="1"/>
    <n v="181"/>
    <s v="US"/>
    <s v="USD"/>
    <n v="1547964000"/>
    <x v="4"/>
    <n v="1552971600"/>
    <d v="2019-03-19T05:00:00"/>
    <b v="0"/>
    <b v="0"/>
    <s v="technology/web"/>
    <m/>
    <x v="2"/>
    <x v="2"/>
  </r>
  <r>
    <n v="728"/>
    <s v="Stewart Inc"/>
    <s v="Versatile mission-critical knowledgebase"/>
    <n v="4200"/>
    <n v="735"/>
    <n v="0.17499999999999999"/>
    <x v="0"/>
    <n v="10"/>
    <s v="US"/>
    <s v="USD"/>
    <n v="1464152400"/>
    <x v="662"/>
    <n v="1465102800"/>
    <d v="2016-06-05T05:00:00"/>
    <b v="0"/>
    <b v="0"/>
    <s v="theater/plays"/>
    <m/>
    <x v="3"/>
    <x v="3"/>
  </r>
  <r>
    <n v="729"/>
    <s v="Moore Group"/>
    <s v="Multi-lateral object-oriented open system"/>
    <n v="5600"/>
    <n v="10397"/>
    <n v="1.8566071428571429"/>
    <x v="1"/>
    <n v="122"/>
    <s v="US"/>
    <s v="USD"/>
    <n v="1359957600"/>
    <x v="663"/>
    <n v="1360130400"/>
    <d v="2013-02-06T06:00:00"/>
    <b v="0"/>
    <b v="0"/>
    <s v="film &amp; video/drama"/>
    <m/>
    <x v="4"/>
    <x v="6"/>
  </r>
  <r>
    <n v="730"/>
    <s v="Carson PLC"/>
    <s v="Visionary system-worthy attitude"/>
    <n v="28800"/>
    <n v="118847"/>
    <n v="4.1266319444444441"/>
    <x v="1"/>
    <n v="1071"/>
    <s v="CA"/>
    <s v="CAD"/>
    <n v="1432357200"/>
    <x v="664"/>
    <n v="1432875600"/>
    <d v="2015-05-29T05:00:00"/>
    <b v="0"/>
    <b v="0"/>
    <s v="technology/wearables"/>
    <m/>
    <x v="2"/>
    <x v="8"/>
  </r>
  <r>
    <n v="731"/>
    <s v="Cruz, Hall and Mason"/>
    <s v="Synergized content-based hierarchy"/>
    <n v="8000"/>
    <n v="7220"/>
    <n v="0.90249999999999997"/>
    <x v="3"/>
    <n v="219"/>
    <s v="US"/>
    <s v="USD"/>
    <n v="1500786000"/>
    <x v="665"/>
    <n v="1500872400"/>
    <d v="2017-07-24T05:00:00"/>
    <b v="0"/>
    <b v="0"/>
    <s v="technology/web"/>
    <m/>
    <x v="2"/>
    <x v="2"/>
  </r>
  <r>
    <n v="732"/>
    <s v="Glass, Baker and Jones"/>
    <s v="Business-focused 24hour access"/>
    <n v="117000"/>
    <n v="107622"/>
    <n v="0.91984615384615387"/>
    <x v="0"/>
    <n v="1121"/>
    <s v="US"/>
    <s v="USD"/>
    <n v="1490158800"/>
    <x v="666"/>
    <n v="1492146000"/>
    <d v="2017-04-14T05:00:00"/>
    <b v="0"/>
    <b v="1"/>
    <s v="music/rock"/>
    <m/>
    <x v="1"/>
    <x v="1"/>
  </r>
  <r>
    <n v="733"/>
    <s v="Marquez-Kerr"/>
    <s v="Automated hybrid orchestration"/>
    <n v="15800"/>
    <n v="83267"/>
    <n v="5.2700632911392402"/>
    <x v="1"/>
    <n v="980"/>
    <s v="US"/>
    <s v="USD"/>
    <n v="1406178000"/>
    <x v="43"/>
    <n v="1407301200"/>
    <d v="2014-08-06T05:00:00"/>
    <b v="0"/>
    <b v="0"/>
    <s v="music/metal"/>
    <m/>
    <x v="1"/>
    <x v="16"/>
  </r>
  <r>
    <n v="734"/>
    <s v="Stone PLC"/>
    <s v="Exclusive 5thgeneration leverage"/>
    <n v="4200"/>
    <n v="13404"/>
    <n v="3.1914285714285713"/>
    <x v="1"/>
    <n v="536"/>
    <s v="US"/>
    <s v="USD"/>
    <n v="1485583200"/>
    <x v="667"/>
    <n v="1486620000"/>
    <d v="2017-02-09T06:00:00"/>
    <b v="0"/>
    <b v="1"/>
    <s v="theater/plays"/>
    <m/>
    <x v="3"/>
    <x v="3"/>
  </r>
  <r>
    <n v="735"/>
    <s v="Caldwell PLC"/>
    <s v="Grass-roots zero administration alliance"/>
    <n v="37100"/>
    <n v="131404"/>
    <n v="3.5418867924528303"/>
    <x v="1"/>
    <n v="1991"/>
    <s v="US"/>
    <s v="USD"/>
    <n v="1459314000"/>
    <x v="668"/>
    <n v="1459918800"/>
    <d v="2016-04-06T05:00:00"/>
    <b v="0"/>
    <b v="0"/>
    <s v="photography/photography books"/>
    <m/>
    <x v="7"/>
    <x v="14"/>
  </r>
  <r>
    <n v="736"/>
    <s v="Silva-Hawkins"/>
    <s v="Proactive heuristic orchestration"/>
    <n v="7700"/>
    <n v="2533"/>
    <n v="0.32896103896103895"/>
    <x v="3"/>
    <n v="29"/>
    <s v="US"/>
    <s v="USD"/>
    <n v="1424412000"/>
    <x v="669"/>
    <n v="1424757600"/>
    <d v="2015-02-24T06:00:00"/>
    <b v="0"/>
    <b v="0"/>
    <s v="publishing/nonfiction"/>
    <m/>
    <x v="5"/>
    <x v="9"/>
  </r>
  <r>
    <n v="737"/>
    <s v="Gardner Inc"/>
    <s v="Function-based systematic Graphical User Interface"/>
    <n v="3700"/>
    <n v="5028"/>
    <n v="1.358918918918919"/>
    <x v="1"/>
    <n v="180"/>
    <s v="US"/>
    <s v="USD"/>
    <n v="1478844000"/>
    <x v="670"/>
    <n v="1479880800"/>
    <d v="2016-11-23T06:00:00"/>
    <b v="0"/>
    <b v="0"/>
    <s v="music/indie rock"/>
    <m/>
    <x v="1"/>
    <x v="7"/>
  </r>
  <r>
    <n v="738"/>
    <s v="Garcia Group"/>
    <s v="Extended zero administration software"/>
    <n v="74700"/>
    <n v="1557"/>
    <n v="2.0843373493975904E-2"/>
    <x v="0"/>
    <n v="15"/>
    <s v="US"/>
    <s v="USD"/>
    <n v="1416117600"/>
    <x v="671"/>
    <n v="1418018400"/>
    <d v="2014-12-08T06:00:00"/>
    <b v="0"/>
    <b v="1"/>
    <s v="theater/plays"/>
    <m/>
    <x v="3"/>
    <x v="3"/>
  </r>
  <r>
    <n v="739"/>
    <s v="Meyer-Avila"/>
    <s v="Multi-tiered discrete support"/>
    <n v="10000"/>
    <n v="6100"/>
    <n v="0.61"/>
    <x v="0"/>
    <n v="191"/>
    <s v="US"/>
    <s v="USD"/>
    <n v="1340946000"/>
    <x v="672"/>
    <n v="1341032400"/>
    <d v="2012-06-30T05:00:00"/>
    <b v="0"/>
    <b v="0"/>
    <s v="music/indie rock"/>
    <m/>
    <x v="1"/>
    <x v="7"/>
  </r>
  <r>
    <n v="740"/>
    <s v="Nelson, Smith and Graham"/>
    <s v="Phased system-worthy conglomeration"/>
    <n v="5300"/>
    <n v="1592"/>
    <n v="0.30037735849056602"/>
    <x v="0"/>
    <n v="16"/>
    <s v="US"/>
    <s v="USD"/>
    <n v="1486101600"/>
    <x v="673"/>
    <n v="1486360800"/>
    <d v="2017-02-06T06:00:00"/>
    <b v="0"/>
    <b v="0"/>
    <s v="theater/plays"/>
    <m/>
    <x v="3"/>
    <x v="3"/>
  </r>
  <r>
    <n v="741"/>
    <s v="Garcia Ltd"/>
    <s v="Balanced mobile alliance"/>
    <n v="1200"/>
    <n v="14150"/>
    <n v="11.791666666666666"/>
    <x v="1"/>
    <n v="130"/>
    <s v="US"/>
    <s v="USD"/>
    <n v="1274590800"/>
    <x v="674"/>
    <n v="1274677200"/>
    <d v="2010-05-24T05:00:00"/>
    <b v="0"/>
    <b v="0"/>
    <s v="theater/plays"/>
    <m/>
    <x v="3"/>
    <x v="3"/>
  </r>
  <r>
    <n v="742"/>
    <s v="West-Stevens"/>
    <s v="Reactive solution-oriented groupware"/>
    <n v="1200"/>
    <n v="13513"/>
    <n v="11.260833333333334"/>
    <x v="1"/>
    <n v="122"/>
    <s v="US"/>
    <s v="USD"/>
    <n v="1263880800"/>
    <x v="675"/>
    <n v="1267509600"/>
    <d v="2010-03-02T06:00:00"/>
    <b v="0"/>
    <b v="0"/>
    <s v="music/electric music"/>
    <m/>
    <x v="1"/>
    <x v="5"/>
  </r>
  <r>
    <n v="743"/>
    <s v="Clark-Conrad"/>
    <s v="Exclusive bandwidth-monitored orchestration"/>
    <n v="3900"/>
    <n v="504"/>
    <n v="0.12923076923076923"/>
    <x v="0"/>
    <n v="17"/>
    <s v="US"/>
    <s v="USD"/>
    <n v="1445403600"/>
    <x v="676"/>
    <n v="1445922000"/>
    <d v="2015-10-27T05:00:00"/>
    <b v="0"/>
    <b v="1"/>
    <s v="theater/plays"/>
    <m/>
    <x v="3"/>
    <x v="3"/>
  </r>
  <r>
    <n v="744"/>
    <s v="Fitzgerald Group"/>
    <s v="Intuitive exuding initiative"/>
    <n v="2000"/>
    <n v="14240"/>
    <n v="7.12"/>
    <x v="1"/>
    <n v="140"/>
    <s v="US"/>
    <s v="USD"/>
    <n v="1533877200"/>
    <x v="342"/>
    <n v="1534050000"/>
    <d v="2018-08-12T05:00:00"/>
    <b v="0"/>
    <b v="1"/>
    <s v="theater/plays"/>
    <m/>
    <x v="3"/>
    <x v="3"/>
  </r>
  <r>
    <n v="745"/>
    <s v="Hill, Mccann and Moore"/>
    <s v="Streamlined needs-based knowledge user"/>
    <n v="6900"/>
    <n v="2091"/>
    <n v="0.30304347826086958"/>
    <x v="0"/>
    <n v="34"/>
    <s v="US"/>
    <s v="USD"/>
    <n v="1275195600"/>
    <x v="677"/>
    <n v="1277528400"/>
    <d v="2010-06-26T05:00:00"/>
    <b v="0"/>
    <b v="0"/>
    <s v="technology/wearables"/>
    <m/>
    <x v="2"/>
    <x v="8"/>
  </r>
  <r>
    <n v="746"/>
    <s v="Edwards LLC"/>
    <s v="Automated system-worthy structure"/>
    <n v="55800"/>
    <n v="118580"/>
    <n v="2.1250896057347672"/>
    <x v="1"/>
    <n v="3388"/>
    <s v="US"/>
    <s v="USD"/>
    <n v="1318136400"/>
    <x v="678"/>
    <n v="1318568400"/>
    <d v="2011-10-14T05:00:00"/>
    <b v="0"/>
    <b v="0"/>
    <s v="technology/web"/>
    <m/>
    <x v="2"/>
    <x v="2"/>
  </r>
  <r>
    <n v="747"/>
    <s v="Greer and Sons"/>
    <s v="Secured clear-thinking intranet"/>
    <n v="4900"/>
    <n v="11214"/>
    <n v="2.2885714285714287"/>
    <x v="1"/>
    <n v="280"/>
    <s v="US"/>
    <s v="USD"/>
    <n v="1283403600"/>
    <x v="679"/>
    <n v="1284354000"/>
    <d v="2010-09-13T05:00:00"/>
    <b v="0"/>
    <b v="0"/>
    <s v="theater/plays"/>
    <m/>
    <x v="3"/>
    <x v="3"/>
  </r>
  <r>
    <n v="748"/>
    <s v="Martinez PLC"/>
    <s v="Cloned actuating architecture"/>
    <n v="194900"/>
    <n v="68137"/>
    <n v="0.34959979476654696"/>
    <x v="3"/>
    <n v="614"/>
    <s v="US"/>
    <s v="USD"/>
    <n v="1267423200"/>
    <x v="680"/>
    <n v="1269579600"/>
    <d v="2010-03-26T05:00:00"/>
    <b v="0"/>
    <b v="1"/>
    <s v="film &amp; video/animation"/>
    <m/>
    <x v="4"/>
    <x v="10"/>
  </r>
  <r>
    <n v="749"/>
    <s v="Hunter-Logan"/>
    <s v="Down-sized needs-based task-force"/>
    <n v="8600"/>
    <n v="13527"/>
    <n v="1.5729069767441861"/>
    <x v="1"/>
    <n v="366"/>
    <s v="IT"/>
    <s v="EUR"/>
    <n v="1412744400"/>
    <x v="681"/>
    <n v="1413781200"/>
    <d v="2014-10-20T05:00:00"/>
    <b v="0"/>
    <b v="1"/>
    <s v="technology/wearables"/>
    <m/>
    <x v="2"/>
    <x v="8"/>
  </r>
  <r>
    <n v="750"/>
    <s v="Ramos and Sons"/>
    <s v="Extended responsive Internet solution"/>
    <n v="100"/>
    <n v="1"/>
    <n v="0.01"/>
    <x v="0"/>
    <n v="1"/>
    <s v="GB"/>
    <s v="GBP"/>
    <n v="1277960400"/>
    <x v="682"/>
    <n v="1280120400"/>
    <d v="2010-07-26T05:00:00"/>
    <b v="0"/>
    <b v="0"/>
    <s v="music/electric music"/>
    <m/>
    <x v="1"/>
    <x v="5"/>
  </r>
  <r>
    <n v="751"/>
    <s v="Lane-Barber"/>
    <s v="Universal value-added moderator"/>
    <n v="3600"/>
    <n v="8363"/>
    <n v="2.3230555555555554"/>
    <x v="1"/>
    <n v="270"/>
    <s v="US"/>
    <s v="USD"/>
    <n v="1458190800"/>
    <x v="683"/>
    <n v="1459486800"/>
    <d v="2016-04-01T05:00:00"/>
    <b v="1"/>
    <b v="1"/>
    <s v="publishing/nonfiction"/>
    <m/>
    <x v="5"/>
    <x v="9"/>
  </r>
  <r>
    <n v="752"/>
    <s v="Lowery Group"/>
    <s v="Sharable motivating emulation"/>
    <n v="5800"/>
    <n v="5362"/>
    <n v="0.92448275862068963"/>
    <x v="3"/>
    <n v="114"/>
    <s v="US"/>
    <s v="USD"/>
    <n v="1280984400"/>
    <x v="684"/>
    <n v="1282539600"/>
    <d v="2010-08-23T05:00:00"/>
    <b v="0"/>
    <b v="1"/>
    <s v="theater/plays"/>
    <m/>
    <x v="3"/>
    <x v="3"/>
  </r>
  <r>
    <n v="753"/>
    <s v="Guerrero-Griffin"/>
    <s v="Networked web-enabled product"/>
    <n v="4700"/>
    <n v="12065"/>
    <n v="2.5670212765957445"/>
    <x v="1"/>
    <n v="137"/>
    <s v="US"/>
    <s v="USD"/>
    <n v="1274590800"/>
    <x v="674"/>
    <n v="1275886800"/>
    <d v="2010-06-07T05:00:00"/>
    <b v="0"/>
    <b v="0"/>
    <s v="photography/photography books"/>
    <m/>
    <x v="7"/>
    <x v="14"/>
  </r>
  <r>
    <n v="754"/>
    <s v="Perez, Reed and Lee"/>
    <s v="Advanced dedicated encoding"/>
    <n v="70400"/>
    <n v="118603"/>
    <n v="1.6847017045454546"/>
    <x v="1"/>
    <n v="3205"/>
    <s v="US"/>
    <s v="USD"/>
    <n v="1351400400"/>
    <x v="685"/>
    <n v="1355983200"/>
    <d v="2012-12-20T06:00:00"/>
    <b v="0"/>
    <b v="0"/>
    <s v="theater/plays"/>
    <m/>
    <x v="3"/>
    <x v="3"/>
  </r>
  <r>
    <n v="755"/>
    <s v="Chen, Pollard and Clarke"/>
    <s v="Stand-alone multi-state project"/>
    <n v="4500"/>
    <n v="7496"/>
    <n v="1.6657777777777778"/>
    <x v="1"/>
    <n v="288"/>
    <s v="DK"/>
    <s v="DKK"/>
    <n v="1514354400"/>
    <x v="605"/>
    <n v="1515391200"/>
    <d v="2018-01-08T06:00:00"/>
    <b v="0"/>
    <b v="1"/>
    <s v="theater/plays"/>
    <m/>
    <x v="3"/>
    <x v="3"/>
  </r>
  <r>
    <n v="756"/>
    <s v="Serrano, Gallagher and Griffith"/>
    <s v="Customizable bi-directional monitoring"/>
    <n v="1300"/>
    <n v="10037"/>
    <n v="7.7207692307692311"/>
    <x v="1"/>
    <n v="148"/>
    <s v="US"/>
    <s v="USD"/>
    <n v="1421733600"/>
    <x v="686"/>
    <n v="1422252000"/>
    <d v="2015-01-26T06:00:00"/>
    <b v="0"/>
    <b v="0"/>
    <s v="theater/plays"/>
    <m/>
    <x v="3"/>
    <x v="3"/>
  </r>
  <r>
    <n v="757"/>
    <s v="Callahan-Gilbert"/>
    <s v="Profit-focused motivating function"/>
    <n v="1400"/>
    <n v="5696"/>
    <n v="4.0685714285714285"/>
    <x v="1"/>
    <n v="114"/>
    <s v="US"/>
    <s v="USD"/>
    <n v="1305176400"/>
    <x v="687"/>
    <n v="1305522000"/>
    <d v="2011-05-16T05:00:00"/>
    <b v="0"/>
    <b v="0"/>
    <s v="film &amp; video/drama"/>
    <m/>
    <x v="4"/>
    <x v="6"/>
  </r>
  <r>
    <n v="758"/>
    <s v="Logan-Miranda"/>
    <s v="Proactive systemic firmware"/>
    <n v="29600"/>
    <n v="167005"/>
    <n v="5.6420608108108112"/>
    <x v="1"/>
    <n v="1518"/>
    <s v="CA"/>
    <s v="CAD"/>
    <n v="1414126800"/>
    <x v="688"/>
    <n v="1414904400"/>
    <d v="2014-11-02T05:00:00"/>
    <b v="0"/>
    <b v="0"/>
    <s v="music/rock"/>
    <m/>
    <x v="1"/>
    <x v="1"/>
  </r>
  <r>
    <n v="759"/>
    <s v="Rodriguez PLC"/>
    <s v="Grass-roots upward-trending installation"/>
    <n v="167500"/>
    <n v="114615"/>
    <n v="0.6842686567164179"/>
    <x v="0"/>
    <n v="1274"/>
    <s v="US"/>
    <s v="USD"/>
    <n v="1517810400"/>
    <x v="689"/>
    <n v="1520402400"/>
    <d v="2018-03-07T06:00:00"/>
    <b v="0"/>
    <b v="0"/>
    <s v="music/electric music"/>
    <m/>
    <x v="1"/>
    <x v="5"/>
  </r>
  <r>
    <n v="760"/>
    <s v="Smith-Kennedy"/>
    <s v="Virtual heuristic hub"/>
    <n v="48300"/>
    <n v="16592"/>
    <n v="0.34351966873706002"/>
    <x v="0"/>
    <n v="210"/>
    <s v="IT"/>
    <s v="EUR"/>
    <n v="1564635600"/>
    <x v="690"/>
    <n v="1567141200"/>
    <d v="2019-08-30T05:00:00"/>
    <b v="0"/>
    <b v="1"/>
    <s v="games/video games"/>
    <m/>
    <x v="6"/>
    <x v="11"/>
  </r>
  <r>
    <n v="761"/>
    <s v="Mitchell-Lee"/>
    <s v="Customizable leadingedge model"/>
    <n v="2200"/>
    <n v="14420"/>
    <n v="6.5545454545454547"/>
    <x v="1"/>
    <n v="166"/>
    <s v="US"/>
    <s v="USD"/>
    <n v="1500699600"/>
    <x v="691"/>
    <n v="1501131600"/>
    <d v="2017-07-27T05:00:00"/>
    <b v="0"/>
    <b v="0"/>
    <s v="music/rock"/>
    <m/>
    <x v="1"/>
    <x v="1"/>
  </r>
  <r>
    <n v="762"/>
    <s v="Davis Ltd"/>
    <s v="Upgradable uniform service-desk"/>
    <n v="3500"/>
    <n v="6204"/>
    <n v="1.7725714285714285"/>
    <x v="1"/>
    <n v="100"/>
    <s v="AU"/>
    <s v="AUD"/>
    <n v="1354082400"/>
    <x v="692"/>
    <n v="1355032800"/>
    <d v="2012-12-09T06:00:00"/>
    <b v="0"/>
    <b v="0"/>
    <s v="music/jazz"/>
    <m/>
    <x v="1"/>
    <x v="17"/>
  </r>
  <r>
    <n v="763"/>
    <s v="Rowland PLC"/>
    <s v="Inverse client-driven product"/>
    <n v="5600"/>
    <n v="6338"/>
    <n v="1.1317857142857144"/>
    <x v="1"/>
    <n v="235"/>
    <s v="US"/>
    <s v="USD"/>
    <n v="1336453200"/>
    <x v="693"/>
    <n v="1339477200"/>
    <d v="2012-06-12T05:00:00"/>
    <b v="0"/>
    <b v="1"/>
    <s v="theater/plays"/>
    <m/>
    <x v="3"/>
    <x v="3"/>
  </r>
  <r>
    <n v="764"/>
    <s v="Shaffer-Mason"/>
    <s v="Managed bandwidth-monitored system engine"/>
    <n v="1100"/>
    <n v="8010"/>
    <n v="7.2818181818181822"/>
    <x v="1"/>
    <n v="148"/>
    <s v="US"/>
    <s v="USD"/>
    <n v="1305262800"/>
    <x v="694"/>
    <n v="1305954000"/>
    <d v="2011-05-21T05:00:00"/>
    <b v="0"/>
    <b v="0"/>
    <s v="music/rock"/>
    <m/>
    <x v="1"/>
    <x v="1"/>
  </r>
  <r>
    <n v="765"/>
    <s v="Matthews LLC"/>
    <s v="Advanced transitional help-desk"/>
    <n v="3900"/>
    <n v="8125"/>
    <n v="2.0833333333333335"/>
    <x v="1"/>
    <n v="198"/>
    <s v="US"/>
    <s v="USD"/>
    <n v="1492232400"/>
    <x v="695"/>
    <n v="1494392400"/>
    <d v="2017-05-10T05:00:00"/>
    <b v="1"/>
    <b v="1"/>
    <s v="music/indie rock"/>
    <m/>
    <x v="1"/>
    <x v="7"/>
  </r>
  <r>
    <n v="766"/>
    <s v="Montgomery-Castro"/>
    <s v="De-engineered disintermediate encryption"/>
    <n v="43800"/>
    <n v="13653"/>
    <n v="0.31171232876712329"/>
    <x v="0"/>
    <n v="248"/>
    <s v="AU"/>
    <s v="AUD"/>
    <n v="1537333200"/>
    <x v="123"/>
    <n v="1537419600"/>
    <d v="2018-09-20T05:00:00"/>
    <b v="0"/>
    <b v="0"/>
    <s v="film &amp; video/science fiction"/>
    <m/>
    <x v="4"/>
    <x v="22"/>
  </r>
  <r>
    <n v="767"/>
    <s v="Hale, Pearson and Jenkins"/>
    <s v="Upgradable attitude-oriented project"/>
    <n v="97200"/>
    <n v="55372"/>
    <n v="0.56967078189300413"/>
    <x v="0"/>
    <n v="513"/>
    <s v="US"/>
    <s v="USD"/>
    <n v="1444107600"/>
    <x v="696"/>
    <n v="1447999200"/>
    <d v="2015-11-20T06:00:00"/>
    <b v="0"/>
    <b v="0"/>
    <s v="publishing/translations"/>
    <m/>
    <x v="5"/>
    <x v="18"/>
  </r>
  <r>
    <n v="768"/>
    <s v="Ramirez-Calderon"/>
    <s v="Fundamental zero tolerance alliance"/>
    <n v="4800"/>
    <n v="11088"/>
    <n v="2.31"/>
    <x v="1"/>
    <n v="150"/>
    <s v="US"/>
    <s v="USD"/>
    <n v="1386741600"/>
    <x v="626"/>
    <n v="1388037600"/>
    <d v="2013-12-26T06:00:00"/>
    <b v="0"/>
    <b v="0"/>
    <s v="theater/plays"/>
    <m/>
    <x v="3"/>
    <x v="3"/>
  </r>
  <r>
    <n v="769"/>
    <s v="Johnson-Morales"/>
    <s v="Devolved 24hour forecast"/>
    <n v="125600"/>
    <n v="109106"/>
    <n v="0.86867834394904464"/>
    <x v="0"/>
    <n v="3410"/>
    <s v="US"/>
    <s v="USD"/>
    <n v="1376542800"/>
    <x v="697"/>
    <n v="1378789200"/>
    <d v="2013-09-10T05:00:00"/>
    <b v="0"/>
    <b v="0"/>
    <s v="games/video games"/>
    <m/>
    <x v="6"/>
    <x v="11"/>
  </r>
  <r>
    <n v="770"/>
    <s v="Mathis-Rodriguez"/>
    <s v="User-centric attitude-oriented intranet"/>
    <n v="4300"/>
    <n v="11642"/>
    <n v="2.7074418604651163"/>
    <x v="1"/>
    <n v="216"/>
    <s v="IT"/>
    <s v="EUR"/>
    <n v="1397451600"/>
    <x v="698"/>
    <n v="1398056400"/>
    <d v="2014-04-21T05:00:00"/>
    <b v="0"/>
    <b v="1"/>
    <s v="theater/plays"/>
    <m/>
    <x v="3"/>
    <x v="3"/>
  </r>
  <r>
    <n v="771"/>
    <s v="Smith, Mack and Williams"/>
    <s v="Self-enabling 5thgeneration paradigm"/>
    <n v="5600"/>
    <n v="2769"/>
    <n v="0.49446428571428569"/>
    <x v="3"/>
    <n v="26"/>
    <s v="US"/>
    <s v="USD"/>
    <n v="1548482400"/>
    <x v="699"/>
    <n v="1550815200"/>
    <d v="2019-02-22T06:00:00"/>
    <b v="0"/>
    <b v="0"/>
    <s v="theater/plays"/>
    <m/>
    <x v="3"/>
    <x v="3"/>
  </r>
  <r>
    <n v="772"/>
    <s v="Johnson-Pace"/>
    <s v="Persistent 3rdgeneration moratorium"/>
    <n v="149600"/>
    <n v="169586"/>
    <n v="1.1335962566844919"/>
    <x v="1"/>
    <n v="5139"/>
    <s v="US"/>
    <s v="USD"/>
    <n v="1549692000"/>
    <x v="700"/>
    <n v="1550037600"/>
    <d v="2019-02-13T06:00:00"/>
    <b v="0"/>
    <b v="0"/>
    <s v="music/indie rock"/>
    <m/>
    <x v="1"/>
    <x v="7"/>
  </r>
  <r>
    <n v="773"/>
    <s v="Meza, Kirby and Patel"/>
    <s v="Cross-platform empowering project"/>
    <n v="53100"/>
    <n v="101185"/>
    <n v="1.9055555555555554"/>
    <x v="1"/>
    <n v="2353"/>
    <s v="US"/>
    <s v="USD"/>
    <n v="1492059600"/>
    <x v="701"/>
    <n v="1492923600"/>
    <d v="2017-04-23T05:00:00"/>
    <b v="0"/>
    <b v="0"/>
    <s v="theater/plays"/>
    <m/>
    <x v="3"/>
    <x v="3"/>
  </r>
  <r>
    <n v="774"/>
    <s v="Gonzalez-Snow"/>
    <s v="Polarized user-facing interface"/>
    <n v="5000"/>
    <n v="6775"/>
    <n v="1.355"/>
    <x v="1"/>
    <n v="78"/>
    <s v="IT"/>
    <s v="EUR"/>
    <n v="1463979600"/>
    <x v="702"/>
    <n v="1467522000"/>
    <d v="2016-07-03T05:00:00"/>
    <b v="0"/>
    <b v="0"/>
    <s v="technology/web"/>
    <m/>
    <x v="2"/>
    <x v="2"/>
  </r>
  <r>
    <n v="775"/>
    <s v="Murphy LLC"/>
    <s v="Customer-focused non-volatile framework"/>
    <n v="9400"/>
    <n v="968"/>
    <n v="0.10297872340425532"/>
    <x v="0"/>
    <n v="10"/>
    <s v="US"/>
    <s v="USD"/>
    <n v="1415253600"/>
    <x v="703"/>
    <n v="1416117600"/>
    <d v="2014-11-16T06:00:00"/>
    <b v="0"/>
    <b v="0"/>
    <s v="music/rock"/>
    <m/>
    <x v="1"/>
    <x v="1"/>
  </r>
  <r>
    <n v="776"/>
    <s v="Taylor-Rowe"/>
    <s v="Synchronized multimedia frame"/>
    <n v="110800"/>
    <n v="72623"/>
    <n v="0.65544223826714798"/>
    <x v="0"/>
    <n v="2201"/>
    <s v="US"/>
    <s v="USD"/>
    <n v="1562216400"/>
    <x v="704"/>
    <n v="1563771600"/>
    <d v="2019-07-22T05:00:00"/>
    <b v="0"/>
    <b v="0"/>
    <s v="theater/plays"/>
    <m/>
    <x v="3"/>
    <x v="3"/>
  </r>
  <r>
    <n v="777"/>
    <s v="Henderson Ltd"/>
    <s v="Open-architected stable algorithm"/>
    <n v="93800"/>
    <n v="45987"/>
    <n v="0.49026652452025588"/>
    <x v="0"/>
    <n v="676"/>
    <s v="US"/>
    <s v="USD"/>
    <n v="1316754000"/>
    <x v="431"/>
    <n v="1319259600"/>
    <d v="2011-10-22T05:00:00"/>
    <b v="0"/>
    <b v="0"/>
    <s v="theater/plays"/>
    <m/>
    <x v="3"/>
    <x v="3"/>
  </r>
  <r>
    <n v="778"/>
    <s v="Moss-Guzman"/>
    <s v="Cross-platform optimizing website"/>
    <n v="1300"/>
    <n v="10243"/>
    <n v="7.8792307692307695"/>
    <x v="1"/>
    <n v="174"/>
    <s v="CH"/>
    <s v="CHF"/>
    <n v="1313211600"/>
    <x v="705"/>
    <n v="1313643600"/>
    <d v="2011-08-18T05:00:00"/>
    <b v="0"/>
    <b v="0"/>
    <s v="film &amp; video/animation"/>
    <m/>
    <x v="4"/>
    <x v="10"/>
  </r>
  <r>
    <n v="779"/>
    <s v="Webb Group"/>
    <s v="Public-key actuating projection"/>
    <n v="108700"/>
    <n v="87293"/>
    <n v="0.80306347746090156"/>
    <x v="0"/>
    <n v="831"/>
    <s v="US"/>
    <s v="USD"/>
    <n v="1439528400"/>
    <x v="706"/>
    <n v="1440306000"/>
    <d v="2015-08-23T05:00:00"/>
    <b v="0"/>
    <b v="1"/>
    <s v="theater/plays"/>
    <m/>
    <x v="3"/>
    <x v="3"/>
  </r>
  <r>
    <n v="780"/>
    <s v="Brooks-Rodriguez"/>
    <s v="Implemented intangible instruction set"/>
    <n v="5100"/>
    <n v="5421"/>
    <n v="1.0629411764705883"/>
    <x v="1"/>
    <n v="164"/>
    <s v="US"/>
    <s v="USD"/>
    <n v="1469163600"/>
    <x v="707"/>
    <n v="1470805200"/>
    <d v="2016-08-10T05:00:00"/>
    <b v="0"/>
    <b v="1"/>
    <s v="film &amp; video/drama"/>
    <m/>
    <x v="4"/>
    <x v="6"/>
  </r>
  <r>
    <n v="781"/>
    <s v="Thomas Ltd"/>
    <s v="Cross-group interactive architecture"/>
    <n v="8700"/>
    <n v="4414"/>
    <n v="0.50735632183908042"/>
    <x v="3"/>
    <n v="56"/>
    <s v="CH"/>
    <s v="CHF"/>
    <n v="1288501200"/>
    <x v="708"/>
    <n v="1292911200"/>
    <d v="2010-12-21T06:00:00"/>
    <b v="0"/>
    <b v="0"/>
    <s v="theater/plays"/>
    <m/>
    <x v="3"/>
    <x v="3"/>
  </r>
  <r>
    <n v="782"/>
    <s v="Williams and Sons"/>
    <s v="Centralized asymmetric framework"/>
    <n v="5100"/>
    <n v="10981"/>
    <n v="2.153137254901961"/>
    <x v="1"/>
    <n v="161"/>
    <s v="US"/>
    <s v="USD"/>
    <n v="1298959200"/>
    <x v="709"/>
    <n v="1301374800"/>
    <d v="2011-03-29T05:00:00"/>
    <b v="0"/>
    <b v="1"/>
    <s v="film &amp; video/animation"/>
    <m/>
    <x v="4"/>
    <x v="10"/>
  </r>
  <r>
    <n v="783"/>
    <s v="Vega, Chan and Carney"/>
    <s v="Down-sized systematic utilization"/>
    <n v="7400"/>
    <n v="10451"/>
    <n v="1.4122972972972974"/>
    <x v="1"/>
    <n v="138"/>
    <s v="US"/>
    <s v="USD"/>
    <n v="1387260000"/>
    <x v="710"/>
    <n v="1387864800"/>
    <d v="2013-12-24T06:00:00"/>
    <b v="0"/>
    <b v="0"/>
    <s v="music/rock"/>
    <m/>
    <x v="1"/>
    <x v="1"/>
  </r>
  <r>
    <n v="784"/>
    <s v="Byrd Group"/>
    <s v="Profound fault-tolerant model"/>
    <n v="88900"/>
    <n v="102535"/>
    <n v="1.1533745781777278"/>
    <x v="1"/>
    <n v="3308"/>
    <s v="US"/>
    <s v="USD"/>
    <n v="1457244000"/>
    <x v="711"/>
    <n v="1458190800"/>
    <d v="2016-03-17T05:00:00"/>
    <b v="0"/>
    <b v="0"/>
    <s v="technology/web"/>
    <m/>
    <x v="2"/>
    <x v="2"/>
  </r>
  <r>
    <n v="785"/>
    <s v="Peterson, Fletcher and Sanchez"/>
    <s v="Multi-channeled bi-directional moratorium"/>
    <n v="6700"/>
    <n v="12939"/>
    <n v="1.9311940298507462"/>
    <x v="1"/>
    <n v="127"/>
    <s v="AU"/>
    <s v="AUD"/>
    <n v="1556341200"/>
    <x v="157"/>
    <n v="1559278800"/>
    <d v="2019-05-31T05:00:00"/>
    <b v="0"/>
    <b v="1"/>
    <s v="film &amp; video/animation"/>
    <m/>
    <x v="4"/>
    <x v="10"/>
  </r>
  <r>
    <n v="786"/>
    <s v="Smith-Brown"/>
    <s v="Object-based content-based ability"/>
    <n v="1500"/>
    <n v="10946"/>
    <n v="7.2973333333333334"/>
    <x v="1"/>
    <n v="207"/>
    <s v="IT"/>
    <s v="EUR"/>
    <n v="1522126800"/>
    <x v="630"/>
    <n v="1522731600"/>
    <d v="2018-04-03T05:00:00"/>
    <b v="0"/>
    <b v="1"/>
    <s v="music/jazz"/>
    <m/>
    <x v="1"/>
    <x v="17"/>
  </r>
  <r>
    <n v="787"/>
    <s v="Vance-Glover"/>
    <s v="Progressive coherent secured line"/>
    <n v="61200"/>
    <n v="60994"/>
    <n v="0.99663398692810456"/>
    <x v="0"/>
    <n v="859"/>
    <s v="CA"/>
    <s v="CAD"/>
    <n v="1305954000"/>
    <x v="712"/>
    <n v="1306731600"/>
    <d v="2011-05-30T05:00:00"/>
    <b v="0"/>
    <b v="0"/>
    <s v="music/rock"/>
    <m/>
    <x v="1"/>
    <x v="1"/>
  </r>
  <r>
    <n v="788"/>
    <s v="Joyce PLC"/>
    <s v="Synchronized directional capability"/>
    <n v="3600"/>
    <n v="3174"/>
    <n v="0.88166666666666671"/>
    <x v="2"/>
    <n v="31"/>
    <s v="US"/>
    <s v="USD"/>
    <n v="1350709200"/>
    <x v="93"/>
    <n v="1352527200"/>
    <d v="2012-11-10T06:00:00"/>
    <b v="0"/>
    <b v="0"/>
    <s v="film &amp; video/animation"/>
    <m/>
    <x v="4"/>
    <x v="10"/>
  </r>
  <r>
    <n v="789"/>
    <s v="Kennedy-Miller"/>
    <s v="Cross-platform composite migration"/>
    <n v="9000"/>
    <n v="3351"/>
    <n v="0.37233333333333335"/>
    <x v="0"/>
    <n v="45"/>
    <s v="US"/>
    <s v="USD"/>
    <n v="1401166800"/>
    <x v="713"/>
    <n v="1404363600"/>
    <d v="2014-07-03T05:00:00"/>
    <b v="0"/>
    <b v="0"/>
    <s v="theater/plays"/>
    <m/>
    <x v="3"/>
    <x v="3"/>
  </r>
  <r>
    <n v="790"/>
    <s v="White-Obrien"/>
    <s v="Operative local pricing structure"/>
    <n v="185900"/>
    <n v="56774"/>
    <n v="0.30540075309306081"/>
    <x v="3"/>
    <n v="1113"/>
    <s v="US"/>
    <s v="USD"/>
    <n v="1266127200"/>
    <x v="714"/>
    <n v="1266645600"/>
    <d v="2010-02-20T06:00:00"/>
    <b v="0"/>
    <b v="0"/>
    <s v="theater/plays"/>
    <m/>
    <x v="3"/>
    <x v="3"/>
  </r>
  <r>
    <n v="791"/>
    <s v="Stafford, Hess and Raymond"/>
    <s v="Optional web-enabled extranet"/>
    <n v="2100"/>
    <n v="540"/>
    <n v="0.25714285714285712"/>
    <x v="0"/>
    <n v="6"/>
    <s v="US"/>
    <s v="USD"/>
    <n v="1481436000"/>
    <x v="715"/>
    <n v="1482818400"/>
    <d v="2016-12-27T06:00:00"/>
    <b v="0"/>
    <b v="0"/>
    <s v="food/food trucks"/>
    <m/>
    <x v="0"/>
    <x v="0"/>
  </r>
  <r>
    <n v="792"/>
    <s v="Jordan, Schneider and Hall"/>
    <s v="Reduced 6thgeneration intranet"/>
    <n v="2000"/>
    <n v="680"/>
    <n v="0.34"/>
    <x v="0"/>
    <n v="7"/>
    <s v="US"/>
    <s v="USD"/>
    <n v="1372222800"/>
    <x v="716"/>
    <n v="1374642000"/>
    <d v="2013-07-24T05:00:00"/>
    <b v="0"/>
    <b v="1"/>
    <s v="theater/plays"/>
    <m/>
    <x v="3"/>
    <x v="3"/>
  </r>
  <r>
    <n v="793"/>
    <s v="Rodriguez, Cox and Rodriguez"/>
    <s v="Networked disintermediate leverage"/>
    <n v="1100"/>
    <n v="13045"/>
    <n v="11.859090909090909"/>
    <x v="1"/>
    <n v="181"/>
    <s v="CH"/>
    <s v="CHF"/>
    <n v="1372136400"/>
    <x v="448"/>
    <n v="1372482000"/>
    <d v="2013-06-29T05:00:00"/>
    <b v="0"/>
    <b v="0"/>
    <s v="publishing/nonfiction"/>
    <m/>
    <x v="5"/>
    <x v="9"/>
  </r>
  <r>
    <n v="794"/>
    <s v="Welch Inc"/>
    <s v="Optional optimal website"/>
    <n v="6600"/>
    <n v="8276"/>
    <n v="1.2539393939393939"/>
    <x v="1"/>
    <n v="110"/>
    <s v="US"/>
    <s v="USD"/>
    <n v="1513922400"/>
    <x v="717"/>
    <n v="1514959200"/>
    <d v="2018-01-03T06:00:00"/>
    <b v="0"/>
    <b v="0"/>
    <s v="music/rock"/>
    <m/>
    <x v="1"/>
    <x v="1"/>
  </r>
  <r>
    <n v="795"/>
    <s v="Vasquez Inc"/>
    <s v="Stand-alone asynchronous functionalities"/>
    <n v="7100"/>
    <n v="1022"/>
    <n v="0.14394366197183098"/>
    <x v="0"/>
    <n v="31"/>
    <s v="US"/>
    <s v="USD"/>
    <n v="1477976400"/>
    <x v="718"/>
    <n v="1478235600"/>
    <d v="2016-11-04T05:00:00"/>
    <b v="0"/>
    <b v="0"/>
    <s v="film &amp; video/drama"/>
    <m/>
    <x v="4"/>
    <x v="6"/>
  </r>
  <r>
    <n v="796"/>
    <s v="Freeman-Ferguson"/>
    <s v="Profound full-range open system"/>
    <n v="7800"/>
    <n v="4275"/>
    <n v="0.54807692307692313"/>
    <x v="0"/>
    <n v="78"/>
    <s v="US"/>
    <s v="USD"/>
    <n v="1407474000"/>
    <x v="719"/>
    <n v="1408078800"/>
    <d v="2014-08-15T05:00:00"/>
    <b v="0"/>
    <b v="1"/>
    <s v="games/mobile games"/>
    <m/>
    <x v="6"/>
    <x v="20"/>
  </r>
  <r>
    <n v="797"/>
    <s v="Houston, Moore and Rogers"/>
    <s v="Optional tangible utilization"/>
    <n v="7600"/>
    <n v="8332"/>
    <n v="1.0963157894736841"/>
    <x v="1"/>
    <n v="185"/>
    <s v="US"/>
    <s v="USD"/>
    <n v="1546149600"/>
    <x v="720"/>
    <n v="1548136800"/>
    <d v="2019-01-22T06:00:00"/>
    <b v="0"/>
    <b v="0"/>
    <s v="technology/web"/>
    <m/>
    <x v="2"/>
    <x v="2"/>
  </r>
  <r>
    <n v="798"/>
    <s v="Small-Fuentes"/>
    <s v="Seamless maximized product"/>
    <n v="3400"/>
    <n v="6408"/>
    <n v="1.8847058823529412"/>
    <x v="1"/>
    <n v="121"/>
    <s v="US"/>
    <s v="USD"/>
    <n v="1338440400"/>
    <x v="721"/>
    <n v="1340859600"/>
    <d v="2012-06-28T05:00:00"/>
    <b v="0"/>
    <b v="1"/>
    <s v="theater/plays"/>
    <m/>
    <x v="3"/>
    <x v="3"/>
  </r>
  <r>
    <n v="799"/>
    <s v="Reid-Day"/>
    <s v="Devolved tertiary time-frame"/>
    <n v="84500"/>
    <n v="73522"/>
    <n v="0.87008284023668636"/>
    <x v="0"/>
    <n v="1225"/>
    <s v="GB"/>
    <s v="GBP"/>
    <n v="1454133600"/>
    <x v="722"/>
    <n v="1454479200"/>
    <d v="2016-02-03T06:00:00"/>
    <b v="0"/>
    <b v="0"/>
    <s v="theater/plays"/>
    <m/>
    <x v="3"/>
    <x v="3"/>
  </r>
  <r>
    <n v="800"/>
    <s v="Wallace LLC"/>
    <s v="Centralized regional function"/>
    <n v="100"/>
    <n v="1"/>
    <n v="0.01"/>
    <x v="0"/>
    <n v="1"/>
    <s v="CH"/>
    <s v="CHF"/>
    <n v="1434085200"/>
    <x v="139"/>
    <n v="1434430800"/>
    <d v="2015-06-16T05:00:00"/>
    <b v="0"/>
    <b v="0"/>
    <s v="music/rock"/>
    <m/>
    <x v="1"/>
    <x v="1"/>
  </r>
  <r>
    <n v="801"/>
    <s v="Olson-Bishop"/>
    <s v="User-friendly high-level initiative"/>
    <n v="2300"/>
    <n v="4667"/>
    <n v="2.0291304347826089"/>
    <x v="1"/>
    <n v="106"/>
    <s v="US"/>
    <s v="USD"/>
    <n v="1577772000"/>
    <x v="723"/>
    <n v="1579672800"/>
    <d v="2020-01-22T06:00:00"/>
    <b v="0"/>
    <b v="1"/>
    <s v="photography/photography books"/>
    <m/>
    <x v="7"/>
    <x v="14"/>
  </r>
  <r>
    <n v="802"/>
    <s v="Rodriguez, Anderson and Porter"/>
    <s v="Reverse-engineered zero-defect infrastructure"/>
    <n v="6200"/>
    <n v="12216"/>
    <n v="1.9703225806451612"/>
    <x v="1"/>
    <n v="142"/>
    <s v="US"/>
    <s v="USD"/>
    <n v="1562216400"/>
    <x v="704"/>
    <n v="1562389200"/>
    <d v="2019-07-06T05:00:00"/>
    <b v="0"/>
    <b v="0"/>
    <s v="photography/photography books"/>
    <m/>
    <x v="7"/>
    <x v="14"/>
  </r>
  <r>
    <n v="803"/>
    <s v="Perez, Brown and Meyers"/>
    <s v="Stand-alone background customer loyalty"/>
    <n v="6100"/>
    <n v="6527"/>
    <n v="1.07"/>
    <x v="1"/>
    <n v="233"/>
    <s v="US"/>
    <s v="USD"/>
    <n v="1548568800"/>
    <x v="724"/>
    <n v="1551506400"/>
    <d v="2019-03-02T06:00:00"/>
    <b v="0"/>
    <b v="0"/>
    <s v="theater/plays"/>
    <m/>
    <x v="3"/>
    <x v="3"/>
  </r>
  <r>
    <n v="804"/>
    <s v="English-Mccullough"/>
    <s v="Business-focused discrete software"/>
    <n v="2600"/>
    <n v="6987"/>
    <n v="2.6873076923076922"/>
    <x v="1"/>
    <n v="218"/>
    <s v="US"/>
    <s v="USD"/>
    <n v="1514872800"/>
    <x v="725"/>
    <n v="1516600800"/>
    <d v="2018-01-22T06:00:00"/>
    <b v="0"/>
    <b v="0"/>
    <s v="music/rock"/>
    <m/>
    <x v="1"/>
    <x v="1"/>
  </r>
  <r>
    <n v="805"/>
    <s v="Smith-Nguyen"/>
    <s v="Advanced intermediate Graphic Interface"/>
    <n v="9700"/>
    <n v="4932"/>
    <n v="0.50845360824742269"/>
    <x v="0"/>
    <n v="67"/>
    <s v="AU"/>
    <s v="AUD"/>
    <n v="1416031200"/>
    <x v="660"/>
    <n v="1420437600"/>
    <d v="2015-01-05T06:00:00"/>
    <b v="0"/>
    <b v="0"/>
    <s v="film &amp; video/documentary"/>
    <m/>
    <x v="4"/>
    <x v="4"/>
  </r>
  <r>
    <n v="806"/>
    <s v="Harmon-Madden"/>
    <s v="Adaptive holistic hub"/>
    <n v="700"/>
    <n v="8262"/>
    <n v="11.802857142857142"/>
    <x v="1"/>
    <n v="76"/>
    <s v="US"/>
    <s v="USD"/>
    <n v="1330927200"/>
    <x v="726"/>
    <n v="1332997200"/>
    <d v="2012-03-29T05:00:00"/>
    <b v="0"/>
    <b v="1"/>
    <s v="film &amp; video/drama"/>
    <m/>
    <x v="4"/>
    <x v="6"/>
  </r>
  <r>
    <n v="807"/>
    <s v="Walker-Taylor"/>
    <s v="Automated uniform concept"/>
    <n v="700"/>
    <n v="1848"/>
    <n v="2.64"/>
    <x v="1"/>
    <n v="43"/>
    <s v="US"/>
    <s v="USD"/>
    <n v="1571115600"/>
    <x v="727"/>
    <n v="1574920800"/>
    <d v="2019-11-28T06:00:00"/>
    <b v="0"/>
    <b v="1"/>
    <s v="theater/plays"/>
    <m/>
    <x v="3"/>
    <x v="3"/>
  </r>
  <r>
    <n v="808"/>
    <s v="Harris, Medina and Mitchell"/>
    <s v="Enhanced regional flexibility"/>
    <n v="5200"/>
    <n v="1583"/>
    <n v="0.30442307692307691"/>
    <x v="0"/>
    <n v="19"/>
    <s v="US"/>
    <s v="USD"/>
    <n v="1463461200"/>
    <x v="728"/>
    <n v="1464930000"/>
    <d v="2016-06-03T05:00:00"/>
    <b v="0"/>
    <b v="0"/>
    <s v="food/food trucks"/>
    <m/>
    <x v="0"/>
    <x v="0"/>
  </r>
  <r>
    <n v="809"/>
    <s v="Williams and Sons"/>
    <s v="Public-key bottom-line algorithm"/>
    <n v="140800"/>
    <n v="88536"/>
    <n v="0.62880681818181816"/>
    <x v="0"/>
    <n v="2108"/>
    <s v="CH"/>
    <s v="CHF"/>
    <n v="1344920400"/>
    <x v="729"/>
    <n v="1345006800"/>
    <d v="2012-08-15T05:00:00"/>
    <b v="0"/>
    <b v="0"/>
    <s v="film &amp; video/documentary"/>
    <m/>
    <x v="4"/>
    <x v="4"/>
  </r>
  <r>
    <n v="810"/>
    <s v="Ball-Fisher"/>
    <s v="Multi-layered intangible instruction set"/>
    <n v="6400"/>
    <n v="12360"/>
    <n v="1.9312499999999999"/>
    <x v="1"/>
    <n v="221"/>
    <s v="US"/>
    <s v="USD"/>
    <n v="1511848800"/>
    <x v="730"/>
    <n v="1512712800"/>
    <d v="2017-12-08T06:00:00"/>
    <b v="0"/>
    <b v="1"/>
    <s v="theater/plays"/>
    <m/>
    <x v="3"/>
    <x v="3"/>
  </r>
  <r>
    <n v="811"/>
    <s v="Page, Holt and Mack"/>
    <s v="Fundamental methodical emulation"/>
    <n v="92500"/>
    <n v="71320"/>
    <n v="0.77102702702702708"/>
    <x v="0"/>
    <n v="679"/>
    <s v="US"/>
    <s v="USD"/>
    <n v="1452319200"/>
    <x v="731"/>
    <n v="1452492000"/>
    <d v="2016-01-11T06:00:00"/>
    <b v="0"/>
    <b v="1"/>
    <s v="games/video games"/>
    <m/>
    <x v="6"/>
    <x v="11"/>
  </r>
  <r>
    <n v="812"/>
    <s v="Landry Group"/>
    <s v="Expanded value-added hardware"/>
    <n v="59700"/>
    <n v="134640"/>
    <n v="2.2552763819095478"/>
    <x v="1"/>
    <n v="2805"/>
    <s v="CA"/>
    <s v="CAD"/>
    <n v="1523854800"/>
    <x v="78"/>
    <n v="1524286800"/>
    <d v="2018-04-21T05:00:00"/>
    <b v="0"/>
    <b v="0"/>
    <s v="publishing/nonfiction"/>
    <m/>
    <x v="5"/>
    <x v="9"/>
  </r>
  <r>
    <n v="813"/>
    <s v="Buckley Group"/>
    <s v="Diverse high-level attitude"/>
    <n v="3200"/>
    <n v="7661"/>
    <n v="2.3940625"/>
    <x v="1"/>
    <n v="68"/>
    <s v="US"/>
    <s v="USD"/>
    <n v="1346043600"/>
    <x v="732"/>
    <n v="1346907600"/>
    <d v="2012-09-06T05:00:00"/>
    <b v="0"/>
    <b v="0"/>
    <s v="games/video games"/>
    <m/>
    <x v="6"/>
    <x v="11"/>
  </r>
  <r>
    <n v="814"/>
    <s v="Vincent PLC"/>
    <s v="Visionary 24hour analyzer"/>
    <n v="3200"/>
    <n v="2950"/>
    <n v="0.921875"/>
    <x v="0"/>
    <n v="36"/>
    <s v="DK"/>
    <s v="DKK"/>
    <n v="1464325200"/>
    <x v="733"/>
    <n v="1464498000"/>
    <d v="2016-05-29T05:00:00"/>
    <b v="0"/>
    <b v="1"/>
    <s v="music/rock"/>
    <m/>
    <x v="1"/>
    <x v="1"/>
  </r>
  <r>
    <n v="815"/>
    <s v="Watson-Douglas"/>
    <s v="Centralized bandwidth-monitored leverage"/>
    <n v="9000"/>
    <n v="11721"/>
    <n v="1.3023333333333333"/>
    <x v="1"/>
    <n v="183"/>
    <s v="CA"/>
    <s v="CAD"/>
    <n v="1511935200"/>
    <x v="734"/>
    <n v="1514181600"/>
    <d v="2017-12-25T06:00:00"/>
    <b v="0"/>
    <b v="0"/>
    <s v="music/rock"/>
    <m/>
    <x v="1"/>
    <x v="1"/>
  </r>
  <r>
    <n v="816"/>
    <s v="Jones, Casey and Jones"/>
    <s v="Ergonomic mission-critical moratorium"/>
    <n v="2300"/>
    <n v="14150"/>
    <n v="6.1521739130434785"/>
    <x v="1"/>
    <n v="133"/>
    <s v="US"/>
    <s v="USD"/>
    <n v="1392012000"/>
    <x v="406"/>
    <n v="1392184800"/>
    <d v="2014-02-12T06:00:00"/>
    <b v="1"/>
    <b v="1"/>
    <s v="theater/plays"/>
    <m/>
    <x v="3"/>
    <x v="3"/>
  </r>
  <r>
    <n v="817"/>
    <s v="Alvarez-Bauer"/>
    <s v="Front-line intermediate moderator"/>
    <n v="51300"/>
    <n v="189192"/>
    <n v="3.687953216374269"/>
    <x v="1"/>
    <n v="2489"/>
    <s v="IT"/>
    <s v="EUR"/>
    <n v="1556946000"/>
    <x v="735"/>
    <n v="1559365200"/>
    <d v="2019-06-01T05:00:00"/>
    <b v="0"/>
    <b v="1"/>
    <s v="publishing/nonfiction"/>
    <m/>
    <x v="5"/>
    <x v="9"/>
  </r>
  <r>
    <n v="818"/>
    <s v="Martinez LLC"/>
    <s v="Automated local secured line"/>
    <n v="700"/>
    <n v="7664"/>
    <n v="10.948571428571428"/>
    <x v="1"/>
    <n v="69"/>
    <s v="US"/>
    <s v="USD"/>
    <n v="1548050400"/>
    <x v="736"/>
    <n v="1549173600"/>
    <d v="2019-02-03T06:00:00"/>
    <b v="0"/>
    <b v="1"/>
    <s v="theater/plays"/>
    <m/>
    <x v="3"/>
    <x v="3"/>
  </r>
  <r>
    <n v="819"/>
    <s v="Buck-Khan"/>
    <s v="Integrated bandwidth-monitored alliance"/>
    <n v="8900"/>
    <n v="4509"/>
    <n v="0.50662921348314605"/>
    <x v="0"/>
    <n v="47"/>
    <s v="US"/>
    <s v="USD"/>
    <n v="1353736800"/>
    <x v="737"/>
    <n v="1355032800"/>
    <d v="2012-12-09T06:00:00"/>
    <b v="1"/>
    <b v="0"/>
    <s v="games/video games"/>
    <m/>
    <x v="6"/>
    <x v="11"/>
  </r>
  <r>
    <n v="820"/>
    <s v="Valdez, Williams and Meyer"/>
    <s v="Cross-group heuristic forecast"/>
    <n v="1500"/>
    <n v="12009"/>
    <n v="8.0060000000000002"/>
    <x v="1"/>
    <n v="279"/>
    <s v="GB"/>
    <s v="GBP"/>
    <n v="1532840400"/>
    <x v="192"/>
    <n v="1533963600"/>
    <d v="2018-08-11T05:00:00"/>
    <b v="0"/>
    <b v="1"/>
    <s v="music/rock"/>
    <m/>
    <x v="1"/>
    <x v="1"/>
  </r>
  <r>
    <n v="821"/>
    <s v="Alvarez-Andrews"/>
    <s v="Extended impactful secured line"/>
    <n v="4900"/>
    <n v="14273"/>
    <n v="2.9128571428571428"/>
    <x v="1"/>
    <n v="210"/>
    <s v="US"/>
    <s v="USD"/>
    <n v="1488261600"/>
    <x v="738"/>
    <n v="1489381200"/>
    <d v="2017-03-13T05:00:00"/>
    <b v="0"/>
    <b v="0"/>
    <s v="film &amp; video/documentary"/>
    <m/>
    <x v="4"/>
    <x v="4"/>
  </r>
  <r>
    <n v="822"/>
    <s v="Stewart and Sons"/>
    <s v="Distributed optimizing protocol"/>
    <n v="54000"/>
    <n v="188982"/>
    <n v="3.4996666666666667"/>
    <x v="1"/>
    <n v="2100"/>
    <s v="US"/>
    <s v="USD"/>
    <n v="1393567200"/>
    <x v="739"/>
    <n v="1395032400"/>
    <d v="2014-03-17T05:00:00"/>
    <b v="0"/>
    <b v="0"/>
    <s v="music/rock"/>
    <m/>
    <x v="1"/>
    <x v="1"/>
  </r>
  <r>
    <n v="823"/>
    <s v="Dyer Inc"/>
    <s v="Secured well-modulated system engine"/>
    <n v="4100"/>
    <n v="14640"/>
    <n v="3.5707317073170732"/>
    <x v="1"/>
    <n v="252"/>
    <s v="US"/>
    <s v="USD"/>
    <n v="1410325200"/>
    <x v="613"/>
    <n v="1412485200"/>
    <d v="2014-10-05T05:00:00"/>
    <b v="1"/>
    <b v="1"/>
    <s v="music/rock"/>
    <m/>
    <x v="1"/>
    <x v="1"/>
  </r>
  <r>
    <n v="824"/>
    <s v="Anderson, Williams and Cox"/>
    <s v="Streamlined national benchmark"/>
    <n v="85000"/>
    <n v="107516"/>
    <n v="1.2648941176470587"/>
    <x v="1"/>
    <n v="1280"/>
    <s v="US"/>
    <s v="USD"/>
    <n v="1276923600"/>
    <x v="740"/>
    <n v="1279688400"/>
    <d v="2010-07-21T05:00:00"/>
    <b v="0"/>
    <b v="1"/>
    <s v="publishing/nonfiction"/>
    <m/>
    <x v="5"/>
    <x v="9"/>
  </r>
  <r>
    <n v="825"/>
    <s v="Solomon PLC"/>
    <s v="Open-architected 24/7 infrastructure"/>
    <n v="3600"/>
    <n v="13950"/>
    <n v="3.875"/>
    <x v="1"/>
    <n v="157"/>
    <s v="GB"/>
    <s v="GBP"/>
    <n v="1500958800"/>
    <x v="145"/>
    <n v="1501995600"/>
    <d v="2017-08-06T05:00:00"/>
    <b v="0"/>
    <b v="0"/>
    <s v="film &amp; video/shorts"/>
    <m/>
    <x v="4"/>
    <x v="12"/>
  </r>
  <r>
    <n v="826"/>
    <s v="Miller-Hubbard"/>
    <s v="Digitized 6thgeneration Local Area Network"/>
    <n v="2800"/>
    <n v="12797"/>
    <n v="4.5703571428571426"/>
    <x v="1"/>
    <n v="194"/>
    <s v="US"/>
    <s v="USD"/>
    <n v="1292220000"/>
    <x v="741"/>
    <n v="1294639200"/>
    <d v="2011-01-10T06:00:00"/>
    <b v="0"/>
    <b v="1"/>
    <s v="theater/plays"/>
    <m/>
    <x v="3"/>
    <x v="3"/>
  </r>
  <r>
    <n v="827"/>
    <s v="Miranda, Martinez and Lowery"/>
    <s v="Innovative actuating artificial intelligence"/>
    <n v="2300"/>
    <n v="6134"/>
    <n v="2.6669565217391304"/>
    <x v="1"/>
    <n v="82"/>
    <s v="AU"/>
    <s v="AUD"/>
    <n v="1304398800"/>
    <x v="742"/>
    <n v="1305435600"/>
    <d v="2011-05-15T05:00:00"/>
    <b v="0"/>
    <b v="1"/>
    <s v="film &amp; video/drama"/>
    <m/>
    <x v="4"/>
    <x v="6"/>
  </r>
  <r>
    <n v="828"/>
    <s v="Munoz, Cherry and Bell"/>
    <s v="Cross-platform reciprocal budgetary management"/>
    <n v="7100"/>
    <n v="4899"/>
    <n v="0.69"/>
    <x v="0"/>
    <n v="70"/>
    <s v="US"/>
    <s v="USD"/>
    <n v="1535432400"/>
    <x v="202"/>
    <n v="1537592400"/>
    <d v="2018-09-22T05:00:00"/>
    <b v="0"/>
    <b v="0"/>
    <s v="theater/plays"/>
    <m/>
    <x v="3"/>
    <x v="3"/>
  </r>
  <r>
    <n v="829"/>
    <s v="Baker-Higgins"/>
    <s v="Vision-oriented scalable portal"/>
    <n v="9600"/>
    <n v="4929"/>
    <n v="0.51343749999999999"/>
    <x v="0"/>
    <n v="154"/>
    <s v="US"/>
    <s v="USD"/>
    <n v="1433826000"/>
    <x v="743"/>
    <n v="1435122000"/>
    <d v="2015-06-24T05:00:00"/>
    <b v="0"/>
    <b v="0"/>
    <s v="theater/plays"/>
    <m/>
    <x v="3"/>
    <x v="3"/>
  </r>
  <r>
    <n v="830"/>
    <s v="Johnson, Turner and Carroll"/>
    <s v="Persevering zero administration knowledge user"/>
    <n v="121600"/>
    <n v="1424"/>
    <n v="1.1710526315789473E-2"/>
    <x v="0"/>
    <n v="22"/>
    <s v="US"/>
    <s v="USD"/>
    <n v="1514959200"/>
    <x v="744"/>
    <n v="1520056800"/>
    <d v="2018-03-03T06:00:00"/>
    <b v="0"/>
    <b v="0"/>
    <s v="theater/plays"/>
    <m/>
    <x v="3"/>
    <x v="3"/>
  </r>
  <r>
    <n v="831"/>
    <s v="Ward PLC"/>
    <s v="Front-line bottom-line Graphic Interface"/>
    <n v="97100"/>
    <n v="105817"/>
    <n v="1.089773429454171"/>
    <x v="1"/>
    <n v="4233"/>
    <s v="US"/>
    <s v="USD"/>
    <n v="1332738000"/>
    <x v="745"/>
    <n v="1335675600"/>
    <d v="2012-04-29T05:00:00"/>
    <b v="0"/>
    <b v="0"/>
    <s v="photography/photography books"/>
    <m/>
    <x v="7"/>
    <x v="14"/>
  </r>
  <r>
    <n v="832"/>
    <s v="Bradley, Beck and Mayo"/>
    <s v="Synergized fault-tolerant hierarchy"/>
    <n v="43200"/>
    <n v="136156"/>
    <n v="3.1517592592592591"/>
    <x v="1"/>
    <n v="1297"/>
    <s v="DK"/>
    <s v="DKK"/>
    <n v="1445490000"/>
    <x v="746"/>
    <n v="1448431200"/>
    <d v="2015-11-25T06:00:00"/>
    <b v="1"/>
    <b v="0"/>
    <s v="publishing/translations"/>
    <m/>
    <x v="5"/>
    <x v="18"/>
  </r>
  <r>
    <n v="833"/>
    <s v="Levine, Martin and Hernandez"/>
    <s v="Expanded asynchronous groupware"/>
    <n v="6800"/>
    <n v="10723"/>
    <n v="1.5769117647058823"/>
    <x v="1"/>
    <n v="165"/>
    <s v="DK"/>
    <s v="DKK"/>
    <n v="1297663200"/>
    <x v="747"/>
    <n v="1298613600"/>
    <d v="2011-02-25T06:00:00"/>
    <b v="0"/>
    <b v="0"/>
    <s v="publishing/translations"/>
    <m/>
    <x v="5"/>
    <x v="18"/>
  </r>
  <r>
    <n v="834"/>
    <s v="Gallegos, Wagner and Gaines"/>
    <s v="Expanded fault-tolerant emulation"/>
    <n v="7300"/>
    <n v="11228"/>
    <n v="1.5380821917808218"/>
    <x v="1"/>
    <n v="119"/>
    <s v="US"/>
    <s v="USD"/>
    <n v="1371963600"/>
    <x v="362"/>
    <n v="1372482000"/>
    <d v="2013-06-29T05:00:00"/>
    <b v="0"/>
    <b v="0"/>
    <s v="theater/plays"/>
    <m/>
    <x v="3"/>
    <x v="3"/>
  </r>
  <r>
    <n v="835"/>
    <s v="Hodges, Smith and Kelly"/>
    <s v="Future-proofed 24hour model"/>
    <n v="86200"/>
    <n v="77355"/>
    <n v="0.89738979118329465"/>
    <x v="0"/>
    <n v="1758"/>
    <s v="US"/>
    <s v="USD"/>
    <n v="1425103200"/>
    <x v="748"/>
    <n v="1425621600"/>
    <d v="2015-03-06T06:00:00"/>
    <b v="0"/>
    <b v="0"/>
    <s v="technology/web"/>
    <m/>
    <x v="2"/>
    <x v="2"/>
  </r>
  <r>
    <n v="836"/>
    <s v="Macias Inc"/>
    <s v="Optimized didactic intranet"/>
    <n v="8100"/>
    <n v="6086"/>
    <n v="0.75135802469135804"/>
    <x v="0"/>
    <n v="94"/>
    <s v="US"/>
    <s v="USD"/>
    <n v="1265349600"/>
    <x v="749"/>
    <n v="1266300000"/>
    <d v="2010-02-16T06:00:00"/>
    <b v="0"/>
    <b v="0"/>
    <s v="music/indie rock"/>
    <m/>
    <x v="1"/>
    <x v="7"/>
  </r>
  <r>
    <n v="837"/>
    <s v="Cook-Ortiz"/>
    <s v="Right-sized dedicated standardization"/>
    <n v="17700"/>
    <n v="150960"/>
    <n v="8.5288135593220336"/>
    <x v="1"/>
    <n v="1797"/>
    <s v="US"/>
    <s v="USD"/>
    <n v="1301202000"/>
    <x v="643"/>
    <n v="1305867600"/>
    <d v="2011-05-20T05:00:00"/>
    <b v="0"/>
    <b v="0"/>
    <s v="music/jazz"/>
    <m/>
    <x v="1"/>
    <x v="17"/>
  </r>
  <r>
    <n v="838"/>
    <s v="Jordan-Fischer"/>
    <s v="Vision-oriented high-level extranet"/>
    <n v="6400"/>
    <n v="8890"/>
    <n v="1.3890625000000001"/>
    <x v="1"/>
    <n v="261"/>
    <s v="US"/>
    <s v="USD"/>
    <n v="1538024400"/>
    <x v="750"/>
    <n v="1538802000"/>
    <d v="2018-10-06T05:00:00"/>
    <b v="0"/>
    <b v="0"/>
    <s v="theater/plays"/>
    <m/>
    <x v="3"/>
    <x v="3"/>
  </r>
  <r>
    <n v="839"/>
    <s v="Pierce-Ramirez"/>
    <s v="Organized scalable initiative"/>
    <n v="7700"/>
    <n v="14644"/>
    <n v="1.9018181818181819"/>
    <x v="1"/>
    <n v="157"/>
    <s v="US"/>
    <s v="USD"/>
    <n v="1395032400"/>
    <x v="751"/>
    <n v="1398920400"/>
    <d v="2014-05-01T05:00:00"/>
    <b v="0"/>
    <b v="1"/>
    <s v="film &amp; video/documentary"/>
    <m/>
    <x v="4"/>
    <x v="4"/>
  </r>
  <r>
    <n v="840"/>
    <s v="Howell and Sons"/>
    <s v="Enhanced regional moderator"/>
    <n v="116300"/>
    <n v="116583"/>
    <n v="1.0024333619948409"/>
    <x v="1"/>
    <n v="3533"/>
    <s v="US"/>
    <s v="USD"/>
    <n v="1405486800"/>
    <x v="752"/>
    <n v="1405659600"/>
    <d v="2014-07-18T05:00:00"/>
    <b v="0"/>
    <b v="1"/>
    <s v="theater/plays"/>
    <m/>
    <x v="3"/>
    <x v="3"/>
  </r>
  <r>
    <n v="841"/>
    <s v="Garcia, Dunn and Richardson"/>
    <s v="Automated even-keeled emulation"/>
    <n v="9100"/>
    <n v="12991"/>
    <n v="1.4275824175824177"/>
    <x v="1"/>
    <n v="155"/>
    <s v="US"/>
    <s v="USD"/>
    <n v="1455861600"/>
    <x v="753"/>
    <n v="1457244000"/>
    <d v="2016-03-06T06:00:00"/>
    <b v="0"/>
    <b v="0"/>
    <s v="technology/web"/>
    <m/>
    <x v="2"/>
    <x v="2"/>
  </r>
  <r>
    <n v="842"/>
    <s v="Lawson and Sons"/>
    <s v="Reverse-engineered multi-tasking product"/>
    <n v="1500"/>
    <n v="8447"/>
    <n v="5.6313333333333331"/>
    <x v="1"/>
    <n v="132"/>
    <s v="IT"/>
    <s v="EUR"/>
    <n v="1529038800"/>
    <x v="754"/>
    <n v="1529298000"/>
    <d v="2018-06-18T05:00:00"/>
    <b v="0"/>
    <b v="0"/>
    <s v="technology/wearables"/>
    <m/>
    <x v="2"/>
    <x v="8"/>
  </r>
  <r>
    <n v="843"/>
    <s v="Porter-Hicks"/>
    <s v="De-engineered next generation parallelism"/>
    <n v="8800"/>
    <n v="2703"/>
    <n v="0.30715909090909088"/>
    <x v="0"/>
    <n v="33"/>
    <s v="US"/>
    <s v="USD"/>
    <n v="1535259600"/>
    <x v="755"/>
    <n v="1535778000"/>
    <d v="2018-09-01T05:00:00"/>
    <b v="0"/>
    <b v="0"/>
    <s v="photography/photography books"/>
    <m/>
    <x v="7"/>
    <x v="14"/>
  </r>
  <r>
    <n v="844"/>
    <s v="Rodriguez-Hansen"/>
    <s v="Intuitive cohesive groupware"/>
    <n v="8800"/>
    <n v="8747"/>
    <n v="0.99397727272727276"/>
    <x v="3"/>
    <n v="94"/>
    <s v="US"/>
    <s v="USD"/>
    <n v="1327212000"/>
    <x v="756"/>
    <n v="1327471200"/>
    <d v="2012-01-25T06:00:00"/>
    <b v="0"/>
    <b v="0"/>
    <s v="film &amp; video/documentary"/>
    <m/>
    <x v="4"/>
    <x v="4"/>
  </r>
  <r>
    <n v="845"/>
    <s v="Williams LLC"/>
    <s v="Up-sized high-level access"/>
    <n v="69900"/>
    <n v="138087"/>
    <n v="1.9754935622317598"/>
    <x v="1"/>
    <n v="1354"/>
    <s v="GB"/>
    <s v="GBP"/>
    <n v="1526360400"/>
    <x v="757"/>
    <n v="1529557200"/>
    <d v="2018-06-21T05:00:00"/>
    <b v="0"/>
    <b v="0"/>
    <s v="technology/web"/>
    <m/>
    <x v="2"/>
    <x v="2"/>
  </r>
  <r>
    <n v="846"/>
    <s v="Cooper, Stanley and Bryant"/>
    <s v="Phased empowering success"/>
    <n v="1000"/>
    <n v="5085"/>
    <n v="5.085"/>
    <x v="1"/>
    <n v="48"/>
    <s v="US"/>
    <s v="USD"/>
    <n v="1532149200"/>
    <x v="758"/>
    <n v="1535259600"/>
    <d v="2018-08-26T05:00:00"/>
    <b v="1"/>
    <b v="1"/>
    <s v="technology/web"/>
    <m/>
    <x v="2"/>
    <x v="2"/>
  </r>
  <r>
    <n v="847"/>
    <s v="Miller, Glenn and Adams"/>
    <s v="Distributed actuating project"/>
    <n v="4700"/>
    <n v="11174"/>
    <n v="2.3774468085106384"/>
    <x v="1"/>
    <n v="110"/>
    <s v="US"/>
    <s v="USD"/>
    <n v="1515304800"/>
    <x v="759"/>
    <n v="1515564000"/>
    <d v="2018-01-10T06:00:00"/>
    <b v="0"/>
    <b v="0"/>
    <s v="food/food trucks"/>
    <m/>
    <x v="0"/>
    <x v="0"/>
  </r>
  <r>
    <n v="848"/>
    <s v="Cole, Salazar and Moreno"/>
    <s v="Robust motivating orchestration"/>
    <n v="3200"/>
    <n v="10831"/>
    <n v="3.3846875000000001"/>
    <x v="1"/>
    <n v="172"/>
    <s v="US"/>
    <s v="USD"/>
    <n v="1276318800"/>
    <x v="760"/>
    <n v="1277096400"/>
    <d v="2010-06-21T05:00:00"/>
    <b v="0"/>
    <b v="0"/>
    <s v="film &amp; video/drama"/>
    <m/>
    <x v="4"/>
    <x v="6"/>
  </r>
  <r>
    <n v="849"/>
    <s v="Jones-Ryan"/>
    <s v="Vision-oriented uniform instruction set"/>
    <n v="6700"/>
    <n v="8917"/>
    <n v="1.3308955223880596"/>
    <x v="1"/>
    <n v="307"/>
    <s v="US"/>
    <s v="USD"/>
    <n v="1328767200"/>
    <x v="761"/>
    <n v="1329026400"/>
    <d v="2012-02-12T06:00:00"/>
    <b v="0"/>
    <b v="1"/>
    <s v="music/indie rock"/>
    <m/>
    <x v="1"/>
    <x v="7"/>
  </r>
  <r>
    <n v="850"/>
    <s v="Hood, Perez and Meadows"/>
    <s v="Cross-group upward-trending hierarchy"/>
    <n v="100"/>
    <n v="1"/>
    <n v="0.01"/>
    <x v="0"/>
    <n v="1"/>
    <s v="US"/>
    <s v="USD"/>
    <n v="1321682400"/>
    <x v="762"/>
    <n v="1322978400"/>
    <d v="2011-12-04T06:00:00"/>
    <b v="1"/>
    <b v="0"/>
    <s v="music/rock"/>
    <m/>
    <x v="1"/>
    <x v="1"/>
  </r>
  <r>
    <n v="851"/>
    <s v="Bright and Sons"/>
    <s v="Object-based needs-based info-mediaries"/>
    <n v="6000"/>
    <n v="12468"/>
    <n v="2.0779999999999998"/>
    <x v="1"/>
    <n v="160"/>
    <s v="US"/>
    <s v="USD"/>
    <n v="1335934800"/>
    <x v="444"/>
    <n v="1338786000"/>
    <d v="2012-06-04T05:00:00"/>
    <b v="0"/>
    <b v="0"/>
    <s v="music/electric music"/>
    <m/>
    <x v="1"/>
    <x v="5"/>
  </r>
  <r>
    <n v="852"/>
    <s v="Brady Ltd"/>
    <s v="Open-source reciprocal standardization"/>
    <n v="4900"/>
    <n v="2505"/>
    <n v="0.51122448979591839"/>
    <x v="0"/>
    <n v="31"/>
    <s v="US"/>
    <s v="USD"/>
    <n v="1310792400"/>
    <x v="763"/>
    <n v="1311656400"/>
    <d v="2011-07-26T05:00:00"/>
    <b v="0"/>
    <b v="1"/>
    <s v="games/video games"/>
    <m/>
    <x v="6"/>
    <x v="11"/>
  </r>
  <r>
    <n v="853"/>
    <s v="Collier LLC"/>
    <s v="Secured well-modulated projection"/>
    <n v="17100"/>
    <n v="111502"/>
    <n v="6.5205847953216374"/>
    <x v="1"/>
    <n v="1467"/>
    <s v="CA"/>
    <s v="CAD"/>
    <n v="1308546000"/>
    <x v="764"/>
    <n v="1308978000"/>
    <d v="2011-06-25T05:00:00"/>
    <b v="0"/>
    <b v="1"/>
    <s v="music/indie rock"/>
    <m/>
    <x v="1"/>
    <x v="7"/>
  </r>
  <r>
    <n v="854"/>
    <s v="Campbell, Thomas and Obrien"/>
    <s v="Multi-channeled secondary middleware"/>
    <n v="171000"/>
    <n v="194309"/>
    <n v="1.1363099415204678"/>
    <x v="1"/>
    <n v="2662"/>
    <s v="CA"/>
    <s v="CAD"/>
    <n v="1574056800"/>
    <x v="765"/>
    <n v="1576389600"/>
    <d v="2019-12-15T06:00:00"/>
    <b v="0"/>
    <b v="0"/>
    <s v="publishing/fiction"/>
    <m/>
    <x v="5"/>
    <x v="13"/>
  </r>
  <r>
    <n v="855"/>
    <s v="Moses-Terry"/>
    <s v="Horizontal clear-thinking framework"/>
    <n v="23400"/>
    <n v="23956"/>
    <n v="1.0237606837606839"/>
    <x v="1"/>
    <n v="452"/>
    <s v="AU"/>
    <s v="AUD"/>
    <n v="1308373200"/>
    <x v="766"/>
    <n v="1311051600"/>
    <d v="2011-07-19T05:00:00"/>
    <b v="0"/>
    <b v="0"/>
    <s v="theater/plays"/>
    <m/>
    <x v="3"/>
    <x v="3"/>
  </r>
  <r>
    <n v="856"/>
    <s v="Williams and Sons"/>
    <s v="Profound composite core"/>
    <n v="2400"/>
    <n v="8558"/>
    <n v="3.5658333333333334"/>
    <x v="1"/>
    <n v="158"/>
    <s v="US"/>
    <s v="USD"/>
    <n v="1335243600"/>
    <x v="767"/>
    <n v="1336712400"/>
    <d v="2012-05-11T05:00:00"/>
    <b v="0"/>
    <b v="0"/>
    <s v="food/food trucks"/>
    <m/>
    <x v="0"/>
    <x v="0"/>
  </r>
  <r>
    <n v="857"/>
    <s v="Miranda, Gray and Hale"/>
    <s v="Programmable disintermediate matrices"/>
    <n v="5300"/>
    <n v="7413"/>
    <n v="1.3986792452830188"/>
    <x v="1"/>
    <n v="225"/>
    <s v="CH"/>
    <s v="CHF"/>
    <n v="1328421600"/>
    <x v="768"/>
    <n v="1330408800"/>
    <d v="2012-02-28T06:00:00"/>
    <b v="1"/>
    <b v="0"/>
    <s v="film &amp; video/shorts"/>
    <m/>
    <x v="4"/>
    <x v="12"/>
  </r>
  <r>
    <n v="858"/>
    <s v="Ayala, Crawford and Taylor"/>
    <s v="Realigned 5thgeneration knowledge user"/>
    <n v="4000"/>
    <n v="2778"/>
    <n v="0.69450000000000001"/>
    <x v="0"/>
    <n v="35"/>
    <s v="US"/>
    <s v="USD"/>
    <n v="1524286800"/>
    <x v="769"/>
    <n v="1524891600"/>
    <d v="2018-04-28T05:00:00"/>
    <b v="1"/>
    <b v="0"/>
    <s v="food/food trucks"/>
    <m/>
    <x v="0"/>
    <x v="0"/>
  </r>
  <r>
    <n v="859"/>
    <s v="Martinez Ltd"/>
    <s v="Multi-layered upward-trending groupware"/>
    <n v="7300"/>
    <n v="2594"/>
    <n v="0.35534246575342465"/>
    <x v="0"/>
    <n v="63"/>
    <s v="US"/>
    <s v="USD"/>
    <n v="1362117600"/>
    <x v="770"/>
    <n v="1363669200"/>
    <d v="2013-03-19T05:00:00"/>
    <b v="0"/>
    <b v="1"/>
    <s v="theater/plays"/>
    <m/>
    <x v="3"/>
    <x v="3"/>
  </r>
  <r>
    <n v="860"/>
    <s v="Lee PLC"/>
    <s v="Re-contextualized leadingedge firmware"/>
    <n v="2000"/>
    <n v="5033"/>
    <n v="2.5165000000000002"/>
    <x v="1"/>
    <n v="65"/>
    <s v="US"/>
    <s v="USD"/>
    <n v="1550556000"/>
    <x v="771"/>
    <n v="1551420000"/>
    <d v="2019-03-01T06:00:00"/>
    <b v="0"/>
    <b v="1"/>
    <s v="technology/wearables"/>
    <m/>
    <x v="2"/>
    <x v="8"/>
  </r>
  <r>
    <n v="861"/>
    <s v="Young, Ramsey and Powell"/>
    <s v="Devolved disintermediate analyzer"/>
    <n v="8800"/>
    <n v="9317"/>
    <n v="1.0587500000000001"/>
    <x v="1"/>
    <n v="163"/>
    <s v="US"/>
    <s v="USD"/>
    <n v="1269147600"/>
    <x v="772"/>
    <n v="1269838800"/>
    <d v="2010-03-29T05:00:00"/>
    <b v="0"/>
    <b v="0"/>
    <s v="theater/plays"/>
    <m/>
    <x v="3"/>
    <x v="3"/>
  </r>
  <r>
    <n v="862"/>
    <s v="Lewis and Sons"/>
    <s v="Profound disintermediate open system"/>
    <n v="3500"/>
    <n v="6560"/>
    <n v="1.8742857142857143"/>
    <x v="1"/>
    <n v="85"/>
    <s v="US"/>
    <s v="USD"/>
    <n v="1312174800"/>
    <x v="773"/>
    <n v="1312520400"/>
    <d v="2011-08-05T05:00:00"/>
    <b v="0"/>
    <b v="0"/>
    <s v="theater/plays"/>
    <m/>
    <x v="3"/>
    <x v="3"/>
  </r>
  <r>
    <n v="863"/>
    <s v="Davis-Johnson"/>
    <s v="Automated reciprocal protocol"/>
    <n v="1400"/>
    <n v="5415"/>
    <n v="3.8678571428571429"/>
    <x v="1"/>
    <n v="217"/>
    <s v="US"/>
    <s v="USD"/>
    <n v="1434517200"/>
    <x v="774"/>
    <n v="1436504400"/>
    <d v="2015-07-10T05:00:00"/>
    <b v="0"/>
    <b v="1"/>
    <s v="film &amp; video/television"/>
    <m/>
    <x v="4"/>
    <x v="19"/>
  </r>
  <r>
    <n v="864"/>
    <s v="Stevenson-Thompson"/>
    <s v="Automated static workforce"/>
    <n v="4200"/>
    <n v="14577"/>
    <n v="3.4707142857142856"/>
    <x v="1"/>
    <n v="150"/>
    <s v="US"/>
    <s v="USD"/>
    <n v="1471582800"/>
    <x v="775"/>
    <n v="1472014800"/>
    <d v="2016-08-24T05:00:00"/>
    <b v="0"/>
    <b v="0"/>
    <s v="film &amp; video/shorts"/>
    <m/>
    <x v="4"/>
    <x v="12"/>
  </r>
  <r>
    <n v="865"/>
    <s v="Ellis, Smith and Armstrong"/>
    <s v="Horizontal attitude-oriented help-desk"/>
    <n v="81000"/>
    <n v="150515"/>
    <n v="1.8582098765432098"/>
    <x v="1"/>
    <n v="3272"/>
    <s v="US"/>
    <s v="USD"/>
    <n v="1410757200"/>
    <x v="776"/>
    <n v="1411534800"/>
    <d v="2014-09-24T05:00:00"/>
    <b v="0"/>
    <b v="0"/>
    <s v="theater/plays"/>
    <m/>
    <x v="3"/>
    <x v="3"/>
  </r>
  <r>
    <n v="866"/>
    <s v="Jackson-Brown"/>
    <s v="Versatile 5thgeneration matrices"/>
    <n v="182800"/>
    <n v="79045"/>
    <n v="0.43241247264770238"/>
    <x v="3"/>
    <n v="898"/>
    <s v="US"/>
    <s v="USD"/>
    <n v="1304830800"/>
    <x v="777"/>
    <n v="1304917200"/>
    <d v="2011-05-09T05:00:00"/>
    <b v="0"/>
    <b v="0"/>
    <s v="photography/photography books"/>
    <m/>
    <x v="7"/>
    <x v="14"/>
  </r>
  <r>
    <n v="867"/>
    <s v="Kane, Pruitt and Rivera"/>
    <s v="Cross-platform next generation service-desk"/>
    <n v="4800"/>
    <n v="7797"/>
    <n v="1.6243749999999999"/>
    <x v="1"/>
    <n v="300"/>
    <s v="US"/>
    <s v="USD"/>
    <n v="1539061200"/>
    <x v="778"/>
    <n v="1539579600"/>
    <d v="2018-10-15T05:00:00"/>
    <b v="0"/>
    <b v="0"/>
    <s v="food/food trucks"/>
    <m/>
    <x v="0"/>
    <x v="0"/>
  </r>
  <r>
    <n v="868"/>
    <s v="Wood, Buckley and Meza"/>
    <s v="Front-line web-enabled installation"/>
    <n v="7000"/>
    <n v="12939"/>
    <n v="1.8484285714285715"/>
    <x v="1"/>
    <n v="126"/>
    <s v="US"/>
    <s v="USD"/>
    <n v="1381554000"/>
    <x v="779"/>
    <n v="1382504400"/>
    <d v="2013-10-23T05:00:00"/>
    <b v="0"/>
    <b v="0"/>
    <s v="theater/plays"/>
    <m/>
    <x v="3"/>
    <x v="3"/>
  </r>
  <r>
    <n v="869"/>
    <s v="Brown-Williams"/>
    <s v="Multi-channeled responsive product"/>
    <n v="161900"/>
    <n v="38376"/>
    <n v="0.23703520691785052"/>
    <x v="0"/>
    <n v="526"/>
    <s v="US"/>
    <s v="USD"/>
    <n v="1277096400"/>
    <x v="780"/>
    <n v="1278306000"/>
    <d v="2010-07-05T05:00:00"/>
    <b v="0"/>
    <b v="0"/>
    <s v="film &amp; video/drama"/>
    <m/>
    <x v="4"/>
    <x v="6"/>
  </r>
  <r>
    <n v="870"/>
    <s v="Hansen-Austin"/>
    <s v="Adaptive demand-driven encryption"/>
    <n v="7700"/>
    <n v="6920"/>
    <n v="0.89870129870129867"/>
    <x v="0"/>
    <n v="121"/>
    <s v="US"/>
    <s v="USD"/>
    <n v="1440392400"/>
    <x v="335"/>
    <n v="1442552400"/>
    <d v="2015-09-18T05:00:00"/>
    <b v="0"/>
    <b v="0"/>
    <s v="theater/plays"/>
    <m/>
    <x v="3"/>
    <x v="3"/>
  </r>
  <r>
    <n v="871"/>
    <s v="Santana-George"/>
    <s v="Re-engineered client-driven knowledge user"/>
    <n v="71500"/>
    <n v="194912"/>
    <n v="2.7260419580419581"/>
    <x v="1"/>
    <n v="2320"/>
    <s v="US"/>
    <s v="USD"/>
    <n v="1509512400"/>
    <x v="535"/>
    <n v="1511071200"/>
    <d v="2017-11-19T06:00:00"/>
    <b v="0"/>
    <b v="1"/>
    <s v="theater/plays"/>
    <m/>
    <x v="3"/>
    <x v="3"/>
  </r>
  <r>
    <n v="872"/>
    <s v="Davis LLC"/>
    <s v="Compatible logistical paradigm"/>
    <n v="4700"/>
    <n v="7992"/>
    <n v="1.7004255319148935"/>
    <x v="1"/>
    <n v="81"/>
    <s v="AU"/>
    <s v="AUD"/>
    <n v="1535950800"/>
    <x v="270"/>
    <n v="1536382800"/>
    <d v="2018-09-08T05:00:00"/>
    <b v="0"/>
    <b v="0"/>
    <s v="film &amp; video/science fiction"/>
    <m/>
    <x v="4"/>
    <x v="22"/>
  </r>
  <r>
    <n v="873"/>
    <s v="Vazquez, Ochoa and Clark"/>
    <s v="Intuitive value-added installation"/>
    <n v="42100"/>
    <n v="79268"/>
    <n v="1.8828503562945369"/>
    <x v="1"/>
    <n v="1887"/>
    <s v="US"/>
    <s v="USD"/>
    <n v="1389160800"/>
    <x v="781"/>
    <n v="1389592800"/>
    <d v="2014-01-13T06:00:00"/>
    <b v="0"/>
    <b v="0"/>
    <s v="photography/photography books"/>
    <m/>
    <x v="7"/>
    <x v="14"/>
  </r>
  <r>
    <n v="874"/>
    <s v="Chung-Nguyen"/>
    <s v="Managed discrete parallelism"/>
    <n v="40200"/>
    <n v="139468"/>
    <n v="3.4693532338308457"/>
    <x v="1"/>
    <n v="4358"/>
    <s v="US"/>
    <s v="USD"/>
    <n v="1271998800"/>
    <x v="782"/>
    <n v="1275282000"/>
    <d v="2010-05-31T05:00:00"/>
    <b v="0"/>
    <b v="1"/>
    <s v="photography/photography books"/>
    <m/>
    <x v="7"/>
    <x v="14"/>
  </r>
  <r>
    <n v="875"/>
    <s v="Mueller-Harmon"/>
    <s v="Implemented tangible approach"/>
    <n v="7900"/>
    <n v="5465"/>
    <n v="0.6917721518987342"/>
    <x v="0"/>
    <n v="67"/>
    <s v="US"/>
    <s v="USD"/>
    <n v="1294898400"/>
    <x v="783"/>
    <n v="1294984800"/>
    <d v="2011-01-14T06:00:00"/>
    <b v="0"/>
    <b v="0"/>
    <s v="music/rock"/>
    <m/>
    <x v="1"/>
    <x v="1"/>
  </r>
  <r>
    <n v="876"/>
    <s v="Dixon, Perez and Banks"/>
    <s v="Re-engineered encompassing definition"/>
    <n v="8300"/>
    <n v="2111"/>
    <n v="0.25433734939759034"/>
    <x v="0"/>
    <n v="57"/>
    <s v="CA"/>
    <s v="CAD"/>
    <n v="1559970000"/>
    <x v="784"/>
    <n v="1562043600"/>
    <d v="2019-07-02T05:00:00"/>
    <b v="0"/>
    <b v="0"/>
    <s v="photography/photography books"/>
    <m/>
    <x v="7"/>
    <x v="14"/>
  </r>
  <r>
    <n v="877"/>
    <s v="Estrada Group"/>
    <s v="Multi-lateral uniform collaboration"/>
    <n v="163600"/>
    <n v="126628"/>
    <n v="0.77400977995110021"/>
    <x v="0"/>
    <n v="1229"/>
    <s v="US"/>
    <s v="USD"/>
    <n v="1469509200"/>
    <x v="785"/>
    <n v="1469595600"/>
    <d v="2016-07-27T05:00:00"/>
    <b v="0"/>
    <b v="0"/>
    <s v="food/food trucks"/>
    <m/>
    <x v="0"/>
    <x v="0"/>
  </r>
  <r>
    <n v="878"/>
    <s v="Lutz Group"/>
    <s v="Enterprise-wide foreground paradigm"/>
    <n v="2700"/>
    <n v="1012"/>
    <n v="0.37481481481481482"/>
    <x v="0"/>
    <n v="12"/>
    <s v="IT"/>
    <s v="EUR"/>
    <n v="1579068000"/>
    <x v="786"/>
    <n v="1581141600"/>
    <d v="2020-02-08T06:00:00"/>
    <b v="0"/>
    <b v="0"/>
    <s v="music/metal"/>
    <m/>
    <x v="1"/>
    <x v="16"/>
  </r>
  <r>
    <n v="879"/>
    <s v="Ortiz Inc"/>
    <s v="Stand-alone incremental parallelism"/>
    <n v="1000"/>
    <n v="5438"/>
    <n v="5.4379999999999997"/>
    <x v="1"/>
    <n v="53"/>
    <s v="US"/>
    <s v="USD"/>
    <n v="1487743200"/>
    <x v="787"/>
    <n v="1488520800"/>
    <d v="2017-03-03T06:00:00"/>
    <b v="0"/>
    <b v="0"/>
    <s v="publishing/nonfiction"/>
    <m/>
    <x v="5"/>
    <x v="9"/>
  </r>
  <r>
    <n v="880"/>
    <s v="Craig, Ellis and Miller"/>
    <s v="Persevering 5thgeneration throughput"/>
    <n v="84500"/>
    <n v="193101"/>
    <n v="2.2852189349112426"/>
    <x v="1"/>
    <n v="2414"/>
    <s v="US"/>
    <s v="USD"/>
    <n v="1563685200"/>
    <x v="788"/>
    <n v="1563858000"/>
    <d v="2019-07-23T05:00:00"/>
    <b v="0"/>
    <b v="0"/>
    <s v="music/electric music"/>
    <m/>
    <x v="1"/>
    <x v="5"/>
  </r>
  <r>
    <n v="881"/>
    <s v="Charles Inc"/>
    <s v="Implemented object-oriented synergy"/>
    <n v="81300"/>
    <n v="31665"/>
    <n v="0.38948339483394834"/>
    <x v="0"/>
    <n v="452"/>
    <s v="US"/>
    <s v="USD"/>
    <n v="1436418000"/>
    <x v="330"/>
    <n v="1438923600"/>
    <d v="2015-08-07T05:00:00"/>
    <b v="0"/>
    <b v="1"/>
    <s v="theater/plays"/>
    <m/>
    <x v="3"/>
    <x v="3"/>
  </r>
  <r>
    <n v="882"/>
    <s v="White-Rosario"/>
    <s v="Balanced demand-driven definition"/>
    <n v="800"/>
    <n v="2960"/>
    <n v="3.7"/>
    <x v="1"/>
    <n v="80"/>
    <s v="US"/>
    <s v="USD"/>
    <n v="1421820000"/>
    <x v="789"/>
    <n v="1422165600"/>
    <d v="2015-01-25T06:00:00"/>
    <b v="0"/>
    <b v="0"/>
    <s v="theater/plays"/>
    <m/>
    <x v="3"/>
    <x v="3"/>
  </r>
  <r>
    <n v="883"/>
    <s v="Simmons-Villarreal"/>
    <s v="Customer-focused mobile Graphic Interface"/>
    <n v="3400"/>
    <n v="8089"/>
    <n v="2.3791176470588233"/>
    <x v="1"/>
    <n v="193"/>
    <s v="US"/>
    <s v="USD"/>
    <n v="1274763600"/>
    <x v="790"/>
    <n v="1277874000"/>
    <d v="2010-06-30T05:00:00"/>
    <b v="0"/>
    <b v="0"/>
    <s v="film &amp; video/shorts"/>
    <m/>
    <x v="4"/>
    <x v="12"/>
  </r>
  <r>
    <n v="884"/>
    <s v="Strickland Group"/>
    <s v="Horizontal secondary interface"/>
    <n v="170800"/>
    <n v="109374"/>
    <n v="0.64036299765807958"/>
    <x v="0"/>
    <n v="1886"/>
    <s v="US"/>
    <s v="USD"/>
    <n v="1399179600"/>
    <x v="791"/>
    <n v="1399352400"/>
    <d v="2014-05-06T05:00:00"/>
    <b v="0"/>
    <b v="1"/>
    <s v="theater/plays"/>
    <m/>
    <x v="3"/>
    <x v="3"/>
  </r>
  <r>
    <n v="885"/>
    <s v="Lynch Ltd"/>
    <s v="Virtual analyzing collaboration"/>
    <n v="1800"/>
    <n v="2129"/>
    <n v="1.1827777777777777"/>
    <x v="1"/>
    <n v="52"/>
    <s v="US"/>
    <s v="USD"/>
    <n v="1275800400"/>
    <x v="792"/>
    <n v="1279083600"/>
    <d v="2010-07-14T05:00:00"/>
    <b v="0"/>
    <b v="0"/>
    <s v="theater/plays"/>
    <m/>
    <x v="3"/>
    <x v="3"/>
  </r>
  <r>
    <n v="886"/>
    <s v="Sanders LLC"/>
    <s v="Multi-tiered explicit focus group"/>
    <n v="150600"/>
    <n v="127745"/>
    <n v="0.84824037184594958"/>
    <x v="0"/>
    <n v="1825"/>
    <s v="US"/>
    <s v="USD"/>
    <n v="1282798800"/>
    <x v="793"/>
    <n v="1284354000"/>
    <d v="2010-09-13T05:00:00"/>
    <b v="0"/>
    <b v="0"/>
    <s v="music/indie rock"/>
    <m/>
    <x v="1"/>
    <x v="7"/>
  </r>
  <r>
    <n v="887"/>
    <s v="Cooper LLC"/>
    <s v="Multi-layered systematic knowledgebase"/>
    <n v="7800"/>
    <n v="2289"/>
    <n v="0.29346153846153844"/>
    <x v="0"/>
    <n v="31"/>
    <s v="US"/>
    <s v="USD"/>
    <n v="1437109200"/>
    <x v="794"/>
    <n v="1441170000"/>
    <d v="2015-09-02T05:00:00"/>
    <b v="0"/>
    <b v="1"/>
    <s v="theater/plays"/>
    <m/>
    <x v="3"/>
    <x v="3"/>
  </r>
  <r>
    <n v="888"/>
    <s v="Palmer Ltd"/>
    <s v="Reverse-engineered uniform knowledge user"/>
    <n v="5800"/>
    <n v="12174"/>
    <n v="2.0989655172413793"/>
    <x v="1"/>
    <n v="290"/>
    <s v="US"/>
    <s v="USD"/>
    <n v="1491886800"/>
    <x v="795"/>
    <n v="1493528400"/>
    <d v="2017-04-30T05:00:00"/>
    <b v="0"/>
    <b v="0"/>
    <s v="theater/plays"/>
    <m/>
    <x v="3"/>
    <x v="3"/>
  </r>
  <r>
    <n v="889"/>
    <s v="Santos Group"/>
    <s v="Secured dynamic capacity"/>
    <n v="5600"/>
    <n v="9508"/>
    <n v="1.697857142857143"/>
    <x v="1"/>
    <n v="122"/>
    <s v="US"/>
    <s v="USD"/>
    <n v="1394600400"/>
    <x v="796"/>
    <n v="1395205200"/>
    <d v="2014-03-19T05:00:00"/>
    <b v="0"/>
    <b v="1"/>
    <s v="music/electric music"/>
    <m/>
    <x v="1"/>
    <x v="5"/>
  </r>
  <r>
    <n v="890"/>
    <s v="Christian, Kim and Jimenez"/>
    <s v="Devolved foreground throughput"/>
    <n v="134400"/>
    <n v="155849"/>
    <n v="1.1595907738095239"/>
    <x v="1"/>
    <n v="1470"/>
    <s v="US"/>
    <s v="USD"/>
    <n v="1561352400"/>
    <x v="797"/>
    <n v="1561438800"/>
    <d v="2019-06-25T05:00:00"/>
    <b v="0"/>
    <b v="0"/>
    <s v="music/indie rock"/>
    <m/>
    <x v="1"/>
    <x v="7"/>
  </r>
  <r>
    <n v="891"/>
    <s v="Williams, Price and Hurley"/>
    <s v="Synchronized demand-driven infrastructure"/>
    <n v="3000"/>
    <n v="7758"/>
    <n v="2.5859999999999999"/>
    <x v="1"/>
    <n v="165"/>
    <s v="CA"/>
    <s v="CAD"/>
    <n v="1322892000"/>
    <x v="798"/>
    <n v="1326693600"/>
    <d v="2012-01-16T06:00:00"/>
    <b v="0"/>
    <b v="0"/>
    <s v="film &amp; video/documentary"/>
    <m/>
    <x v="4"/>
    <x v="4"/>
  </r>
  <r>
    <n v="892"/>
    <s v="Anderson, Parks and Estrada"/>
    <s v="Realigned discrete structure"/>
    <n v="6000"/>
    <n v="13835"/>
    <n v="2.3058333333333332"/>
    <x v="1"/>
    <n v="182"/>
    <s v="US"/>
    <s v="USD"/>
    <n v="1274418000"/>
    <x v="799"/>
    <n v="1277960400"/>
    <d v="2010-07-01T05:00:00"/>
    <b v="0"/>
    <b v="0"/>
    <s v="publishing/translations"/>
    <m/>
    <x v="5"/>
    <x v="18"/>
  </r>
  <r>
    <n v="893"/>
    <s v="Collins-Martinez"/>
    <s v="Progressive grid-enabled website"/>
    <n v="8400"/>
    <n v="10770"/>
    <n v="1.2821428571428573"/>
    <x v="1"/>
    <n v="199"/>
    <s v="IT"/>
    <s v="EUR"/>
    <n v="1434344400"/>
    <x v="800"/>
    <n v="1434690000"/>
    <d v="2015-06-19T05:00:00"/>
    <b v="0"/>
    <b v="1"/>
    <s v="film &amp; video/documentary"/>
    <m/>
    <x v="4"/>
    <x v="4"/>
  </r>
  <r>
    <n v="894"/>
    <s v="Barrett Inc"/>
    <s v="Organic cohesive neural-net"/>
    <n v="1700"/>
    <n v="3208"/>
    <n v="1.8870588235294117"/>
    <x v="1"/>
    <n v="56"/>
    <s v="GB"/>
    <s v="GBP"/>
    <n v="1373518800"/>
    <x v="801"/>
    <n v="1376110800"/>
    <d v="2013-08-10T05:00:00"/>
    <b v="0"/>
    <b v="1"/>
    <s v="film &amp; video/television"/>
    <m/>
    <x v="4"/>
    <x v="19"/>
  </r>
  <r>
    <n v="895"/>
    <s v="Adams-Rollins"/>
    <s v="Integrated demand-driven info-mediaries"/>
    <n v="159800"/>
    <n v="11108"/>
    <n v="6.9511889862327911E-2"/>
    <x v="0"/>
    <n v="107"/>
    <s v="US"/>
    <s v="USD"/>
    <n v="1517637600"/>
    <x v="802"/>
    <n v="1518415200"/>
    <d v="2018-02-12T06:00:00"/>
    <b v="0"/>
    <b v="0"/>
    <s v="theater/plays"/>
    <m/>
    <x v="3"/>
    <x v="3"/>
  </r>
  <r>
    <n v="896"/>
    <s v="Wright-Bryant"/>
    <s v="Reverse-engineered client-server extranet"/>
    <n v="19800"/>
    <n v="153338"/>
    <n v="7.7443434343434348"/>
    <x v="1"/>
    <n v="1460"/>
    <s v="AU"/>
    <s v="AUD"/>
    <n v="1310619600"/>
    <x v="803"/>
    <n v="1310878800"/>
    <d v="2011-07-17T05:00:00"/>
    <b v="0"/>
    <b v="1"/>
    <s v="food/food trucks"/>
    <m/>
    <x v="0"/>
    <x v="0"/>
  </r>
  <r>
    <n v="897"/>
    <s v="Berry-Cannon"/>
    <s v="Organized discrete encoding"/>
    <n v="8800"/>
    <n v="2437"/>
    <n v="0.27693181818181817"/>
    <x v="0"/>
    <n v="27"/>
    <s v="US"/>
    <s v="USD"/>
    <n v="1556427600"/>
    <x v="212"/>
    <n v="1556600400"/>
    <d v="2019-04-30T05:00:00"/>
    <b v="0"/>
    <b v="0"/>
    <s v="theater/plays"/>
    <m/>
    <x v="3"/>
    <x v="3"/>
  </r>
  <r>
    <n v="898"/>
    <s v="Davis-Gonzalez"/>
    <s v="Balanced regional flexibility"/>
    <n v="179100"/>
    <n v="93991"/>
    <n v="0.52479620323841425"/>
    <x v="0"/>
    <n v="1221"/>
    <s v="US"/>
    <s v="USD"/>
    <n v="1576476000"/>
    <x v="804"/>
    <n v="1576994400"/>
    <d v="2019-12-22T06:00:00"/>
    <b v="0"/>
    <b v="0"/>
    <s v="film &amp; video/documentary"/>
    <m/>
    <x v="4"/>
    <x v="4"/>
  </r>
  <r>
    <n v="899"/>
    <s v="Best-Young"/>
    <s v="Implemented multimedia time-frame"/>
    <n v="3100"/>
    <n v="12620"/>
    <n v="4.0709677419354842"/>
    <x v="1"/>
    <n v="123"/>
    <s v="CH"/>
    <s v="CHF"/>
    <n v="1381122000"/>
    <x v="805"/>
    <n v="1382677200"/>
    <d v="2013-10-25T05:00:00"/>
    <b v="0"/>
    <b v="0"/>
    <s v="music/jazz"/>
    <m/>
    <x v="1"/>
    <x v="17"/>
  </r>
  <r>
    <n v="900"/>
    <s v="Powers, Smith and Deleon"/>
    <s v="Enhanced uniform service-desk"/>
    <n v="100"/>
    <n v="2"/>
    <n v="0.02"/>
    <x v="0"/>
    <n v="1"/>
    <s v="US"/>
    <s v="USD"/>
    <n v="1411102800"/>
    <x v="806"/>
    <n v="1411189200"/>
    <d v="2014-09-20T05:00:00"/>
    <b v="0"/>
    <b v="1"/>
    <s v="technology/web"/>
    <m/>
    <x v="2"/>
    <x v="2"/>
  </r>
  <r>
    <n v="901"/>
    <s v="Hogan Group"/>
    <s v="Versatile bottom-line definition"/>
    <n v="5600"/>
    <n v="8746"/>
    <n v="1.5617857142857143"/>
    <x v="1"/>
    <n v="159"/>
    <s v="US"/>
    <s v="USD"/>
    <n v="1531803600"/>
    <x v="807"/>
    <n v="1534654800"/>
    <d v="2018-08-19T05:00:00"/>
    <b v="0"/>
    <b v="1"/>
    <s v="music/rock"/>
    <m/>
    <x v="1"/>
    <x v="1"/>
  </r>
  <r>
    <n v="902"/>
    <s v="Wang, Silva and Byrd"/>
    <s v="Integrated bifurcated software"/>
    <n v="1400"/>
    <n v="3534"/>
    <n v="2.5242857142857145"/>
    <x v="1"/>
    <n v="110"/>
    <s v="US"/>
    <s v="USD"/>
    <n v="1454133600"/>
    <x v="722"/>
    <n v="1457762400"/>
    <d v="2016-03-12T06:00:00"/>
    <b v="0"/>
    <b v="0"/>
    <s v="technology/web"/>
    <m/>
    <x v="2"/>
    <x v="2"/>
  </r>
  <r>
    <n v="903"/>
    <s v="Parker-Morris"/>
    <s v="Assimilated next generation instruction set"/>
    <n v="41000"/>
    <n v="709"/>
    <n v="1.729268292682927E-2"/>
    <x v="2"/>
    <n v="14"/>
    <s v="US"/>
    <s v="USD"/>
    <n v="1336194000"/>
    <x v="477"/>
    <n v="1337490000"/>
    <d v="2012-05-20T05:00:00"/>
    <b v="0"/>
    <b v="1"/>
    <s v="publishing/nonfiction"/>
    <m/>
    <x v="5"/>
    <x v="9"/>
  </r>
  <r>
    <n v="904"/>
    <s v="Rodriguez, Johnson and Jackson"/>
    <s v="Digitized foreground array"/>
    <n v="6500"/>
    <n v="795"/>
    <n v="0.12230769230769231"/>
    <x v="0"/>
    <n v="16"/>
    <s v="US"/>
    <s v="USD"/>
    <n v="1349326800"/>
    <x v="259"/>
    <n v="1349672400"/>
    <d v="2012-10-08T05:00:00"/>
    <b v="0"/>
    <b v="0"/>
    <s v="publishing/radio &amp; podcasts"/>
    <m/>
    <x v="5"/>
    <x v="15"/>
  </r>
  <r>
    <n v="905"/>
    <s v="Haynes PLC"/>
    <s v="Re-engineered clear-thinking project"/>
    <n v="7900"/>
    <n v="12955"/>
    <n v="1.6398734177215191"/>
    <x v="1"/>
    <n v="236"/>
    <s v="US"/>
    <s v="USD"/>
    <n v="1379566800"/>
    <x v="9"/>
    <n v="1379826000"/>
    <d v="2013-09-22T05:00:00"/>
    <b v="0"/>
    <b v="0"/>
    <s v="theater/plays"/>
    <m/>
    <x v="3"/>
    <x v="3"/>
  </r>
  <r>
    <n v="906"/>
    <s v="Hayes Group"/>
    <s v="Implemented even-keeled standardization"/>
    <n v="5500"/>
    <n v="8964"/>
    <n v="1.6298181818181818"/>
    <x v="1"/>
    <n v="191"/>
    <s v="US"/>
    <s v="USD"/>
    <n v="1494651600"/>
    <x v="808"/>
    <n v="1497762000"/>
    <d v="2017-06-18T05:00:00"/>
    <b v="1"/>
    <b v="1"/>
    <s v="film &amp; video/documentary"/>
    <m/>
    <x v="4"/>
    <x v="4"/>
  </r>
  <r>
    <n v="907"/>
    <s v="White, Pena and Calhoun"/>
    <s v="Quality-focused asymmetric adapter"/>
    <n v="9100"/>
    <n v="1843"/>
    <n v="0.20252747252747252"/>
    <x v="0"/>
    <n v="41"/>
    <s v="US"/>
    <s v="USD"/>
    <n v="1303880400"/>
    <x v="809"/>
    <n v="1304485200"/>
    <d v="2011-05-04T05:00:00"/>
    <b v="0"/>
    <b v="0"/>
    <s v="theater/plays"/>
    <m/>
    <x v="3"/>
    <x v="3"/>
  </r>
  <r>
    <n v="908"/>
    <s v="Bryant-Pope"/>
    <s v="Networked intangible help-desk"/>
    <n v="38200"/>
    <n v="121950"/>
    <n v="3.1924083769633507"/>
    <x v="1"/>
    <n v="3934"/>
    <s v="US"/>
    <s v="USD"/>
    <n v="1335934800"/>
    <x v="444"/>
    <n v="1336885200"/>
    <d v="2012-05-13T05:00:00"/>
    <b v="0"/>
    <b v="0"/>
    <s v="games/video games"/>
    <m/>
    <x v="6"/>
    <x v="11"/>
  </r>
  <r>
    <n v="909"/>
    <s v="Gates, Li and Thompson"/>
    <s v="Synchronized attitude-oriented frame"/>
    <n v="1800"/>
    <n v="8621"/>
    <n v="4.7894444444444444"/>
    <x v="1"/>
    <n v="80"/>
    <s v="CA"/>
    <s v="CAD"/>
    <n v="1528088400"/>
    <x v="384"/>
    <n v="1530421200"/>
    <d v="2018-07-01T05:00:00"/>
    <b v="0"/>
    <b v="1"/>
    <s v="theater/plays"/>
    <m/>
    <x v="3"/>
    <x v="3"/>
  </r>
  <r>
    <n v="910"/>
    <s v="King-Morris"/>
    <s v="Proactive incremental architecture"/>
    <n v="154500"/>
    <n v="30215"/>
    <n v="0.19556634304207121"/>
    <x v="3"/>
    <n v="296"/>
    <s v="US"/>
    <s v="USD"/>
    <n v="1421906400"/>
    <x v="810"/>
    <n v="1421992800"/>
    <d v="2015-01-23T06:00:00"/>
    <b v="0"/>
    <b v="0"/>
    <s v="theater/plays"/>
    <m/>
    <x v="3"/>
    <x v="3"/>
  </r>
  <r>
    <n v="911"/>
    <s v="Carter, Cole and Curtis"/>
    <s v="Cloned responsive standardization"/>
    <n v="5800"/>
    <n v="11539"/>
    <n v="1.9894827586206896"/>
    <x v="1"/>
    <n v="462"/>
    <s v="US"/>
    <s v="USD"/>
    <n v="1568005200"/>
    <x v="811"/>
    <n v="1568178000"/>
    <d v="2019-09-11T05:00:00"/>
    <b v="1"/>
    <b v="0"/>
    <s v="technology/web"/>
    <m/>
    <x v="2"/>
    <x v="2"/>
  </r>
  <r>
    <n v="912"/>
    <s v="Sanchez-Parsons"/>
    <s v="Reduced bifurcated pricing structure"/>
    <n v="1800"/>
    <n v="14310"/>
    <n v="7.95"/>
    <x v="1"/>
    <n v="179"/>
    <s v="US"/>
    <s v="USD"/>
    <n v="1346821200"/>
    <x v="812"/>
    <n v="1347944400"/>
    <d v="2012-09-18T05:00:00"/>
    <b v="1"/>
    <b v="0"/>
    <s v="film &amp; video/drama"/>
    <m/>
    <x v="4"/>
    <x v="6"/>
  </r>
  <r>
    <n v="913"/>
    <s v="Rivera-Pearson"/>
    <s v="Re-engineered asymmetric challenge"/>
    <n v="70200"/>
    <n v="35536"/>
    <n v="0.50621082621082625"/>
    <x v="0"/>
    <n v="523"/>
    <s v="AU"/>
    <s v="AUD"/>
    <n v="1557637200"/>
    <x v="813"/>
    <n v="1558760400"/>
    <d v="2019-05-25T05:00:00"/>
    <b v="0"/>
    <b v="0"/>
    <s v="film &amp; video/drama"/>
    <m/>
    <x v="4"/>
    <x v="6"/>
  </r>
  <r>
    <n v="914"/>
    <s v="Ramirez, Padilla and Barrera"/>
    <s v="Diverse client-driven conglomeration"/>
    <n v="6400"/>
    <n v="3676"/>
    <n v="0.57437499999999997"/>
    <x v="0"/>
    <n v="141"/>
    <s v="GB"/>
    <s v="GBP"/>
    <n v="1375592400"/>
    <x v="814"/>
    <n v="1376629200"/>
    <d v="2013-08-16T05:00:00"/>
    <b v="0"/>
    <b v="0"/>
    <s v="theater/plays"/>
    <m/>
    <x v="3"/>
    <x v="3"/>
  </r>
  <r>
    <n v="915"/>
    <s v="Riggs Group"/>
    <s v="Configurable upward-trending solution"/>
    <n v="125900"/>
    <n v="195936"/>
    <n v="1.5562827640984909"/>
    <x v="1"/>
    <n v="1866"/>
    <s v="GB"/>
    <s v="GBP"/>
    <n v="1503982800"/>
    <x v="80"/>
    <n v="1504760400"/>
    <d v="2017-09-07T05:00:00"/>
    <b v="0"/>
    <b v="0"/>
    <s v="film &amp; video/television"/>
    <m/>
    <x v="4"/>
    <x v="19"/>
  </r>
  <r>
    <n v="916"/>
    <s v="Clements Ltd"/>
    <s v="Persistent bandwidth-monitored framework"/>
    <n v="3700"/>
    <n v="1343"/>
    <n v="0.36297297297297298"/>
    <x v="0"/>
    <n v="52"/>
    <s v="US"/>
    <s v="USD"/>
    <n v="1418882400"/>
    <x v="815"/>
    <n v="1419660000"/>
    <d v="2014-12-27T06:00:00"/>
    <b v="0"/>
    <b v="0"/>
    <s v="photography/photography books"/>
    <m/>
    <x v="7"/>
    <x v="14"/>
  </r>
  <r>
    <n v="917"/>
    <s v="Cooper Inc"/>
    <s v="Polarized discrete product"/>
    <n v="3600"/>
    <n v="2097"/>
    <n v="0.58250000000000002"/>
    <x v="2"/>
    <n v="27"/>
    <s v="GB"/>
    <s v="GBP"/>
    <n v="1309237200"/>
    <x v="816"/>
    <n v="1311310800"/>
    <d v="2011-07-22T05:00:00"/>
    <b v="0"/>
    <b v="1"/>
    <s v="film &amp; video/shorts"/>
    <m/>
    <x v="4"/>
    <x v="12"/>
  </r>
  <r>
    <n v="918"/>
    <s v="Jones-Gonzalez"/>
    <s v="Seamless dynamic website"/>
    <n v="3800"/>
    <n v="9021"/>
    <n v="2.3739473684210526"/>
    <x v="1"/>
    <n v="156"/>
    <s v="CH"/>
    <s v="CHF"/>
    <n v="1343365200"/>
    <x v="474"/>
    <n v="1344315600"/>
    <d v="2012-08-07T05:00:00"/>
    <b v="0"/>
    <b v="0"/>
    <s v="publishing/radio &amp; podcasts"/>
    <m/>
    <x v="5"/>
    <x v="15"/>
  </r>
  <r>
    <n v="919"/>
    <s v="Fox Ltd"/>
    <s v="Extended multimedia firmware"/>
    <n v="35600"/>
    <n v="20915"/>
    <n v="0.58750000000000002"/>
    <x v="0"/>
    <n v="225"/>
    <s v="AU"/>
    <s v="AUD"/>
    <n v="1507957200"/>
    <x v="817"/>
    <n v="1510725600"/>
    <d v="2017-11-15T06:00:00"/>
    <b v="0"/>
    <b v="1"/>
    <s v="theater/plays"/>
    <m/>
    <x v="3"/>
    <x v="3"/>
  </r>
  <r>
    <n v="920"/>
    <s v="Green, Murphy and Webb"/>
    <s v="Versatile directional project"/>
    <n v="5300"/>
    <n v="9676"/>
    <n v="1.8256603773584905"/>
    <x v="1"/>
    <n v="255"/>
    <s v="US"/>
    <s v="USD"/>
    <n v="1549519200"/>
    <x v="818"/>
    <n v="1551247200"/>
    <d v="2019-02-27T06:00:00"/>
    <b v="1"/>
    <b v="0"/>
    <s v="film &amp; video/animation"/>
    <m/>
    <x v="4"/>
    <x v="10"/>
  </r>
  <r>
    <n v="921"/>
    <s v="Stevenson PLC"/>
    <s v="Profound directional knowledge user"/>
    <n v="160400"/>
    <n v="1210"/>
    <n v="7.5436408977556111E-3"/>
    <x v="0"/>
    <n v="38"/>
    <s v="US"/>
    <s v="USD"/>
    <n v="1329026400"/>
    <x v="819"/>
    <n v="1330236000"/>
    <d v="2012-02-26T06:00:00"/>
    <b v="0"/>
    <b v="0"/>
    <s v="technology/web"/>
    <m/>
    <x v="2"/>
    <x v="2"/>
  </r>
  <r>
    <n v="922"/>
    <s v="Soto-Anthony"/>
    <s v="Ameliorated logistical capability"/>
    <n v="51400"/>
    <n v="90440"/>
    <n v="1.7595330739299611"/>
    <x v="1"/>
    <n v="2261"/>
    <s v="US"/>
    <s v="USD"/>
    <n v="1544335200"/>
    <x v="609"/>
    <n v="1545112800"/>
    <d v="2018-12-18T06:00:00"/>
    <b v="0"/>
    <b v="1"/>
    <s v="music/world music"/>
    <m/>
    <x v="1"/>
    <x v="21"/>
  </r>
  <r>
    <n v="923"/>
    <s v="Wise and Sons"/>
    <s v="Sharable discrete definition"/>
    <n v="1700"/>
    <n v="4044"/>
    <n v="2.3788235294117648"/>
    <x v="1"/>
    <n v="40"/>
    <s v="US"/>
    <s v="USD"/>
    <n v="1279083600"/>
    <x v="547"/>
    <n v="1279170000"/>
    <d v="2010-07-15T05:00:00"/>
    <b v="0"/>
    <b v="0"/>
    <s v="theater/plays"/>
    <m/>
    <x v="3"/>
    <x v="3"/>
  </r>
  <r>
    <n v="924"/>
    <s v="Butler-Barr"/>
    <s v="User-friendly next generation core"/>
    <n v="39400"/>
    <n v="192292"/>
    <n v="4.8805076142131982"/>
    <x v="1"/>
    <n v="2289"/>
    <s v="IT"/>
    <s v="EUR"/>
    <n v="1572498000"/>
    <x v="820"/>
    <n v="1573452000"/>
    <d v="2019-11-11T06:00:00"/>
    <b v="0"/>
    <b v="0"/>
    <s v="theater/plays"/>
    <m/>
    <x v="3"/>
    <x v="3"/>
  </r>
  <r>
    <n v="925"/>
    <s v="Wilson, Jefferson and Anderson"/>
    <s v="Profit-focused empowering system engine"/>
    <n v="3000"/>
    <n v="6722"/>
    <n v="2.2406666666666668"/>
    <x v="1"/>
    <n v="65"/>
    <s v="US"/>
    <s v="USD"/>
    <n v="1506056400"/>
    <x v="821"/>
    <n v="1507093200"/>
    <d v="2017-10-04T05:00:00"/>
    <b v="0"/>
    <b v="0"/>
    <s v="theater/plays"/>
    <m/>
    <x v="3"/>
    <x v="3"/>
  </r>
  <r>
    <n v="926"/>
    <s v="Brown-Oliver"/>
    <s v="Synchronized cohesive encoding"/>
    <n v="8700"/>
    <n v="1577"/>
    <n v="0.18126436781609195"/>
    <x v="0"/>
    <n v="15"/>
    <s v="US"/>
    <s v="USD"/>
    <n v="1463029200"/>
    <x v="151"/>
    <n v="1463374800"/>
    <d v="2016-05-16T05:00:00"/>
    <b v="0"/>
    <b v="0"/>
    <s v="food/food trucks"/>
    <m/>
    <x v="0"/>
    <x v="0"/>
  </r>
  <r>
    <n v="927"/>
    <s v="Davis-Gardner"/>
    <s v="Synergistic dynamic utilization"/>
    <n v="7200"/>
    <n v="3301"/>
    <n v="0.45847222222222223"/>
    <x v="0"/>
    <n v="37"/>
    <s v="US"/>
    <s v="USD"/>
    <n v="1342069200"/>
    <x v="822"/>
    <n v="1344574800"/>
    <d v="2012-08-10T05:00:00"/>
    <b v="0"/>
    <b v="0"/>
    <s v="theater/plays"/>
    <m/>
    <x v="3"/>
    <x v="3"/>
  </r>
  <r>
    <n v="928"/>
    <s v="Dawson Group"/>
    <s v="Triple-buffered bi-directional model"/>
    <n v="167400"/>
    <n v="196386"/>
    <n v="1.1731541218637993"/>
    <x v="1"/>
    <n v="3777"/>
    <s v="IT"/>
    <s v="EUR"/>
    <n v="1388296800"/>
    <x v="823"/>
    <n v="1389074400"/>
    <d v="2014-01-07T06:00:00"/>
    <b v="0"/>
    <b v="0"/>
    <s v="technology/web"/>
    <m/>
    <x v="2"/>
    <x v="2"/>
  </r>
  <r>
    <n v="929"/>
    <s v="Turner-Terrell"/>
    <s v="Polarized tertiary function"/>
    <n v="5500"/>
    <n v="11952"/>
    <n v="2.173090909090909"/>
    <x v="1"/>
    <n v="184"/>
    <s v="GB"/>
    <s v="GBP"/>
    <n v="1493787600"/>
    <x v="824"/>
    <n v="1494997200"/>
    <d v="2017-05-17T05:00:00"/>
    <b v="0"/>
    <b v="0"/>
    <s v="theater/plays"/>
    <m/>
    <x v="3"/>
    <x v="3"/>
  </r>
  <r>
    <n v="930"/>
    <s v="Hall, Buchanan and Benton"/>
    <s v="Configurable fault-tolerant structure"/>
    <n v="3500"/>
    <n v="3930"/>
    <n v="1.1228571428571428"/>
    <x v="1"/>
    <n v="85"/>
    <s v="US"/>
    <s v="USD"/>
    <n v="1424844000"/>
    <x v="825"/>
    <n v="1425448800"/>
    <d v="2015-03-04T06:00:00"/>
    <b v="0"/>
    <b v="1"/>
    <s v="theater/plays"/>
    <m/>
    <x v="3"/>
    <x v="3"/>
  </r>
  <r>
    <n v="931"/>
    <s v="Lowery, Hayden and Cruz"/>
    <s v="Digitized 24/7 budgetary management"/>
    <n v="7900"/>
    <n v="5729"/>
    <n v="0.72518987341772156"/>
    <x v="0"/>
    <n v="112"/>
    <s v="US"/>
    <s v="USD"/>
    <n v="1403931600"/>
    <x v="826"/>
    <n v="1404104400"/>
    <d v="2014-06-30T05:00:00"/>
    <b v="0"/>
    <b v="1"/>
    <s v="theater/plays"/>
    <m/>
    <x v="3"/>
    <x v="3"/>
  </r>
  <r>
    <n v="932"/>
    <s v="Mora, Miller and Harper"/>
    <s v="Stand-alone zero tolerance algorithm"/>
    <n v="2300"/>
    <n v="4883"/>
    <n v="2.1230434782608696"/>
    <x v="1"/>
    <n v="144"/>
    <s v="US"/>
    <s v="USD"/>
    <n v="1394514000"/>
    <x v="827"/>
    <n v="1394773200"/>
    <d v="2014-03-14T05:00:00"/>
    <b v="0"/>
    <b v="0"/>
    <s v="music/rock"/>
    <m/>
    <x v="1"/>
    <x v="1"/>
  </r>
  <r>
    <n v="933"/>
    <s v="Espinoza Group"/>
    <s v="Implemented tangible support"/>
    <n v="73000"/>
    <n v="175015"/>
    <n v="2.3974657534246577"/>
    <x v="1"/>
    <n v="1902"/>
    <s v="US"/>
    <s v="USD"/>
    <n v="1365397200"/>
    <x v="828"/>
    <n v="1366520400"/>
    <d v="2013-04-21T05:00:00"/>
    <b v="0"/>
    <b v="0"/>
    <s v="theater/plays"/>
    <m/>
    <x v="3"/>
    <x v="3"/>
  </r>
  <r>
    <n v="934"/>
    <s v="Davis, Crawford and Lopez"/>
    <s v="Reactive radical framework"/>
    <n v="6200"/>
    <n v="11280"/>
    <n v="1.8193548387096774"/>
    <x v="1"/>
    <n v="105"/>
    <s v="US"/>
    <s v="USD"/>
    <n v="1456120800"/>
    <x v="829"/>
    <n v="1456639200"/>
    <d v="2016-02-28T06:00:00"/>
    <b v="0"/>
    <b v="0"/>
    <s v="theater/plays"/>
    <m/>
    <x v="3"/>
    <x v="3"/>
  </r>
  <r>
    <n v="935"/>
    <s v="Richards, Stevens and Fleming"/>
    <s v="Object-based full-range knowledge user"/>
    <n v="6100"/>
    <n v="10012"/>
    <n v="1.6413114754098361"/>
    <x v="1"/>
    <n v="132"/>
    <s v="US"/>
    <s v="USD"/>
    <n v="1437714000"/>
    <x v="830"/>
    <n v="1438318800"/>
    <d v="2015-07-31T05:00:00"/>
    <b v="0"/>
    <b v="0"/>
    <s v="theater/plays"/>
    <m/>
    <x v="3"/>
    <x v="3"/>
  </r>
  <r>
    <n v="936"/>
    <s v="Brown Ltd"/>
    <s v="Enhanced composite contingency"/>
    <n v="103200"/>
    <n v="1690"/>
    <n v="1.6375968992248063E-2"/>
    <x v="0"/>
    <n v="21"/>
    <s v="US"/>
    <s v="USD"/>
    <n v="1563771600"/>
    <x v="831"/>
    <n v="1564030800"/>
    <d v="2019-07-25T05:00:00"/>
    <b v="1"/>
    <b v="0"/>
    <s v="theater/plays"/>
    <m/>
    <x v="3"/>
    <x v="3"/>
  </r>
  <r>
    <n v="937"/>
    <s v="Tapia, Sandoval and Hurley"/>
    <s v="Cloned fresh-thinking model"/>
    <n v="171000"/>
    <n v="84891"/>
    <n v="0.49643859649122807"/>
    <x v="3"/>
    <n v="976"/>
    <s v="US"/>
    <s v="USD"/>
    <n v="1448517600"/>
    <x v="832"/>
    <n v="1449295200"/>
    <d v="2015-12-05T06:00:00"/>
    <b v="0"/>
    <b v="0"/>
    <s v="film &amp; video/documentary"/>
    <m/>
    <x v="4"/>
    <x v="4"/>
  </r>
  <r>
    <n v="938"/>
    <s v="Allen Inc"/>
    <s v="Total dedicated benchmark"/>
    <n v="9200"/>
    <n v="10093"/>
    <n v="1.0970652173913042"/>
    <x v="1"/>
    <n v="96"/>
    <s v="US"/>
    <s v="USD"/>
    <n v="1528779600"/>
    <x v="833"/>
    <n v="1531890000"/>
    <d v="2018-07-18T05:00:00"/>
    <b v="0"/>
    <b v="1"/>
    <s v="publishing/fiction"/>
    <m/>
    <x v="5"/>
    <x v="13"/>
  </r>
  <r>
    <n v="939"/>
    <s v="Williams, Johnson and Campbell"/>
    <s v="Streamlined human-resource Graphic Interface"/>
    <n v="7800"/>
    <n v="3839"/>
    <n v="0.49217948717948717"/>
    <x v="0"/>
    <n v="67"/>
    <s v="US"/>
    <s v="USD"/>
    <n v="1304744400"/>
    <x v="834"/>
    <n v="1306213200"/>
    <d v="2011-05-24T05:00:00"/>
    <b v="0"/>
    <b v="1"/>
    <s v="games/video games"/>
    <m/>
    <x v="6"/>
    <x v="11"/>
  </r>
  <r>
    <n v="940"/>
    <s v="Wiggins Ltd"/>
    <s v="Upgradable analyzing core"/>
    <n v="9900"/>
    <n v="6161"/>
    <n v="0.62232323232323228"/>
    <x v="2"/>
    <n v="66"/>
    <s v="CA"/>
    <s v="CAD"/>
    <n v="1354341600"/>
    <x v="835"/>
    <n v="1356242400"/>
    <d v="2012-12-23T06:00:00"/>
    <b v="0"/>
    <b v="0"/>
    <s v="technology/web"/>
    <m/>
    <x v="2"/>
    <x v="2"/>
  </r>
  <r>
    <n v="941"/>
    <s v="Luna-Horne"/>
    <s v="Profound exuding pricing structure"/>
    <n v="43000"/>
    <n v="5615"/>
    <n v="0.1305813953488372"/>
    <x v="0"/>
    <n v="78"/>
    <s v="US"/>
    <s v="USD"/>
    <n v="1294552800"/>
    <x v="836"/>
    <n v="1297576800"/>
    <d v="2011-02-13T06:00:00"/>
    <b v="1"/>
    <b v="0"/>
    <s v="theater/plays"/>
    <m/>
    <x v="3"/>
    <x v="3"/>
  </r>
  <r>
    <n v="942"/>
    <s v="Allen Inc"/>
    <s v="Horizontal optimizing model"/>
    <n v="9600"/>
    <n v="6205"/>
    <n v="0.64635416666666667"/>
    <x v="0"/>
    <n v="67"/>
    <s v="AU"/>
    <s v="AUD"/>
    <n v="1295935200"/>
    <x v="837"/>
    <n v="1296194400"/>
    <d v="2011-01-28T06:00:00"/>
    <b v="0"/>
    <b v="0"/>
    <s v="theater/plays"/>
    <m/>
    <x v="3"/>
    <x v="3"/>
  </r>
  <r>
    <n v="943"/>
    <s v="Peterson, Gonzalez and Spencer"/>
    <s v="Synchronized fault-tolerant algorithm"/>
    <n v="7500"/>
    <n v="11969"/>
    <n v="1.5958666666666668"/>
    <x v="1"/>
    <n v="114"/>
    <s v="US"/>
    <s v="USD"/>
    <n v="1411534800"/>
    <x v="219"/>
    <n v="1414558800"/>
    <d v="2014-10-29T05:00:00"/>
    <b v="0"/>
    <b v="0"/>
    <s v="food/food trucks"/>
    <m/>
    <x v="0"/>
    <x v="0"/>
  </r>
  <r>
    <n v="944"/>
    <s v="Walter Inc"/>
    <s v="Streamlined 5thgeneration intranet"/>
    <n v="10000"/>
    <n v="8142"/>
    <n v="0.81420000000000003"/>
    <x v="0"/>
    <n v="263"/>
    <s v="AU"/>
    <s v="AUD"/>
    <n v="1486706400"/>
    <x v="365"/>
    <n v="1488348000"/>
    <d v="2017-03-01T06:00:00"/>
    <b v="0"/>
    <b v="0"/>
    <s v="photography/photography books"/>
    <m/>
    <x v="7"/>
    <x v="14"/>
  </r>
  <r>
    <n v="945"/>
    <s v="Sanders, Farley and Huffman"/>
    <s v="Cross-group clear-thinking task-force"/>
    <n v="172000"/>
    <n v="55805"/>
    <n v="0.32444767441860467"/>
    <x v="0"/>
    <n v="1691"/>
    <s v="US"/>
    <s v="USD"/>
    <n v="1333602000"/>
    <x v="838"/>
    <n v="1334898000"/>
    <d v="2012-04-20T05:00:00"/>
    <b v="1"/>
    <b v="0"/>
    <s v="photography/photography books"/>
    <m/>
    <x v="7"/>
    <x v="14"/>
  </r>
  <r>
    <n v="946"/>
    <s v="Hall, Holmes and Walker"/>
    <s v="Public-key bandwidth-monitored intranet"/>
    <n v="153700"/>
    <n v="15238"/>
    <n v="9.9141184124918666E-2"/>
    <x v="0"/>
    <n v="181"/>
    <s v="US"/>
    <s v="USD"/>
    <n v="1308200400"/>
    <x v="839"/>
    <n v="1308373200"/>
    <d v="2011-06-18T05:00:00"/>
    <b v="0"/>
    <b v="0"/>
    <s v="theater/plays"/>
    <m/>
    <x v="3"/>
    <x v="3"/>
  </r>
  <r>
    <n v="947"/>
    <s v="Smith-Powell"/>
    <s v="Upgradable clear-thinking hardware"/>
    <n v="3600"/>
    <n v="961"/>
    <n v="0.26694444444444443"/>
    <x v="0"/>
    <n v="13"/>
    <s v="US"/>
    <s v="USD"/>
    <n v="1411707600"/>
    <x v="840"/>
    <n v="1412312400"/>
    <d v="2014-10-03T05:00:00"/>
    <b v="0"/>
    <b v="0"/>
    <s v="theater/plays"/>
    <m/>
    <x v="3"/>
    <x v="3"/>
  </r>
  <r>
    <n v="948"/>
    <s v="Smith-Hill"/>
    <s v="Integrated holistic paradigm"/>
    <n v="9400"/>
    <n v="5918"/>
    <n v="0.62957446808510642"/>
    <x v="3"/>
    <n v="160"/>
    <s v="US"/>
    <s v="USD"/>
    <n v="1418364000"/>
    <x v="841"/>
    <n v="1419228000"/>
    <d v="2014-12-22T06:00:00"/>
    <b v="1"/>
    <b v="1"/>
    <s v="film &amp; video/documentary"/>
    <m/>
    <x v="4"/>
    <x v="4"/>
  </r>
  <r>
    <n v="949"/>
    <s v="Wright LLC"/>
    <s v="Seamless clear-thinking conglomeration"/>
    <n v="5900"/>
    <n v="9520"/>
    <n v="1.6135593220338984"/>
    <x v="1"/>
    <n v="203"/>
    <s v="US"/>
    <s v="USD"/>
    <n v="1429333200"/>
    <x v="842"/>
    <n v="1430974800"/>
    <d v="2015-05-07T05:00:00"/>
    <b v="0"/>
    <b v="0"/>
    <s v="technology/web"/>
    <m/>
    <x v="2"/>
    <x v="2"/>
  </r>
  <r>
    <n v="950"/>
    <s v="Williams, Orozco and Gomez"/>
    <s v="Persistent content-based methodology"/>
    <n v="100"/>
    <n v="5"/>
    <n v="0.05"/>
    <x v="0"/>
    <n v="1"/>
    <s v="US"/>
    <s v="USD"/>
    <n v="1555390800"/>
    <x v="843"/>
    <n v="1555822800"/>
    <d v="2019-04-21T05:00:00"/>
    <b v="0"/>
    <b v="1"/>
    <s v="theater/plays"/>
    <m/>
    <x v="3"/>
    <x v="3"/>
  </r>
  <r>
    <n v="951"/>
    <s v="Peterson Ltd"/>
    <s v="Re-engineered 24hour matrix"/>
    <n v="14500"/>
    <n v="159056"/>
    <n v="10.969379310344827"/>
    <x v="1"/>
    <n v="1559"/>
    <s v="US"/>
    <s v="USD"/>
    <n v="1482732000"/>
    <x v="844"/>
    <n v="1482818400"/>
    <d v="2016-12-27T06:00:00"/>
    <b v="0"/>
    <b v="1"/>
    <s v="music/rock"/>
    <m/>
    <x v="1"/>
    <x v="1"/>
  </r>
  <r>
    <n v="952"/>
    <s v="Cummings-Hayes"/>
    <s v="Virtual multi-tasking core"/>
    <n v="145500"/>
    <n v="101987"/>
    <n v="0.70094158075601376"/>
    <x v="3"/>
    <n v="2266"/>
    <s v="US"/>
    <s v="USD"/>
    <n v="1470718800"/>
    <x v="845"/>
    <n v="1471928400"/>
    <d v="2016-08-23T05:00:00"/>
    <b v="0"/>
    <b v="0"/>
    <s v="film &amp; video/documentary"/>
    <m/>
    <x v="4"/>
    <x v="4"/>
  </r>
  <r>
    <n v="953"/>
    <s v="Boyle Ltd"/>
    <s v="Streamlined fault-tolerant conglomeration"/>
    <n v="3300"/>
    <n v="1980"/>
    <n v="0.6"/>
    <x v="0"/>
    <n v="21"/>
    <s v="US"/>
    <s v="USD"/>
    <n v="1450591200"/>
    <x v="846"/>
    <n v="1453701600"/>
    <d v="2016-01-25T06:00:00"/>
    <b v="0"/>
    <b v="1"/>
    <s v="film &amp; video/science fiction"/>
    <m/>
    <x v="4"/>
    <x v="22"/>
  </r>
  <r>
    <n v="954"/>
    <s v="Henderson, Parker and Diaz"/>
    <s v="Enterprise-wide client-driven policy"/>
    <n v="42600"/>
    <n v="156384"/>
    <n v="3.6709859154929578"/>
    <x v="1"/>
    <n v="1548"/>
    <s v="AU"/>
    <s v="AUD"/>
    <n v="1348290000"/>
    <x v="110"/>
    <n v="1350363600"/>
    <d v="2012-10-16T05:00:00"/>
    <b v="0"/>
    <b v="0"/>
    <s v="technology/web"/>
    <m/>
    <x v="2"/>
    <x v="2"/>
  </r>
  <r>
    <n v="955"/>
    <s v="Moss-Obrien"/>
    <s v="Function-based next generation emulation"/>
    <n v="700"/>
    <n v="7763"/>
    <n v="11.09"/>
    <x v="1"/>
    <n v="80"/>
    <s v="US"/>
    <s v="USD"/>
    <n v="1353823200"/>
    <x v="847"/>
    <n v="1353996000"/>
    <d v="2012-11-27T06:00:00"/>
    <b v="0"/>
    <b v="0"/>
    <s v="theater/plays"/>
    <m/>
    <x v="3"/>
    <x v="3"/>
  </r>
  <r>
    <n v="956"/>
    <s v="Wood Inc"/>
    <s v="Re-engineered composite focus group"/>
    <n v="187600"/>
    <n v="35698"/>
    <n v="0.19028784648187633"/>
    <x v="0"/>
    <n v="830"/>
    <s v="US"/>
    <s v="USD"/>
    <n v="1450764000"/>
    <x v="848"/>
    <n v="1451109600"/>
    <d v="2015-12-26T06:00:00"/>
    <b v="0"/>
    <b v="0"/>
    <s v="film &amp; video/science fiction"/>
    <m/>
    <x v="4"/>
    <x v="22"/>
  </r>
  <r>
    <n v="957"/>
    <s v="Riley, Cohen and Goodman"/>
    <s v="Profound mission-critical function"/>
    <n v="9800"/>
    <n v="12434"/>
    <n v="1.2687755102040816"/>
    <x v="1"/>
    <n v="131"/>
    <s v="US"/>
    <s v="USD"/>
    <n v="1329372000"/>
    <x v="849"/>
    <n v="1329631200"/>
    <d v="2012-02-19T06:00:00"/>
    <b v="0"/>
    <b v="0"/>
    <s v="theater/plays"/>
    <m/>
    <x v="3"/>
    <x v="3"/>
  </r>
  <r>
    <n v="958"/>
    <s v="Green, Robinson and Ho"/>
    <s v="De-engineered zero-defect open system"/>
    <n v="1100"/>
    <n v="8081"/>
    <n v="7.3463636363636367"/>
    <x v="1"/>
    <n v="112"/>
    <s v="US"/>
    <s v="USD"/>
    <n v="1277096400"/>
    <x v="780"/>
    <n v="1278997200"/>
    <d v="2010-07-13T05:00:00"/>
    <b v="0"/>
    <b v="0"/>
    <s v="film &amp; video/animation"/>
    <m/>
    <x v="4"/>
    <x v="10"/>
  </r>
  <r>
    <n v="959"/>
    <s v="Black-Graham"/>
    <s v="Operative hybrid utilization"/>
    <n v="145000"/>
    <n v="6631"/>
    <n v="4.5731034482758622E-2"/>
    <x v="0"/>
    <n v="130"/>
    <s v="US"/>
    <s v="USD"/>
    <n v="1277701200"/>
    <x v="140"/>
    <n v="1280120400"/>
    <d v="2010-07-26T05:00:00"/>
    <b v="0"/>
    <b v="0"/>
    <s v="publishing/translations"/>
    <m/>
    <x v="5"/>
    <x v="18"/>
  </r>
  <r>
    <n v="960"/>
    <s v="Robbins Group"/>
    <s v="Function-based interactive matrix"/>
    <n v="5500"/>
    <n v="4678"/>
    <n v="0.85054545454545449"/>
    <x v="0"/>
    <n v="55"/>
    <s v="US"/>
    <s v="USD"/>
    <n v="1454911200"/>
    <x v="850"/>
    <n v="1458104400"/>
    <d v="2016-03-16T05:00:00"/>
    <b v="0"/>
    <b v="0"/>
    <s v="technology/web"/>
    <m/>
    <x v="2"/>
    <x v="2"/>
  </r>
  <r>
    <n v="961"/>
    <s v="Mason, Case and May"/>
    <s v="Optimized content-based collaboration"/>
    <n v="5700"/>
    <n v="6800"/>
    <n v="1.1929824561403508"/>
    <x v="1"/>
    <n v="155"/>
    <s v="US"/>
    <s v="USD"/>
    <n v="1297922400"/>
    <x v="851"/>
    <n v="1298268000"/>
    <d v="2011-02-21T06:00:00"/>
    <b v="0"/>
    <b v="0"/>
    <s v="publishing/translations"/>
    <m/>
    <x v="5"/>
    <x v="18"/>
  </r>
  <r>
    <n v="962"/>
    <s v="Harris, Russell and Mitchell"/>
    <s v="User-centric cohesive policy"/>
    <n v="3600"/>
    <n v="10657"/>
    <n v="2.9602777777777778"/>
    <x v="1"/>
    <n v="266"/>
    <s v="US"/>
    <s v="USD"/>
    <n v="1384408800"/>
    <x v="852"/>
    <n v="1386223200"/>
    <d v="2013-12-05T06:00:00"/>
    <b v="0"/>
    <b v="0"/>
    <s v="food/food trucks"/>
    <m/>
    <x v="0"/>
    <x v="0"/>
  </r>
  <r>
    <n v="963"/>
    <s v="Rodriguez-Robinson"/>
    <s v="Ergonomic methodical hub"/>
    <n v="5900"/>
    <n v="4997"/>
    <n v="0.84694915254237291"/>
    <x v="0"/>
    <n v="114"/>
    <s v="IT"/>
    <s v="EUR"/>
    <n v="1299304800"/>
    <x v="853"/>
    <n v="1299823200"/>
    <d v="2011-03-11T06:00:00"/>
    <b v="0"/>
    <b v="1"/>
    <s v="photography/photography books"/>
    <m/>
    <x v="7"/>
    <x v="14"/>
  </r>
  <r>
    <n v="964"/>
    <s v="Peck, Higgins and Smith"/>
    <s v="Devolved disintermediate encryption"/>
    <n v="3700"/>
    <n v="13164"/>
    <n v="3.5578378378378379"/>
    <x v="1"/>
    <n v="155"/>
    <s v="US"/>
    <s v="USD"/>
    <n v="1431320400"/>
    <x v="854"/>
    <n v="1431752400"/>
    <d v="2015-05-16T05:00:00"/>
    <b v="0"/>
    <b v="0"/>
    <s v="theater/plays"/>
    <m/>
    <x v="3"/>
    <x v="3"/>
  </r>
  <r>
    <n v="965"/>
    <s v="Nunez-King"/>
    <s v="Phased clear-thinking policy"/>
    <n v="2200"/>
    <n v="8501"/>
    <n v="3.8640909090909092"/>
    <x v="1"/>
    <n v="207"/>
    <s v="GB"/>
    <s v="GBP"/>
    <n v="1264399200"/>
    <x v="67"/>
    <n v="1267855200"/>
    <d v="2010-03-06T06:00:00"/>
    <b v="0"/>
    <b v="0"/>
    <s v="music/rock"/>
    <m/>
    <x v="1"/>
    <x v="1"/>
  </r>
  <r>
    <n v="966"/>
    <s v="Davis and Sons"/>
    <s v="Seamless solution-oriented capacity"/>
    <n v="1700"/>
    <n v="13468"/>
    <n v="7.9223529411764702"/>
    <x v="1"/>
    <n v="245"/>
    <s v="US"/>
    <s v="USD"/>
    <n v="1497502800"/>
    <x v="855"/>
    <n v="1497675600"/>
    <d v="2017-06-17T05:00:00"/>
    <b v="0"/>
    <b v="0"/>
    <s v="theater/plays"/>
    <m/>
    <x v="3"/>
    <x v="3"/>
  </r>
  <r>
    <n v="967"/>
    <s v="Howard-Douglas"/>
    <s v="Organized human-resource attitude"/>
    <n v="88400"/>
    <n v="121138"/>
    <n v="1.3703393665158372"/>
    <x v="1"/>
    <n v="1573"/>
    <s v="US"/>
    <s v="USD"/>
    <n v="1333688400"/>
    <x v="107"/>
    <n v="1336885200"/>
    <d v="2012-05-13T05:00:00"/>
    <b v="0"/>
    <b v="0"/>
    <s v="music/world music"/>
    <m/>
    <x v="1"/>
    <x v="21"/>
  </r>
  <r>
    <n v="968"/>
    <s v="Gonzalez-White"/>
    <s v="Open-architected disintermediate budgetary management"/>
    <n v="2400"/>
    <n v="8117"/>
    <n v="3.3820833333333336"/>
    <x v="1"/>
    <n v="114"/>
    <s v="US"/>
    <s v="USD"/>
    <n v="1293861600"/>
    <x v="344"/>
    <n v="1295157600"/>
    <d v="2011-01-16T06:00:00"/>
    <b v="0"/>
    <b v="0"/>
    <s v="food/food trucks"/>
    <m/>
    <x v="0"/>
    <x v="0"/>
  </r>
  <r>
    <n v="969"/>
    <s v="Lopez-King"/>
    <s v="Multi-lateral radical solution"/>
    <n v="7900"/>
    <n v="8550"/>
    <n v="1.0822784810126582"/>
    <x v="1"/>
    <n v="93"/>
    <s v="US"/>
    <s v="USD"/>
    <n v="1576994400"/>
    <x v="856"/>
    <n v="1577599200"/>
    <d v="2019-12-29T06:00:00"/>
    <b v="0"/>
    <b v="0"/>
    <s v="theater/plays"/>
    <m/>
    <x v="3"/>
    <x v="3"/>
  </r>
  <r>
    <n v="970"/>
    <s v="Glover-Nelson"/>
    <s v="Inverse context-sensitive info-mediaries"/>
    <n v="94900"/>
    <n v="57659"/>
    <n v="0.60757639620653314"/>
    <x v="0"/>
    <n v="594"/>
    <s v="US"/>
    <s v="USD"/>
    <n v="1304917200"/>
    <x v="857"/>
    <n v="1305003600"/>
    <d v="2011-05-10T05:00:00"/>
    <b v="0"/>
    <b v="0"/>
    <s v="theater/plays"/>
    <m/>
    <x v="3"/>
    <x v="3"/>
  </r>
  <r>
    <n v="971"/>
    <s v="Garner and Sons"/>
    <s v="Versatile neutral workforce"/>
    <n v="5100"/>
    <n v="1414"/>
    <n v="0.27725490196078434"/>
    <x v="0"/>
    <n v="24"/>
    <s v="US"/>
    <s v="USD"/>
    <n v="1381208400"/>
    <x v="858"/>
    <n v="1381726800"/>
    <d v="2013-10-14T05:00:00"/>
    <b v="0"/>
    <b v="0"/>
    <s v="film &amp; video/television"/>
    <m/>
    <x v="4"/>
    <x v="19"/>
  </r>
  <r>
    <n v="972"/>
    <s v="Sellers, Roach and Garrison"/>
    <s v="Multi-tiered systematic knowledge user"/>
    <n v="42700"/>
    <n v="97524"/>
    <n v="2.283934426229508"/>
    <x v="1"/>
    <n v="1681"/>
    <s v="US"/>
    <s v="USD"/>
    <n v="1401685200"/>
    <x v="859"/>
    <n v="1402462800"/>
    <d v="2014-06-11T05:00:00"/>
    <b v="0"/>
    <b v="1"/>
    <s v="technology/web"/>
    <m/>
    <x v="2"/>
    <x v="2"/>
  </r>
  <r>
    <n v="973"/>
    <s v="Herrera, Bennett and Silva"/>
    <s v="Programmable multi-state algorithm"/>
    <n v="121100"/>
    <n v="26176"/>
    <n v="0.21615194054500414"/>
    <x v="0"/>
    <n v="252"/>
    <s v="US"/>
    <s v="USD"/>
    <n v="1291960800"/>
    <x v="860"/>
    <n v="1292133600"/>
    <d v="2010-12-12T06:00:00"/>
    <b v="0"/>
    <b v="1"/>
    <s v="theater/plays"/>
    <m/>
    <x v="3"/>
    <x v="3"/>
  </r>
  <r>
    <n v="974"/>
    <s v="Thomas, Clay and Mendoza"/>
    <s v="Multi-channeled reciprocal interface"/>
    <n v="800"/>
    <n v="2991"/>
    <n v="3.73875"/>
    <x v="1"/>
    <n v="32"/>
    <s v="US"/>
    <s v="USD"/>
    <n v="1368853200"/>
    <x v="170"/>
    <n v="1368939600"/>
    <d v="2013-05-19T05:00:00"/>
    <b v="0"/>
    <b v="0"/>
    <s v="music/indie rock"/>
    <m/>
    <x v="1"/>
    <x v="7"/>
  </r>
  <r>
    <n v="975"/>
    <s v="Ayala Group"/>
    <s v="Right-sized maximized migration"/>
    <n v="5400"/>
    <n v="8366"/>
    <n v="1.5492592592592593"/>
    <x v="1"/>
    <n v="135"/>
    <s v="US"/>
    <s v="USD"/>
    <n v="1448776800"/>
    <x v="861"/>
    <n v="1452146400"/>
    <d v="2016-01-07T06:00:00"/>
    <b v="0"/>
    <b v="1"/>
    <s v="theater/plays"/>
    <m/>
    <x v="3"/>
    <x v="3"/>
  </r>
  <r>
    <n v="976"/>
    <s v="Huerta, Roberts and Dickerson"/>
    <s v="Self-enabling value-added artificial intelligence"/>
    <n v="4000"/>
    <n v="12886"/>
    <n v="3.2214999999999998"/>
    <x v="1"/>
    <n v="140"/>
    <s v="US"/>
    <s v="USD"/>
    <n v="1296194400"/>
    <x v="862"/>
    <n v="1296712800"/>
    <d v="2011-02-03T06:00:00"/>
    <b v="0"/>
    <b v="1"/>
    <s v="theater/plays"/>
    <m/>
    <x v="3"/>
    <x v="3"/>
  </r>
  <r>
    <n v="977"/>
    <s v="Johnson Group"/>
    <s v="Vision-oriented interactive solution"/>
    <n v="7000"/>
    <n v="5177"/>
    <n v="0.73957142857142855"/>
    <x v="0"/>
    <n v="67"/>
    <s v="US"/>
    <s v="USD"/>
    <n v="1517983200"/>
    <x v="863"/>
    <n v="1520748000"/>
    <d v="2018-03-11T06:00:00"/>
    <b v="0"/>
    <b v="0"/>
    <s v="food/food trucks"/>
    <m/>
    <x v="0"/>
    <x v="0"/>
  </r>
  <r>
    <n v="978"/>
    <s v="Bailey, Nguyen and Martinez"/>
    <s v="Fundamental user-facing productivity"/>
    <n v="1000"/>
    <n v="8641"/>
    <n v="8.641"/>
    <x v="1"/>
    <n v="92"/>
    <s v="US"/>
    <s v="USD"/>
    <n v="1478930400"/>
    <x v="864"/>
    <n v="1480831200"/>
    <d v="2016-12-04T06:00:00"/>
    <b v="0"/>
    <b v="0"/>
    <s v="games/video games"/>
    <m/>
    <x v="6"/>
    <x v="11"/>
  </r>
  <r>
    <n v="979"/>
    <s v="Williams, Martin and Meyer"/>
    <s v="Innovative well-modulated capability"/>
    <n v="60200"/>
    <n v="86244"/>
    <n v="1.432624584717608"/>
    <x v="1"/>
    <n v="1015"/>
    <s v="GB"/>
    <s v="GBP"/>
    <n v="1426395600"/>
    <x v="527"/>
    <n v="1426914000"/>
    <d v="2015-03-21T05:00:00"/>
    <b v="0"/>
    <b v="0"/>
    <s v="theater/plays"/>
    <m/>
    <x v="3"/>
    <x v="3"/>
  </r>
  <r>
    <n v="980"/>
    <s v="Huff-Johnson"/>
    <s v="Universal fault-tolerant orchestration"/>
    <n v="195200"/>
    <n v="78630"/>
    <n v="0.40281762295081969"/>
    <x v="0"/>
    <n v="742"/>
    <s v="US"/>
    <s v="USD"/>
    <n v="1446181200"/>
    <x v="865"/>
    <n v="1446616800"/>
    <d v="2015-11-04T06:00:00"/>
    <b v="1"/>
    <b v="0"/>
    <s v="publishing/nonfiction"/>
    <m/>
    <x v="5"/>
    <x v="9"/>
  </r>
  <r>
    <n v="981"/>
    <s v="Diaz-Little"/>
    <s v="Grass-roots executive synergy"/>
    <n v="6700"/>
    <n v="11941"/>
    <n v="1.7822388059701493"/>
    <x v="1"/>
    <n v="323"/>
    <s v="US"/>
    <s v="USD"/>
    <n v="1514181600"/>
    <x v="866"/>
    <n v="1517032800"/>
    <d v="2018-01-27T06:00:00"/>
    <b v="0"/>
    <b v="0"/>
    <s v="technology/web"/>
    <m/>
    <x v="2"/>
    <x v="2"/>
  </r>
  <r>
    <n v="982"/>
    <s v="Freeman-French"/>
    <s v="Multi-layered optimal application"/>
    <n v="7200"/>
    <n v="6115"/>
    <n v="0.84930555555555554"/>
    <x v="0"/>
    <n v="75"/>
    <s v="US"/>
    <s v="USD"/>
    <n v="1311051600"/>
    <x v="867"/>
    <n v="1311224400"/>
    <d v="2011-07-21T05:00:00"/>
    <b v="0"/>
    <b v="1"/>
    <s v="film &amp; video/documentary"/>
    <m/>
    <x v="4"/>
    <x v="4"/>
  </r>
  <r>
    <n v="983"/>
    <s v="Beck-Weber"/>
    <s v="Business-focused full-range core"/>
    <n v="129100"/>
    <n v="188404"/>
    <n v="1.4593648334624323"/>
    <x v="1"/>
    <n v="2326"/>
    <s v="US"/>
    <s v="USD"/>
    <n v="1564894800"/>
    <x v="868"/>
    <n v="1566190800"/>
    <d v="2019-08-19T05:00:00"/>
    <b v="0"/>
    <b v="0"/>
    <s v="film &amp; video/documentary"/>
    <m/>
    <x v="4"/>
    <x v="4"/>
  </r>
  <r>
    <n v="984"/>
    <s v="Lewis-Jacobson"/>
    <s v="Exclusive system-worthy Graphic Interface"/>
    <n v="6500"/>
    <n v="9910"/>
    <n v="1.5246153846153847"/>
    <x v="1"/>
    <n v="381"/>
    <s v="US"/>
    <s v="USD"/>
    <n v="1567918800"/>
    <x v="105"/>
    <n v="1570165200"/>
    <d v="2019-10-04T05:00:00"/>
    <b v="0"/>
    <b v="0"/>
    <s v="theater/plays"/>
    <m/>
    <x v="3"/>
    <x v="3"/>
  </r>
  <r>
    <n v="985"/>
    <s v="Logan-Curtis"/>
    <s v="Enhanced optimal ability"/>
    <n v="170600"/>
    <n v="114523"/>
    <n v="0.67129542790152408"/>
    <x v="0"/>
    <n v="4405"/>
    <s v="US"/>
    <s v="USD"/>
    <n v="1386309600"/>
    <x v="481"/>
    <n v="1388556000"/>
    <d v="2014-01-01T06:00:00"/>
    <b v="0"/>
    <b v="1"/>
    <s v="music/rock"/>
    <m/>
    <x v="1"/>
    <x v="1"/>
  </r>
  <r>
    <n v="986"/>
    <s v="Chan, Washington and Callahan"/>
    <s v="Optional zero administration neural-net"/>
    <n v="7800"/>
    <n v="3144"/>
    <n v="0.40307692307692305"/>
    <x v="0"/>
    <n v="92"/>
    <s v="US"/>
    <s v="USD"/>
    <n v="1301979600"/>
    <x v="253"/>
    <n v="1303189200"/>
    <d v="2011-04-19T05:00:00"/>
    <b v="0"/>
    <b v="0"/>
    <s v="music/rock"/>
    <m/>
    <x v="1"/>
    <x v="1"/>
  </r>
  <r>
    <n v="987"/>
    <s v="Wilson Group"/>
    <s v="Ameliorated foreground focus group"/>
    <n v="6200"/>
    <n v="13441"/>
    <n v="2.1679032258064517"/>
    <x v="1"/>
    <n v="480"/>
    <s v="US"/>
    <s v="USD"/>
    <n v="1493269200"/>
    <x v="869"/>
    <n v="1494478800"/>
    <d v="2017-05-11T05:00:00"/>
    <b v="0"/>
    <b v="0"/>
    <s v="film &amp; video/documentary"/>
    <m/>
    <x v="4"/>
    <x v="4"/>
  </r>
  <r>
    <n v="988"/>
    <s v="Gardner, Ryan and Gutierrez"/>
    <s v="Triple-buffered multi-tasking matrices"/>
    <n v="9400"/>
    <n v="4899"/>
    <n v="0.52117021276595743"/>
    <x v="0"/>
    <n v="64"/>
    <s v="US"/>
    <s v="USD"/>
    <n v="1478930400"/>
    <x v="864"/>
    <n v="1480744800"/>
    <d v="2016-12-03T06:00:00"/>
    <b v="0"/>
    <b v="0"/>
    <s v="publishing/radio &amp; podcasts"/>
    <m/>
    <x v="5"/>
    <x v="15"/>
  </r>
  <r>
    <n v="989"/>
    <s v="Hernandez Inc"/>
    <s v="Versatile dedicated migration"/>
    <n v="2400"/>
    <n v="11990"/>
    <n v="4.9958333333333336"/>
    <x v="1"/>
    <n v="226"/>
    <s v="US"/>
    <s v="USD"/>
    <n v="1555390800"/>
    <x v="843"/>
    <n v="1555822800"/>
    <d v="2019-04-21T05:00:00"/>
    <b v="0"/>
    <b v="0"/>
    <s v="publishing/translations"/>
    <m/>
    <x v="5"/>
    <x v="18"/>
  </r>
  <r>
    <n v="990"/>
    <s v="Ortiz-Roberts"/>
    <s v="Devolved foreground customer loyalty"/>
    <n v="7800"/>
    <n v="6839"/>
    <n v="0.87679487179487181"/>
    <x v="0"/>
    <n v="64"/>
    <s v="US"/>
    <s v="USD"/>
    <n v="1456984800"/>
    <x v="289"/>
    <n v="1458882000"/>
    <d v="2016-03-25T05:00:00"/>
    <b v="0"/>
    <b v="1"/>
    <s v="film &amp; video/drama"/>
    <m/>
    <x v="4"/>
    <x v="6"/>
  </r>
  <r>
    <n v="991"/>
    <s v="Ramirez LLC"/>
    <s v="Reduced reciprocal focus group"/>
    <n v="9800"/>
    <n v="11091"/>
    <n v="1.131734693877551"/>
    <x v="1"/>
    <n v="241"/>
    <s v="US"/>
    <s v="USD"/>
    <n v="1411621200"/>
    <x v="870"/>
    <n v="1411966800"/>
    <d v="2014-09-29T05:00:00"/>
    <b v="0"/>
    <b v="1"/>
    <s v="music/rock"/>
    <m/>
    <x v="1"/>
    <x v="1"/>
  </r>
  <r>
    <n v="992"/>
    <s v="Morrow Inc"/>
    <s v="Networked global migration"/>
    <n v="3100"/>
    <n v="13223"/>
    <n v="4.2654838709677421"/>
    <x v="1"/>
    <n v="132"/>
    <s v="US"/>
    <s v="USD"/>
    <n v="1525669200"/>
    <x v="871"/>
    <n v="1526878800"/>
    <d v="2018-05-21T05:00:00"/>
    <b v="0"/>
    <b v="1"/>
    <s v="film &amp; video/drama"/>
    <m/>
    <x v="4"/>
    <x v="6"/>
  </r>
  <r>
    <n v="993"/>
    <s v="Erickson-Rogers"/>
    <s v="De-engineered even-keeled definition"/>
    <n v="9800"/>
    <n v="7608"/>
    <n v="0.77632653061224488"/>
    <x v="3"/>
    <n v="75"/>
    <s v="IT"/>
    <s v="EUR"/>
    <n v="1450936800"/>
    <x v="872"/>
    <n v="1452405600"/>
    <d v="2016-01-10T06:00:00"/>
    <b v="0"/>
    <b v="1"/>
    <s v="photography/photography books"/>
    <m/>
    <x v="7"/>
    <x v="14"/>
  </r>
  <r>
    <n v="994"/>
    <s v="Leach, Rich and Price"/>
    <s v="Implemented bi-directional flexibility"/>
    <n v="141100"/>
    <n v="74073"/>
    <n v="0.52496810772501767"/>
    <x v="0"/>
    <n v="842"/>
    <s v="US"/>
    <s v="USD"/>
    <n v="1413522000"/>
    <x v="873"/>
    <n v="1414040400"/>
    <d v="2014-10-23T05:00:00"/>
    <b v="0"/>
    <b v="1"/>
    <s v="publishing/translations"/>
    <m/>
    <x v="5"/>
    <x v="18"/>
  </r>
  <r>
    <n v="995"/>
    <s v="Manning-Hamilton"/>
    <s v="Vision-oriented scalable definition"/>
    <n v="97300"/>
    <n v="153216"/>
    <n v="1.5746762589928058"/>
    <x v="1"/>
    <n v="2043"/>
    <s v="US"/>
    <s v="USD"/>
    <n v="1541307600"/>
    <x v="874"/>
    <n v="1543816800"/>
    <d v="2018-12-03T06:00:00"/>
    <b v="0"/>
    <b v="1"/>
    <s v="food/food trucks"/>
    <m/>
    <x v="0"/>
    <x v="0"/>
  </r>
  <r>
    <n v="996"/>
    <s v="Butler LLC"/>
    <s v="Future-proofed upward-trending migration"/>
    <n v="6600"/>
    <n v="4814"/>
    <n v="0.72939393939393937"/>
    <x v="0"/>
    <n v="112"/>
    <s v="US"/>
    <s v="USD"/>
    <n v="1357106400"/>
    <x v="875"/>
    <n v="1359698400"/>
    <d v="2013-02-01T06:00:00"/>
    <b v="0"/>
    <b v="0"/>
    <s v="theater/plays"/>
    <m/>
    <x v="3"/>
    <x v="3"/>
  </r>
  <r>
    <n v="997"/>
    <s v="Ball LLC"/>
    <s v="Right-sized full-range throughput"/>
    <n v="7600"/>
    <n v="4603"/>
    <n v="0.60565789473684206"/>
    <x v="3"/>
    <n v="139"/>
    <s v="IT"/>
    <s v="EUR"/>
    <n v="1390197600"/>
    <x v="876"/>
    <n v="1390629600"/>
    <d v="2014-01-25T06:00:00"/>
    <b v="0"/>
    <b v="0"/>
    <s v="theater/plays"/>
    <m/>
    <x v="3"/>
    <x v="3"/>
  </r>
  <r>
    <n v="998"/>
    <s v="Taylor, Santiago and Flores"/>
    <s v="Polarized composite customer loyalty"/>
    <n v="66600"/>
    <n v="37823"/>
    <n v="0.5679129129129129"/>
    <x v="0"/>
    <n v="374"/>
    <s v="US"/>
    <s v="USD"/>
    <n v="1265868000"/>
    <x v="877"/>
    <n v="1267077600"/>
    <d v="2010-02-25T06:00:00"/>
    <b v="0"/>
    <b v="1"/>
    <s v="music/indie rock"/>
    <m/>
    <x v="1"/>
    <x v="7"/>
  </r>
  <r>
    <n v="999"/>
    <s v="Hernandez, Norton and Kelley"/>
    <s v="Expanded eco-centric policy"/>
    <n v="111100"/>
    <n v="62819"/>
    <n v="0.56542754275427543"/>
    <x v="3"/>
    <n v="1122"/>
    <s v="US"/>
    <s v="USD"/>
    <n v="1467176400"/>
    <x v="878"/>
    <n v="1467781200"/>
    <d v="2016-07-06T05:00:00"/>
    <b v="0"/>
    <b v="0"/>
    <s v="food/food trucks"/>
    <m/>
    <x v="0"/>
    <x v="0"/>
  </r>
  <r>
    <m/>
    <m/>
    <m/>
    <m/>
    <m/>
    <m/>
    <x v="4"/>
    <m/>
    <m/>
    <m/>
    <m/>
    <x v="879"/>
    <m/>
    <m/>
    <m/>
    <m/>
    <m/>
    <m/>
    <x v="9"/>
    <x v="24"/>
  </r>
  <r>
    <m/>
    <m/>
    <m/>
    <m/>
    <m/>
    <m/>
    <x v="4"/>
    <m/>
    <m/>
    <m/>
    <m/>
    <x v="879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A2C579-CB97-4617-B154-DC48A5CEC5A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>
      <items count="965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t="default"/>
      </items>
    </pivotField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E5A9B4-3178-4CC5-888A-690295BA375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4F0174-EFA8-4777-9A0B-C41B736217B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axis="axisRow" showAll="0">
      <items count="15">
        <item h="1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12">
    <chartFormat chart="10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4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4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  <chartFormat chart="10" format="4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  <chartFormat chart="10" format="4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6"/>
          </reference>
        </references>
      </pivotArea>
    </chartFormat>
    <chartFormat chart="10" format="4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7"/>
          </reference>
        </references>
      </pivotArea>
    </chartFormat>
    <chartFormat chart="10" format="4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8"/>
          </reference>
        </references>
      </pivotArea>
    </chartFormat>
    <chartFormat chart="10" format="46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9"/>
          </reference>
        </references>
      </pivotArea>
    </chartFormat>
    <chartFormat chart="10" format="47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0"/>
          </reference>
        </references>
      </pivotArea>
    </chartFormat>
    <chartFormat chart="10" format="48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1"/>
          </reference>
        </references>
      </pivotArea>
    </chartFormat>
    <chartFormat chart="10" format="49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V1002"/>
  <sheetViews>
    <sheetView zoomScale="80" zoomScaleNormal="80" workbookViewId="0">
      <selection activeCell="E16" sqref="E16"/>
    </sheetView>
  </sheetViews>
  <sheetFormatPr defaultColWidth="11" defaultRowHeight="15.75" x14ac:dyDescent="0.25"/>
  <cols>
    <col min="1" max="1" width="6.625" customWidth="1"/>
    <col min="2" max="2" width="30.625" bestFit="1" customWidth="1"/>
    <col min="3" max="3" width="33.5" style="3" customWidth="1"/>
    <col min="5" max="5" width="13.125" style="5" bestFit="1" customWidth="1"/>
    <col min="8" max="8" width="13" bestFit="1" customWidth="1"/>
    <col min="10" max="10" width="12.125" customWidth="1"/>
    <col min="11" max="12" width="14.75" customWidth="1"/>
    <col min="13" max="14" width="12.125" customWidth="1"/>
    <col min="15" max="15" width="13.625" customWidth="1"/>
    <col min="17" max="17" width="28" bestFit="1" customWidth="1"/>
    <col min="18" max="18" width="12.625" customWidth="1"/>
    <col min="21" max="21" width="14.5" customWidth="1"/>
  </cols>
  <sheetData>
    <row r="1" spans="1:22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9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2071</v>
      </c>
      <c r="M1" s="1" t="s">
        <v>9</v>
      </c>
      <c r="N1" s="1" t="s">
        <v>2072</v>
      </c>
      <c r="O1" s="1" t="s">
        <v>10</v>
      </c>
      <c r="P1" s="1" t="s">
        <v>11</v>
      </c>
      <c r="Q1" s="1" t="s">
        <v>2028</v>
      </c>
      <c r="R1" s="1" t="s">
        <v>2030</v>
      </c>
      <c r="S1" s="1" t="s">
        <v>2032</v>
      </c>
      <c r="T1" s="1" t="s">
        <v>2031</v>
      </c>
      <c r="U1" s="1" t="s">
        <v>2086</v>
      </c>
      <c r="V1" s="1" t="s">
        <v>2087</v>
      </c>
    </row>
    <row r="2" spans="1:22" x14ac:dyDescent="0.25">
      <c r="A2">
        <v>0</v>
      </c>
      <c r="B2" t="s">
        <v>12</v>
      </c>
      <c r="C2" s="3" t="s">
        <v>13</v>
      </c>
      <c r="D2">
        <v>100</v>
      </c>
      <c r="E2" s="5">
        <v>0</v>
      </c>
      <c r="F2" s="4">
        <f t="shared" ref="F2:F65" si="0">E2/D2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 s="8">
        <f t="shared" ref="L2:L65" si="1">(((K2/60)/60)/24)+DATE(1970,1,1)</f>
        <v>42336.25</v>
      </c>
      <c r="M2">
        <v>1450159200</v>
      </c>
      <c r="N2" s="8">
        <f t="shared" ref="N2:N65" si="2">(((M2/60)/60)/24)+DATE(1970,1,1)</f>
        <v>42353.25</v>
      </c>
      <c r="O2" t="b">
        <v>0</v>
      </c>
      <c r="P2" t="b">
        <v>0</v>
      </c>
      <c r="Q2" t="s">
        <v>17</v>
      </c>
      <c r="R2" s="5">
        <f>AVERAGE(E2:E1001)</f>
        <v>42748.055</v>
      </c>
      <c r="S2" t="s">
        <v>2033</v>
      </c>
      <c r="T2" t="s">
        <v>2034</v>
      </c>
      <c r="U2" s="5">
        <f>MEDIAN(E2:E1001)</f>
        <v>11950</v>
      </c>
      <c r="V2">
        <f>MODE(E2:E1001)</f>
        <v>2</v>
      </c>
    </row>
    <row r="3" spans="1:22" x14ac:dyDescent="0.25">
      <c r="A3">
        <v>1</v>
      </c>
      <c r="B3" t="s">
        <v>18</v>
      </c>
      <c r="C3" s="3" t="s">
        <v>19</v>
      </c>
      <c r="D3">
        <v>1400</v>
      </c>
      <c r="E3" s="5">
        <v>14560</v>
      </c>
      <c r="F3" s="4">
        <f t="shared" si="0"/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 s="8">
        <f t="shared" si="1"/>
        <v>41870.208333333336</v>
      </c>
      <c r="M3">
        <v>1408597200</v>
      </c>
      <c r="N3" s="8">
        <f t="shared" si="2"/>
        <v>41872.208333333336</v>
      </c>
      <c r="O3" t="b">
        <v>0</v>
      </c>
      <c r="P3" t="b">
        <v>1</v>
      </c>
      <c r="Q3" t="s">
        <v>23</v>
      </c>
      <c r="S3" t="s">
        <v>2035</v>
      </c>
      <c r="T3" t="s">
        <v>2036</v>
      </c>
    </row>
    <row r="4" spans="1:22" ht="31.5" x14ac:dyDescent="0.25">
      <c r="A4">
        <v>2</v>
      </c>
      <c r="B4" t="s">
        <v>24</v>
      </c>
      <c r="C4" s="3" t="s">
        <v>25</v>
      </c>
      <c r="D4">
        <v>108400</v>
      </c>
      <c r="E4" s="5">
        <v>142523</v>
      </c>
      <c r="F4" s="4">
        <f t="shared" si="0"/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 s="8">
        <f t="shared" si="1"/>
        <v>41595.25</v>
      </c>
      <c r="M4">
        <v>1384840800</v>
      </c>
      <c r="N4" s="8">
        <f t="shared" si="2"/>
        <v>41597.25</v>
      </c>
      <c r="O4" t="b">
        <v>0</v>
      </c>
      <c r="P4" t="b">
        <v>0</v>
      </c>
      <c r="Q4" t="s">
        <v>28</v>
      </c>
      <c r="S4" t="s">
        <v>2037</v>
      </c>
      <c r="T4" t="s">
        <v>2038</v>
      </c>
    </row>
    <row r="5" spans="1:22" ht="31.5" x14ac:dyDescent="0.25">
      <c r="A5">
        <v>3</v>
      </c>
      <c r="B5" t="s">
        <v>29</v>
      </c>
      <c r="C5" s="3" t="s">
        <v>30</v>
      </c>
      <c r="D5">
        <v>4200</v>
      </c>
      <c r="E5" s="5">
        <v>2477</v>
      </c>
      <c r="F5" s="4">
        <f t="shared" si="0"/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 s="8">
        <f t="shared" si="1"/>
        <v>43688.208333333328</v>
      </c>
      <c r="M5">
        <v>1568955600</v>
      </c>
      <c r="N5" s="8">
        <f t="shared" si="2"/>
        <v>43728.208333333328</v>
      </c>
      <c r="O5" t="b">
        <v>0</v>
      </c>
      <c r="P5" t="b">
        <v>0</v>
      </c>
      <c r="Q5" t="s">
        <v>23</v>
      </c>
      <c r="S5" t="s">
        <v>2035</v>
      </c>
      <c r="T5" t="s">
        <v>2036</v>
      </c>
    </row>
    <row r="6" spans="1:22" x14ac:dyDescent="0.25">
      <c r="A6">
        <v>4</v>
      </c>
      <c r="B6" t="s">
        <v>31</v>
      </c>
      <c r="C6" s="3" t="s">
        <v>32</v>
      </c>
      <c r="D6">
        <v>7600</v>
      </c>
      <c r="E6" s="5">
        <v>5265</v>
      </c>
      <c r="F6" s="4">
        <f t="shared" si="0"/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 s="8">
        <f t="shared" si="1"/>
        <v>43485.25</v>
      </c>
      <c r="M6">
        <v>1548309600</v>
      </c>
      <c r="N6" s="8">
        <f t="shared" si="2"/>
        <v>43489.25</v>
      </c>
      <c r="O6" t="b">
        <v>0</v>
      </c>
      <c r="P6" t="b">
        <v>0</v>
      </c>
      <c r="Q6" t="s">
        <v>33</v>
      </c>
      <c r="S6" t="s">
        <v>2039</v>
      </c>
      <c r="T6" t="s">
        <v>2040</v>
      </c>
    </row>
    <row r="7" spans="1:22" x14ac:dyDescent="0.25">
      <c r="A7">
        <v>5</v>
      </c>
      <c r="B7" t="s">
        <v>34</v>
      </c>
      <c r="C7" s="3" t="s">
        <v>35</v>
      </c>
      <c r="D7">
        <v>7600</v>
      </c>
      <c r="E7" s="5">
        <v>13195</v>
      </c>
      <c r="F7" s="4">
        <f t="shared" si="0"/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 s="8">
        <f t="shared" si="1"/>
        <v>41149.208333333336</v>
      </c>
      <c r="M7">
        <v>1347080400</v>
      </c>
      <c r="N7" s="8">
        <f t="shared" si="2"/>
        <v>41160.208333333336</v>
      </c>
      <c r="O7" t="b">
        <v>0</v>
      </c>
      <c r="P7" t="b">
        <v>0</v>
      </c>
      <c r="Q7" t="s">
        <v>33</v>
      </c>
      <c r="S7" t="s">
        <v>2039</v>
      </c>
      <c r="T7" t="s">
        <v>2040</v>
      </c>
    </row>
    <row r="8" spans="1:22" x14ac:dyDescent="0.25">
      <c r="A8">
        <v>6</v>
      </c>
      <c r="B8" t="s">
        <v>38</v>
      </c>
      <c r="C8" s="3" t="s">
        <v>39</v>
      </c>
      <c r="D8">
        <v>5200</v>
      </c>
      <c r="E8" s="5">
        <v>1090</v>
      </c>
      <c r="F8" s="4">
        <f t="shared" si="0"/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 s="8">
        <f t="shared" si="1"/>
        <v>42991.208333333328</v>
      </c>
      <c r="M8">
        <v>1505365200</v>
      </c>
      <c r="N8" s="8">
        <f t="shared" si="2"/>
        <v>42992.208333333328</v>
      </c>
      <c r="O8" t="b">
        <v>0</v>
      </c>
      <c r="P8" t="b">
        <v>0</v>
      </c>
      <c r="Q8" t="s">
        <v>42</v>
      </c>
      <c r="S8" t="s">
        <v>2041</v>
      </c>
      <c r="T8" t="s">
        <v>2042</v>
      </c>
    </row>
    <row r="9" spans="1:22" x14ac:dyDescent="0.25">
      <c r="A9">
        <v>7</v>
      </c>
      <c r="B9" t="s">
        <v>43</v>
      </c>
      <c r="C9" s="3" t="s">
        <v>44</v>
      </c>
      <c r="D9">
        <v>4500</v>
      </c>
      <c r="E9" s="5">
        <v>14741</v>
      </c>
      <c r="F9" s="4">
        <f t="shared" si="0"/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 s="8">
        <f t="shared" si="1"/>
        <v>42229.208333333328</v>
      </c>
      <c r="M9">
        <v>1439614800</v>
      </c>
      <c r="N9" s="8">
        <f t="shared" si="2"/>
        <v>42231.208333333328</v>
      </c>
      <c r="O9" t="b">
        <v>0</v>
      </c>
      <c r="P9" t="b">
        <v>0</v>
      </c>
      <c r="Q9" t="s">
        <v>33</v>
      </c>
      <c r="S9" t="s">
        <v>2039</v>
      </c>
      <c r="T9" t="s">
        <v>2040</v>
      </c>
    </row>
    <row r="10" spans="1:22" x14ac:dyDescent="0.25">
      <c r="A10">
        <v>8</v>
      </c>
      <c r="B10" t="s">
        <v>45</v>
      </c>
      <c r="C10" s="3" t="s">
        <v>46</v>
      </c>
      <c r="D10">
        <v>110100</v>
      </c>
      <c r="E10" s="5">
        <v>21946</v>
      </c>
      <c r="F10" s="4">
        <f t="shared" si="0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 s="8">
        <f t="shared" si="1"/>
        <v>40399.208333333336</v>
      </c>
      <c r="M10">
        <v>1281502800</v>
      </c>
      <c r="N10" s="8">
        <f t="shared" si="2"/>
        <v>40401.208333333336</v>
      </c>
      <c r="O10" t="b">
        <v>0</v>
      </c>
      <c r="P10" t="b">
        <v>0</v>
      </c>
      <c r="Q10" t="s">
        <v>33</v>
      </c>
      <c r="S10" t="s">
        <v>2039</v>
      </c>
      <c r="T10" t="s">
        <v>2040</v>
      </c>
    </row>
    <row r="11" spans="1:22" x14ac:dyDescent="0.25">
      <c r="A11">
        <v>9</v>
      </c>
      <c r="B11" t="s">
        <v>48</v>
      </c>
      <c r="C11" s="3" t="s">
        <v>49</v>
      </c>
      <c r="D11">
        <v>6200</v>
      </c>
      <c r="E11" s="5">
        <v>3208</v>
      </c>
      <c r="F11" s="4">
        <f t="shared" si="0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 s="8">
        <f t="shared" si="1"/>
        <v>41536.208333333336</v>
      </c>
      <c r="M11">
        <v>1383804000</v>
      </c>
      <c r="N11" s="8">
        <f t="shared" si="2"/>
        <v>41585.25</v>
      </c>
      <c r="O11" t="b">
        <v>0</v>
      </c>
      <c r="P11" t="b">
        <v>0</v>
      </c>
      <c r="Q11" t="s">
        <v>50</v>
      </c>
      <c r="S11" t="s">
        <v>2035</v>
      </c>
      <c r="T11" t="s">
        <v>2043</v>
      </c>
    </row>
    <row r="12" spans="1:22" x14ac:dyDescent="0.25">
      <c r="A12">
        <v>10</v>
      </c>
      <c r="B12" t="s">
        <v>51</v>
      </c>
      <c r="C12" s="3" t="s">
        <v>52</v>
      </c>
      <c r="D12">
        <v>5200</v>
      </c>
      <c r="E12" s="5">
        <v>13838</v>
      </c>
      <c r="F12" s="4">
        <f t="shared" si="0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 s="8">
        <f t="shared" si="1"/>
        <v>40404.208333333336</v>
      </c>
      <c r="M12">
        <v>1285909200</v>
      </c>
      <c r="N12" s="8">
        <f t="shared" si="2"/>
        <v>40452.208333333336</v>
      </c>
      <c r="O12" t="b">
        <v>0</v>
      </c>
      <c r="P12" t="b">
        <v>0</v>
      </c>
      <c r="Q12" t="s">
        <v>53</v>
      </c>
      <c r="S12" t="s">
        <v>2041</v>
      </c>
      <c r="T12" t="s">
        <v>2044</v>
      </c>
    </row>
    <row r="13" spans="1:22" ht="31.5" x14ac:dyDescent="0.25">
      <c r="A13">
        <v>11</v>
      </c>
      <c r="B13" t="s">
        <v>54</v>
      </c>
      <c r="C13" s="3" t="s">
        <v>55</v>
      </c>
      <c r="D13">
        <v>6300</v>
      </c>
      <c r="E13" s="5">
        <v>3030</v>
      </c>
      <c r="F13" s="4">
        <f t="shared" si="0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 s="8">
        <f t="shared" si="1"/>
        <v>40442.208333333336</v>
      </c>
      <c r="M13">
        <v>1285563600</v>
      </c>
      <c r="N13" s="8">
        <f t="shared" si="2"/>
        <v>40448.208333333336</v>
      </c>
      <c r="O13" t="b">
        <v>0</v>
      </c>
      <c r="P13" t="b">
        <v>1</v>
      </c>
      <c r="Q13" t="s">
        <v>33</v>
      </c>
      <c r="S13" t="s">
        <v>2039</v>
      </c>
      <c r="T13" t="s">
        <v>2040</v>
      </c>
    </row>
    <row r="14" spans="1:22" x14ac:dyDescent="0.25">
      <c r="A14">
        <v>12</v>
      </c>
      <c r="B14" t="s">
        <v>56</v>
      </c>
      <c r="C14" s="3" t="s">
        <v>57</v>
      </c>
      <c r="D14">
        <v>6300</v>
      </c>
      <c r="E14" s="5">
        <v>5629</v>
      </c>
      <c r="F14" s="4">
        <f t="shared" si="0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 s="8">
        <f t="shared" si="1"/>
        <v>43760.208333333328</v>
      </c>
      <c r="M14">
        <v>1572411600</v>
      </c>
      <c r="N14" s="8">
        <f t="shared" si="2"/>
        <v>43768.208333333328</v>
      </c>
      <c r="O14" t="b">
        <v>0</v>
      </c>
      <c r="P14" t="b">
        <v>0</v>
      </c>
      <c r="Q14" t="s">
        <v>53</v>
      </c>
      <c r="S14" t="s">
        <v>2041</v>
      </c>
      <c r="T14" t="s">
        <v>2044</v>
      </c>
    </row>
    <row r="15" spans="1:22" ht="31.5" x14ac:dyDescent="0.25">
      <c r="A15">
        <v>13</v>
      </c>
      <c r="B15" t="s">
        <v>58</v>
      </c>
      <c r="C15" s="3" t="s">
        <v>59</v>
      </c>
      <c r="D15">
        <v>4200</v>
      </c>
      <c r="E15" s="5">
        <v>10295</v>
      </c>
      <c r="F15" s="4">
        <f t="shared" si="0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 s="8">
        <f t="shared" si="1"/>
        <v>42532.208333333328</v>
      </c>
      <c r="M15">
        <v>1466658000</v>
      </c>
      <c r="N15" s="8">
        <f t="shared" si="2"/>
        <v>42544.208333333328</v>
      </c>
      <c r="O15" t="b">
        <v>0</v>
      </c>
      <c r="P15" t="b">
        <v>0</v>
      </c>
      <c r="Q15" t="s">
        <v>60</v>
      </c>
      <c r="S15" t="s">
        <v>2035</v>
      </c>
      <c r="T15" t="s">
        <v>2045</v>
      </c>
    </row>
    <row r="16" spans="1:22" x14ac:dyDescent="0.25">
      <c r="A16">
        <v>14</v>
      </c>
      <c r="B16" t="s">
        <v>61</v>
      </c>
      <c r="C16" s="3" t="s">
        <v>62</v>
      </c>
      <c r="D16">
        <v>28200</v>
      </c>
      <c r="E16" s="5">
        <v>18829</v>
      </c>
      <c r="F16" s="4">
        <f t="shared" si="0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 s="8">
        <f t="shared" si="1"/>
        <v>40974.25</v>
      </c>
      <c r="M16">
        <v>1333342800</v>
      </c>
      <c r="N16" s="8">
        <f t="shared" si="2"/>
        <v>41001.208333333336</v>
      </c>
      <c r="O16" t="b">
        <v>0</v>
      </c>
      <c r="P16" t="b">
        <v>0</v>
      </c>
      <c r="Q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 s="5">
        <v>38414</v>
      </c>
      <c r="F17" s="4">
        <f t="shared" si="0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 s="8">
        <f t="shared" si="1"/>
        <v>43809.25</v>
      </c>
      <c r="M17">
        <v>1576303200</v>
      </c>
      <c r="N17" s="8">
        <f t="shared" si="2"/>
        <v>43813.25</v>
      </c>
      <c r="O17" t="b">
        <v>0</v>
      </c>
      <c r="P17" t="b">
        <v>0</v>
      </c>
      <c r="Q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 s="5">
        <v>11041</v>
      </c>
      <c r="F18" s="4">
        <f t="shared" si="0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 s="8">
        <f t="shared" si="1"/>
        <v>41661.25</v>
      </c>
      <c r="M18">
        <v>1392271200</v>
      </c>
      <c r="N18" s="8">
        <f t="shared" si="2"/>
        <v>41683.25</v>
      </c>
      <c r="O18" t="b">
        <v>0</v>
      </c>
      <c r="P18" t="b">
        <v>0</v>
      </c>
      <c r="Q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 s="5">
        <v>134845</v>
      </c>
      <c r="F19" s="4">
        <f t="shared" si="0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 s="8">
        <f t="shared" si="1"/>
        <v>40555.25</v>
      </c>
      <c r="M19">
        <v>1294898400</v>
      </c>
      <c r="N19" s="8">
        <f t="shared" si="2"/>
        <v>40556.25</v>
      </c>
      <c r="O19" t="b">
        <v>0</v>
      </c>
      <c r="P19" t="b">
        <v>0</v>
      </c>
      <c r="Q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 s="5">
        <v>6089</v>
      </c>
      <c r="F20" s="4">
        <f t="shared" si="0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 s="8">
        <f t="shared" si="1"/>
        <v>43351.208333333328</v>
      </c>
      <c r="M20">
        <v>1537074000</v>
      </c>
      <c r="N20" s="8">
        <f t="shared" si="2"/>
        <v>43359.208333333328</v>
      </c>
      <c r="O20" t="b">
        <v>0</v>
      </c>
      <c r="P20" t="b">
        <v>0</v>
      </c>
      <c r="Q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 s="5">
        <v>30331</v>
      </c>
      <c r="F21" s="4">
        <f t="shared" si="0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 s="8">
        <f t="shared" si="1"/>
        <v>43528.25</v>
      </c>
      <c r="M21">
        <v>1553490000</v>
      </c>
      <c r="N21" s="8">
        <f t="shared" si="2"/>
        <v>43549.208333333328</v>
      </c>
      <c r="O21" t="b">
        <v>0</v>
      </c>
      <c r="P21" t="b">
        <v>1</v>
      </c>
      <c r="Q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 s="5">
        <v>147936</v>
      </c>
      <c r="F22" s="4">
        <f t="shared" si="0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 s="8">
        <f t="shared" si="1"/>
        <v>41848.208333333336</v>
      </c>
      <c r="M22">
        <v>1406523600</v>
      </c>
      <c r="N22" s="8">
        <f t="shared" si="2"/>
        <v>41848.208333333336</v>
      </c>
      <c r="O22" t="b">
        <v>0</v>
      </c>
      <c r="P22" t="b">
        <v>0</v>
      </c>
      <c r="Q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 s="5">
        <v>38533</v>
      </c>
      <c r="F23" s="4">
        <f t="shared" si="0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 s="8">
        <f t="shared" si="1"/>
        <v>40770.208333333336</v>
      </c>
      <c r="M23">
        <v>1316322000</v>
      </c>
      <c r="N23" s="8">
        <f t="shared" si="2"/>
        <v>40804.208333333336</v>
      </c>
      <c r="O23" t="b">
        <v>0</v>
      </c>
      <c r="P23" t="b">
        <v>0</v>
      </c>
      <c r="Q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 s="5">
        <v>75690</v>
      </c>
      <c r="F24" s="4">
        <f t="shared" si="0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 s="8">
        <f t="shared" si="1"/>
        <v>43193.208333333328</v>
      </c>
      <c r="M24">
        <v>1524027600</v>
      </c>
      <c r="N24" s="8">
        <f t="shared" si="2"/>
        <v>43208.208333333328</v>
      </c>
      <c r="O24" t="b">
        <v>0</v>
      </c>
      <c r="P24" t="b">
        <v>0</v>
      </c>
      <c r="Q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 s="5">
        <v>14942</v>
      </c>
      <c r="F25" s="4">
        <f t="shared" si="0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 s="8">
        <f t="shared" si="1"/>
        <v>43510.25</v>
      </c>
      <c r="M25">
        <v>1554699600</v>
      </c>
      <c r="N25" s="8">
        <f t="shared" si="2"/>
        <v>43563.208333333328</v>
      </c>
      <c r="O25" t="b">
        <v>0</v>
      </c>
      <c r="P25" t="b">
        <v>0</v>
      </c>
      <c r="Q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 s="5">
        <v>104257</v>
      </c>
      <c r="F26" s="4">
        <f t="shared" si="0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 s="8">
        <f t="shared" si="1"/>
        <v>41811.208333333336</v>
      </c>
      <c r="M26">
        <v>1403499600</v>
      </c>
      <c r="N26" s="8">
        <f t="shared" si="2"/>
        <v>41813.208333333336</v>
      </c>
      <c r="O26" t="b">
        <v>0</v>
      </c>
      <c r="P26" t="b">
        <v>0</v>
      </c>
      <c r="Q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 s="5">
        <v>11904</v>
      </c>
      <c r="F27" s="4">
        <f t="shared" si="0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 s="8">
        <f t="shared" si="1"/>
        <v>40681.208333333336</v>
      </c>
      <c r="M27">
        <v>1307422800</v>
      </c>
      <c r="N27" s="8">
        <f t="shared" si="2"/>
        <v>40701.208333333336</v>
      </c>
      <c r="O27" t="b">
        <v>0</v>
      </c>
      <c r="P27" t="b">
        <v>1</v>
      </c>
      <c r="Q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 s="5">
        <v>51814</v>
      </c>
      <c r="F28" s="4">
        <f t="shared" si="0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 s="8">
        <f t="shared" si="1"/>
        <v>43312.208333333328</v>
      </c>
      <c r="M28">
        <v>1535346000</v>
      </c>
      <c r="N28" s="8">
        <f t="shared" si="2"/>
        <v>43339.208333333328</v>
      </c>
      <c r="O28" t="b">
        <v>0</v>
      </c>
      <c r="P28" t="b">
        <v>0</v>
      </c>
      <c r="Q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 s="5">
        <v>1599</v>
      </c>
      <c r="F29" s="4">
        <f t="shared" si="0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 s="8">
        <f t="shared" si="1"/>
        <v>42280.208333333328</v>
      </c>
      <c r="M29">
        <v>1444539600</v>
      </c>
      <c r="N29" s="8">
        <f t="shared" si="2"/>
        <v>42288.208333333328</v>
      </c>
      <c r="O29" t="b">
        <v>0</v>
      </c>
      <c r="P29" t="b">
        <v>0</v>
      </c>
      <c r="Q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 s="5">
        <v>137635</v>
      </c>
      <c r="F30" s="4">
        <f t="shared" si="0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 s="8">
        <f t="shared" si="1"/>
        <v>40218.25</v>
      </c>
      <c r="M30">
        <v>1267682400</v>
      </c>
      <c r="N30" s="8">
        <f t="shared" si="2"/>
        <v>40241.25</v>
      </c>
      <c r="O30" t="b">
        <v>0</v>
      </c>
      <c r="P30" t="b">
        <v>1</v>
      </c>
      <c r="Q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 s="5">
        <v>150965</v>
      </c>
      <c r="F31" s="4">
        <f t="shared" si="0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 s="8">
        <f t="shared" si="1"/>
        <v>43301.208333333328</v>
      </c>
      <c r="M31">
        <v>1535518800</v>
      </c>
      <c r="N31" s="8">
        <f t="shared" si="2"/>
        <v>43341.208333333328</v>
      </c>
      <c r="O31" t="b">
        <v>0</v>
      </c>
      <c r="P31" t="b">
        <v>0</v>
      </c>
      <c r="Q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 s="5">
        <v>14455</v>
      </c>
      <c r="F32" s="4">
        <f t="shared" si="0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 s="8">
        <f t="shared" si="1"/>
        <v>43609.208333333328</v>
      </c>
      <c r="M32">
        <v>1559106000</v>
      </c>
      <c r="N32" s="8">
        <f t="shared" si="2"/>
        <v>43614.208333333328</v>
      </c>
      <c r="O32" t="b">
        <v>0</v>
      </c>
      <c r="P32" t="b">
        <v>0</v>
      </c>
      <c r="Q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 s="5">
        <v>10850</v>
      </c>
      <c r="F33" s="4">
        <f t="shared" si="0"/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 s="8">
        <f t="shared" si="1"/>
        <v>42374.25</v>
      </c>
      <c r="M33">
        <v>1454392800</v>
      </c>
      <c r="N33" s="8">
        <f t="shared" si="2"/>
        <v>42402.25</v>
      </c>
      <c r="O33" t="b">
        <v>0</v>
      </c>
      <c r="P33" t="b">
        <v>0</v>
      </c>
      <c r="Q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 s="5">
        <v>87676</v>
      </c>
      <c r="F34" s="4">
        <f t="shared" si="0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 s="8">
        <f t="shared" si="1"/>
        <v>43110.25</v>
      </c>
      <c r="M34">
        <v>1517896800</v>
      </c>
      <c r="N34" s="8">
        <f t="shared" si="2"/>
        <v>43137.25</v>
      </c>
      <c r="O34" t="b">
        <v>0</v>
      </c>
      <c r="P34" t="b">
        <v>0</v>
      </c>
      <c r="Q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 s="5">
        <v>189666</v>
      </c>
      <c r="F35" s="4">
        <f t="shared" si="0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 s="8">
        <f t="shared" si="1"/>
        <v>41917.208333333336</v>
      </c>
      <c r="M35">
        <v>1415685600</v>
      </c>
      <c r="N35" s="8">
        <f t="shared" si="2"/>
        <v>41954.25</v>
      </c>
      <c r="O35" t="b">
        <v>0</v>
      </c>
      <c r="P35" t="b">
        <v>0</v>
      </c>
      <c r="Q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 s="5">
        <v>14025</v>
      </c>
      <c r="F36" s="4">
        <f t="shared" si="0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 s="8">
        <f t="shared" si="1"/>
        <v>42817.208333333328</v>
      </c>
      <c r="M36">
        <v>1490677200</v>
      </c>
      <c r="N36" s="8">
        <f t="shared" si="2"/>
        <v>42822.208333333328</v>
      </c>
      <c r="O36" t="b">
        <v>0</v>
      </c>
      <c r="P36" t="b">
        <v>0</v>
      </c>
      <c r="Q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 s="5">
        <v>188628</v>
      </c>
      <c r="F37" s="4">
        <f t="shared" si="0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 s="8">
        <f t="shared" si="1"/>
        <v>43484.25</v>
      </c>
      <c r="M37">
        <v>1551506400</v>
      </c>
      <c r="N37" s="8">
        <f t="shared" si="2"/>
        <v>43526.25</v>
      </c>
      <c r="O37" t="b">
        <v>0</v>
      </c>
      <c r="P37" t="b">
        <v>1</v>
      </c>
      <c r="Q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 s="5">
        <v>1101</v>
      </c>
      <c r="F38" s="4">
        <f t="shared" si="0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 s="8">
        <f t="shared" si="1"/>
        <v>40600.25</v>
      </c>
      <c r="M38">
        <v>1300856400</v>
      </c>
      <c r="N38" s="8">
        <f t="shared" si="2"/>
        <v>40625.208333333336</v>
      </c>
      <c r="O38" t="b">
        <v>0</v>
      </c>
      <c r="P38" t="b">
        <v>0</v>
      </c>
      <c r="Q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 s="5">
        <v>11339</v>
      </c>
      <c r="F39" s="4">
        <f t="shared" si="0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 s="8">
        <f t="shared" si="1"/>
        <v>43744.208333333328</v>
      </c>
      <c r="M39">
        <v>1573192800</v>
      </c>
      <c r="N39" s="8">
        <f t="shared" si="2"/>
        <v>43777.25</v>
      </c>
      <c r="O39" t="b">
        <v>0</v>
      </c>
      <c r="P39" t="b">
        <v>1</v>
      </c>
      <c r="Q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 s="5">
        <v>10085</v>
      </c>
      <c r="F40" s="4">
        <f t="shared" si="0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 s="8">
        <f t="shared" si="1"/>
        <v>40469.208333333336</v>
      </c>
      <c r="M40">
        <v>1287810000</v>
      </c>
      <c r="N40" s="8">
        <f t="shared" si="2"/>
        <v>40474.208333333336</v>
      </c>
      <c r="O40" t="b">
        <v>0</v>
      </c>
      <c r="P40" t="b">
        <v>0</v>
      </c>
      <c r="Q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 s="5">
        <v>5027</v>
      </c>
      <c r="F41" s="4">
        <f t="shared" si="0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 s="8">
        <f t="shared" si="1"/>
        <v>41330.25</v>
      </c>
      <c r="M41">
        <v>1362978000</v>
      </c>
      <c r="N41" s="8">
        <f t="shared" si="2"/>
        <v>41344.208333333336</v>
      </c>
      <c r="O41" t="b">
        <v>0</v>
      </c>
      <c r="P41" t="b">
        <v>0</v>
      </c>
      <c r="Q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 s="5">
        <v>14878</v>
      </c>
      <c r="F42" s="4">
        <f t="shared" si="0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 s="8">
        <f t="shared" si="1"/>
        <v>40334.208333333336</v>
      </c>
      <c r="M42">
        <v>1277355600</v>
      </c>
      <c r="N42" s="8">
        <f t="shared" si="2"/>
        <v>40353.208333333336</v>
      </c>
      <c r="O42" t="b">
        <v>0</v>
      </c>
      <c r="P42" t="b">
        <v>1</v>
      </c>
      <c r="Q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 s="5">
        <v>11924</v>
      </c>
      <c r="F43" s="4">
        <f t="shared" si="0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 s="8">
        <f t="shared" si="1"/>
        <v>41156.208333333336</v>
      </c>
      <c r="M43">
        <v>1348981200</v>
      </c>
      <c r="N43" s="8">
        <f t="shared" si="2"/>
        <v>41182.208333333336</v>
      </c>
      <c r="O43" t="b">
        <v>0</v>
      </c>
      <c r="P43" t="b">
        <v>1</v>
      </c>
      <c r="Q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 s="5">
        <v>7991</v>
      </c>
      <c r="F44" s="4">
        <f t="shared" si="0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 s="8">
        <f t="shared" si="1"/>
        <v>40728.208333333336</v>
      </c>
      <c r="M44">
        <v>1310533200</v>
      </c>
      <c r="N44" s="8">
        <f t="shared" si="2"/>
        <v>40737.208333333336</v>
      </c>
      <c r="O44" t="b">
        <v>0</v>
      </c>
      <c r="P44" t="b">
        <v>0</v>
      </c>
      <c r="Q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 s="5">
        <v>167717</v>
      </c>
      <c r="F45" s="4">
        <f t="shared" si="0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 s="8">
        <f t="shared" si="1"/>
        <v>41844.208333333336</v>
      </c>
      <c r="M45">
        <v>1407560400</v>
      </c>
      <c r="N45" s="8">
        <f t="shared" si="2"/>
        <v>41860.208333333336</v>
      </c>
      <c r="O45" t="b">
        <v>0</v>
      </c>
      <c r="P45" t="b">
        <v>0</v>
      </c>
      <c r="Q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 s="5">
        <v>10541</v>
      </c>
      <c r="F46" s="4">
        <f t="shared" si="0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 s="8">
        <f t="shared" si="1"/>
        <v>43541.208333333328</v>
      </c>
      <c r="M46">
        <v>1552885200</v>
      </c>
      <c r="N46" s="8">
        <f t="shared" si="2"/>
        <v>43542.208333333328</v>
      </c>
      <c r="O46" t="b">
        <v>0</v>
      </c>
      <c r="P46" t="b">
        <v>0</v>
      </c>
      <c r="Q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 s="5">
        <v>4530</v>
      </c>
      <c r="F47" s="4">
        <f t="shared" si="0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 s="8">
        <f t="shared" si="1"/>
        <v>42676.208333333328</v>
      </c>
      <c r="M47">
        <v>1479362400</v>
      </c>
      <c r="N47" s="8">
        <f t="shared" si="2"/>
        <v>42691.25</v>
      </c>
      <c r="O47" t="b">
        <v>0</v>
      </c>
      <c r="P47" t="b">
        <v>1</v>
      </c>
      <c r="Q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 s="5">
        <v>4247</v>
      </c>
      <c r="F48" s="4">
        <f t="shared" si="0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 s="8">
        <f t="shared" si="1"/>
        <v>40367.208333333336</v>
      </c>
      <c r="M48">
        <v>1280552400</v>
      </c>
      <c r="N48" s="8">
        <f t="shared" si="2"/>
        <v>40390.208333333336</v>
      </c>
      <c r="O48" t="b">
        <v>0</v>
      </c>
      <c r="P48" t="b">
        <v>0</v>
      </c>
      <c r="Q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 s="5">
        <v>7129</v>
      </c>
      <c r="F49" s="4">
        <f t="shared" si="0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 s="8">
        <f t="shared" si="1"/>
        <v>41727.208333333336</v>
      </c>
      <c r="M49">
        <v>1398661200</v>
      </c>
      <c r="N49" s="8">
        <f t="shared" si="2"/>
        <v>41757.208333333336</v>
      </c>
      <c r="O49" t="b">
        <v>0</v>
      </c>
      <c r="P49" t="b">
        <v>0</v>
      </c>
      <c r="Q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 s="5">
        <v>128862</v>
      </c>
      <c r="F50" s="4">
        <f t="shared" si="0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 s="8">
        <f t="shared" si="1"/>
        <v>42180.208333333328</v>
      </c>
      <c r="M50">
        <v>1436245200</v>
      </c>
      <c r="N50" s="8">
        <f t="shared" si="2"/>
        <v>42192.208333333328</v>
      </c>
      <c r="O50" t="b">
        <v>0</v>
      </c>
      <c r="P50" t="b">
        <v>0</v>
      </c>
      <c r="Q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 s="5">
        <v>13653</v>
      </c>
      <c r="F51" s="4">
        <f t="shared" si="0"/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 s="8">
        <f t="shared" si="1"/>
        <v>43758.208333333328</v>
      </c>
      <c r="M51">
        <v>1575439200</v>
      </c>
      <c r="N51" s="8">
        <f t="shared" si="2"/>
        <v>43803.25</v>
      </c>
      <c r="O51" t="b">
        <v>0</v>
      </c>
      <c r="P51" t="b">
        <v>0</v>
      </c>
      <c r="Q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 s="5">
        <v>2</v>
      </c>
      <c r="F52" s="4">
        <f t="shared" si="0"/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 s="8">
        <f t="shared" si="1"/>
        <v>41487.208333333336</v>
      </c>
      <c r="M52">
        <v>1377752400</v>
      </c>
      <c r="N52" s="8">
        <f t="shared" si="2"/>
        <v>41515.208333333336</v>
      </c>
      <c r="O52" t="b">
        <v>0</v>
      </c>
      <c r="P52" t="b">
        <v>0</v>
      </c>
      <c r="Q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 s="5">
        <v>145243</v>
      </c>
      <c r="F53" s="4">
        <f t="shared" si="0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 s="8">
        <f t="shared" si="1"/>
        <v>40995.208333333336</v>
      </c>
      <c r="M53">
        <v>1334206800</v>
      </c>
      <c r="N53" s="8">
        <f t="shared" si="2"/>
        <v>41011.208333333336</v>
      </c>
      <c r="O53" t="b">
        <v>0</v>
      </c>
      <c r="P53" t="b">
        <v>1</v>
      </c>
      <c r="Q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 s="5">
        <v>2459</v>
      </c>
      <c r="F54" s="4">
        <f t="shared" si="0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 s="8">
        <f t="shared" si="1"/>
        <v>40436.208333333336</v>
      </c>
      <c r="M54">
        <v>1284872400</v>
      </c>
      <c r="N54" s="8">
        <f t="shared" si="2"/>
        <v>40440.208333333336</v>
      </c>
      <c r="O54" t="b">
        <v>0</v>
      </c>
      <c r="P54" t="b">
        <v>0</v>
      </c>
      <c r="Q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 s="5">
        <v>12356</v>
      </c>
      <c r="F55" s="4">
        <f t="shared" si="0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 s="8">
        <f t="shared" si="1"/>
        <v>41779.208333333336</v>
      </c>
      <c r="M55">
        <v>1403931600</v>
      </c>
      <c r="N55" s="8">
        <f t="shared" si="2"/>
        <v>41818.208333333336</v>
      </c>
      <c r="O55" t="b">
        <v>0</v>
      </c>
      <c r="P55" t="b">
        <v>0</v>
      </c>
      <c r="Q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 s="5">
        <v>5392</v>
      </c>
      <c r="F56" s="4">
        <f t="shared" si="0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 s="8">
        <f t="shared" si="1"/>
        <v>43170.25</v>
      </c>
      <c r="M56">
        <v>1521262800</v>
      </c>
      <c r="N56" s="8">
        <f t="shared" si="2"/>
        <v>43176.208333333328</v>
      </c>
      <c r="O56" t="b">
        <v>0</v>
      </c>
      <c r="P56" t="b">
        <v>0</v>
      </c>
      <c r="Q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 s="5">
        <v>11746</v>
      </c>
      <c r="F57" s="4">
        <f t="shared" si="0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 s="8">
        <f t="shared" si="1"/>
        <v>43311.208333333328</v>
      </c>
      <c r="M57">
        <v>1533358800</v>
      </c>
      <c r="N57" s="8">
        <f t="shared" si="2"/>
        <v>43316.208333333328</v>
      </c>
      <c r="O57" t="b">
        <v>0</v>
      </c>
      <c r="P57" t="b">
        <v>0</v>
      </c>
      <c r="Q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 s="5">
        <v>11493</v>
      </c>
      <c r="F58" s="4">
        <f t="shared" si="0"/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 s="8">
        <f t="shared" si="1"/>
        <v>42014.25</v>
      </c>
      <c r="M58">
        <v>1421474400</v>
      </c>
      <c r="N58" s="8">
        <f t="shared" si="2"/>
        <v>42021.25</v>
      </c>
      <c r="O58" t="b">
        <v>0</v>
      </c>
      <c r="P58" t="b">
        <v>0</v>
      </c>
      <c r="Q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 s="5">
        <v>6243</v>
      </c>
      <c r="F59" s="4">
        <f t="shared" si="0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 s="8">
        <f t="shared" si="1"/>
        <v>42979.208333333328</v>
      </c>
      <c r="M59">
        <v>1505278800</v>
      </c>
      <c r="N59" s="8">
        <f t="shared" si="2"/>
        <v>42991.208333333328</v>
      </c>
      <c r="O59" t="b">
        <v>0</v>
      </c>
      <c r="P59" t="b">
        <v>0</v>
      </c>
      <c r="Q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 s="5">
        <v>6132</v>
      </c>
      <c r="F60" s="4">
        <f t="shared" si="0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 s="8">
        <f t="shared" si="1"/>
        <v>42268.208333333328</v>
      </c>
      <c r="M60">
        <v>1443934800</v>
      </c>
      <c r="N60" s="8">
        <f t="shared" si="2"/>
        <v>42281.208333333328</v>
      </c>
      <c r="O60" t="b">
        <v>0</v>
      </c>
      <c r="P60" t="b">
        <v>0</v>
      </c>
      <c r="Q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 s="5">
        <v>3851</v>
      </c>
      <c r="F61" s="4">
        <f t="shared" si="0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 s="8">
        <f t="shared" si="1"/>
        <v>42898.208333333328</v>
      </c>
      <c r="M61">
        <v>1498539600</v>
      </c>
      <c r="N61" s="8">
        <f t="shared" si="2"/>
        <v>42913.208333333328</v>
      </c>
      <c r="O61" t="b">
        <v>0</v>
      </c>
      <c r="P61" t="b">
        <v>1</v>
      </c>
      <c r="Q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 s="5">
        <v>135997</v>
      </c>
      <c r="F62" s="4">
        <f t="shared" si="0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 s="8">
        <f t="shared" si="1"/>
        <v>41107.208333333336</v>
      </c>
      <c r="M62">
        <v>1342760400</v>
      </c>
      <c r="N62" s="8">
        <f t="shared" si="2"/>
        <v>41110.208333333336</v>
      </c>
      <c r="O62" t="b">
        <v>0</v>
      </c>
      <c r="P62" t="b">
        <v>0</v>
      </c>
      <c r="Q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 s="5">
        <v>184750</v>
      </c>
      <c r="F63" s="4">
        <f t="shared" si="0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 s="8">
        <f t="shared" si="1"/>
        <v>40595.25</v>
      </c>
      <c r="M63">
        <v>1301720400</v>
      </c>
      <c r="N63" s="8">
        <f t="shared" si="2"/>
        <v>40635.208333333336</v>
      </c>
      <c r="O63" t="b">
        <v>0</v>
      </c>
      <c r="P63" t="b">
        <v>0</v>
      </c>
      <c r="Q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 s="5">
        <v>14452</v>
      </c>
      <c r="F64" s="4">
        <f t="shared" si="0"/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 s="8">
        <f t="shared" si="1"/>
        <v>42160.208333333328</v>
      </c>
      <c r="M64">
        <v>1433566800</v>
      </c>
      <c r="N64" s="8">
        <f t="shared" si="2"/>
        <v>42161.208333333328</v>
      </c>
      <c r="O64" t="b">
        <v>0</v>
      </c>
      <c r="P64" t="b">
        <v>0</v>
      </c>
      <c r="Q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 s="5">
        <v>557</v>
      </c>
      <c r="F65" s="4">
        <f t="shared" si="0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 s="8">
        <f t="shared" si="1"/>
        <v>42853.208333333328</v>
      </c>
      <c r="M65">
        <v>1493874000</v>
      </c>
      <c r="N65" s="8">
        <f t="shared" si="2"/>
        <v>42859.208333333328</v>
      </c>
      <c r="O65" t="b">
        <v>0</v>
      </c>
      <c r="P65" t="b">
        <v>0</v>
      </c>
      <c r="Q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 s="5">
        <v>2734</v>
      </c>
      <c r="F66" s="4">
        <f t="shared" ref="F66:F129" si="3">E66/D66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 s="8">
        <f t="shared" ref="L66:L129" si="4">(((K66/60)/60)/24)+DATE(1970,1,1)</f>
        <v>43283.208333333328</v>
      </c>
      <c r="M66">
        <v>1531803600</v>
      </c>
      <c r="N66" s="8">
        <f t="shared" ref="N66:N129" si="5">(((M66/60)/60)/24)+DATE(1970,1,1)</f>
        <v>43298.208333333328</v>
      </c>
      <c r="O66" t="b">
        <v>0</v>
      </c>
      <c r="P66" t="b">
        <v>1</v>
      </c>
      <c r="Q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 s="5">
        <v>14405</v>
      </c>
      <c r="F67" s="4">
        <f t="shared" si="3"/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 s="8">
        <f t="shared" si="4"/>
        <v>40570.25</v>
      </c>
      <c r="M67">
        <v>1296712800</v>
      </c>
      <c r="N67" s="8">
        <f t="shared" si="5"/>
        <v>40577.25</v>
      </c>
      <c r="O67" t="b">
        <v>0</v>
      </c>
      <c r="P67" t="b">
        <v>0</v>
      </c>
      <c r="Q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 s="5">
        <v>1307</v>
      </c>
      <c r="F68" s="4">
        <f t="shared" si="3"/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 s="8">
        <f t="shared" si="4"/>
        <v>42102.208333333328</v>
      </c>
      <c r="M68">
        <v>1428901200</v>
      </c>
      <c r="N68" s="8">
        <f t="shared" si="5"/>
        <v>42107.208333333328</v>
      </c>
      <c r="O68" t="b">
        <v>0</v>
      </c>
      <c r="P68" t="b">
        <v>1</v>
      </c>
      <c r="Q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 s="5">
        <v>117892</v>
      </c>
      <c r="F69" s="4">
        <f t="shared" si="3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 s="8">
        <f t="shared" si="4"/>
        <v>40203.25</v>
      </c>
      <c r="M69">
        <v>1264831200</v>
      </c>
      <c r="N69" s="8">
        <f t="shared" si="5"/>
        <v>40208.25</v>
      </c>
      <c r="O69" t="b">
        <v>0</v>
      </c>
      <c r="P69" t="b">
        <v>1</v>
      </c>
      <c r="Q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 s="5">
        <v>14508</v>
      </c>
      <c r="F70" s="4">
        <f t="shared" si="3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 s="8">
        <f t="shared" si="4"/>
        <v>42943.208333333328</v>
      </c>
      <c r="M70">
        <v>1505192400</v>
      </c>
      <c r="N70" s="8">
        <f t="shared" si="5"/>
        <v>42990.208333333328</v>
      </c>
      <c r="O70" t="b">
        <v>0</v>
      </c>
      <c r="P70" t="b">
        <v>1</v>
      </c>
      <c r="Q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 s="5">
        <v>1901</v>
      </c>
      <c r="F71" s="4">
        <f t="shared" si="3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 s="8">
        <f t="shared" si="4"/>
        <v>40531.25</v>
      </c>
      <c r="M71">
        <v>1295676000</v>
      </c>
      <c r="N71" s="8">
        <f t="shared" si="5"/>
        <v>40565.25</v>
      </c>
      <c r="O71" t="b">
        <v>0</v>
      </c>
      <c r="P71" t="b">
        <v>0</v>
      </c>
      <c r="Q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 s="5">
        <v>158389</v>
      </c>
      <c r="F72" s="4">
        <f t="shared" si="3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 s="8">
        <f t="shared" si="4"/>
        <v>40484.208333333336</v>
      </c>
      <c r="M72">
        <v>1292911200</v>
      </c>
      <c r="N72" s="8">
        <f t="shared" si="5"/>
        <v>40533.25</v>
      </c>
      <c r="O72" t="b">
        <v>0</v>
      </c>
      <c r="P72" t="b">
        <v>1</v>
      </c>
      <c r="Q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 s="5">
        <v>6484</v>
      </c>
      <c r="F73" s="4">
        <f t="shared" si="3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 s="8">
        <f t="shared" si="4"/>
        <v>43799.25</v>
      </c>
      <c r="M73">
        <v>1575439200</v>
      </c>
      <c r="N73" s="8">
        <f t="shared" si="5"/>
        <v>43803.25</v>
      </c>
      <c r="O73" t="b">
        <v>0</v>
      </c>
      <c r="P73" t="b">
        <v>0</v>
      </c>
      <c r="Q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 s="5">
        <v>4022</v>
      </c>
      <c r="F74" s="4">
        <f t="shared" si="3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 s="8">
        <f t="shared" si="4"/>
        <v>42186.208333333328</v>
      </c>
      <c r="M74">
        <v>1438837200</v>
      </c>
      <c r="N74" s="8">
        <f t="shared" si="5"/>
        <v>42222.208333333328</v>
      </c>
      <c r="O74" t="b">
        <v>0</v>
      </c>
      <c r="P74" t="b">
        <v>0</v>
      </c>
      <c r="Q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 s="5">
        <v>9253</v>
      </c>
      <c r="F75" s="4">
        <f t="shared" si="3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 s="8">
        <f t="shared" si="4"/>
        <v>42701.25</v>
      </c>
      <c r="M75">
        <v>1480485600</v>
      </c>
      <c r="N75" s="8">
        <f t="shared" si="5"/>
        <v>42704.25</v>
      </c>
      <c r="O75" t="b">
        <v>0</v>
      </c>
      <c r="P75" t="b">
        <v>0</v>
      </c>
      <c r="Q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 s="5">
        <v>4776</v>
      </c>
      <c r="F76" s="4">
        <f t="shared" si="3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 s="8">
        <f t="shared" si="4"/>
        <v>42456.208333333328</v>
      </c>
      <c r="M76">
        <v>1459141200</v>
      </c>
      <c r="N76" s="8">
        <f t="shared" si="5"/>
        <v>42457.208333333328</v>
      </c>
      <c r="O76" t="b">
        <v>0</v>
      </c>
      <c r="P76" t="b">
        <v>0</v>
      </c>
      <c r="Q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 s="5">
        <v>14606</v>
      </c>
      <c r="F77" s="4">
        <f t="shared" si="3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 s="8">
        <f t="shared" si="4"/>
        <v>43296.208333333328</v>
      </c>
      <c r="M77">
        <v>1532322000</v>
      </c>
      <c r="N77" s="8">
        <f t="shared" si="5"/>
        <v>43304.208333333328</v>
      </c>
      <c r="O77" t="b">
        <v>0</v>
      </c>
      <c r="P77" t="b">
        <v>0</v>
      </c>
      <c r="Q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 s="5">
        <v>95993</v>
      </c>
      <c r="F78" s="4">
        <f t="shared" si="3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 s="8">
        <f t="shared" si="4"/>
        <v>42027.25</v>
      </c>
      <c r="M78">
        <v>1426222800</v>
      </c>
      <c r="N78" s="8">
        <f t="shared" si="5"/>
        <v>42076.208333333328</v>
      </c>
      <c r="O78" t="b">
        <v>1</v>
      </c>
      <c r="P78" t="b">
        <v>1</v>
      </c>
      <c r="Q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 s="5">
        <v>4460</v>
      </c>
      <c r="F79" s="4">
        <f t="shared" si="3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 s="8">
        <f t="shared" si="4"/>
        <v>40448.208333333336</v>
      </c>
      <c r="M79">
        <v>1286773200</v>
      </c>
      <c r="N79" s="8">
        <f t="shared" si="5"/>
        <v>40462.208333333336</v>
      </c>
      <c r="O79" t="b">
        <v>0</v>
      </c>
      <c r="P79" t="b">
        <v>1</v>
      </c>
      <c r="Q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 s="5">
        <v>13536</v>
      </c>
      <c r="F80" s="4">
        <f t="shared" si="3"/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 s="8">
        <f t="shared" si="4"/>
        <v>43206.208333333328</v>
      </c>
      <c r="M80">
        <v>1523941200</v>
      </c>
      <c r="N80" s="8">
        <f t="shared" si="5"/>
        <v>43207.208333333328</v>
      </c>
      <c r="O80" t="b">
        <v>0</v>
      </c>
      <c r="P80" t="b">
        <v>0</v>
      </c>
      <c r="Q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 s="5">
        <v>40228</v>
      </c>
      <c r="F81" s="4">
        <f t="shared" si="3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 s="8">
        <f t="shared" si="4"/>
        <v>43267.208333333328</v>
      </c>
      <c r="M81">
        <v>1529557200</v>
      </c>
      <c r="N81" s="8">
        <f t="shared" si="5"/>
        <v>43272.208333333328</v>
      </c>
      <c r="O81" t="b">
        <v>0</v>
      </c>
      <c r="P81" t="b">
        <v>0</v>
      </c>
      <c r="Q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 s="5">
        <v>7012</v>
      </c>
      <c r="F82" s="4">
        <f t="shared" si="3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 s="8">
        <f t="shared" si="4"/>
        <v>42976.208333333328</v>
      </c>
      <c r="M82">
        <v>1506574800</v>
      </c>
      <c r="N82" s="8">
        <f t="shared" si="5"/>
        <v>43006.208333333328</v>
      </c>
      <c r="O82" t="b">
        <v>0</v>
      </c>
      <c r="P82" t="b">
        <v>0</v>
      </c>
      <c r="Q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 s="5">
        <v>37857</v>
      </c>
      <c r="F83" s="4">
        <f t="shared" si="3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 s="8">
        <f t="shared" si="4"/>
        <v>43062.25</v>
      </c>
      <c r="M83">
        <v>1513576800</v>
      </c>
      <c r="N83" s="8">
        <f t="shared" si="5"/>
        <v>43087.25</v>
      </c>
      <c r="O83" t="b">
        <v>0</v>
      </c>
      <c r="P83" t="b">
        <v>0</v>
      </c>
      <c r="Q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 s="5">
        <v>14973</v>
      </c>
      <c r="F84" s="4">
        <f t="shared" si="3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 s="8">
        <f t="shared" si="4"/>
        <v>43482.25</v>
      </c>
      <c r="M84">
        <v>1548309600</v>
      </c>
      <c r="N84" s="8">
        <f t="shared" si="5"/>
        <v>43489.25</v>
      </c>
      <c r="O84" t="b">
        <v>0</v>
      </c>
      <c r="P84" t="b">
        <v>1</v>
      </c>
      <c r="Q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 s="5">
        <v>39996</v>
      </c>
      <c r="F85" s="4">
        <f t="shared" si="3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 s="8">
        <f t="shared" si="4"/>
        <v>42579.208333333328</v>
      </c>
      <c r="M85">
        <v>1471582800</v>
      </c>
      <c r="N85" s="8">
        <f t="shared" si="5"/>
        <v>42601.208333333328</v>
      </c>
      <c r="O85" t="b">
        <v>0</v>
      </c>
      <c r="P85" t="b">
        <v>0</v>
      </c>
      <c r="Q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 s="5">
        <v>41564</v>
      </c>
      <c r="F86" s="4">
        <f t="shared" si="3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 s="8">
        <f t="shared" si="4"/>
        <v>41118.208333333336</v>
      </c>
      <c r="M86">
        <v>1344315600</v>
      </c>
      <c r="N86" s="8">
        <f t="shared" si="5"/>
        <v>41128.208333333336</v>
      </c>
      <c r="O86" t="b">
        <v>0</v>
      </c>
      <c r="P86" t="b">
        <v>0</v>
      </c>
      <c r="Q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 s="5">
        <v>6430</v>
      </c>
      <c r="F87" s="4">
        <f t="shared" si="3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 s="8">
        <f t="shared" si="4"/>
        <v>40797.208333333336</v>
      </c>
      <c r="M87">
        <v>1316408400</v>
      </c>
      <c r="N87" s="8">
        <f t="shared" si="5"/>
        <v>40805.208333333336</v>
      </c>
      <c r="O87" t="b">
        <v>0</v>
      </c>
      <c r="P87" t="b">
        <v>0</v>
      </c>
      <c r="Q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 s="5">
        <v>12405</v>
      </c>
      <c r="F88" s="4">
        <f t="shared" si="3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 s="8">
        <f t="shared" si="4"/>
        <v>42128.208333333328</v>
      </c>
      <c r="M88">
        <v>1431838800</v>
      </c>
      <c r="N88" s="8">
        <f t="shared" si="5"/>
        <v>42141.208333333328</v>
      </c>
      <c r="O88" t="b">
        <v>1</v>
      </c>
      <c r="P88" t="b">
        <v>0</v>
      </c>
      <c r="Q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 s="5">
        <v>123040</v>
      </c>
      <c r="F89" s="4">
        <f t="shared" si="3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 s="8">
        <f t="shared" si="4"/>
        <v>40610.25</v>
      </c>
      <c r="M89">
        <v>1300510800</v>
      </c>
      <c r="N89" s="8">
        <f t="shared" si="5"/>
        <v>40621.208333333336</v>
      </c>
      <c r="O89" t="b">
        <v>0</v>
      </c>
      <c r="P89" t="b">
        <v>1</v>
      </c>
      <c r="Q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 s="5">
        <v>12516</v>
      </c>
      <c r="F90" s="4">
        <f t="shared" si="3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 s="8">
        <f t="shared" si="4"/>
        <v>42110.208333333328</v>
      </c>
      <c r="M90">
        <v>1431061200</v>
      </c>
      <c r="N90" s="8">
        <f t="shared" si="5"/>
        <v>42132.208333333328</v>
      </c>
      <c r="O90" t="b">
        <v>0</v>
      </c>
      <c r="P90" t="b">
        <v>0</v>
      </c>
      <c r="Q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 s="5">
        <v>8588</v>
      </c>
      <c r="F91" s="4">
        <f t="shared" si="3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 s="8">
        <f t="shared" si="4"/>
        <v>40283.208333333336</v>
      </c>
      <c r="M91">
        <v>1271480400</v>
      </c>
      <c r="N91" s="8">
        <f t="shared" si="5"/>
        <v>40285.208333333336</v>
      </c>
      <c r="O91" t="b">
        <v>0</v>
      </c>
      <c r="P91" t="b">
        <v>0</v>
      </c>
      <c r="Q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 s="5">
        <v>6132</v>
      </c>
      <c r="F92" s="4">
        <f t="shared" si="3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 s="8">
        <f t="shared" si="4"/>
        <v>42425.25</v>
      </c>
      <c r="M92">
        <v>1456380000</v>
      </c>
      <c r="N92" s="8">
        <f t="shared" si="5"/>
        <v>42425.25</v>
      </c>
      <c r="O92" t="b">
        <v>0</v>
      </c>
      <c r="P92" t="b">
        <v>1</v>
      </c>
      <c r="Q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 s="5">
        <v>74688</v>
      </c>
      <c r="F93" s="4">
        <f t="shared" si="3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 s="8">
        <f t="shared" si="4"/>
        <v>42588.208333333328</v>
      </c>
      <c r="M93">
        <v>1472878800</v>
      </c>
      <c r="N93" s="8">
        <f t="shared" si="5"/>
        <v>42616.208333333328</v>
      </c>
      <c r="O93" t="b">
        <v>0</v>
      </c>
      <c r="P93" t="b">
        <v>0</v>
      </c>
      <c r="Q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 s="5">
        <v>51775</v>
      </c>
      <c r="F94" s="4">
        <f t="shared" si="3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 s="8">
        <f t="shared" si="4"/>
        <v>40352.208333333336</v>
      </c>
      <c r="M94">
        <v>1277355600</v>
      </c>
      <c r="N94" s="8">
        <f t="shared" si="5"/>
        <v>40353.208333333336</v>
      </c>
      <c r="O94" t="b">
        <v>0</v>
      </c>
      <c r="P94" t="b">
        <v>1</v>
      </c>
      <c r="Q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 s="5">
        <v>65877</v>
      </c>
      <c r="F95" s="4">
        <f t="shared" si="3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 s="8">
        <f t="shared" si="4"/>
        <v>41202.208333333336</v>
      </c>
      <c r="M95">
        <v>1351054800</v>
      </c>
      <c r="N95" s="8">
        <f t="shared" si="5"/>
        <v>41206.208333333336</v>
      </c>
      <c r="O95" t="b">
        <v>0</v>
      </c>
      <c r="P95" t="b">
        <v>1</v>
      </c>
      <c r="Q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 s="5">
        <v>8807</v>
      </c>
      <c r="F96" s="4">
        <f t="shared" si="3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 s="8">
        <f t="shared" si="4"/>
        <v>43562.208333333328</v>
      </c>
      <c r="M96">
        <v>1555563600</v>
      </c>
      <c r="N96" s="8">
        <f t="shared" si="5"/>
        <v>43573.208333333328</v>
      </c>
      <c r="O96" t="b">
        <v>0</v>
      </c>
      <c r="P96" t="b">
        <v>0</v>
      </c>
      <c r="Q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 s="5">
        <v>1017</v>
      </c>
      <c r="F97" s="4">
        <f t="shared" si="3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 s="8">
        <f t="shared" si="4"/>
        <v>43752.208333333328</v>
      </c>
      <c r="M97">
        <v>1571634000</v>
      </c>
      <c r="N97" s="8">
        <f t="shared" si="5"/>
        <v>43759.208333333328</v>
      </c>
      <c r="O97" t="b">
        <v>0</v>
      </c>
      <c r="P97" t="b">
        <v>0</v>
      </c>
      <c r="Q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 s="5">
        <v>151513</v>
      </c>
      <c r="F98" s="4">
        <f t="shared" si="3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 s="8">
        <f t="shared" si="4"/>
        <v>40612.25</v>
      </c>
      <c r="M98">
        <v>1300856400</v>
      </c>
      <c r="N98" s="8">
        <f t="shared" si="5"/>
        <v>40625.208333333336</v>
      </c>
      <c r="O98" t="b">
        <v>0</v>
      </c>
      <c r="P98" t="b">
        <v>0</v>
      </c>
      <c r="Q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 s="5">
        <v>12047</v>
      </c>
      <c r="F99" s="4">
        <f t="shared" si="3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 s="8">
        <f t="shared" si="4"/>
        <v>42180.208333333328</v>
      </c>
      <c r="M99">
        <v>1439874000</v>
      </c>
      <c r="N99" s="8">
        <f t="shared" si="5"/>
        <v>42234.208333333328</v>
      </c>
      <c r="O99" t="b">
        <v>0</v>
      </c>
      <c r="P99" t="b">
        <v>0</v>
      </c>
      <c r="Q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 s="5">
        <v>32951</v>
      </c>
      <c r="F100" s="4">
        <f t="shared" si="3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 s="8">
        <f t="shared" si="4"/>
        <v>42212.208333333328</v>
      </c>
      <c r="M100">
        <v>1438318800</v>
      </c>
      <c r="N100" s="8">
        <f t="shared" si="5"/>
        <v>42216.208333333328</v>
      </c>
      <c r="O100" t="b">
        <v>0</v>
      </c>
      <c r="P100" t="b">
        <v>0</v>
      </c>
      <c r="Q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 s="5">
        <v>14951</v>
      </c>
      <c r="F101" s="4">
        <f t="shared" si="3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 s="8">
        <f t="shared" si="4"/>
        <v>41968.25</v>
      </c>
      <c r="M101">
        <v>1419400800</v>
      </c>
      <c r="N101" s="8">
        <f t="shared" si="5"/>
        <v>41997.25</v>
      </c>
      <c r="O101" t="b">
        <v>0</v>
      </c>
      <c r="P101" t="b">
        <v>0</v>
      </c>
      <c r="Q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 s="5">
        <v>1</v>
      </c>
      <c r="F102" s="4">
        <f t="shared" si="3"/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 s="8">
        <f t="shared" si="4"/>
        <v>40835.208333333336</v>
      </c>
      <c r="M102">
        <v>1320555600</v>
      </c>
      <c r="N102" s="8">
        <f t="shared" si="5"/>
        <v>40853.208333333336</v>
      </c>
      <c r="O102" t="b">
        <v>0</v>
      </c>
      <c r="P102" t="b">
        <v>0</v>
      </c>
      <c r="Q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 s="5">
        <v>9193</v>
      </c>
      <c r="F103" s="4">
        <f t="shared" si="3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 s="8">
        <f t="shared" si="4"/>
        <v>42056.25</v>
      </c>
      <c r="M103">
        <v>1425103200</v>
      </c>
      <c r="N103" s="8">
        <f t="shared" si="5"/>
        <v>42063.25</v>
      </c>
      <c r="O103" t="b">
        <v>0</v>
      </c>
      <c r="P103" t="b">
        <v>1</v>
      </c>
      <c r="Q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 s="5">
        <v>10422</v>
      </c>
      <c r="F104" s="4">
        <f t="shared" si="3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 s="8">
        <f t="shared" si="4"/>
        <v>43234.208333333328</v>
      </c>
      <c r="M104">
        <v>1526878800</v>
      </c>
      <c r="N104" s="8">
        <f t="shared" si="5"/>
        <v>43241.208333333328</v>
      </c>
      <c r="O104" t="b">
        <v>0</v>
      </c>
      <c r="P104" t="b">
        <v>1</v>
      </c>
      <c r="Q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 s="5">
        <v>2461</v>
      </c>
      <c r="F105" s="4">
        <f t="shared" si="3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 s="8">
        <f t="shared" si="4"/>
        <v>40475.208333333336</v>
      </c>
      <c r="M105">
        <v>1288674000</v>
      </c>
      <c r="N105" s="8">
        <f t="shared" si="5"/>
        <v>40484.208333333336</v>
      </c>
      <c r="O105" t="b">
        <v>0</v>
      </c>
      <c r="P105" t="b">
        <v>0</v>
      </c>
      <c r="Q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 s="5">
        <v>170623</v>
      </c>
      <c r="F106" s="4">
        <f t="shared" si="3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 s="8">
        <f t="shared" si="4"/>
        <v>42878.208333333328</v>
      </c>
      <c r="M106">
        <v>1495602000</v>
      </c>
      <c r="N106" s="8">
        <f t="shared" si="5"/>
        <v>42879.208333333328</v>
      </c>
      <c r="O106" t="b">
        <v>0</v>
      </c>
      <c r="P106" t="b">
        <v>0</v>
      </c>
      <c r="Q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 s="5">
        <v>9829</v>
      </c>
      <c r="F107" s="4">
        <f t="shared" si="3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 s="8">
        <f t="shared" si="4"/>
        <v>41366.208333333336</v>
      </c>
      <c r="M107">
        <v>1366434000</v>
      </c>
      <c r="N107" s="8">
        <f t="shared" si="5"/>
        <v>41384.208333333336</v>
      </c>
      <c r="O107" t="b">
        <v>0</v>
      </c>
      <c r="P107" t="b">
        <v>0</v>
      </c>
      <c r="Q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 s="5">
        <v>14006</v>
      </c>
      <c r="F108" s="4">
        <f t="shared" si="3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 s="8">
        <f t="shared" si="4"/>
        <v>43716.208333333328</v>
      </c>
      <c r="M108">
        <v>1568350800</v>
      </c>
      <c r="N108" s="8">
        <f t="shared" si="5"/>
        <v>43721.208333333328</v>
      </c>
      <c r="O108" t="b">
        <v>0</v>
      </c>
      <c r="P108" t="b">
        <v>0</v>
      </c>
      <c r="Q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 s="5">
        <v>6527</v>
      </c>
      <c r="F109" s="4">
        <f t="shared" si="3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 s="8">
        <f t="shared" si="4"/>
        <v>43213.208333333328</v>
      </c>
      <c r="M109">
        <v>1525928400</v>
      </c>
      <c r="N109" s="8">
        <f t="shared" si="5"/>
        <v>43230.208333333328</v>
      </c>
      <c r="O109" t="b">
        <v>0</v>
      </c>
      <c r="P109" t="b">
        <v>1</v>
      </c>
      <c r="Q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 s="5">
        <v>8929</v>
      </c>
      <c r="F110" s="4">
        <f t="shared" si="3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 s="8">
        <f t="shared" si="4"/>
        <v>41005.208333333336</v>
      </c>
      <c r="M110">
        <v>1336885200</v>
      </c>
      <c r="N110" s="8">
        <f t="shared" si="5"/>
        <v>41042.208333333336</v>
      </c>
      <c r="O110" t="b">
        <v>0</v>
      </c>
      <c r="P110" t="b">
        <v>0</v>
      </c>
      <c r="Q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 s="5">
        <v>3079</v>
      </c>
      <c r="F111" s="4">
        <f t="shared" si="3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 s="8">
        <f t="shared" si="4"/>
        <v>41651.25</v>
      </c>
      <c r="M111">
        <v>1389679200</v>
      </c>
      <c r="N111" s="8">
        <f t="shared" si="5"/>
        <v>41653.25</v>
      </c>
      <c r="O111" t="b">
        <v>0</v>
      </c>
      <c r="P111" t="b">
        <v>0</v>
      </c>
      <c r="Q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 s="5">
        <v>21307</v>
      </c>
      <c r="F112" s="4">
        <f t="shared" si="3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 s="8">
        <f t="shared" si="4"/>
        <v>43354.208333333328</v>
      </c>
      <c r="M112">
        <v>1538283600</v>
      </c>
      <c r="N112" s="8">
        <f t="shared" si="5"/>
        <v>43373.208333333328</v>
      </c>
      <c r="O112" t="b">
        <v>0</v>
      </c>
      <c r="P112" t="b">
        <v>0</v>
      </c>
      <c r="Q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 s="5">
        <v>73653</v>
      </c>
      <c r="F113" s="4">
        <f t="shared" si="3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 s="8">
        <f t="shared" si="4"/>
        <v>41174.208333333336</v>
      </c>
      <c r="M113">
        <v>1348808400</v>
      </c>
      <c r="N113" s="8">
        <f t="shared" si="5"/>
        <v>41180.208333333336</v>
      </c>
      <c r="O113" t="b">
        <v>0</v>
      </c>
      <c r="P113" t="b">
        <v>0</v>
      </c>
      <c r="Q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 s="5">
        <v>12635</v>
      </c>
      <c r="F114" s="4">
        <f t="shared" si="3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 s="8">
        <f t="shared" si="4"/>
        <v>41875.208333333336</v>
      </c>
      <c r="M114">
        <v>1410152400</v>
      </c>
      <c r="N114" s="8">
        <f t="shared" si="5"/>
        <v>41890.208333333336</v>
      </c>
      <c r="O114" t="b">
        <v>0</v>
      </c>
      <c r="P114" t="b">
        <v>0</v>
      </c>
      <c r="Q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 s="5">
        <v>12437</v>
      </c>
      <c r="F115" s="4">
        <f t="shared" si="3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 s="8">
        <f t="shared" si="4"/>
        <v>42990.208333333328</v>
      </c>
      <c r="M115">
        <v>1505797200</v>
      </c>
      <c r="N115" s="8">
        <f t="shared" si="5"/>
        <v>42997.208333333328</v>
      </c>
      <c r="O115" t="b">
        <v>0</v>
      </c>
      <c r="P115" t="b">
        <v>0</v>
      </c>
      <c r="Q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 s="5">
        <v>13816</v>
      </c>
      <c r="F116" s="4">
        <f t="shared" si="3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 s="8">
        <f t="shared" si="4"/>
        <v>43564.208333333328</v>
      </c>
      <c r="M116">
        <v>1554872400</v>
      </c>
      <c r="N116" s="8">
        <f t="shared" si="5"/>
        <v>43565.208333333328</v>
      </c>
      <c r="O116" t="b">
        <v>0</v>
      </c>
      <c r="P116" t="b">
        <v>1</v>
      </c>
      <c r="Q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 s="5">
        <v>145382</v>
      </c>
      <c r="F117" s="4">
        <f t="shared" si="3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 s="8">
        <f t="shared" si="4"/>
        <v>43056.25</v>
      </c>
      <c r="M117">
        <v>1513922400</v>
      </c>
      <c r="N117" s="8">
        <f t="shared" si="5"/>
        <v>43091.25</v>
      </c>
      <c r="O117" t="b">
        <v>0</v>
      </c>
      <c r="P117" t="b">
        <v>0</v>
      </c>
      <c r="Q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 s="5">
        <v>6336</v>
      </c>
      <c r="F118" s="4">
        <f t="shared" si="3"/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 s="8">
        <f t="shared" si="4"/>
        <v>42265.208333333328</v>
      </c>
      <c r="M118">
        <v>1442638800</v>
      </c>
      <c r="N118" s="8">
        <f t="shared" si="5"/>
        <v>42266.208333333328</v>
      </c>
      <c r="O118" t="b">
        <v>0</v>
      </c>
      <c r="P118" t="b">
        <v>0</v>
      </c>
      <c r="Q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 s="5">
        <v>8523</v>
      </c>
      <c r="F119" s="4">
        <f t="shared" si="3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 s="8">
        <f t="shared" si="4"/>
        <v>40808.208333333336</v>
      </c>
      <c r="M119">
        <v>1317186000</v>
      </c>
      <c r="N119" s="8">
        <f t="shared" si="5"/>
        <v>40814.208333333336</v>
      </c>
      <c r="O119" t="b">
        <v>0</v>
      </c>
      <c r="P119" t="b">
        <v>0</v>
      </c>
      <c r="Q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 s="5">
        <v>6351</v>
      </c>
      <c r="F120" s="4">
        <f t="shared" si="3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 s="8">
        <f t="shared" si="4"/>
        <v>41665.25</v>
      </c>
      <c r="M120">
        <v>1391234400</v>
      </c>
      <c r="N120" s="8">
        <f t="shared" si="5"/>
        <v>41671.25</v>
      </c>
      <c r="O120" t="b">
        <v>0</v>
      </c>
      <c r="P120" t="b">
        <v>0</v>
      </c>
      <c r="Q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 s="5">
        <v>10748</v>
      </c>
      <c r="F121" s="4">
        <f t="shared" si="3"/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 s="8">
        <f t="shared" si="4"/>
        <v>41806.208333333336</v>
      </c>
      <c r="M121">
        <v>1404363600</v>
      </c>
      <c r="N121" s="8">
        <f t="shared" si="5"/>
        <v>41823.208333333336</v>
      </c>
      <c r="O121" t="b">
        <v>0</v>
      </c>
      <c r="P121" t="b">
        <v>1</v>
      </c>
      <c r="Q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 s="5">
        <v>112272</v>
      </c>
      <c r="F122" s="4">
        <f t="shared" si="3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 s="8">
        <f t="shared" si="4"/>
        <v>42111.208333333328</v>
      </c>
      <c r="M122">
        <v>1429592400</v>
      </c>
      <c r="N122" s="8">
        <f t="shared" si="5"/>
        <v>42115.208333333328</v>
      </c>
      <c r="O122" t="b">
        <v>0</v>
      </c>
      <c r="P122" t="b">
        <v>1</v>
      </c>
      <c r="Q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 s="5">
        <v>99361</v>
      </c>
      <c r="F123" s="4">
        <f t="shared" si="3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 s="8">
        <f t="shared" si="4"/>
        <v>41917.208333333336</v>
      </c>
      <c r="M123">
        <v>1413608400</v>
      </c>
      <c r="N123" s="8">
        <f t="shared" si="5"/>
        <v>41930.208333333336</v>
      </c>
      <c r="O123" t="b">
        <v>0</v>
      </c>
      <c r="P123" t="b">
        <v>0</v>
      </c>
      <c r="Q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 s="5">
        <v>88055</v>
      </c>
      <c r="F124" s="4">
        <f t="shared" si="3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 s="8">
        <f t="shared" si="4"/>
        <v>41970.25</v>
      </c>
      <c r="M124">
        <v>1419400800</v>
      </c>
      <c r="N124" s="8">
        <f t="shared" si="5"/>
        <v>41997.25</v>
      </c>
      <c r="O124" t="b">
        <v>0</v>
      </c>
      <c r="P124" t="b">
        <v>0</v>
      </c>
      <c r="Q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 s="5">
        <v>33092</v>
      </c>
      <c r="F125" s="4">
        <f t="shared" si="3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 s="8">
        <f t="shared" si="4"/>
        <v>42332.25</v>
      </c>
      <c r="M125">
        <v>1448604000</v>
      </c>
      <c r="N125" s="8">
        <f t="shared" si="5"/>
        <v>42335.25</v>
      </c>
      <c r="O125" t="b">
        <v>1</v>
      </c>
      <c r="P125" t="b">
        <v>0</v>
      </c>
      <c r="Q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 s="5">
        <v>9562</v>
      </c>
      <c r="F126" s="4">
        <f t="shared" si="3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 s="8">
        <f t="shared" si="4"/>
        <v>43598.208333333328</v>
      </c>
      <c r="M126">
        <v>1562302800</v>
      </c>
      <c r="N126" s="8">
        <f t="shared" si="5"/>
        <v>43651.208333333328</v>
      </c>
      <c r="O126" t="b">
        <v>0</v>
      </c>
      <c r="P126" t="b">
        <v>0</v>
      </c>
      <c r="Q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 s="5">
        <v>8475</v>
      </c>
      <c r="F127" s="4">
        <f t="shared" si="3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 s="8">
        <f t="shared" si="4"/>
        <v>43362.208333333328</v>
      </c>
      <c r="M127">
        <v>1537678800</v>
      </c>
      <c r="N127" s="8">
        <f t="shared" si="5"/>
        <v>43366.208333333328</v>
      </c>
      <c r="O127" t="b">
        <v>0</v>
      </c>
      <c r="P127" t="b">
        <v>0</v>
      </c>
      <c r="Q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 s="5">
        <v>69617</v>
      </c>
      <c r="F128" s="4">
        <f t="shared" si="3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 s="8">
        <f t="shared" si="4"/>
        <v>42596.208333333328</v>
      </c>
      <c r="M128">
        <v>1473570000</v>
      </c>
      <c r="N128" s="8">
        <f t="shared" si="5"/>
        <v>42624.208333333328</v>
      </c>
      <c r="O128" t="b">
        <v>0</v>
      </c>
      <c r="P128" t="b">
        <v>1</v>
      </c>
      <c r="Q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 s="5">
        <v>53067</v>
      </c>
      <c r="F129" s="4">
        <f t="shared" si="3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 s="8">
        <f t="shared" si="4"/>
        <v>40310.208333333336</v>
      </c>
      <c r="M129">
        <v>1273899600</v>
      </c>
      <c r="N129" s="8">
        <f t="shared" si="5"/>
        <v>40313.208333333336</v>
      </c>
      <c r="O129" t="b">
        <v>0</v>
      </c>
      <c r="P129" t="b">
        <v>0</v>
      </c>
      <c r="Q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 s="5">
        <v>42596</v>
      </c>
      <c r="F130" s="4">
        <f t="shared" ref="F130:F193" si="6">E130/D130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 s="8">
        <f t="shared" ref="L130:L193" si="7">(((K130/60)/60)/24)+DATE(1970,1,1)</f>
        <v>40417.208333333336</v>
      </c>
      <c r="M130">
        <v>1284008400</v>
      </c>
      <c r="N130" s="8">
        <f t="shared" ref="N130:N193" si="8">(((M130/60)/60)/24)+DATE(1970,1,1)</f>
        <v>40430.208333333336</v>
      </c>
      <c r="O130" t="b">
        <v>0</v>
      </c>
      <c r="P130" t="b">
        <v>0</v>
      </c>
      <c r="Q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 s="5">
        <v>4756</v>
      </c>
      <c r="F131" s="4">
        <f t="shared" si="6"/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 s="8">
        <f t="shared" si="7"/>
        <v>42038.25</v>
      </c>
      <c r="M131">
        <v>1425103200</v>
      </c>
      <c r="N131" s="8">
        <f t="shared" si="8"/>
        <v>42063.25</v>
      </c>
      <c r="O131" t="b">
        <v>0</v>
      </c>
      <c r="P131" t="b">
        <v>0</v>
      </c>
      <c r="Q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 s="5">
        <v>14925</v>
      </c>
      <c r="F132" s="4">
        <f t="shared" si="6"/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 s="8">
        <f t="shared" si="7"/>
        <v>40842.208333333336</v>
      </c>
      <c r="M132">
        <v>1320991200</v>
      </c>
      <c r="N132" s="8">
        <f t="shared" si="8"/>
        <v>40858.25</v>
      </c>
      <c r="O132" t="b">
        <v>0</v>
      </c>
      <c r="P132" t="b">
        <v>0</v>
      </c>
      <c r="Q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 s="5">
        <v>166116</v>
      </c>
      <c r="F133" s="4">
        <f t="shared" si="6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 s="8">
        <f t="shared" si="7"/>
        <v>41607.25</v>
      </c>
      <c r="M133">
        <v>1386828000</v>
      </c>
      <c r="N133" s="8">
        <f t="shared" si="8"/>
        <v>41620.25</v>
      </c>
      <c r="O133" t="b">
        <v>0</v>
      </c>
      <c r="P133" t="b">
        <v>0</v>
      </c>
      <c r="Q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 s="5">
        <v>3834</v>
      </c>
      <c r="F134" s="4">
        <f t="shared" si="6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 s="8">
        <f t="shared" si="7"/>
        <v>43112.25</v>
      </c>
      <c r="M134">
        <v>1517119200</v>
      </c>
      <c r="N134" s="8">
        <f t="shared" si="8"/>
        <v>43128.25</v>
      </c>
      <c r="O134" t="b">
        <v>0</v>
      </c>
      <c r="P134" t="b">
        <v>1</v>
      </c>
      <c r="Q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 s="5">
        <v>13985</v>
      </c>
      <c r="F135" s="4">
        <f t="shared" si="6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 s="8">
        <f t="shared" si="7"/>
        <v>40767.208333333336</v>
      </c>
      <c r="M135">
        <v>1315026000</v>
      </c>
      <c r="N135" s="8">
        <f t="shared" si="8"/>
        <v>40789.208333333336</v>
      </c>
      <c r="O135" t="b">
        <v>0</v>
      </c>
      <c r="P135" t="b">
        <v>0</v>
      </c>
      <c r="Q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 s="5">
        <v>89288</v>
      </c>
      <c r="F136" s="4">
        <f t="shared" si="6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 s="8">
        <f t="shared" si="7"/>
        <v>40713.208333333336</v>
      </c>
      <c r="M136">
        <v>1312693200</v>
      </c>
      <c r="N136" s="8">
        <f t="shared" si="8"/>
        <v>40762.208333333336</v>
      </c>
      <c r="O136" t="b">
        <v>0</v>
      </c>
      <c r="P136" t="b">
        <v>1</v>
      </c>
      <c r="Q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 s="5">
        <v>5488</v>
      </c>
      <c r="F137" s="4">
        <f t="shared" si="6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 s="8">
        <f t="shared" si="7"/>
        <v>41340.25</v>
      </c>
      <c r="M137">
        <v>1363064400</v>
      </c>
      <c r="N137" s="8">
        <f t="shared" si="8"/>
        <v>41345.208333333336</v>
      </c>
      <c r="O137" t="b">
        <v>0</v>
      </c>
      <c r="P137" t="b">
        <v>1</v>
      </c>
      <c r="Q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 s="5">
        <v>2721</v>
      </c>
      <c r="F138" s="4">
        <f t="shared" si="6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 s="8">
        <f t="shared" si="7"/>
        <v>41797.208333333336</v>
      </c>
      <c r="M138">
        <v>1403154000</v>
      </c>
      <c r="N138" s="8">
        <f t="shared" si="8"/>
        <v>41809.208333333336</v>
      </c>
      <c r="O138" t="b">
        <v>0</v>
      </c>
      <c r="P138" t="b">
        <v>1</v>
      </c>
      <c r="Q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 s="5">
        <v>4712</v>
      </c>
      <c r="F139" s="4">
        <f t="shared" si="6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 s="8">
        <f t="shared" si="7"/>
        <v>40457.208333333336</v>
      </c>
      <c r="M139">
        <v>1286859600</v>
      </c>
      <c r="N139" s="8">
        <f t="shared" si="8"/>
        <v>40463.208333333336</v>
      </c>
      <c r="O139" t="b">
        <v>0</v>
      </c>
      <c r="P139" t="b">
        <v>0</v>
      </c>
      <c r="Q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 s="5">
        <v>9216</v>
      </c>
      <c r="F140" s="4">
        <f t="shared" si="6"/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 s="8">
        <f t="shared" si="7"/>
        <v>41180.208333333336</v>
      </c>
      <c r="M140">
        <v>1349326800</v>
      </c>
      <c r="N140" s="8">
        <f t="shared" si="8"/>
        <v>41186.208333333336</v>
      </c>
      <c r="O140" t="b">
        <v>0</v>
      </c>
      <c r="P140" t="b">
        <v>0</v>
      </c>
      <c r="Q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 s="5">
        <v>19246</v>
      </c>
      <c r="F141" s="4">
        <f t="shared" si="6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 s="8">
        <f t="shared" si="7"/>
        <v>42115.208333333328</v>
      </c>
      <c r="M141">
        <v>1430974800</v>
      </c>
      <c r="N141" s="8">
        <f t="shared" si="8"/>
        <v>42131.208333333328</v>
      </c>
      <c r="O141" t="b">
        <v>0</v>
      </c>
      <c r="P141" t="b">
        <v>1</v>
      </c>
      <c r="Q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 s="5">
        <v>12274</v>
      </c>
      <c r="F142" s="4">
        <f t="shared" si="6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 s="8">
        <f t="shared" si="7"/>
        <v>43156.25</v>
      </c>
      <c r="M142">
        <v>1519970400</v>
      </c>
      <c r="N142" s="8">
        <f t="shared" si="8"/>
        <v>43161.25</v>
      </c>
      <c r="O142" t="b">
        <v>0</v>
      </c>
      <c r="P142" t="b">
        <v>0</v>
      </c>
      <c r="Q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 s="5">
        <v>65323</v>
      </c>
      <c r="F143" s="4">
        <f t="shared" si="6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 s="8">
        <f t="shared" si="7"/>
        <v>42167.208333333328</v>
      </c>
      <c r="M143">
        <v>1434603600</v>
      </c>
      <c r="N143" s="8">
        <f t="shared" si="8"/>
        <v>42173.208333333328</v>
      </c>
      <c r="O143" t="b">
        <v>0</v>
      </c>
      <c r="P143" t="b">
        <v>0</v>
      </c>
      <c r="Q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 s="5">
        <v>11502</v>
      </c>
      <c r="F144" s="4">
        <f t="shared" si="6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 s="8">
        <f t="shared" si="7"/>
        <v>41005.208333333336</v>
      </c>
      <c r="M144">
        <v>1337230800</v>
      </c>
      <c r="N144" s="8">
        <f t="shared" si="8"/>
        <v>41046.208333333336</v>
      </c>
      <c r="O144" t="b">
        <v>0</v>
      </c>
      <c r="P144" t="b">
        <v>0</v>
      </c>
      <c r="Q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 s="5">
        <v>7322</v>
      </c>
      <c r="F145" s="4">
        <f t="shared" si="6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 s="8">
        <f t="shared" si="7"/>
        <v>40357.208333333336</v>
      </c>
      <c r="M145">
        <v>1279429200</v>
      </c>
      <c r="N145" s="8">
        <f t="shared" si="8"/>
        <v>40377.208333333336</v>
      </c>
      <c r="O145" t="b">
        <v>0</v>
      </c>
      <c r="P145" t="b">
        <v>0</v>
      </c>
      <c r="Q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 s="5">
        <v>11619</v>
      </c>
      <c r="F146" s="4">
        <f t="shared" si="6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 s="8">
        <f t="shared" si="7"/>
        <v>43633.208333333328</v>
      </c>
      <c r="M146">
        <v>1561438800</v>
      </c>
      <c r="N146" s="8">
        <f t="shared" si="8"/>
        <v>43641.208333333328</v>
      </c>
      <c r="O146" t="b">
        <v>0</v>
      </c>
      <c r="P146" t="b">
        <v>0</v>
      </c>
      <c r="Q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 s="5">
        <v>59128</v>
      </c>
      <c r="F147" s="4">
        <f t="shared" si="6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 s="8">
        <f t="shared" si="7"/>
        <v>41889.208333333336</v>
      </c>
      <c r="M147">
        <v>1410498000</v>
      </c>
      <c r="N147" s="8">
        <f t="shared" si="8"/>
        <v>41894.208333333336</v>
      </c>
      <c r="O147" t="b">
        <v>0</v>
      </c>
      <c r="P147" t="b">
        <v>0</v>
      </c>
      <c r="Q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 s="5">
        <v>1518</v>
      </c>
      <c r="F148" s="4">
        <f t="shared" si="6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 s="8">
        <f t="shared" si="7"/>
        <v>40855.25</v>
      </c>
      <c r="M148">
        <v>1322460000</v>
      </c>
      <c r="N148" s="8">
        <f t="shared" si="8"/>
        <v>40875.25</v>
      </c>
      <c r="O148" t="b">
        <v>0</v>
      </c>
      <c r="P148" t="b">
        <v>0</v>
      </c>
      <c r="Q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 s="5">
        <v>9337</v>
      </c>
      <c r="F149" s="4">
        <f t="shared" si="6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 s="8">
        <f t="shared" si="7"/>
        <v>42534.208333333328</v>
      </c>
      <c r="M149">
        <v>1466312400</v>
      </c>
      <c r="N149" s="8">
        <f t="shared" si="8"/>
        <v>42540.208333333328</v>
      </c>
      <c r="O149" t="b">
        <v>0</v>
      </c>
      <c r="P149" t="b">
        <v>1</v>
      </c>
      <c r="Q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 s="5">
        <v>11255</v>
      </c>
      <c r="F150" s="4">
        <f t="shared" si="6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 s="8">
        <f t="shared" si="7"/>
        <v>42941.208333333328</v>
      </c>
      <c r="M150">
        <v>1501736400</v>
      </c>
      <c r="N150" s="8">
        <f t="shared" si="8"/>
        <v>42950.208333333328</v>
      </c>
      <c r="O150" t="b">
        <v>0</v>
      </c>
      <c r="P150" t="b">
        <v>0</v>
      </c>
      <c r="Q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 s="5">
        <v>13632</v>
      </c>
      <c r="F151" s="4">
        <f t="shared" si="6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 s="8">
        <f t="shared" si="7"/>
        <v>41275.25</v>
      </c>
      <c r="M151">
        <v>1361512800</v>
      </c>
      <c r="N151" s="8">
        <f t="shared" si="8"/>
        <v>41327.25</v>
      </c>
      <c r="O151" t="b">
        <v>0</v>
      </c>
      <c r="P151" t="b">
        <v>0</v>
      </c>
      <c r="Q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 s="5">
        <v>1</v>
      </c>
      <c r="F152" s="4">
        <f t="shared" si="6"/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 s="8">
        <f t="shared" si="7"/>
        <v>43450.25</v>
      </c>
      <c r="M152">
        <v>1545026400</v>
      </c>
      <c r="N152" s="8">
        <f t="shared" si="8"/>
        <v>43451.25</v>
      </c>
      <c r="O152" t="b">
        <v>0</v>
      </c>
      <c r="P152" t="b">
        <v>0</v>
      </c>
      <c r="Q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 s="5">
        <v>88037</v>
      </c>
      <c r="F153" s="4">
        <f t="shared" si="6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 s="8">
        <f t="shared" si="7"/>
        <v>41799.208333333336</v>
      </c>
      <c r="M153">
        <v>1406696400</v>
      </c>
      <c r="N153" s="8">
        <f t="shared" si="8"/>
        <v>41850.208333333336</v>
      </c>
      <c r="O153" t="b">
        <v>0</v>
      </c>
      <c r="P153" t="b">
        <v>0</v>
      </c>
      <c r="Q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 s="5">
        <v>175573</v>
      </c>
      <c r="F154" s="4">
        <f t="shared" si="6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 s="8">
        <f t="shared" si="7"/>
        <v>42783.25</v>
      </c>
      <c r="M154">
        <v>1487916000</v>
      </c>
      <c r="N154" s="8">
        <f t="shared" si="8"/>
        <v>42790.25</v>
      </c>
      <c r="O154" t="b">
        <v>0</v>
      </c>
      <c r="P154" t="b">
        <v>0</v>
      </c>
      <c r="Q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 s="5">
        <v>176112</v>
      </c>
      <c r="F155" s="4">
        <f t="shared" si="6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 s="8">
        <f t="shared" si="7"/>
        <v>41201.208333333336</v>
      </c>
      <c r="M155">
        <v>1351141200</v>
      </c>
      <c r="N155" s="8">
        <f t="shared" si="8"/>
        <v>41207.208333333336</v>
      </c>
      <c r="O155" t="b">
        <v>0</v>
      </c>
      <c r="P155" t="b">
        <v>0</v>
      </c>
      <c r="Q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 s="5">
        <v>100650</v>
      </c>
      <c r="F156" s="4">
        <f t="shared" si="6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 s="8">
        <f t="shared" si="7"/>
        <v>42502.208333333328</v>
      </c>
      <c r="M156">
        <v>1465016400</v>
      </c>
      <c r="N156" s="8">
        <f t="shared" si="8"/>
        <v>42525.208333333328</v>
      </c>
      <c r="O156" t="b">
        <v>0</v>
      </c>
      <c r="P156" t="b">
        <v>1</v>
      </c>
      <c r="Q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 s="5">
        <v>90706</v>
      </c>
      <c r="F157" s="4">
        <f t="shared" si="6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 s="8">
        <f t="shared" si="7"/>
        <v>40262.208333333336</v>
      </c>
      <c r="M157">
        <v>1270789200</v>
      </c>
      <c r="N157" s="8">
        <f t="shared" si="8"/>
        <v>40277.208333333336</v>
      </c>
      <c r="O157" t="b">
        <v>0</v>
      </c>
      <c r="P157" t="b">
        <v>0</v>
      </c>
      <c r="Q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 s="5">
        <v>26914</v>
      </c>
      <c r="F158" s="4">
        <f t="shared" si="6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 s="8">
        <f t="shared" si="7"/>
        <v>43743.208333333328</v>
      </c>
      <c r="M158">
        <v>1572325200</v>
      </c>
      <c r="N158" s="8">
        <f t="shared" si="8"/>
        <v>43767.208333333328</v>
      </c>
      <c r="O158" t="b">
        <v>0</v>
      </c>
      <c r="P158" t="b">
        <v>0</v>
      </c>
      <c r="Q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 s="5">
        <v>2212</v>
      </c>
      <c r="F159" s="4">
        <f t="shared" si="6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 s="8">
        <f t="shared" si="7"/>
        <v>41638.25</v>
      </c>
      <c r="M159">
        <v>1389420000</v>
      </c>
      <c r="N159" s="8">
        <f t="shared" si="8"/>
        <v>41650.25</v>
      </c>
      <c r="O159" t="b">
        <v>0</v>
      </c>
      <c r="P159" t="b">
        <v>0</v>
      </c>
      <c r="Q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 s="5">
        <v>4640</v>
      </c>
      <c r="F160" s="4">
        <f t="shared" si="6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 s="8">
        <f t="shared" si="7"/>
        <v>42346.25</v>
      </c>
      <c r="M160">
        <v>1449640800</v>
      </c>
      <c r="N160" s="8">
        <f t="shared" si="8"/>
        <v>42347.25</v>
      </c>
      <c r="O160" t="b">
        <v>0</v>
      </c>
      <c r="P160" t="b">
        <v>0</v>
      </c>
      <c r="Q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 s="5">
        <v>191222</v>
      </c>
      <c r="F161" s="4">
        <f t="shared" si="6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 s="8">
        <f t="shared" si="7"/>
        <v>43551.208333333328</v>
      </c>
      <c r="M161">
        <v>1555218000</v>
      </c>
      <c r="N161" s="8">
        <f t="shared" si="8"/>
        <v>43569.208333333328</v>
      </c>
      <c r="O161" t="b">
        <v>0</v>
      </c>
      <c r="P161" t="b">
        <v>1</v>
      </c>
      <c r="Q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 s="5">
        <v>12985</v>
      </c>
      <c r="F162" s="4">
        <f t="shared" si="6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 s="8">
        <f t="shared" si="7"/>
        <v>43582.208333333328</v>
      </c>
      <c r="M162">
        <v>1557723600</v>
      </c>
      <c r="N162" s="8">
        <f t="shared" si="8"/>
        <v>43598.208333333328</v>
      </c>
      <c r="O162" t="b">
        <v>0</v>
      </c>
      <c r="P162" t="b">
        <v>0</v>
      </c>
      <c r="Q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 s="5">
        <v>4300</v>
      </c>
      <c r="F163" s="4">
        <f t="shared" si="6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 s="8">
        <f t="shared" si="7"/>
        <v>42270.208333333328</v>
      </c>
      <c r="M163">
        <v>1443502800</v>
      </c>
      <c r="N163" s="8">
        <f t="shared" si="8"/>
        <v>42276.208333333328</v>
      </c>
      <c r="O163" t="b">
        <v>0</v>
      </c>
      <c r="P163" t="b">
        <v>1</v>
      </c>
      <c r="Q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 s="5">
        <v>9134</v>
      </c>
      <c r="F164" s="4">
        <f t="shared" si="6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 s="8">
        <f t="shared" si="7"/>
        <v>43442.25</v>
      </c>
      <c r="M164">
        <v>1546840800</v>
      </c>
      <c r="N164" s="8">
        <f t="shared" si="8"/>
        <v>43472.25</v>
      </c>
      <c r="O164" t="b">
        <v>0</v>
      </c>
      <c r="P164" t="b">
        <v>0</v>
      </c>
      <c r="Q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 s="5">
        <v>8864</v>
      </c>
      <c r="F165" s="4">
        <f t="shared" si="6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 s="8">
        <f t="shared" si="7"/>
        <v>43028.208333333328</v>
      </c>
      <c r="M165">
        <v>1512712800</v>
      </c>
      <c r="N165" s="8">
        <f t="shared" si="8"/>
        <v>43077.25</v>
      </c>
      <c r="O165" t="b">
        <v>0</v>
      </c>
      <c r="P165" t="b">
        <v>1</v>
      </c>
      <c r="Q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 s="5">
        <v>150755</v>
      </c>
      <c r="F166" s="4">
        <f t="shared" si="6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 s="8">
        <f t="shared" si="7"/>
        <v>43016.208333333328</v>
      </c>
      <c r="M166">
        <v>1507525200</v>
      </c>
      <c r="N166" s="8">
        <f t="shared" si="8"/>
        <v>43017.208333333328</v>
      </c>
      <c r="O166" t="b">
        <v>0</v>
      </c>
      <c r="P166" t="b">
        <v>0</v>
      </c>
      <c r="Q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 s="5">
        <v>110279</v>
      </c>
      <c r="F167" s="4">
        <f t="shared" si="6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 s="8">
        <f t="shared" si="7"/>
        <v>42948.208333333328</v>
      </c>
      <c r="M167">
        <v>1504328400</v>
      </c>
      <c r="N167" s="8">
        <f t="shared" si="8"/>
        <v>42980.208333333328</v>
      </c>
      <c r="O167" t="b">
        <v>0</v>
      </c>
      <c r="P167" t="b">
        <v>0</v>
      </c>
      <c r="Q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 s="5">
        <v>13439</v>
      </c>
      <c r="F168" s="4">
        <f t="shared" si="6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 s="8">
        <f t="shared" si="7"/>
        <v>40534.25</v>
      </c>
      <c r="M168">
        <v>1293343200</v>
      </c>
      <c r="N168" s="8">
        <f t="shared" si="8"/>
        <v>40538.25</v>
      </c>
      <c r="O168" t="b">
        <v>0</v>
      </c>
      <c r="P168" t="b">
        <v>0</v>
      </c>
      <c r="Q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 s="5">
        <v>10804</v>
      </c>
      <c r="F169" s="4">
        <f t="shared" si="6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 s="8">
        <f t="shared" si="7"/>
        <v>41435.208333333336</v>
      </c>
      <c r="M169">
        <v>1371704400</v>
      </c>
      <c r="N169" s="8">
        <f t="shared" si="8"/>
        <v>41445.208333333336</v>
      </c>
      <c r="O169" t="b">
        <v>0</v>
      </c>
      <c r="P169" t="b">
        <v>0</v>
      </c>
      <c r="Q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 s="5">
        <v>40107</v>
      </c>
      <c r="F170" s="4">
        <f t="shared" si="6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 s="8">
        <f t="shared" si="7"/>
        <v>43518.25</v>
      </c>
      <c r="M170">
        <v>1552798800</v>
      </c>
      <c r="N170" s="8">
        <f t="shared" si="8"/>
        <v>43541.208333333328</v>
      </c>
      <c r="O170" t="b">
        <v>0</v>
      </c>
      <c r="P170" t="b">
        <v>1</v>
      </c>
      <c r="Q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 s="5">
        <v>98811</v>
      </c>
      <c r="F171" s="4">
        <f t="shared" si="6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 s="8">
        <f t="shared" si="7"/>
        <v>41077.208333333336</v>
      </c>
      <c r="M171">
        <v>1342328400</v>
      </c>
      <c r="N171" s="8">
        <f t="shared" si="8"/>
        <v>41105.208333333336</v>
      </c>
      <c r="O171" t="b">
        <v>0</v>
      </c>
      <c r="P171" t="b">
        <v>1</v>
      </c>
      <c r="Q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 s="5">
        <v>5528</v>
      </c>
      <c r="F172" s="4">
        <f t="shared" si="6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 s="8">
        <f t="shared" si="7"/>
        <v>42950.208333333328</v>
      </c>
      <c r="M172">
        <v>1502341200</v>
      </c>
      <c r="N172" s="8">
        <f t="shared" si="8"/>
        <v>42957.208333333328</v>
      </c>
      <c r="O172" t="b">
        <v>0</v>
      </c>
      <c r="P172" t="b">
        <v>0</v>
      </c>
      <c r="Q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 s="5">
        <v>521</v>
      </c>
      <c r="F173" s="4">
        <f t="shared" si="6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 s="8">
        <f t="shared" si="7"/>
        <v>41718.208333333336</v>
      </c>
      <c r="M173">
        <v>1397192400</v>
      </c>
      <c r="N173" s="8">
        <f t="shared" si="8"/>
        <v>41740.208333333336</v>
      </c>
      <c r="O173" t="b">
        <v>0</v>
      </c>
      <c r="P173" t="b">
        <v>0</v>
      </c>
      <c r="Q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 s="5">
        <v>663</v>
      </c>
      <c r="F174" s="4">
        <f t="shared" si="6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 s="8">
        <f t="shared" si="7"/>
        <v>41839.208333333336</v>
      </c>
      <c r="M174">
        <v>1407042000</v>
      </c>
      <c r="N174" s="8">
        <f t="shared" si="8"/>
        <v>41854.208333333336</v>
      </c>
      <c r="O174" t="b">
        <v>0</v>
      </c>
      <c r="P174" t="b">
        <v>1</v>
      </c>
      <c r="Q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 s="5">
        <v>157635</v>
      </c>
      <c r="F175" s="4">
        <f t="shared" si="6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 s="8">
        <f t="shared" si="7"/>
        <v>41412.208333333336</v>
      </c>
      <c r="M175">
        <v>1369371600</v>
      </c>
      <c r="N175" s="8">
        <f t="shared" si="8"/>
        <v>41418.208333333336</v>
      </c>
      <c r="O175" t="b">
        <v>0</v>
      </c>
      <c r="P175" t="b">
        <v>0</v>
      </c>
      <c r="Q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 s="5">
        <v>5368</v>
      </c>
      <c r="F176" s="4">
        <f t="shared" si="6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 s="8">
        <f t="shared" si="7"/>
        <v>42282.208333333328</v>
      </c>
      <c r="M176">
        <v>1444107600</v>
      </c>
      <c r="N176" s="8">
        <f t="shared" si="8"/>
        <v>42283.208333333328</v>
      </c>
      <c r="O176" t="b">
        <v>0</v>
      </c>
      <c r="P176" t="b">
        <v>1</v>
      </c>
      <c r="Q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 s="5">
        <v>47459</v>
      </c>
      <c r="F177" s="4">
        <f t="shared" si="6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 s="8">
        <f t="shared" si="7"/>
        <v>42613.208333333328</v>
      </c>
      <c r="M177">
        <v>1474261200</v>
      </c>
      <c r="N177" s="8">
        <f t="shared" si="8"/>
        <v>42632.208333333328</v>
      </c>
      <c r="O177" t="b">
        <v>0</v>
      </c>
      <c r="P177" t="b">
        <v>0</v>
      </c>
      <c r="Q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 s="5">
        <v>86060</v>
      </c>
      <c r="F178" s="4">
        <f t="shared" si="6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 s="8">
        <f t="shared" si="7"/>
        <v>42616.208333333328</v>
      </c>
      <c r="M178">
        <v>1473656400</v>
      </c>
      <c r="N178" s="8">
        <f t="shared" si="8"/>
        <v>42625.208333333328</v>
      </c>
      <c r="O178" t="b">
        <v>0</v>
      </c>
      <c r="P178" t="b">
        <v>0</v>
      </c>
      <c r="Q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 s="5">
        <v>161593</v>
      </c>
      <c r="F179" s="4">
        <f t="shared" si="6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 s="8">
        <f t="shared" si="7"/>
        <v>40497.25</v>
      </c>
      <c r="M179">
        <v>1291960800</v>
      </c>
      <c r="N179" s="8">
        <f t="shared" si="8"/>
        <v>40522.25</v>
      </c>
      <c r="O179" t="b">
        <v>0</v>
      </c>
      <c r="P179" t="b">
        <v>0</v>
      </c>
      <c r="Q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 s="5">
        <v>6927</v>
      </c>
      <c r="F180" s="4">
        <f t="shared" si="6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 s="8">
        <f t="shared" si="7"/>
        <v>42999.208333333328</v>
      </c>
      <c r="M180">
        <v>1506747600</v>
      </c>
      <c r="N180" s="8">
        <f t="shared" si="8"/>
        <v>43008.208333333328</v>
      </c>
      <c r="O180" t="b">
        <v>0</v>
      </c>
      <c r="P180" t="b">
        <v>0</v>
      </c>
      <c r="Q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 s="5">
        <v>159185</v>
      </c>
      <c r="F181" s="4">
        <f t="shared" si="6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 s="8">
        <f t="shared" si="7"/>
        <v>41350.208333333336</v>
      </c>
      <c r="M181">
        <v>1363582800</v>
      </c>
      <c r="N181" s="8">
        <f t="shared" si="8"/>
        <v>41351.208333333336</v>
      </c>
      <c r="O181" t="b">
        <v>0</v>
      </c>
      <c r="P181" t="b">
        <v>1</v>
      </c>
      <c r="Q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 s="5">
        <v>172736</v>
      </c>
      <c r="F182" s="4">
        <f t="shared" si="6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 s="8">
        <f t="shared" si="7"/>
        <v>40259.208333333336</v>
      </c>
      <c r="M182">
        <v>1269666000</v>
      </c>
      <c r="N182" s="8">
        <f t="shared" si="8"/>
        <v>40264.208333333336</v>
      </c>
      <c r="O182" t="b">
        <v>0</v>
      </c>
      <c r="P182" t="b">
        <v>0</v>
      </c>
      <c r="Q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 s="5">
        <v>5315</v>
      </c>
      <c r="F183" s="4">
        <f t="shared" si="6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 s="8">
        <f t="shared" si="7"/>
        <v>43012.208333333328</v>
      </c>
      <c r="M183">
        <v>1508648400</v>
      </c>
      <c r="N183" s="8">
        <f t="shared" si="8"/>
        <v>43030.208333333328</v>
      </c>
      <c r="O183" t="b">
        <v>0</v>
      </c>
      <c r="P183" t="b">
        <v>0</v>
      </c>
      <c r="Q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 s="5">
        <v>195750</v>
      </c>
      <c r="F184" s="4">
        <f t="shared" si="6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 s="8">
        <f t="shared" si="7"/>
        <v>43631.208333333328</v>
      </c>
      <c r="M184">
        <v>1561957200</v>
      </c>
      <c r="N184" s="8">
        <f t="shared" si="8"/>
        <v>43647.208333333328</v>
      </c>
      <c r="O184" t="b">
        <v>0</v>
      </c>
      <c r="P184" t="b">
        <v>0</v>
      </c>
      <c r="Q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 s="5">
        <v>3525</v>
      </c>
      <c r="F185" s="4">
        <f t="shared" si="6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 s="8">
        <f t="shared" si="7"/>
        <v>40430.208333333336</v>
      </c>
      <c r="M185">
        <v>1285131600</v>
      </c>
      <c r="N185" s="8">
        <f t="shared" si="8"/>
        <v>40443.208333333336</v>
      </c>
      <c r="O185" t="b">
        <v>0</v>
      </c>
      <c r="P185" t="b">
        <v>0</v>
      </c>
      <c r="Q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 s="5">
        <v>10550</v>
      </c>
      <c r="F186" s="4">
        <f t="shared" si="6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 s="8">
        <f t="shared" si="7"/>
        <v>43588.208333333328</v>
      </c>
      <c r="M186">
        <v>1556946000</v>
      </c>
      <c r="N186" s="8">
        <f t="shared" si="8"/>
        <v>43589.208333333328</v>
      </c>
      <c r="O186" t="b">
        <v>0</v>
      </c>
      <c r="P186" t="b">
        <v>0</v>
      </c>
      <c r="Q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 s="5">
        <v>718</v>
      </c>
      <c r="F187" s="4">
        <f t="shared" si="6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 s="8">
        <f t="shared" si="7"/>
        <v>43233.208333333328</v>
      </c>
      <c r="M187">
        <v>1527138000</v>
      </c>
      <c r="N187" s="8">
        <f t="shared" si="8"/>
        <v>43244.208333333328</v>
      </c>
      <c r="O187" t="b">
        <v>0</v>
      </c>
      <c r="P187" t="b">
        <v>0</v>
      </c>
      <c r="Q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 s="5">
        <v>28358</v>
      </c>
      <c r="F188" s="4">
        <f t="shared" si="6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 s="8">
        <f t="shared" si="7"/>
        <v>41782.208333333336</v>
      </c>
      <c r="M188">
        <v>1402117200</v>
      </c>
      <c r="N188" s="8">
        <f t="shared" si="8"/>
        <v>41797.208333333336</v>
      </c>
      <c r="O188" t="b">
        <v>0</v>
      </c>
      <c r="P188" t="b">
        <v>0</v>
      </c>
      <c r="Q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 s="5">
        <v>138384</v>
      </c>
      <c r="F189" s="4">
        <f t="shared" si="6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 s="8">
        <f t="shared" si="7"/>
        <v>41328.25</v>
      </c>
      <c r="M189">
        <v>1364014800</v>
      </c>
      <c r="N189" s="8">
        <f t="shared" si="8"/>
        <v>41356.208333333336</v>
      </c>
      <c r="O189" t="b">
        <v>0</v>
      </c>
      <c r="P189" t="b">
        <v>1</v>
      </c>
      <c r="Q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 s="5">
        <v>2625</v>
      </c>
      <c r="F190" s="4">
        <f t="shared" si="6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 s="8">
        <f t="shared" si="7"/>
        <v>41975.25</v>
      </c>
      <c r="M190">
        <v>1417586400</v>
      </c>
      <c r="N190" s="8">
        <f t="shared" si="8"/>
        <v>41976.25</v>
      </c>
      <c r="O190" t="b">
        <v>0</v>
      </c>
      <c r="P190" t="b">
        <v>0</v>
      </c>
      <c r="Q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 s="5">
        <v>45004</v>
      </c>
      <c r="F191" s="4">
        <f t="shared" si="6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 s="8">
        <f t="shared" si="7"/>
        <v>42433.25</v>
      </c>
      <c r="M191">
        <v>1457071200</v>
      </c>
      <c r="N191" s="8">
        <f t="shared" si="8"/>
        <v>42433.25</v>
      </c>
      <c r="O191" t="b">
        <v>0</v>
      </c>
      <c r="P191" t="b">
        <v>0</v>
      </c>
      <c r="Q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 s="5">
        <v>2538</v>
      </c>
      <c r="F192" s="4">
        <f t="shared" si="6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 s="8">
        <f t="shared" si="7"/>
        <v>41429.208333333336</v>
      </c>
      <c r="M192">
        <v>1370408400</v>
      </c>
      <c r="N192" s="8">
        <f t="shared" si="8"/>
        <v>41430.208333333336</v>
      </c>
      <c r="O192" t="b">
        <v>0</v>
      </c>
      <c r="P192" t="b">
        <v>1</v>
      </c>
      <c r="Q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 s="5">
        <v>3188</v>
      </c>
      <c r="F193" s="4">
        <f t="shared" si="6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 s="8">
        <f t="shared" si="7"/>
        <v>43536.208333333328</v>
      </c>
      <c r="M193">
        <v>1552626000</v>
      </c>
      <c r="N193" s="8">
        <f t="shared" si="8"/>
        <v>43539.208333333328</v>
      </c>
      <c r="O193" t="b">
        <v>0</v>
      </c>
      <c r="P193" t="b">
        <v>0</v>
      </c>
      <c r="Q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 s="5">
        <v>8517</v>
      </c>
      <c r="F194" s="4">
        <f t="shared" ref="F194:F257" si="9">E194/D194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 s="8">
        <f t="shared" ref="L194:L257" si="10">(((K194/60)/60)/24)+DATE(1970,1,1)</f>
        <v>41817.208333333336</v>
      </c>
      <c r="M194">
        <v>1404190800</v>
      </c>
      <c r="N194" s="8">
        <f t="shared" ref="N194:N257" si="11">(((M194/60)/60)/24)+DATE(1970,1,1)</f>
        <v>41821.208333333336</v>
      </c>
      <c r="O194" t="b">
        <v>0</v>
      </c>
      <c r="P194" t="b">
        <v>0</v>
      </c>
      <c r="Q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 s="5">
        <v>3012</v>
      </c>
      <c r="F195" s="4">
        <f t="shared" si="9"/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 s="8">
        <f t="shared" si="10"/>
        <v>43198.208333333328</v>
      </c>
      <c r="M195">
        <v>1523509200</v>
      </c>
      <c r="N195" s="8">
        <f t="shared" si="11"/>
        <v>43202.208333333328</v>
      </c>
      <c r="O195" t="b">
        <v>1</v>
      </c>
      <c r="P195" t="b">
        <v>0</v>
      </c>
      <c r="Q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 s="5">
        <v>8716</v>
      </c>
      <c r="F196" s="4">
        <f t="shared" si="9"/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 s="8">
        <f t="shared" si="10"/>
        <v>42261.208333333328</v>
      </c>
      <c r="M196">
        <v>1443589200</v>
      </c>
      <c r="N196" s="8">
        <f t="shared" si="11"/>
        <v>42277.208333333328</v>
      </c>
      <c r="O196" t="b">
        <v>0</v>
      </c>
      <c r="P196" t="b">
        <v>0</v>
      </c>
      <c r="Q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 s="5">
        <v>57157</v>
      </c>
      <c r="F197" s="4">
        <f t="shared" si="9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 s="8">
        <f t="shared" si="10"/>
        <v>43310.208333333328</v>
      </c>
      <c r="M197">
        <v>1533445200</v>
      </c>
      <c r="N197" s="8">
        <f t="shared" si="11"/>
        <v>43317.208333333328</v>
      </c>
      <c r="O197" t="b">
        <v>0</v>
      </c>
      <c r="P197" t="b">
        <v>0</v>
      </c>
      <c r="Q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 s="5">
        <v>5178</v>
      </c>
      <c r="F198" s="4">
        <f t="shared" si="9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 s="8">
        <f t="shared" si="10"/>
        <v>42616.208333333328</v>
      </c>
      <c r="M198">
        <v>1474520400</v>
      </c>
      <c r="N198" s="8">
        <f t="shared" si="11"/>
        <v>42635.208333333328</v>
      </c>
      <c r="O198" t="b">
        <v>0</v>
      </c>
      <c r="P198" t="b">
        <v>0</v>
      </c>
      <c r="Q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 s="5">
        <v>163118</v>
      </c>
      <c r="F199" s="4">
        <f t="shared" si="9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 s="8">
        <f t="shared" si="10"/>
        <v>42909.208333333328</v>
      </c>
      <c r="M199">
        <v>1499403600</v>
      </c>
      <c r="N199" s="8">
        <f t="shared" si="11"/>
        <v>42923.208333333328</v>
      </c>
      <c r="O199" t="b">
        <v>0</v>
      </c>
      <c r="P199" t="b">
        <v>0</v>
      </c>
      <c r="Q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 s="5">
        <v>6041</v>
      </c>
      <c r="F200" s="4">
        <f t="shared" si="9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 s="8">
        <f t="shared" si="10"/>
        <v>40396.208333333336</v>
      </c>
      <c r="M200">
        <v>1283576400</v>
      </c>
      <c r="N200" s="8">
        <f t="shared" si="11"/>
        <v>40425.208333333336</v>
      </c>
      <c r="O200" t="b">
        <v>0</v>
      </c>
      <c r="P200" t="b">
        <v>0</v>
      </c>
      <c r="Q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 s="5">
        <v>968</v>
      </c>
      <c r="F201" s="4">
        <f t="shared" si="9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 s="8">
        <f t="shared" si="10"/>
        <v>42192.208333333328</v>
      </c>
      <c r="M201">
        <v>1436590800</v>
      </c>
      <c r="N201" s="8">
        <f t="shared" si="11"/>
        <v>42196.208333333328</v>
      </c>
      <c r="O201" t="b">
        <v>0</v>
      </c>
      <c r="P201" t="b">
        <v>0</v>
      </c>
      <c r="Q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 s="5">
        <v>2</v>
      </c>
      <c r="F202" s="4">
        <f t="shared" si="9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 s="8">
        <f t="shared" si="10"/>
        <v>40262.208333333336</v>
      </c>
      <c r="M202">
        <v>1270443600</v>
      </c>
      <c r="N202" s="8">
        <f t="shared" si="11"/>
        <v>40273.208333333336</v>
      </c>
      <c r="O202" t="b">
        <v>0</v>
      </c>
      <c r="P202" t="b">
        <v>0</v>
      </c>
      <c r="Q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 s="5">
        <v>14305</v>
      </c>
      <c r="F203" s="4">
        <f t="shared" si="9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 s="8">
        <f t="shared" si="10"/>
        <v>41845.208333333336</v>
      </c>
      <c r="M203">
        <v>1407819600</v>
      </c>
      <c r="N203" s="8">
        <f t="shared" si="11"/>
        <v>41863.208333333336</v>
      </c>
      <c r="O203" t="b">
        <v>0</v>
      </c>
      <c r="P203" t="b">
        <v>0</v>
      </c>
      <c r="Q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 s="5">
        <v>6543</v>
      </c>
      <c r="F204" s="4">
        <f t="shared" si="9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 s="8">
        <f t="shared" si="10"/>
        <v>40818.208333333336</v>
      </c>
      <c r="M204">
        <v>1317877200</v>
      </c>
      <c r="N204" s="8">
        <f t="shared" si="11"/>
        <v>40822.208333333336</v>
      </c>
      <c r="O204" t="b">
        <v>0</v>
      </c>
      <c r="P204" t="b">
        <v>0</v>
      </c>
      <c r="Q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 s="5">
        <v>193413</v>
      </c>
      <c r="F205" s="4">
        <f t="shared" si="9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 s="8">
        <f t="shared" si="10"/>
        <v>42752.25</v>
      </c>
      <c r="M205">
        <v>1484805600</v>
      </c>
      <c r="N205" s="8">
        <f t="shared" si="11"/>
        <v>42754.25</v>
      </c>
      <c r="O205" t="b">
        <v>0</v>
      </c>
      <c r="P205" t="b">
        <v>0</v>
      </c>
      <c r="Q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 s="5">
        <v>2529</v>
      </c>
      <c r="F206" s="4">
        <f t="shared" si="9"/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 s="8">
        <f t="shared" si="10"/>
        <v>40636.208333333336</v>
      </c>
      <c r="M206">
        <v>1302670800</v>
      </c>
      <c r="N206" s="8">
        <f t="shared" si="11"/>
        <v>40646.208333333336</v>
      </c>
      <c r="O206" t="b">
        <v>0</v>
      </c>
      <c r="P206" t="b">
        <v>0</v>
      </c>
      <c r="Q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 s="5">
        <v>5614</v>
      </c>
      <c r="F207" s="4">
        <f t="shared" si="9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 s="8">
        <f t="shared" si="10"/>
        <v>43390.208333333328</v>
      </c>
      <c r="M207">
        <v>1540789200</v>
      </c>
      <c r="N207" s="8">
        <f t="shared" si="11"/>
        <v>43402.208333333328</v>
      </c>
      <c r="O207" t="b">
        <v>1</v>
      </c>
      <c r="P207" t="b">
        <v>0</v>
      </c>
      <c r="Q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 s="5">
        <v>3496</v>
      </c>
      <c r="F208" s="4">
        <f t="shared" si="9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 s="8">
        <f t="shared" si="10"/>
        <v>40236.25</v>
      </c>
      <c r="M208">
        <v>1268028000</v>
      </c>
      <c r="N208" s="8">
        <f t="shared" si="11"/>
        <v>40245.25</v>
      </c>
      <c r="O208" t="b">
        <v>0</v>
      </c>
      <c r="P208" t="b">
        <v>0</v>
      </c>
      <c r="Q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 s="5">
        <v>4257</v>
      </c>
      <c r="F209" s="4">
        <f t="shared" si="9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 s="8">
        <f t="shared" si="10"/>
        <v>43340.208333333328</v>
      </c>
      <c r="M209">
        <v>1537160400</v>
      </c>
      <c r="N209" s="8">
        <f t="shared" si="11"/>
        <v>43360.208333333328</v>
      </c>
      <c r="O209" t="b">
        <v>0</v>
      </c>
      <c r="P209" t="b">
        <v>1</v>
      </c>
      <c r="Q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 s="5">
        <v>199110</v>
      </c>
      <c r="F210" s="4">
        <f t="shared" si="9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 s="8">
        <f t="shared" si="10"/>
        <v>43048.25</v>
      </c>
      <c r="M210">
        <v>1512280800</v>
      </c>
      <c r="N210" s="8">
        <f t="shared" si="11"/>
        <v>43072.25</v>
      </c>
      <c r="O210" t="b">
        <v>0</v>
      </c>
      <c r="P210" t="b">
        <v>0</v>
      </c>
      <c r="Q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 s="5">
        <v>41212</v>
      </c>
      <c r="F211" s="4">
        <f t="shared" si="9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 s="8">
        <f t="shared" si="10"/>
        <v>42496.208333333328</v>
      </c>
      <c r="M211">
        <v>1463115600</v>
      </c>
      <c r="N211" s="8">
        <f t="shared" si="11"/>
        <v>42503.208333333328</v>
      </c>
      <c r="O211" t="b">
        <v>0</v>
      </c>
      <c r="P211" t="b">
        <v>0</v>
      </c>
      <c r="Q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 s="5">
        <v>6338</v>
      </c>
      <c r="F212" s="4">
        <f t="shared" si="9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 s="8">
        <f t="shared" si="10"/>
        <v>42797.25</v>
      </c>
      <c r="M212">
        <v>1490850000</v>
      </c>
      <c r="N212" s="8">
        <f t="shared" si="11"/>
        <v>42824.208333333328</v>
      </c>
      <c r="O212" t="b">
        <v>0</v>
      </c>
      <c r="P212" t="b">
        <v>0</v>
      </c>
      <c r="Q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 s="5">
        <v>99100</v>
      </c>
      <c r="F213" s="4">
        <f t="shared" si="9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 s="8">
        <f t="shared" si="10"/>
        <v>41513.208333333336</v>
      </c>
      <c r="M213">
        <v>1379653200</v>
      </c>
      <c r="N213" s="8">
        <f t="shared" si="11"/>
        <v>41537.208333333336</v>
      </c>
      <c r="O213" t="b">
        <v>0</v>
      </c>
      <c r="P213" t="b">
        <v>0</v>
      </c>
      <c r="Q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 s="5">
        <v>12300</v>
      </c>
      <c r="F214" s="4">
        <f t="shared" si="9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 s="8">
        <f t="shared" si="10"/>
        <v>43814.25</v>
      </c>
      <c r="M214">
        <v>1580364000</v>
      </c>
      <c r="N214" s="8">
        <f t="shared" si="11"/>
        <v>43860.25</v>
      </c>
      <c r="O214" t="b">
        <v>0</v>
      </c>
      <c r="P214" t="b">
        <v>0</v>
      </c>
      <c r="Q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 s="5">
        <v>171549</v>
      </c>
      <c r="F215" s="4">
        <f t="shared" si="9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 s="8">
        <f t="shared" si="10"/>
        <v>40488.208333333336</v>
      </c>
      <c r="M215">
        <v>1289714400</v>
      </c>
      <c r="N215" s="8">
        <f t="shared" si="11"/>
        <v>40496.25</v>
      </c>
      <c r="O215" t="b">
        <v>0</v>
      </c>
      <c r="P215" t="b">
        <v>1</v>
      </c>
      <c r="Q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 s="5">
        <v>14324</v>
      </c>
      <c r="F216" s="4">
        <f t="shared" si="9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 s="8">
        <f t="shared" si="10"/>
        <v>40409.208333333336</v>
      </c>
      <c r="M216">
        <v>1282712400</v>
      </c>
      <c r="N216" s="8">
        <f t="shared" si="11"/>
        <v>40415.208333333336</v>
      </c>
      <c r="O216" t="b">
        <v>0</v>
      </c>
      <c r="P216" t="b">
        <v>0</v>
      </c>
      <c r="Q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 s="5">
        <v>6024</v>
      </c>
      <c r="F217" s="4">
        <f t="shared" si="9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 s="8">
        <f t="shared" si="10"/>
        <v>43509.25</v>
      </c>
      <c r="M217">
        <v>1550210400</v>
      </c>
      <c r="N217" s="8">
        <f t="shared" si="11"/>
        <v>43511.25</v>
      </c>
      <c r="O217" t="b">
        <v>0</v>
      </c>
      <c r="P217" t="b">
        <v>0</v>
      </c>
      <c r="Q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 s="5">
        <v>188721</v>
      </c>
      <c r="F218" s="4">
        <f t="shared" si="9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 s="8">
        <f t="shared" si="10"/>
        <v>40869.25</v>
      </c>
      <c r="M218">
        <v>1322114400</v>
      </c>
      <c r="N218" s="8">
        <f t="shared" si="11"/>
        <v>40871.25</v>
      </c>
      <c r="O218" t="b">
        <v>0</v>
      </c>
      <c r="P218" t="b">
        <v>0</v>
      </c>
      <c r="Q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 s="5">
        <v>57911</v>
      </c>
      <c r="F219" s="4">
        <f t="shared" si="9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 s="8">
        <f t="shared" si="10"/>
        <v>43583.208333333328</v>
      </c>
      <c r="M219">
        <v>1557205200</v>
      </c>
      <c r="N219" s="8">
        <f t="shared" si="11"/>
        <v>43592.208333333328</v>
      </c>
      <c r="O219" t="b">
        <v>0</v>
      </c>
      <c r="P219" t="b">
        <v>0</v>
      </c>
      <c r="Q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 s="5">
        <v>12309</v>
      </c>
      <c r="F220" s="4">
        <f t="shared" si="9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 s="8">
        <f t="shared" si="10"/>
        <v>40858.25</v>
      </c>
      <c r="M220">
        <v>1323928800</v>
      </c>
      <c r="N220" s="8">
        <f t="shared" si="11"/>
        <v>40892.25</v>
      </c>
      <c r="O220" t="b">
        <v>0</v>
      </c>
      <c r="P220" t="b">
        <v>1</v>
      </c>
      <c r="Q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 s="5">
        <v>138497</v>
      </c>
      <c r="F221" s="4">
        <f t="shared" si="9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 s="8">
        <f t="shared" si="10"/>
        <v>41137.208333333336</v>
      </c>
      <c r="M221">
        <v>1346130000</v>
      </c>
      <c r="N221" s="8">
        <f t="shared" si="11"/>
        <v>41149.208333333336</v>
      </c>
      <c r="O221" t="b">
        <v>0</v>
      </c>
      <c r="P221" t="b">
        <v>0</v>
      </c>
      <c r="Q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 s="5">
        <v>667</v>
      </c>
      <c r="F222" s="4">
        <f t="shared" si="9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 s="8">
        <f t="shared" si="10"/>
        <v>40725.208333333336</v>
      </c>
      <c r="M222">
        <v>1311051600</v>
      </c>
      <c r="N222" s="8">
        <f t="shared" si="11"/>
        <v>40743.208333333336</v>
      </c>
      <c r="O222" t="b">
        <v>1</v>
      </c>
      <c r="P222" t="b">
        <v>0</v>
      </c>
      <c r="Q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 s="5">
        <v>119830</v>
      </c>
      <c r="F223" s="4">
        <f t="shared" si="9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 s="8">
        <f t="shared" si="10"/>
        <v>41081.208333333336</v>
      </c>
      <c r="M223">
        <v>1340427600</v>
      </c>
      <c r="N223" s="8">
        <f t="shared" si="11"/>
        <v>41083.208333333336</v>
      </c>
      <c r="O223" t="b">
        <v>1</v>
      </c>
      <c r="P223" t="b">
        <v>0</v>
      </c>
      <c r="Q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 s="5">
        <v>6623</v>
      </c>
      <c r="F224" s="4">
        <f t="shared" si="9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 s="8">
        <f t="shared" si="10"/>
        <v>41914.208333333336</v>
      </c>
      <c r="M224">
        <v>1412312400</v>
      </c>
      <c r="N224" s="8">
        <f t="shared" si="11"/>
        <v>41915.208333333336</v>
      </c>
      <c r="O224" t="b">
        <v>0</v>
      </c>
      <c r="P224" t="b">
        <v>0</v>
      </c>
      <c r="Q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 s="5">
        <v>81897</v>
      </c>
      <c r="F225" s="4">
        <f t="shared" si="9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 s="8">
        <f t="shared" si="10"/>
        <v>42445.208333333328</v>
      </c>
      <c r="M225">
        <v>1459314000</v>
      </c>
      <c r="N225" s="8">
        <f t="shared" si="11"/>
        <v>42459.208333333328</v>
      </c>
      <c r="O225" t="b">
        <v>0</v>
      </c>
      <c r="P225" t="b">
        <v>0</v>
      </c>
      <c r="Q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 s="5">
        <v>186885</v>
      </c>
      <c r="F226" s="4">
        <f t="shared" si="9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 s="8">
        <f t="shared" si="10"/>
        <v>41906.208333333336</v>
      </c>
      <c r="M226">
        <v>1415426400</v>
      </c>
      <c r="N226" s="8">
        <f t="shared" si="11"/>
        <v>41951.25</v>
      </c>
      <c r="O226" t="b">
        <v>0</v>
      </c>
      <c r="P226" t="b">
        <v>0</v>
      </c>
      <c r="Q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 s="5">
        <v>176398</v>
      </c>
      <c r="F227" s="4">
        <f t="shared" si="9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 s="8">
        <f t="shared" si="10"/>
        <v>41762.208333333336</v>
      </c>
      <c r="M227">
        <v>1399093200</v>
      </c>
      <c r="N227" s="8">
        <f t="shared" si="11"/>
        <v>41762.208333333336</v>
      </c>
      <c r="O227" t="b">
        <v>1</v>
      </c>
      <c r="P227" t="b">
        <v>0</v>
      </c>
      <c r="Q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 s="5">
        <v>10999</v>
      </c>
      <c r="F228" s="4">
        <f t="shared" si="9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 s="8">
        <f t="shared" si="10"/>
        <v>40276.208333333336</v>
      </c>
      <c r="M228">
        <v>1273899600</v>
      </c>
      <c r="N228" s="8">
        <f t="shared" si="11"/>
        <v>40313.208333333336</v>
      </c>
      <c r="O228" t="b">
        <v>0</v>
      </c>
      <c r="P228" t="b">
        <v>0</v>
      </c>
      <c r="Q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 s="5">
        <v>102751</v>
      </c>
      <c r="F229" s="4">
        <f t="shared" si="9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 s="8">
        <f t="shared" si="10"/>
        <v>42139.208333333328</v>
      </c>
      <c r="M229">
        <v>1432184400</v>
      </c>
      <c r="N229" s="8">
        <f t="shared" si="11"/>
        <v>42145.208333333328</v>
      </c>
      <c r="O229" t="b">
        <v>0</v>
      </c>
      <c r="P229" t="b">
        <v>0</v>
      </c>
      <c r="Q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 s="5">
        <v>165352</v>
      </c>
      <c r="F230" s="4">
        <f t="shared" si="9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 s="8">
        <f t="shared" si="10"/>
        <v>42613.208333333328</v>
      </c>
      <c r="M230">
        <v>1474779600</v>
      </c>
      <c r="N230" s="8">
        <f t="shared" si="11"/>
        <v>42638.208333333328</v>
      </c>
      <c r="O230" t="b">
        <v>0</v>
      </c>
      <c r="P230" t="b">
        <v>0</v>
      </c>
      <c r="Q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 s="5">
        <v>165798</v>
      </c>
      <c r="F231" s="4">
        <f t="shared" si="9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 s="8">
        <f t="shared" si="10"/>
        <v>42887.208333333328</v>
      </c>
      <c r="M231">
        <v>1500440400</v>
      </c>
      <c r="N231" s="8">
        <f t="shared" si="11"/>
        <v>42935.208333333328</v>
      </c>
      <c r="O231" t="b">
        <v>0</v>
      </c>
      <c r="P231" t="b">
        <v>1</v>
      </c>
      <c r="Q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 s="5">
        <v>10084</v>
      </c>
      <c r="F232" s="4">
        <f t="shared" si="9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 s="8">
        <f t="shared" si="10"/>
        <v>43805.25</v>
      </c>
      <c r="M232">
        <v>1575612000</v>
      </c>
      <c r="N232" s="8">
        <f t="shared" si="11"/>
        <v>43805.25</v>
      </c>
      <c r="O232" t="b">
        <v>0</v>
      </c>
      <c r="P232" t="b">
        <v>0</v>
      </c>
      <c r="Q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 s="5">
        <v>5523</v>
      </c>
      <c r="F233" s="4">
        <f t="shared" si="9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 s="8">
        <f t="shared" si="10"/>
        <v>41415.208333333336</v>
      </c>
      <c r="M233">
        <v>1374123600</v>
      </c>
      <c r="N233" s="8">
        <f t="shared" si="11"/>
        <v>41473.208333333336</v>
      </c>
      <c r="O233" t="b">
        <v>0</v>
      </c>
      <c r="P233" t="b">
        <v>0</v>
      </c>
      <c r="Q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 s="5">
        <v>5823</v>
      </c>
      <c r="F234" s="4">
        <f t="shared" si="9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 s="8">
        <f t="shared" si="10"/>
        <v>42576.208333333328</v>
      </c>
      <c r="M234">
        <v>1469509200</v>
      </c>
      <c r="N234" s="8">
        <f t="shared" si="11"/>
        <v>42577.208333333328</v>
      </c>
      <c r="O234" t="b">
        <v>0</v>
      </c>
      <c r="P234" t="b">
        <v>0</v>
      </c>
      <c r="Q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 s="5">
        <v>6000</v>
      </c>
      <c r="F235" s="4">
        <f t="shared" si="9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 s="8">
        <f t="shared" si="10"/>
        <v>40706.208333333336</v>
      </c>
      <c r="M235">
        <v>1309237200</v>
      </c>
      <c r="N235" s="8">
        <f t="shared" si="11"/>
        <v>40722.208333333336</v>
      </c>
      <c r="O235" t="b">
        <v>0</v>
      </c>
      <c r="P235" t="b">
        <v>0</v>
      </c>
      <c r="Q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 s="5">
        <v>8181</v>
      </c>
      <c r="F236" s="4">
        <f t="shared" si="9"/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 s="8">
        <f t="shared" si="10"/>
        <v>42969.208333333328</v>
      </c>
      <c r="M236">
        <v>1503982800</v>
      </c>
      <c r="N236" s="8">
        <f t="shared" si="11"/>
        <v>42976.208333333328</v>
      </c>
      <c r="O236" t="b">
        <v>0</v>
      </c>
      <c r="P236" t="b">
        <v>1</v>
      </c>
      <c r="Q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 s="5">
        <v>3589</v>
      </c>
      <c r="F237" s="4">
        <f t="shared" si="9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 s="8">
        <f t="shared" si="10"/>
        <v>42779.25</v>
      </c>
      <c r="M237">
        <v>1487397600</v>
      </c>
      <c r="N237" s="8">
        <f t="shared" si="11"/>
        <v>42784.25</v>
      </c>
      <c r="O237" t="b">
        <v>0</v>
      </c>
      <c r="P237" t="b">
        <v>0</v>
      </c>
      <c r="Q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 s="5">
        <v>4323</v>
      </c>
      <c r="F238" s="4">
        <f t="shared" si="9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 s="8">
        <f t="shared" si="10"/>
        <v>43641.208333333328</v>
      </c>
      <c r="M238">
        <v>1562043600</v>
      </c>
      <c r="N238" s="8">
        <f t="shared" si="11"/>
        <v>43648.208333333328</v>
      </c>
      <c r="O238" t="b">
        <v>0</v>
      </c>
      <c r="P238" t="b">
        <v>1</v>
      </c>
      <c r="Q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 s="5">
        <v>14822</v>
      </c>
      <c r="F239" s="4">
        <f t="shared" si="9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 s="8">
        <f t="shared" si="10"/>
        <v>41754.208333333336</v>
      </c>
      <c r="M239">
        <v>1398574800</v>
      </c>
      <c r="N239" s="8">
        <f t="shared" si="11"/>
        <v>41756.208333333336</v>
      </c>
      <c r="O239" t="b">
        <v>0</v>
      </c>
      <c r="P239" t="b">
        <v>0</v>
      </c>
      <c r="Q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 s="5">
        <v>10138</v>
      </c>
      <c r="F240" s="4">
        <f t="shared" si="9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 s="8">
        <f t="shared" si="10"/>
        <v>43083.25</v>
      </c>
      <c r="M240">
        <v>1515391200</v>
      </c>
      <c r="N240" s="8">
        <f t="shared" si="11"/>
        <v>43108.25</v>
      </c>
      <c r="O240" t="b">
        <v>0</v>
      </c>
      <c r="P240" t="b">
        <v>1</v>
      </c>
      <c r="Q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 s="5">
        <v>3127</v>
      </c>
      <c r="F241" s="4">
        <f t="shared" si="9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 s="8">
        <f t="shared" si="10"/>
        <v>42245.208333333328</v>
      </c>
      <c r="M241">
        <v>1441170000</v>
      </c>
      <c r="N241" s="8">
        <f t="shared" si="11"/>
        <v>42249.208333333328</v>
      </c>
      <c r="O241" t="b">
        <v>0</v>
      </c>
      <c r="P241" t="b">
        <v>0</v>
      </c>
      <c r="Q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 s="5">
        <v>123124</v>
      </c>
      <c r="F242" s="4">
        <f t="shared" si="9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 s="8">
        <f t="shared" si="10"/>
        <v>40396.208333333336</v>
      </c>
      <c r="M242">
        <v>1281157200</v>
      </c>
      <c r="N242" s="8">
        <f t="shared" si="11"/>
        <v>40397.208333333336</v>
      </c>
      <c r="O242" t="b">
        <v>0</v>
      </c>
      <c r="P242" t="b">
        <v>0</v>
      </c>
      <c r="Q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 s="5">
        <v>171729</v>
      </c>
      <c r="F243" s="4">
        <f t="shared" si="9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 s="8">
        <f t="shared" si="10"/>
        <v>41742.208333333336</v>
      </c>
      <c r="M243">
        <v>1398229200</v>
      </c>
      <c r="N243" s="8">
        <f t="shared" si="11"/>
        <v>41752.208333333336</v>
      </c>
      <c r="O243" t="b">
        <v>0</v>
      </c>
      <c r="P243" t="b">
        <v>1</v>
      </c>
      <c r="Q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 s="5">
        <v>10729</v>
      </c>
      <c r="F244" s="4">
        <f t="shared" si="9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 s="8">
        <f t="shared" si="10"/>
        <v>42865.208333333328</v>
      </c>
      <c r="M244">
        <v>1495256400</v>
      </c>
      <c r="N244" s="8">
        <f t="shared" si="11"/>
        <v>42875.208333333328</v>
      </c>
      <c r="O244" t="b">
        <v>0</v>
      </c>
      <c r="P244" t="b">
        <v>1</v>
      </c>
      <c r="Q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 s="5">
        <v>10240</v>
      </c>
      <c r="F245" s="4">
        <f t="shared" si="9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 s="8">
        <f t="shared" si="10"/>
        <v>43163.25</v>
      </c>
      <c r="M245">
        <v>1520402400</v>
      </c>
      <c r="N245" s="8">
        <f t="shared" si="11"/>
        <v>43166.25</v>
      </c>
      <c r="O245" t="b">
        <v>0</v>
      </c>
      <c r="P245" t="b">
        <v>0</v>
      </c>
      <c r="Q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 s="5">
        <v>3988</v>
      </c>
      <c r="F246" s="4">
        <f t="shared" si="9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 s="8">
        <f t="shared" si="10"/>
        <v>41834.208333333336</v>
      </c>
      <c r="M246">
        <v>1409806800</v>
      </c>
      <c r="N246" s="8">
        <f t="shared" si="11"/>
        <v>41886.208333333336</v>
      </c>
      <c r="O246" t="b">
        <v>0</v>
      </c>
      <c r="P246" t="b">
        <v>0</v>
      </c>
      <c r="Q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 s="5">
        <v>14771</v>
      </c>
      <c r="F247" s="4">
        <f t="shared" si="9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 s="8">
        <f t="shared" si="10"/>
        <v>41736.208333333336</v>
      </c>
      <c r="M247">
        <v>1396933200</v>
      </c>
      <c r="N247" s="8">
        <f t="shared" si="11"/>
        <v>41737.208333333336</v>
      </c>
      <c r="O247" t="b">
        <v>0</v>
      </c>
      <c r="P247" t="b">
        <v>0</v>
      </c>
      <c r="Q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 s="5">
        <v>14649</v>
      </c>
      <c r="F248" s="4">
        <f t="shared" si="9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 s="8">
        <f t="shared" si="10"/>
        <v>41491.208333333336</v>
      </c>
      <c r="M248">
        <v>1376024400</v>
      </c>
      <c r="N248" s="8">
        <f t="shared" si="11"/>
        <v>41495.208333333336</v>
      </c>
      <c r="O248" t="b">
        <v>0</v>
      </c>
      <c r="P248" t="b">
        <v>0</v>
      </c>
      <c r="Q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 s="5">
        <v>184658</v>
      </c>
      <c r="F249" s="4">
        <f t="shared" si="9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 s="8">
        <f t="shared" si="10"/>
        <v>42726.25</v>
      </c>
      <c r="M249">
        <v>1483682400</v>
      </c>
      <c r="N249" s="8">
        <f t="shared" si="11"/>
        <v>42741.25</v>
      </c>
      <c r="O249" t="b">
        <v>0</v>
      </c>
      <c r="P249" t="b">
        <v>1</v>
      </c>
      <c r="Q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 s="5">
        <v>13103</v>
      </c>
      <c r="F250" s="4">
        <f t="shared" si="9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 s="8">
        <f t="shared" si="10"/>
        <v>42004.25</v>
      </c>
      <c r="M250">
        <v>1420437600</v>
      </c>
      <c r="N250" s="8">
        <f t="shared" si="11"/>
        <v>42009.25</v>
      </c>
      <c r="O250" t="b">
        <v>0</v>
      </c>
      <c r="P250" t="b">
        <v>0</v>
      </c>
      <c r="Q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 s="5">
        <v>168095</v>
      </c>
      <c r="F251" s="4">
        <f t="shared" si="9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 s="8">
        <f t="shared" si="10"/>
        <v>42006.25</v>
      </c>
      <c r="M251">
        <v>1420783200</v>
      </c>
      <c r="N251" s="8">
        <f t="shared" si="11"/>
        <v>42013.25</v>
      </c>
      <c r="O251" t="b">
        <v>0</v>
      </c>
      <c r="P251" t="b">
        <v>0</v>
      </c>
      <c r="Q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 s="5">
        <v>3</v>
      </c>
      <c r="F252" s="4">
        <f t="shared" si="9"/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 s="8">
        <f t="shared" si="10"/>
        <v>40203.25</v>
      </c>
      <c r="M252">
        <v>1267423200</v>
      </c>
      <c r="N252" s="8">
        <f t="shared" si="11"/>
        <v>40238.25</v>
      </c>
      <c r="O252" t="b">
        <v>0</v>
      </c>
      <c r="P252" t="b">
        <v>0</v>
      </c>
      <c r="Q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 s="5">
        <v>3840</v>
      </c>
      <c r="F253" s="4">
        <f t="shared" si="9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 s="8">
        <f t="shared" si="10"/>
        <v>41252.25</v>
      </c>
      <c r="M253">
        <v>1355205600</v>
      </c>
      <c r="N253" s="8">
        <f t="shared" si="11"/>
        <v>41254.25</v>
      </c>
      <c r="O253" t="b">
        <v>0</v>
      </c>
      <c r="P253" t="b">
        <v>0</v>
      </c>
      <c r="Q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 s="5">
        <v>6263</v>
      </c>
      <c r="F254" s="4">
        <f t="shared" si="9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 s="8">
        <f t="shared" si="10"/>
        <v>41572.208333333336</v>
      </c>
      <c r="M254">
        <v>1383109200</v>
      </c>
      <c r="N254" s="8">
        <f t="shared" si="11"/>
        <v>41577.208333333336</v>
      </c>
      <c r="O254" t="b">
        <v>0</v>
      </c>
      <c r="P254" t="b">
        <v>0</v>
      </c>
      <c r="Q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 s="5">
        <v>108161</v>
      </c>
      <c r="F255" s="4">
        <f t="shared" si="9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 s="8">
        <f t="shared" si="10"/>
        <v>40641.208333333336</v>
      </c>
      <c r="M255">
        <v>1303275600</v>
      </c>
      <c r="N255" s="8">
        <f t="shared" si="11"/>
        <v>40653.208333333336</v>
      </c>
      <c r="O255" t="b">
        <v>0</v>
      </c>
      <c r="P255" t="b">
        <v>0</v>
      </c>
      <c r="Q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 s="5">
        <v>8505</v>
      </c>
      <c r="F256" s="4">
        <f t="shared" si="9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 s="8">
        <f t="shared" si="10"/>
        <v>42787.25</v>
      </c>
      <c r="M256">
        <v>1487829600</v>
      </c>
      <c r="N256" s="8">
        <f t="shared" si="11"/>
        <v>42789.25</v>
      </c>
      <c r="O256" t="b">
        <v>0</v>
      </c>
      <c r="P256" t="b">
        <v>0</v>
      </c>
      <c r="Q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 s="5">
        <v>96735</v>
      </c>
      <c r="F257" s="4">
        <f t="shared" si="9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 s="8">
        <f t="shared" si="10"/>
        <v>40590.25</v>
      </c>
      <c r="M257">
        <v>1298268000</v>
      </c>
      <c r="N257" s="8">
        <f t="shared" si="11"/>
        <v>40595.25</v>
      </c>
      <c r="O257" t="b">
        <v>0</v>
      </c>
      <c r="P257" t="b">
        <v>1</v>
      </c>
      <c r="Q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 s="5">
        <v>959</v>
      </c>
      <c r="F258" s="4">
        <f t="shared" ref="F258:F321" si="12">E258/D258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 s="8">
        <f t="shared" ref="L258:L321" si="13">(((K258/60)/60)/24)+DATE(1970,1,1)</f>
        <v>42393.25</v>
      </c>
      <c r="M258">
        <v>1456812000</v>
      </c>
      <c r="N258" s="8">
        <f t="shared" ref="N258:N321" si="14">(((M258/60)/60)/24)+DATE(1970,1,1)</f>
        <v>42430.25</v>
      </c>
      <c r="O258" t="b">
        <v>0</v>
      </c>
      <c r="P258" t="b">
        <v>0</v>
      </c>
      <c r="Q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 s="5">
        <v>8322</v>
      </c>
      <c r="F259" s="4">
        <f t="shared" si="12"/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 s="8">
        <f t="shared" si="13"/>
        <v>41338.25</v>
      </c>
      <c r="M259">
        <v>1363669200</v>
      </c>
      <c r="N259" s="8">
        <f t="shared" si="14"/>
        <v>41352.208333333336</v>
      </c>
      <c r="O259" t="b">
        <v>0</v>
      </c>
      <c r="P259" t="b">
        <v>0</v>
      </c>
      <c r="Q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 s="5">
        <v>13424</v>
      </c>
      <c r="F260" s="4">
        <f t="shared" si="12"/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 s="8">
        <f t="shared" si="13"/>
        <v>42712.25</v>
      </c>
      <c r="M260">
        <v>1482904800</v>
      </c>
      <c r="N260" s="8">
        <f t="shared" si="14"/>
        <v>42732.25</v>
      </c>
      <c r="O260" t="b">
        <v>0</v>
      </c>
      <c r="P260" t="b">
        <v>1</v>
      </c>
      <c r="Q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 s="5">
        <v>10755</v>
      </c>
      <c r="F261" s="4">
        <f t="shared" si="12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 s="8">
        <f t="shared" si="13"/>
        <v>41251.25</v>
      </c>
      <c r="M261">
        <v>1356588000</v>
      </c>
      <c r="N261" s="8">
        <f t="shared" si="14"/>
        <v>41270.25</v>
      </c>
      <c r="O261" t="b">
        <v>1</v>
      </c>
      <c r="P261" t="b">
        <v>0</v>
      </c>
      <c r="Q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 s="5">
        <v>9935</v>
      </c>
      <c r="F262" s="4">
        <f t="shared" si="12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 s="8">
        <f t="shared" si="13"/>
        <v>41180.208333333336</v>
      </c>
      <c r="M262">
        <v>1349845200</v>
      </c>
      <c r="N262" s="8">
        <f t="shared" si="14"/>
        <v>41192.208333333336</v>
      </c>
      <c r="O262" t="b">
        <v>0</v>
      </c>
      <c r="P262" t="b">
        <v>0</v>
      </c>
      <c r="Q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 s="5">
        <v>26303</v>
      </c>
      <c r="F263" s="4">
        <f t="shared" si="12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 s="8">
        <f t="shared" si="13"/>
        <v>40415.208333333336</v>
      </c>
      <c r="M263">
        <v>1283058000</v>
      </c>
      <c r="N263" s="8">
        <f t="shared" si="14"/>
        <v>40419.208333333336</v>
      </c>
      <c r="O263" t="b">
        <v>0</v>
      </c>
      <c r="P263" t="b">
        <v>1</v>
      </c>
      <c r="Q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 s="5">
        <v>5328</v>
      </c>
      <c r="F264" s="4">
        <f t="shared" si="12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 s="8">
        <f t="shared" si="13"/>
        <v>40638.208333333336</v>
      </c>
      <c r="M264">
        <v>1304226000</v>
      </c>
      <c r="N264" s="8">
        <f t="shared" si="14"/>
        <v>40664.208333333336</v>
      </c>
      <c r="O264" t="b">
        <v>0</v>
      </c>
      <c r="P264" t="b">
        <v>1</v>
      </c>
      <c r="Q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 s="5">
        <v>10756</v>
      </c>
      <c r="F265" s="4">
        <f t="shared" si="12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 s="8">
        <f t="shared" si="13"/>
        <v>40187.25</v>
      </c>
      <c r="M265">
        <v>1263016800</v>
      </c>
      <c r="N265" s="8">
        <f t="shared" si="14"/>
        <v>40187.25</v>
      </c>
      <c r="O265" t="b">
        <v>0</v>
      </c>
      <c r="P265" t="b">
        <v>0</v>
      </c>
      <c r="Q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 s="5">
        <v>165375</v>
      </c>
      <c r="F266" s="4">
        <f t="shared" si="12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 s="8">
        <f t="shared" si="13"/>
        <v>41317.25</v>
      </c>
      <c r="M266">
        <v>1362031200</v>
      </c>
      <c r="N266" s="8">
        <f t="shared" si="14"/>
        <v>41333.25</v>
      </c>
      <c r="O266" t="b">
        <v>0</v>
      </c>
      <c r="P266" t="b">
        <v>0</v>
      </c>
      <c r="Q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 s="5">
        <v>6031</v>
      </c>
      <c r="F267" s="4">
        <f t="shared" si="12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 s="8">
        <f t="shared" si="13"/>
        <v>42372.25</v>
      </c>
      <c r="M267">
        <v>1455602400</v>
      </c>
      <c r="N267" s="8">
        <f t="shared" si="14"/>
        <v>42416.25</v>
      </c>
      <c r="O267" t="b">
        <v>0</v>
      </c>
      <c r="P267" t="b">
        <v>0</v>
      </c>
      <c r="Q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 s="5">
        <v>85902</v>
      </c>
      <c r="F268" s="4">
        <f t="shared" si="12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 s="8">
        <f t="shared" si="13"/>
        <v>41950.25</v>
      </c>
      <c r="M268">
        <v>1418191200</v>
      </c>
      <c r="N268" s="8">
        <f t="shared" si="14"/>
        <v>41983.25</v>
      </c>
      <c r="O268" t="b">
        <v>0</v>
      </c>
      <c r="P268" t="b">
        <v>1</v>
      </c>
      <c r="Q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 s="5">
        <v>143910</v>
      </c>
      <c r="F269" s="4">
        <f t="shared" si="12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 s="8">
        <f t="shared" si="13"/>
        <v>41206.208333333336</v>
      </c>
      <c r="M269">
        <v>1352440800</v>
      </c>
      <c r="N269" s="8">
        <f t="shared" si="14"/>
        <v>41222.25</v>
      </c>
      <c r="O269" t="b">
        <v>0</v>
      </c>
      <c r="P269" t="b">
        <v>0</v>
      </c>
      <c r="Q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 s="5">
        <v>2708</v>
      </c>
      <c r="F270" s="4">
        <f t="shared" si="12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 s="8">
        <f t="shared" si="13"/>
        <v>41186.208333333336</v>
      </c>
      <c r="M270">
        <v>1353304800</v>
      </c>
      <c r="N270" s="8">
        <f t="shared" si="14"/>
        <v>41232.25</v>
      </c>
      <c r="O270" t="b">
        <v>0</v>
      </c>
      <c r="P270" t="b">
        <v>0</v>
      </c>
      <c r="Q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 s="5">
        <v>8842</v>
      </c>
      <c r="F271" s="4">
        <f t="shared" si="12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 s="8">
        <f t="shared" si="13"/>
        <v>43496.25</v>
      </c>
      <c r="M271">
        <v>1550728800</v>
      </c>
      <c r="N271" s="8">
        <f t="shared" si="14"/>
        <v>43517.25</v>
      </c>
      <c r="O271" t="b">
        <v>0</v>
      </c>
      <c r="P271" t="b">
        <v>0</v>
      </c>
      <c r="Q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 s="5">
        <v>47260</v>
      </c>
      <c r="F272" s="4">
        <f t="shared" si="12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 s="8">
        <f t="shared" si="13"/>
        <v>40514.25</v>
      </c>
      <c r="M272">
        <v>1291442400</v>
      </c>
      <c r="N272" s="8">
        <f t="shared" si="14"/>
        <v>40516.25</v>
      </c>
      <c r="O272" t="b">
        <v>0</v>
      </c>
      <c r="P272" t="b">
        <v>0</v>
      </c>
      <c r="Q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 s="5">
        <v>1953</v>
      </c>
      <c r="F273" s="4">
        <f t="shared" si="12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 s="8">
        <f t="shared" si="13"/>
        <v>42345.25</v>
      </c>
      <c r="M273">
        <v>1452146400</v>
      </c>
      <c r="N273" s="8">
        <f t="shared" si="14"/>
        <v>42376.25</v>
      </c>
      <c r="O273" t="b">
        <v>0</v>
      </c>
      <c r="P273" t="b">
        <v>0</v>
      </c>
      <c r="Q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 s="5">
        <v>155349</v>
      </c>
      <c r="F274" s="4">
        <f t="shared" si="12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 s="8">
        <f t="shared" si="13"/>
        <v>43656.208333333328</v>
      </c>
      <c r="M274">
        <v>1564894800</v>
      </c>
      <c r="N274" s="8">
        <f t="shared" si="14"/>
        <v>43681.208333333328</v>
      </c>
      <c r="O274" t="b">
        <v>0</v>
      </c>
      <c r="P274" t="b">
        <v>1</v>
      </c>
      <c r="Q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 s="5">
        <v>10704</v>
      </c>
      <c r="F275" s="4">
        <f t="shared" si="12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 s="8">
        <f t="shared" si="13"/>
        <v>42995.208333333328</v>
      </c>
      <c r="M275">
        <v>1505883600</v>
      </c>
      <c r="N275" s="8">
        <f t="shared" si="14"/>
        <v>42998.208333333328</v>
      </c>
      <c r="O275" t="b">
        <v>0</v>
      </c>
      <c r="P275" t="b">
        <v>0</v>
      </c>
      <c r="Q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 s="5">
        <v>773</v>
      </c>
      <c r="F276" s="4">
        <f t="shared" si="12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 s="8">
        <f t="shared" si="13"/>
        <v>43045.25</v>
      </c>
      <c r="M276">
        <v>1510380000</v>
      </c>
      <c r="N276" s="8">
        <f t="shared" si="14"/>
        <v>43050.25</v>
      </c>
      <c r="O276" t="b">
        <v>0</v>
      </c>
      <c r="P276" t="b">
        <v>0</v>
      </c>
      <c r="Q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 s="5">
        <v>9419</v>
      </c>
      <c r="F277" s="4">
        <f t="shared" si="12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 s="8">
        <f t="shared" si="13"/>
        <v>43561.208333333328</v>
      </c>
      <c r="M277">
        <v>1555218000</v>
      </c>
      <c r="N277" s="8">
        <f t="shared" si="14"/>
        <v>43569.208333333328</v>
      </c>
      <c r="O277" t="b">
        <v>0</v>
      </c>
      <c r="P277" t="b">
        <v>0</v>
      </c>
      <c r="Q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 s="5">
        <v>5324</v>
      </c>
      <c r="F278" s="4">
        <f t="shared" si="12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 s="8">
        <f t="shared" si="13"/>
        <v>41018.208333333336</v>
      </c>
      <c r="M278">
        <v>1335243600</v>
      </c>
      <c r="N278" s="8">
        <f t="shared" si="14"/>
        <v>41023.208333333336</v>
      </c>
      <c r="O278" t="b">
        <v>0</v>
      </c>
      <c r="P278" t="b">
        <v>1</v>
      </c>
      <c r="Q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 s="5">
        <v>7465</v>
      </c>
      <c r="F279" s="4">
        <f t="shared" si="12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 s="8">
        <f t="shared" si="13"/>
        <v>40378.208333333336</v>
      </c>
      <c r="M279">
        <v>1279688400</v>
      </c>
      <c r="N279" s="8">
        <f t="shared" si="14"/>
        <v>40380.208333333336</v>
      </c>
      <c r="O279" t="b">
        <v>0</v>
      </c>
      <c r="P279" t="b">
        <v>0</v>
      </c>
      <c r="Q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 s="5">
        <v>8799</v>
      </c>
      <c r="F280" s="4">
        <f t="shared" si="12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 s="8">
        <f t="shared" si="13"/>
        <v>41239.25</v>
      </c>
      <c r="M280">
        <v>1356069600</v>
      </c>
      <c r="N280" s="8">
        <f t="shared" si="14"/>
        <v>41264.25</v>
      </c>
      <c r="O280" t="b">
        <v>0</v>
      </c>
      <c r="P280" t="b">
        <v>0</v>
      </c>
      <c r="Q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 s="5">
        <v>13656</v>
      </c>
      <c r="F281" s="4">
        <f t="shared" si="12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 s="8">
        <f t="shared" si="13"/>
        <v>43346.208333333328</v>
      </c>
      <c r="M281">
        <v>1536210000</v>
      </c>
      <c r="N281" s="8">
        <f t="shared" si="14"/>
        <v>43349.208333333328</v>
      </c>
      <c r="O281" t="b">
        <v>0</v>
      </c>
      <c r="P281" t="b">
        <v>0</v>
      </c>
      <c r="Q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 s="5">
        <v>14536</v>
      </c>
      <c r="F282" s="4">
        <f t="shared" si="12"/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 s="8">
        <f t="shared" si="13"/>
        <v>43060.25</v>
      </c>
      <c r="M282">
        <v>1511762400</v>
      </c>
      <c r="N282" s="8">
        <f t="shared" si="14"/>
        <v>43066.25</v>
      </c>
      <c r="O282" t="b">
        <v>0</v>
      </c>
      <c r="P282" t="b">
        <v>0</v>
      </c>
      <c r="Q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 s="5">
        <v>150552</v>
      </c>
      <c r="F283" s="4">
        <f t="shared" si="12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 s="8">
        <f t="shared" si="13"/>
        <v>40979.25</v>
      </c>
      <c r="M283">
        <v>1333256400</v>
      </c>
      <c r="N283" s="8">
        <f t="shared" si="14"/>
        <v>41000.208333333336</v>
      </c>
      <c r="O283" t="b">
        <v>0</v>
      </c>
      <c r="P283" t="b">
        <v>1</v>
      </c>
      <c r="Q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 s="5">
        <v>9076</v>
      </c>
      <c r="F284" s="4">
        <f t="shared" si="12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 s="8">
        <f t="shared" si="13"/>
        <v>42701.25</v>
      </c>
      <c r="M284">
        <v>1480744800</v>
      </c>
      <c r="N284" s="8">
        <f t="shared" si="14"/>
        <v>42707.25</v>
      </c>
      <c r="O284" t="b">
        <v>0</v>
      </c>
      <c r="P284" t="b">
        <v>1</v>
      </c>
      <c r="Q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 s="5">
        <v>1517</v>
      </c>
      <c r="F285" s="4">
        <f t="shared" si="12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 s="8">
        <f t="shared" si="13"/>
        <v>42520.208333333328</v>
      </c>
      <c r="M285">
        <v>1465016400</v>
      </c>
      <c r="N285" s="8">
        <f t="shared" si="14"/>
        <v>42525.208333333328</v>
      </c>
      <c r="O285" t="b">
        <v>0</v>
      </c>
      <c r="P285" t="b">
        <v>0</v>
      </c>
      <c r="Q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 s="5">
        <v>8153</v>
      </c>
      <c r="F286" s="4">
        <f t="shared" si="12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 s="8">
        <f t="shared" si="13"/>
        <v>41030.208333333336</v>
      </c>
      <c r="M286">
        <v>1336280400</v>
      </c>
      <c r="N286" s="8">
        <f t="shared" si="14"/>
        <v>41035.208333333336</v>
      </c>
      <c r="O286" t="b">
        <v>0</v>
      </c>
      <c r="P286" t="b">
        <v>0</v>
      </c>
      <c r="Q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 s="5">
        <v>6357</v>
      </c>
      <c r="F287" s="4">
        <f t="shared" si="12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 s="8">
        <f t="shared" si="13"/>
        <v>42623.208333333328</v>
      </c>
      <c r="M287">
        <v>1476766800</v>
      </c>
      <c r="N287" s="8">
        <f t="shared" si="14"/>
        <v>42661.208333333328</v>
      </c>
      <c r="O287" t="b">
        <v>0</v>
      </c>
      <c r="P287" t="b">
        <v>0</v>
      </c>
      <c r="Q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 s="5">
        <v>19557</v>
      </c>
      <c r="F288" s="4">
        <f t="shared" si="12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 s="8">
        <f t="shared" si="13"/>
        <v>42697.25</v>
      </c>
      <c r="M288">
        <v>1480485600</v>
      </c>
      <c r="N288" s="8">
        <f t="shared" si="14"/>
        <v>42704.25</v>
      </c>
      <c r="O288" t="b">
        <v>0</v>
      </c>
      <c r="P288" t="b">
        <v>0</v>
      </c>
      <c r="Q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 s="5">
        <v>13213</v>
      </c>
      <c r="F289" s="4">
        <f t="shared" si="12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 s="8">
        <f t="shared" si="13"/>
        <v>42122.208333333328</v>
      </c>
      <c r="M289">
        <v>1430197200</v>
      </c>
      <c r="N289" s="8">
        <f t="shared" si="14"/>
        <v>42122.208333333328</v>
      </c>
      <c r="O289" t="b">
        <v>0</v>
      </c>
      <c r="P289" t="b">
        <v>0</v>
      </c>
      <c r="Q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 s="5">
        <v>5476</v>
      </c>
      <c r="F290" s="4">
        <f t="shared" si="12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 s="8">
        <f t="shared" si="13"/>
        <v>40982.208333333336</v>
      </c>
      <c r="M290">
        <v>1331787600</v>
      </c>
      <c r="N290" s="8">
        <f t="shared" si="14"/>
        <v>40983.208333333336</v>
      </c>
      <c r="O290" t="b">
        <v>0</v>
      </c>
      <c r="P290" t="b">
        <v>1</v>
      </c>
      <c r="Q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 s="5">
        <v>13474</v>
      </c>
      <c r="F291" s="4">
        <f t="shared" si="12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 s="8">
        <f t="shared" si="13"/>
        <v>42219.208333333328</v>
      </c>
      <c r="M291">
        <v>1438837200</v>
      </c>
      <c r="N291" s="8">
        <f t="shared" si="14"/>
        <v>42222.208333333328</v>
      </c>
      <c r="O291" t="b">
        <v>0</v>
      </c>
      <c r="P291" t="b">
        <v>0</v>
      </c>
      <c r="Q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 s="5">
        <v>91722</v>
      </c>
      <c r="F292" s="4">
        <f t="shared" si="12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 s="8">
        <f t="shared" si="13"/>
        <v>41404.208333333336</v>
      </c>
      <c r="M292">
        <v>1370926800</v>
      </c>
      <c r="N292" s="8">
        <f t="shared" si="14"/>
        <v>41436.208333333336</v>
      </c>
      <c r="O292" t="b">
        <v>0</v>
      </c>
      <c r="P292" t="b">
        <v>1</v>
      </c>
      <c r="Q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 s="5">
        <v>8219</v>
      </c>
      <c r="F293" s="4">
        <f t="shared" si="12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 s="8">
        <f t="shared" si="13"/>
        <v>40831.208333333336</v>
      </c>
      <c r="M293">
        <v>1319000400</v>
      </c>
      <c r="N293" s="8">
        <f t="shared" si="14"/>
        <v>40835.208333333336</v>
      </c>
      <c r="O293" t="b">
        <v>1</v>
      </c>
      <c r="P293" t="b">
        <v>0</v>
      </c>
      <c r="Q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 s="5">
        <v>717</v>
      </c>
      <c r="F294" s="4">
        <f t="shared" si="12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 s="8">
        <f t="shared" si="13"/>
        <v>40984.208333333336</v>
      </c>
      <c r="M294">
        <v>1333429200</v>
      </c>
      <c r="N294" s="8">
        <f t="shared" si="14"/>
        <v>41002.208333333336</v>
      </c>
      <c r="O294" t="b">
        <v>0</v>
      </c>
      <c r="P294" t="b">
        <v>0</v>
      </c>
      <c r="Q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 s="5">
        <v>1065</v>
      </c>
      <c r="F295" s="4">
        <f t="shared" si="12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 s="8">
        <f t="shared" si="13"/>
        <v>40456.208333333336</v>
      </c>
      <c r="M295">
        <v>1287032400</v>
      </c>
      <c r="N295" s="8">
        <f t="shared" si="14"/>
        <v>40465.208333333336</v>
      </c>
      <c r="O295" t="b">
        <v>0</v>
      </c>
      <c r="P295" t="b">
        <v>0</v>
      </c>
      <c r="Q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 s="5">
        <v>8038</v>
      </c>
      <c r="F296" s="4">
        <f t="shared" si="12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 s="8">
        <f t="shared" si="13"/>
        <v>43399.208333333328</v>
      </c>
      <c r="M296">
        <v>1541570400</v>
      </c>
      <c r="N296" s="8">
        <f t="shared" si="14"/>
        <v>43411.25</v>
      </c>
      <c r="O296" t="b">
        <v>0</v>
      </c>
      <c r="P296" t="b">
        <v>0</v>
      </c>
      <c r="Q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 s="5">
        <v>68769</v>
      </c>
      <c r="F297" s="4">
        <f t="shared" si="12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 s="8">
        <f t="shared" si="13"/>
        <v>41562.208333333336</v>
      </c>
      <c r="M297">
        <v>1383976800</v>
      </c>
      <c r="N297" s="8">
        <f t="shared" si="14"/>
        <v>41587.25</v>
      </c>
      <c r="O297" t="b">
        <v>0</v>
      </c>
      <c r="P297" t="b">
        <v>0</v>
      </c>
      <c r="Q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 s="5">
        <v>3352</v>
      </c>
      <c r="F298" s="4">
        <f t="shared" si="12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 s="8">
        <f t="shared" si="13"/>
        <v>43493.25</v>
      </c>
      <c r="M298">
        <v>1550556000</v>
      </c>
      <c r="N298" s="8">
        <f t="shared" si="14"/>
        <v>43515.25</v>
      </c>
      <c r="O298" t="b">
        <v>0</v>
      </c>
      <c r="P298" t="b">
        <v>0</v>
      </c>
      <c r="Q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 s="5">
        <v>6785</v>
      </c>
      <c r="F299" s="4">
        <f t="shared" si="12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 s="8">
        <f t="shared" si="13"/>
        <v>41653.25</v>
      </c>
      <c r="M299">
        <v>1390456800</v>
      </c>
      <c r="N299" s="8">
        <f t="shared" si="14"/>
        <v>41662.25</v>
      </c>
      <c r="O299" t="b">
        <v>0</v>
      </c>
      <c r="P299" t="b">
        <v>1</v>
      </c>
      <c r="Q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 s="5">
        <v>5037</v>
      </c>
      <c r="F300" s="4">
        <f t="shared" si="12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 s="8">
        <f t="shared" si="13"/>
        <v>42426.25</v>
      </c>
      <c r="M300">
        <v>1458018000</v>
      </c>
      <c r="N300" s="8">
        <f t="shared" si="14"/>
        <v>42444.208333333328</v>
      </c>
      <c r="O300" t="b">
        <v>0</v>
      </c>
      <c r="P300" t="b">
        <v>1</v>
      </c>
      <c r="Q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 s="5">
        <v>1954</v>
      </c>
      <c r="F301" s="4">
        <f t="shared" si="12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 s="8">
        <f t="shared" si="13"/>
        <v>42432.25</v>
      </c>
      <c r="M301">
        <v>1461819600</v>
      </c>
      <c r="N301" s="8">
        <f t="shared" si="14"/>
        <v>42488.208333333328</v>
      </c>
      <c r="O301" t="b">
        <v>0</v>
      </c>
      <c r="P301" t="b">
        <v>0</v>
      </c>
      <c r="Q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 s="5">
        <v>5</v>
      </c>
      <c r="F302" s="4">
        <f t="shared" si="12"/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 s="8">
        <f t="shared" si="13"/>
        <v>42977.208333333328</v>
      </c>
      <c r="M302">
        <v>1504155600</v>
      </c>
      <c r="N302" s="8">
        <f t="shared" si="14"/>
        <v>42978.208333333328</v>
      </c>
      <c r="O302" t="b">
        <v>0</v>
      </c>
      <c r="P302" t="b">
        <v>1</v>
      </c>
      <c r="Q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 s="5">
        <v>12102</v>
      </c>
      <c r="F303" s="4">
        <f t="shared" si="12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 s="8">
        <f t="shared" si="13"/>
        <v>42061.25</v>
      </c>
      <c r="M303">
        <v>1426395600</v>
      </c>
      <c r="N303" s="8">
        <f t="shared" si="14"/>
        <v>42078.208333333328</v>
      </c>
      <c r="O303" t="b">
        <v>0</v>
      </c>
      <c r="P303" t="b">
        <v>0</v>
      </c>
      <c r="Q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 s="5">
        <v>24234</v>
      </c>
      <c r="F304" s="4">
        <f t="shared" si="12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 s="8">
        <f t="shared" si="13"/>
        <v>43345.208333333328</v>
      </c>
      <c r="M304">
        <v>1537074000</v>
      </c>
      <c r="N304" s="8">
        <f t="shared" si="14"/>
        <v>43359.208333333328</v>
      </c>
      <c r="O304" t="b">
        <v>0</v>
      </c>
      <c r="P304" t="b">
        <v>0</v>
      </c>
      <c r="Q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 s="5">
        <v>2809</v>
      </c>
      <c r="F305" s="4">
        <f t="shared" si="12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 s="8">
        <f t="shared" si="13"/>
        <v>42376.25</v>
      </c>
      <c r="M305">
        <v>1452578400</v>
      </c>
      <c r="N305" s="8">
        <f t="shared" si="14"/>
        <v>42381.25</v>
      </c>
      <c r="O305" t="b">
        <v>0</v>
      </c>
      <c r="P305" t="b">
        <v>0</v>
      </c>
      <c r="Q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 s="5">
        <v>11469</v>
      </c>
      <c r="F306" s="4">
        <f t="shared" si="12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 s="8">
        <f t="shared" si="13"/>
        <v>42589.208333333328</v>
      </c>
      <c r="M306">
        <v>1474088400</v>
      </c>
      <c r="N306" s="8">
        <f t="shared" si="14"/>
        <v>42630.208333333328</v>
      </c>
      <c r="O306" t="b">
        <v>0</v>
      </c>
      <c r="P306" t="b">
        <v>0</v>
      </c>
      <c r="Q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 s="5">
        <v>8014</v>
      </c>
      <c r="F307" s="4">
        <f t="shared" si="12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 s="8">
        <f t="shared" si="13"/>
        <v>42448.208333333328</v>
      </c>
      <c r="M307">
        <v>1461906000</v>
      </c>
      <c r="N307" s="8">
        <f t="shared" si="14"/>
        <v>42489.208333333328</v>
      </c>
      <c r="O307" t="b">
        <v>0</v>
      </c>
      <c r="P307" t="b">
        <v>0</v>
      </c>
      <c r="Q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 s="5">
        <v>514</v>
      </c>
      <c r="F308" s="4">
        <f t="shared" si="12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 s="8">
        <f t="shared" si="13"/>
        <v>42930.208333333328</v>
      </c>
      <c r="M308">
        <v>1500267600</v>
      </c>
      <c r="N308" s="8">
        <f t="shared" si="14"/>
        <v>42933.208333333328</v>
      </c>
      <c r="O308" t="b">
        <v>0</v>
      </c>
      <c r="P308" t="b">
        <v>1</v>
      </c>
      <c r="Q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 s="5">
        <v>43473</v>
      </c>
      <c r="F309" s="4">
        <f t="shared" si="12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 s="8">
        <f t="shared" si="13"/>
        <v>41066.208333333336</v>
      </c>
      <c r="M309">
        <v>1340686800</v>
      </c>
      <c r="N309" s="8">
        <f t="shared" si="14"/>
        <v>41086.208333333336</v>
      </c>
      <c r="O309" t="b">
        <v>0</v>
      </c>
      <c r="P309" t="b">
        <v>1</v>
      </c>
      <c r="Q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 s="5">
        <v>87560</v>
      </c>
      <c r="F310" s="4">
        <f t="shared" si="12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 s="8">
        <f t="shared" si="13"/>
        <v>40651.208333333336</v>
      </c>
      <c r="M310">
        <v>1303189200</v>
      </c>
      <c r="N310" s="8">
        <f t="shared" si="14"/>
        <v>40652.208333333336</v>
      </c>
      <c r="O310" t="b">
        <v>0</v>
      </c>
      <c r="P310" t="b">
        <v>0</v>
      </c>
      <c r="Q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 s="5">
        <v>3087</v>
      </c>
      <c r="F311" s="4">
        <f t="shared" si="12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 s="8">
        <f t="shared" si="13"/>
        <v>40807.208333333336</v>
      </c>
      <c r="M311">
        <v>1318309200</v>
      </c>
      <c r="N311" s="8">
        <f t="shared" si="14"/>
        <v>40827.208333333336</v>
      </c>
      <c r="O311" t="b">
        <v>0</v>
      </c>
      <c r="P311" t="b">
        <v>1</v>
      </c>
      <c r="Q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 s="5">
        <v>1586</v>
      </c>
      <c r="F312" s="4">
        <f t="shared" si="12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 s="8">
        <f t="shared" si="13"/>
        <v>40277.208333333336</v>
      </c>
      <c r="M312">
        <v>1272171600</v>
      </c>
      <c r="N312" s="8">
        <f t="shared" si="14"/>
        <v>40293.208333333336</v>
      </c>
      <c r="O312" t="b">
        <v>0</v>
      </c>
      <c r="P312" t="b">
        <v>0</v>
      </c>
      <c r="Q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 s="5">
        <v>12812</v>
      </c>
      <c r="F313" s="4">
        <f t="shared" si="12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 s="8">
        <f t="shared" si="13"/>
        <v>40590.25</v>
      </c>
      <c r="M313">
        <v>1298872800</v>
      </c>
      <c r="N313" s="8">
        <f t="shared" si="14"/>
        <v>40602.25</v>
      </c>
      <c r="O313" t="b">
        <v>0</v>
      </c>
      <c r="P313" t="b">
        <v>0</v>
      </c>
      <c r="Q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 s="5">
        <v>183345</v>
      </c>
      <c r="F314" s="4">
        <f t="shared" si="12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 s="8">
        <f t="shared" si="13"/>
        <v>41572.208333333336</v>
      </c>
      <c r="M314">
        <v>1383282000</v>
      </c>
      <c r="N314" s="8">
        <f t="shared" si="14"/>
        <v>41579.208333333336</v>
      </c>
      <c r="O314" t="b">
        <v>0</v>
      </c>
      <c r="P314" t="b">
        <v>0</v>
      </c>
      <c r="Q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 s="5">
        <v>8697</v>
      </c>
      <c r="F315" s="4">
        <f t="shared" si="12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 s="8">
        <f t="shared" si="13"/>
        <v>40966.25</v>
      </c>
      <c r="M315">
        <v>1330495200</v>
      </c>
      <c r="N315" s="8">
        <f t="shared" si="14"/>
        <v>40968.25</v>
      </c>
      <c r="O315" t="b">
        <v>0</v>
      </c>
      <c r="P315" t="b">
        <v>0</v>
      </c>
      <c r="Q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 s="5">
        <v>4126</v>
      </c>
      <c r="F316" s="4">
        <f t="shared" si="12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 s="8">
        <f t="shared" si="13"/>
        <v>43536.208333333328</v>
      </c>
      <c r="M316">
        <v>1552798800</v>
      </c>
      <c r="N316" s="8">
        <f t="shared" si="14"/>
        <v>43541.208333333328</v>
      </c>
      <c r="O316" t="b">
        <v>0</v>
      </c>
      <c r="P316" t="b">
        <v>1</v>
      </c>
      <c r="Q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 s="5">
        <v>3220</v>
      </c>
      <c r="F317" s="4">
        <f t="shared" si="12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 s="8">
        <f t="shared" si="13"/>
        <v>41783.208333333336</v>
      </c>
      <c r="M317">
        <v>1403413200</v>
      </c>
      <c r="N317" s="8">
        <f t="shared" si="14"/>
        <v>41812.208333333336</v>
      </c>
      <c r="O317" t="b">
        <v>0</v>
      </c>
      <c r="P317" t="b">
        <v>0</v>
      </c>
      <c r="Q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 s="5">
        <v>6401</v>
      </c>
      <c r="F318" s="4">
        <f t="shared" si="12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 s="8">
        <f t="shared" si="13"/>
        <v>43788.25</v>
      </c>
      <c r="M318">
        <v>1574229600</v>
      </c>
      <c r="N318" s="8">
        <f t="shared" si="14"/>
        <v>43789.25</v>
      </c>
      <c r="O318" t="b">
        <v>0</v>
      </c>
      <c r="P318" t="b">
        <v>1</v>
      </c>
      <c r="Q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 s="5">
        <v>1269</v>
      </c>
      <c r="F319" s="4">
        <f t="shared" si="12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 s="8">
        <f t="shared" si="13"/>
        <v>42869.208333333328</v>
      </c>
      <c r="M319">
        <v>1495861200</v>
      </c>
      <c r="N319" s="8">
        <f t="shared" si="14"/>
        <v>42882.208333333328</v>
      </c>
      <c r="O319" t="b">
        <v>0</v>
      </c>
      <c r="P319" t="b">
        <v>0</v>
      </c>
      <c r="Q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 s="5">
        <v>903</v>
      </c>
      <c r="F320" s="4">
        <f t="shared" si="12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 s="8">
        <f t="shared" si="13"/>
        <v>41684.25</v>
      </c>
      <c r="M320">
        <v>1392530400</v>
      </c>
      <c r="N320" s="8">
        <f t="shared" si="14"/>
        <v>41686.25</v>
      </c>
      <c r="O320" t="b">
        <v>0</v>
      </c>
      <c r="P320" t="b">
        <v>0</v>
      </c>
      <c r="Q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 s="5">
        <v>3251</v>
      </c>
      <c r="F321" s="4">
        <f t="shared" si="12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 s="8">
        <f t="shared" si="13"/>
        <v>40402.208333333336</v>
      </c>
      <c r="M321">
        <v>1283662800</v>
      </c>
      <c r="N321" s="8">
        <f t="shared" si="14"/>
        <v>40426.208333333336</v>
      </c>
      <c r="O321" t="b">
        <v>0</v>
      </c>
      <c r="P321" t="b">
        <v>0</v>
      </c>
      <c r="Q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 s="5">
        <v>8092</v>
      </c>
      <c r="F322" s="4">
        <f t="shared" ref="F322:F385" si="15">E322/D322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 s="8">
        <f t="shared" ref="L322:L385" si="16">(((K322/60)/60)/24)+DATE(1970,1,1)</f>
        <v>40673.208333333336</v>
      </c>
      <c r="M322">
        <v>1305781200</v>
      </c>
      <c r="N322" s="8">
        <f t="shared" ref="N322:N385" si="17">(((M322/60)/60)/24)+DATE(1970,1,1)</f>
        <v>40682.208333333336</v>
      </c>
      <c r="O322" t="b">
        <v>0</v>
      </c>
      <c r="P322" t="b">
        <v>0</v>
      </c>
      <c r="Q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 s="5">
        <v>160422</v>
      </c>
      <c r="F323" s="4">
        <f t="shared" si="15"/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 s="8">
        <f t="shared" si="16"/>
        <v>40634.208333333336</v>
      </c>
      <c r="M323">
        <v>1302325200</v>
      </c>
      <c r="N323" s="8">
        <f t="shared" si="17"/>
        <v>40642.208333333336</v>
      </c>
      <c r="O323" t="b">
        <v>0</v>
      </c>
      <c r="P323" t="b">
        <v>0</v>
      </c>
      <c r="Q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 s="5">
        <v>196377</v>
      </c>
      <c r="F324" s="4">
        <f t="shared" si="15"/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 s="8">
        <f t="shared" si="16"/>
        <v>40507.25</v>
      </c>
      <c r="M324">
        <v>1291788000</v>
      </c>
      <c r="N324" s="8">
        <f t="shared" si="17"/>
        <v>40520.25</v>
      </c>
      <c r="O324" t="b">
        <v>0</v>
      </c>
      <c r="P324" t="b">
        <v>0</v>
      </c>
      <c r="Q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 s="5">
        <v>2148</v>
      </c>
      <c r="F325" s="4">
        <f t="shared" si="15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 s="8">
        <f t="shared" si="16"/>
        <v>41725.208333333336</v>
      </c>
      <c r="M325">
        <v>1396069200</v>
      </c>
      <c r="N325" s="8">
        <f t="shared" si="17"/>
        <v>41727.208333333336</v>
      </c>
      <c r="O325" t="b">
        <v>0</v>
      </c>
      <c r="P325" t="b">
        <v>0</v>
      </c>
      <c r="Q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 s="5">
        <v>11648</v>
      </c>
      <c r="F326" s="4">
        <f t="shared" si="15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 s="8">
        <f t="shared" si="16"/>
        <v>42176.208333333328</v>
      </c>
      <c r="M326">
        <v>1435899600</v>
      </c>
      <c r="N326" s="8">
        <f t="shared" si="17"/>
        <v>42188.208333333328</v>
      </c>
      <c r="O326" t="b">
        <v>0</v>
      </c>
      <c r="P326" t="b">
        <v>1</v>
      </c>
      <c r="Q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 s="5">
        <v>5897</v>
      </c>
      <c r="F327" s="4">
        <f t="shared" si="15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 s="8">
        <f t="shared" si="16"/>
        <v>43267.208333333328</v>
      </c>
      <c r="M327">
        <v>1531112400</v>
      </c>
      <c r="N327" s="8">
        <f t="shared" si="17"/>
        <v>43290.208333333328</v>
      </c>
      <c r="O327" t="b">
        <v>0</v>
      </c>
      <c r="P327" t="b">
        <v>1</v>
      </c>
      <c r="Q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 s="5">
        <v>3326</v>
      </c>
      <c r="F328" s="4">
        <f t="shared" si="15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 s="8">
        <f t="shared" si="16"/>
        <v>42364.25</v>
      </c>
      <c r="M328">
        <v>1451628000</v>
      </c>
      <c r="N328" s="8">
        <f t="shared" si="17"/>
        <v>42370.25</v>
      </c>
      <c r="O328" t="b">
        <v>0</v>
      </c>
      <c r="P328" t="b">
        <v>0</v>
      </c>
      <c r="Q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 s="5">
        <v>1002</v>
      </c>
      <c r="F329" s="4">
        <f t="shared" si="15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 s="8">
        <f t="shared" si="16"/>
        <v>43705.208333333328</v>
      </c>
      <c r="M329">
        <v>1567314000</v>
      </c>
      <c r="N329" s="8">
        <f t="shared" si="17"/>
        <v>43709.208333333328</v>
      </c>
      <c r="O329" t="b">
        <v>0</v>
      </c>
      <c r="P329" t="b">
        <v>1</v>
      </c>
      <c r="Q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 s="5">
        <v>131826</v>
      </c>
      <c r="F330" s="4">
        <f t="shared" si="15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 s="8">
        <f t="shared" si="16"/>
        <v>43434.25</v>
      </c>
      <c r="M330">
        <v>1544508000</v>
      </c>
      <c r="N330" s="8">
        <f t="shared" si="17"/>
        <v>43445.25</v>
      </c>
      <c r="O330" t="b">
        <v>0</v>
      </c>
      <c r="P330" t="b">
        <v>0</v>
      </c>
      <c r="Q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 s="5">
        <v>21477</v>
      </c>
      <c r="F331" s="4">
        <f t="shared" si="15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 s="8">
        <f t="shared" si="16"/>
        <v>42716.25</v>
      </c>
      <c r="M331">
        <v>1482472800</v>
      </c>
      <c r="N331" s="8">
        <f t="shared" si="17"/>
        <v>42727.25</v>
      </c>
      <c r="O331" t="b">
        <v>0</v>
      </c>
      <c r="P331" t="b">
        <v>0</v>
      </c>
      <c r="Q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 s="5">
        <v>62330</v>
      </c>
      <c r="F332" s="4">
        <f t="shared" si="15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 s="8">
        <f t="shared" si="16"/>
        <v>43077.25</v>
      </c>
      <c r="M332">
        <v>1512799200</v>
      </c>
      <c r="N332" s="8">
        <f t="shared" si="17"/>
        <v>43078.25</v>
      </c>
      <c r="O332" t="b">
        <v>0</v>
      </c>
      <c r="P332" t="b">
        <v>0</v>
      </c>
      <c r="Q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 s="5">
        <v>14643</v>
      </c>
      <c r="F333" s="4">
        <f t="shared" si="15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 s="8">
        <f t="shared" si="16"/>
        <v>40896.25</v>
      </c>
      <c r="M333">
        <v>1324360800</v>
      </c>
      <c r="N333" s="8">
        <f t="shared" si="17"/>
        <v>40897.25</v>
      </c>
      <c r="O333" t="b">
        <v>0</v>
      </c>
      <c r="P333" t="b">
        <v>0</v>
      </c>
      <c r="Q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 s="5">
        <v>41396</v>
      </c>
      <c r="F334" s="4">
        <f t="shared" si="15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 s="8">
        <f t="shared" si="16"/>
        <v>41361.208333333336</v>
      </c>
      <c r="M334">
        <v>1364533200</v>
      </c>
      <c r="N334" s="8">
        <f t="shared" si="17"/>
        <v>41362.208333333336</v>
      </c>
      <c r="O334" t="b">
        <v>0</v>
      </c>
      <c r="P334" t="b">
        <v>0</v>
      </c>
      <c r="Q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 s="5">
        <v>11900</v>
      </c>
      <c r="F335" s="4">
        <f t="shared" si="15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 s="8">
        <f t="shared" si="16"/>
        <v>43424.25</v>
      </c>
      <c r="M335">
        <v>1545112800</v>
      </c>
      <c r="N335" s="8">
        <f t="shared" si="17"/>
        <v>43452.25</v>
      </c>
      <c r="O335" t="b">
        <v>0</v>
      </c>
      <c r="P335" t="b">
        <v>0</v>
      </c>
      <c r="Q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 s="5">
        <v>123538</v>
      </c>
      <c r="F336" s="4">
        <f t="shared" si="15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 s="8">
        <f t="shared" si="16"/>
        <v>43110.25</v>
      </c>
      <c r="M336">
        <v>1516168800</v>
      </c>
      <c r="N336" s="8">
        <f t="shared" si="17"/>
        <v>43117.25</v>
      </c>
      <c r="O336" t="b">
        <v>0</v>
      </c>
      <c r="P336" t="b">
        <v>0</v>
      </c>
      <c r="Q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 s="5">
        <v>198628</v>
      </c>
      <c r="F337" s="4">
        <f t="shared" si="15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 s="8">
        <f t="shared" si="16"/>
        <v>43784.25</v>
      </c>
      <c r="M337">
        <v>1574920800</v>
      </c>
      <c r="N337" s="8">
        <f t="shared" si="17"/>
        <v>43797.25</v>
      </c>
      <c r="O337" t="b">
        <v>0</v>
      </c>
      <c r="P337" t="b">
        <v>0</v>
      </c>
      <c r="Q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 s="5">
        <v>68602</v>
      </c>
      <c r="F338" s="4">
        <f t="shared" si="15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 s="8">
        <f t="shared" si="16"/>
        <v>40527.25</v>
      </c>
      <c r="M338">
        <v>1292479200</v>
      </c>
      <c r="N338" s="8">
        <f t="shared" si="17"/>
        <v>40528.25</v>
      </c>
      <c r="O338" t="b">
        <v>0</v>
      </c>
      <c r="P338" t="b">
        <v>1</v>
      </c>
      <c r="Q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 s="5">
        <v>116064</v>
      </c>
      <c r="F339" s="4">
        <f t="shared" si="15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 s="8">
        <f t="shared" si="16"/>
        <v>43780.25</v>
      </c>
      <c r="M339">
        <v>1573538400</v>
      </c>
      <c r="N339" s="8">
        <f t="shared" si="17"/>
        <v>43781.25</v>
      </c>
      <c r="O339" t="b">
        <v>0</v>
      </c>
      <c r="P339" t="b">
        <v>0</v>
      </c>
      <c r="Q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 s="5">
        <v>125042</v>
      </c>
      <c r="F340" s="4">
        <f t="shared" si="15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 s="8">
        <f t="shared" si="16"/>
        <v>40821.208333333336</v>
      </c>
      <c r="M340">
        <v>1320382800</v>
      </c>
      <c r="N340" s="8">
        <f t="shared" si="17"/>
        <v>40851.208333333336</v>
      </c>
      <c r="O340" t="b">
        <v>0</v>
      </c>
      <c r="P340" t="b">
        <v>0</v>
      </c>
      <c r="Q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 s="5">
        <v>108974</v>
      </c>
      <c r="F341" s="4">
        <f t="shared" si="15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 s="8">
        <f t="shared" si="16"/>
        <v>42949.208333333328</v>
      </c>
      <c r="M341">
        <v>1502859600</v>
      </c>
      <c r="N341" s="8">
        <f t="shared" si="17"/>
        <v>42963.208333333328</v>
      </c>
      <c r="O341" t="b">
        <v>0</v>
      </c>
      <c r="P341" t="b">
        <v>0</v>
      </c>
      <c r="Q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 s="5">
        <v>34964</v>
      </c>
      <c r="F342" s="4">
        <f t="shared" si="15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 s="8">
        <f t="shared" si="16"/>
        <v>40889.25</v>
      </c>
      <c r="M342">
        <v>1323756000</v>
      </c>
      <c r="N342" s="8">
        <f t="shared" si="17"/>
        <v>40890.25</v>
      </c>
      <c r="O342" t="b">
        <v>0</v>
      </c>
      <c r="P342" t="b">
        <v>0</v>
      </c>
      <c r="Q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 s="5">
        <v>96777</v>
      </c>
      <c r="F343" s="4">
        <f t="shared" si="15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 s="8">
        <f t="shared" si="16"/>
        <v>42244.208333333328</v>
      </c>
      <c r="M343">
        <v>1441342800</v>
      </c>
      <c r="N343" s="8">
        <f t="shared" si="17"/>
        <v>42251.208333333328</v>
      </c>
      <c r="O343" t="b">
        <v>0</v>
      </c>
      <c r="P343" t="b">
        <v>0</v>
      </c>
      <c r="Q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 s="5">
        <v>31864</v>
      </c>
      <c r="F344" s="4">
        <f t="shared" si="15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 s="8">
        <f t="shared" si="16"/>
        <v>41475.208333333336</v>
      </c>
      <c r="M344">
        <v>1375333200</v>
      </c>
      <c r="N344" s="8">
        <f t="shared" si="17"/>
        <v>41487.208333333336</v>
      </c>
      <c r="O344" t="b">
        <v>0</v>
      </c>
      <c r="P344" t="b">
        <v>0</v>
      </c>
      <c r="Q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 s="5">
        <v>4853</v>
      </c>
      <c r="F345" s="4">
        <f t="shared" si="15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 s="8">
        <f t="shared" si="16"/>
        <v>41597.25</v>
      </c>
      <c r="M345">
        <v>1389420000</v>
      </c>
      <c r="N345" s="8">
        <f t="shared" si="17"/>
        <v>41650.25</v>
      </c>
      <c r="O345" t="b">
        <v>0</v>
      </c>
      <c r="P345" t="b">
        <v>0</v>
      </c>
      <c r="Q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 s="5">
        <v>82959</v>
      </c>
      <c r="F346" s="4">
        <f t="shared" si="15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 s="8">
        <f t="shared" si="16"/>
        <v>43122.25</v>
      </c>
      <c r="M346">
        <v>1520056800</v>
      </c>
      <c r="N346" s="8">
        <f t="shared" si="17"/>
        <v>43162.25</v>
      </c>
      <c r="O346" t="b">
        <v>0</v>
      </c>
      <c r="P346" t="b">
        <v>0</v>
      </c>
      <c r="Q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 s="5">
        <v>23159</v>
      </c>
      <c r="F347" s="4">
        <f t="shared" si="15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 s="8">
        <f t="shared" si="16"/>
        <v>42194.208333333328</v>
      </c>
      <c r="M347">
        <v>1436504400</v>
      </c>
      <c r="N347" s="8">
        <f t="shared" si="17"/>
        <v>42195.208333333328</v>
      </c>
      <c r="O347" t="b">
        <v>0</v>
      </c>
      <c r="P347" t="b">
        <v>0</v>
      </c>
      <c r="Q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 s="5">
        <v>2758</v>
      </c>
      <c r="F348" s="4">
        <f t="shared" si="15"/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 s="8">
        <f t="shared" si="16"/>
        <v>42971.208333333328</v>
      </c>
      <c r="M348">
        <v>1508302800</v>
      </c>
      <c r="N348" s="8">
        <f t="shared" si="17"/>
        <v>43026.208333333328</v>
      </c>
      <c r="O348" t="b">
        <v>0</v>
      </c>
      <c r="P348" t="b">
        <v>1</v>
      </c>
      <c r="Q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 s="5">
        <v>12607</v>
      </c>
      <c r="F349" s="4">
        <f t="shared" si="15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 s="8">
        <f t="shared" si="16"/>
        <v>42046.25</v>
      </c>
      <c r="M349">
        <v>1425708000</v>
      </c>
      <c r="N349" s="8">
        <f t="shared" si="17"/>
        <v>42070.25</v>
      </c>
      <c r="O349" t="b">
        <v>0</v>
      </c>
      <c r="P349" t="b">
        <v>0</v>
      </c>
      <c r="Q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 s="5">
        <v>142823</v>
      </c>
      <c r="F350" s="4">
        <f t="shared" si="15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 s="8">
        <f t="shared" si="16"/>
        <v>42782.25</v>
      </c>
      <c r="M350">
        <v>1488348000</v>
      </c>
      <c r="N350" s="8">
        <f t="shared" si="17"/>
        <v>42795.25</v>
      </c>
      <c r="O350" t="b">
        <v>0</v>
      </c>
      <c r="P350" t="b">
        <v>0</v>
      </c>
      <c r="Q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 s="5">
        <v>95958</v>
      </c>
      <c r="F351" s="4">
        <f t="shared" si="15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 s="8">
        <f t="shared" si="16"/>
        <v>42930.208333333328</v>
      </c>
      <c r="M351">
        <v>1502600400</v>
      </c>
      <c r="N351" s="8">
        <f t="shared" si="17"/>
        <v>42960.208333333328</v>
      </c>
      <c r="O351" t="b">
        <v>0</v>
      </c>
      <c r="P351" t="b">
        <v>0</v>
      </c>
      <c r="Q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 s="5">
        <v>5</v>
      </c>
      <c r="F352" s="4">
        <f t="shared" si="15"/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 s="8">
        <f t="shared" si="16"/>
        <v>42144.208333333328</v>
      </c>
      <c r="M352">
        <v>1433653200</v>
      </c>
      <c r="N352" s="8">
        <f t="shared" si="17"/>
        <v>42162.208333333328</v>
      </c>
      <c r="O352" t="b">
        <v>0</v>
      </c>
      <c r="P352" t="b">
        <v>1</v>
      </c>
      <c r="Q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 s="5">
        <v>94631</v>
      </c>
      <c r="F353" s="4">
        <f t="shared" si="15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 s="8">
        <f t="shared" si="16"/>
        <v>42240.208333333328</v>
      </c>
      <c r="M353">
        <v>1441602000</v>
      </c>
      <c r="N353" s="8">
        <f t="shared" si="17"/>
        <v>42254.208333333328</v>
      </c>
      <c r="O353" t="b">
        <v>0</v>
      </c>
      <c r="P353" t="b">
        <v>0</v>
      </c>
      <c r="Q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 s="5">
        <v>977</v>
      </c>
      <c r="F354" s="4">
        <f t="shared" si="15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 s="8">
        <f t="shared" si="16"/>
        <v>42315.25</v>
      </c>
      <c r="M354">
        <v>1447567200</v>
      </c>
      <c r="N354" s="8">
        <f t="shared" si="17"/>
        <v>42323.25</v>
      </c>
      <c r="O354" t="b">
        <v>0</v>
      </c>
      <c r="P354" t="b">
        <v>0</v>
      </c>
      <c r="Q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 s="5">
        <v>137961</v>
      </c>
      <c r="F355" s="4">
        <f t="shared" si="15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 s="8">
        <f t="shared" si="16"/>
        <v>43651.208333333328</v>
      </c>
      <c r="M355">
        <v>1562389200</v>
      </c>
      <c r="N355" s="8">
        <f t="shared" si="17"/>
        <v>43652.208333333328</v>
      </c>
      <c r="O355" t="b">
        <v>0</v>
      </c>
      <c r="P355" t="b">
        <v>0</v>
      </c>
      <c r="Q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 s="5">
        <v>7548</v>
      </c>
      <c r="F356" s="4">
        <f t="shared" si="15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 s="8">
        <f t="shared" si="16"/>
        <v>41520.208333333336</v>
      </c>
      <c r="M356">
        <v>1378789200</v>
      </c>
      <c r="N356" s="8">
        <f t="shared" si="17"/>
        <v>41527.208333333336</v>
      </c>
      <c r="O356" t="b">
        <v>0</v>
      </c>
      <c r="P356" t="b">
        <v>0</v>
      </c>
      <c r="Q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 s="5">
        <v>2241</v>
      </c>
      <c r="F357" s="4">
        <f t="shared" si="15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 s="8">
        <f t="shared" si="16"/>
        <v>42757.25</v>
      </c>
      <c r="M357">
        <v>1488520800</v>
      </c>
      <c r="N357" s="8">
        <f t="shared" si="17"/>
        <v>42797.25</v>
      </c>
      <c r="O357" t="b">
        <v>0</v>
      </c>
      <c r="P357" t="b">
        <v>0</v>
      </c>
      <c r="Q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 s="5">
        <v>3431</v>
      </c>
      <c r="F358" s="4">
        <f t="shared" si="15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 s="8">
        <f t="shared" si="16"/>
        <v>40922.25</v>
      </c>
      <c r="M358">
        <v>1327298400</v>
      </c>
      <c r="N358" s="8">
        <f t="shared" si="17"/>
        <v>40931.25</v>
      </c>
      <c r="O358" t="b">
        <v>0</v>
      </c>
      <c r="P358" t="b">
        <v>0</v>
      </c>
      <c r="Q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 s="5">
        <v>4253</v>
      </c>
      <c r="F359" s="4">
        <f t="shared" si="15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 s="8">
        <f t="shared" si="16"/>
        <v>42250.208333333328</v>
      </c>
      <c r="M359">
        <v>1443416400</v>
      </c>
      <c r="N359" s="8">
        <f t="shared" si="17"/>
        <v>42275.208333333328</v>
      </c>
      <c r="O359" t="b">
        <v>0</v>
      </c>
      <c r="P359" t="b">
        <v>0</v>
      </c>
      <c r="Q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 s="5">
        <v>1146</v>
      </c>
      <c r="F360" s="4">
        <f t="shared" si="15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 s="8">
        <f t="shared" si="16"/>
        <v>43322.208333333328</v>
      </c>
      <c r="M360">
        <v>1534136400</v>
      </c>
      <c r="N360" s="8">
        <f t="shared" si="17"/>
        <v>43325.208333333328</v>
      </c>
      <c r="O360" t="b">
        <v>1</v>
      </c>
      <c r="P360" t="b">
        <v>0</v>
      </c>
      <c r="Q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 s="5">
        <v>11948</v>
      </c>
      <c r="F361" s="4">
        <f t="shared" si="15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 s="8">
        <f t="shared" si="16"/>
        <v>40782.208333333336</v>
      </c>
      <c r="M361">
        <v>1315026000</v>
      </c>
      <c r="N361" s="8">
        <f t="shared" si="17"/>
        <v>40789.208333333336</v>
      </c>
      <c r="O361" t="b">
        <v>0</v>
      </c>
      <c r="P361" t="b">
        <v>0</v>
      </c>
      <c r="Q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 s="5">
        <v>135132</v>
      </c>
      <c r="F362" s="4">
        <f t="shared" si="15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 s="8">
        <f t="shared" si="16"/>
        <v>40544.25</v>
      </c>
      <c r="M362">
        <v>1295071200</v>
      </c>
      <c r="N362" s="8">
        <f t="shared" si="17"/>
        <v>40558.25</v>
      </c>
      <c r="O362" t="b">
        <v>0</v>
      </c>
      <c r="P362" t="b">
        <v>1</v>
      </c>
      <c r="Q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 s="5">
        <v>9546</v>
      </c>
      <c r="F363" s="4">
        <f t="shared" si="15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 s="8">
        <f t="shared" si="16"/>
        <v>43015.208333333328</v>
      </c>
      <c r="M363">
        <v>1509426000</v>
      </c>
      <c r="N363" s="8">
        <f t="shared" si="17"/>
        <v>43039.208333333328</v>
      </c>
      <c r="O363" t="b">
        <v>0</v>
      </c>
      <c r="P363" t="b">
        <v>0</v>
      </c>
      <c r="Q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 s="5">
        <v>13755</v>
      </c>
      <c r="F364" s="4">
        <f t="shared" si="15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 s="8">
        <f t="shared" si="16"/>
        <v>40570.25</v>
      </c>
      <c r="M364">
        <v>1299391200</v>
      </c>
      <c r="N364" s="8">
        <f t="shared" si="17"/>
        <v>40608.25</v>
      </c>
      <c r="O364" t="b">
        <v>0</v>
      </c>
      <c r="P364" t="b">
        <v>0</v>
      </c>
      <c r="Q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 s="5">
        <v>8330</v>
      </c>
      <c r="F365" s="4">
        <f t="shared" si="15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 s="8">
        <f t="shared" si="16"/>
        <v>40904.25</v>
      </c>
      <c r="M365">
        <v>1325052000</v>
      </c>
      <c r="N365" s="8">
        <f t="shared" si="17"/>
        <v>40905.25</v>
      </c>
      <c r="O365" t="b">
        <v>0</v>
      </c>
      <c r="P365" t="b">
        <v>0</v>
      </c>
      <c r="Q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 s="5">
        <v>14547</v>
      </c>
      <c r="F366" s="4">
        <f t="shared" si="15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 s="8">
        <f t="shared" si="16"/>
        <v>43164.25</v>
      </c>
      <c r="M366">
        <v>1522818000</v>
      </c>
      <c r="N366" s="8">
        <f t="shared" si="17"/>
        <v>43194.208333333328</v>
      </c>
      <c r="O366" t="b">
        <v>0</v>
      </c>
      <c r="P366" t="b">
        <v>0</v>
      </c>
      <c r="Q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 s="5">
        <v>11735</v>
      </c>
      <c r="F367" s="4">
        <f t="shared" si="15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 s="8">
        <f t="shared" si="16"/>
        <v>42733.25</v>
      </c>
      <c r="M367">
        <v>1485324000</v>
      </c>
      <c r="N367" s="8">
        <f t="shared" si="17"/>
        <v>42760.25</v>
      </c>
      <c r="O367" t="b">
        <v>0</v>
      </c>
      <c r="P367" t="b">
        <v>0</v>
      </c>
      <c r="Q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 s="5">
        <v>10658</v>
      </c>
      <c r="F368" s="4">
        <f t="shared" si="15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 s="8">
        <f t="shared" si="16"/>
        <v>40546.25</v>
      </c>
      <c r="M368">
        <v>1294120800</v>
      </c>
      <c r="N368" s="8">
        <f t="shared" si="17"/>
        <v>40547.25</v>
      </c>
      <c r="O368" t="b">
        <v>0</v>
      </c>
      <c r="P368" t="b">
        <v>1</v>
      </c>
      <c r="Q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 s="5">
        <v>1870</v>
      </c>
      <c r="F369" s="4">
        <f t="shared" si="15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 s="8">
        <f t="shared" si="16"/>
        <v>41930.208333333336</v>
      </c>
      <c r="M369">
        <v>1415685600</v>
      </c>
      <c r="N369" s="8">
        <f t="shared" si="17"/>
        <v>41954.25</v>
      </c>
      <c r="O369" t="b">
        <v>0</v>
      </c>
      <c r="P369" t="b">
        <v>1</v>
      </c>
      <c r="Q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 s="5">
        <v>14394</v>
      </c>
      <c r="F370" s="4">
        <f t="shared" si="15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 s="8">
        <f t="shared" si="16"/>
        <v>40464.208333333336</v>
      </c>
      <c r="M370">
        <v>1288933200</v>
      </c>
      <c r="N370" s="8">
        <f t="shared" si="17"/>
        <v>40487.208333333336</v>
      </c>
      <c r="O370" t="b">
        <v>0</v>
      </c>
      <c r="P370" t="b">
        <v>1</v>
      </c>
      <c r="Q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 s="5">
        <v>14743</v>
      </c>
      <c r="F371" s="4">
        <f t="shared" si="15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 s="8">
        <f t="shared" si="16"/>
        <v>41308.25</v>
      </c>
      <c r="M371">
        <v>1363237200</v>
      </c>
      <c r="N371" s="8">
        <f t="shared" si="17"/>
        <v>41347.208333333336</v>
      </c>
      <c r="O371" t="b">
        <v>0</v>
      </c>
      <c r="P371" t="b">
        <v>1</v>
      </c>
      <c r="Q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 s="5">
        <v>178965</v>
      </c>
      <c r="F372" s="4">
        <f t="shared" si="15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 s="8">
        <f t="shared" si="16"/>
        <v>43570.208333333328</v>
      </c>
      <c r="M372">
        <v>1555822800</v>
      </c>
      <c r="N372" s="8">
        <f t="shared" si="17"/>
        <v>43576.208333333328</v>
      </c>
      <c r="O372" t="b">
        <v>0</v>
      </c>
      <c r="P372" t="b">
        <v>0</v>
      </c>
      <c r="Q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 s="5">
        <v>128410</v>
      </c>
      <c r="F373" s="4">
        <f t="shared" si="15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 s="8">
        <f t="shared" si="16"/>
        <v>42043.25</v>
      </c>
      <c r="M373">
        <v>1427778000</v>
      </c>
      <c r="N373" s="8">
        <f t="shared" si="17"/>
        <v>42094.208333333328</v>
      </c>
      <c r="O373" t="b">
        <v>0</v>
      </c>
      <c r="P373" t="b">
        <v>0</v>
      </c>
      <c r="Q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 s="5">
        <v>14324</v>
      </c>
      <c r="F374" s="4">
        <f t="shared" si="15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 s="8">
        <f t="shared" si="16"/>
        <v>42012.25</v>
      </c>
      <c r="M374">
        <v>1422424800</v>
      </c>
      <c r="N374" s="8">
        <f t="shared" si="17"/>
        <v>42032.25</v>
      </c>
      <c r="O374" t="b">
        <v>0</v>
      </c>
      <c r="P374" t="b">
        <v>1</v>
      </c>
      <c r="Q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 s="5">
        <v>164291</v>
      </c>
      <c r="F375" s="4">
        <f t="shared" si="15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 s="8">
        <f t="shared" si="16"/>
        <v>42964.208333333328</v>
      </c>
      <c r="M375">
        <v>1503637200</v>
      </c>
      <c r="N375" s="8">
        <f t="shared" si="17"/>
        <v>42972.208333333328</v>
      </c>
      <c r="O375" t="b">
        <v>0</v>
      </c>
      <c r="P375" t="b">
        <v>0</v>
      </c>
      <c r="Q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 s="5">
        <v>22073</v>
      </c>
      <c r="F376" s="4">
        <f t="shared" si="15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 s="8">
        <f t="shared" si="16"/>
        <v>43476.25</v>
      </c>
      <c r="M376">
        <v>1547618400</v>
      </c>
      <c r="N376" s="8">
        <f t="shared" si="17"/>
        <v>43481.25</v>
      </c>
      <c r="O376" t="b">
        <v>0</v>
      </c>
      <c r="P376" t="b">
        <v>1</v>
      </c>
      <c r="Q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 s="5">
        <v>1479</v>
      </c>
      <c r="F377" s="4">
        <f t="shared" si="15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 s="8">
        <f t="shared" si="16"/>
        <v>42293.208333333328</v>
      </c>
      <c r="M377">
        <v>1449900000</v>
      </c>
      <c r="N377" s="8">
        <f t="shared" si="17"/>
        <v>42350.25</v>
      </c>
      <c r="O377" t="b">
        <v>0</v>
      </c>
      <c r="P377" t="b">
        <v>0</v>
      </c>
      <c r="Q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 s="5">
        <v>12275</v>
      </c>
      <c r="F378" s="4">
        <f t="shared" si="15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 s="8">
        <f t="shared" si="16"/>
        <v>41826.208333333336</v>
      </c>
      <c r="M378">
        <v>1405141200</v>
      </c>
      <c r="N378" s="8">
        <f t="shared" si="17"/>
        <v>41832.208333333336</v>
      </c>
      <c r="O378" t="b">
        <v>0</v>
      </c>
      <c r="P378" t="b">
        <v>0</v>
      </c>
      <c r="Q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 s="5">
        <v>5098</v>
      </c>
      <c r="F379" s="4">
        <f t="shared" si="15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 s="8">
        <f t="shared" si="16"/>
        <v>43760.208333333328</v>
      </c>
      <c r="M379">
        <v>1572933600</v>
      </c>
      <c r="N379" s="8">
        <f t="shared" si="17"/>
        <v>43774.25</v>
      </c>
      <c r="O379" t="b">
        <v>0</v>
      </c>
      <c r="P379" t="b">
        <v>0</v>
      </c>
      <c r="Q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 s="5">
        <v>24882</v>
      </c>
      <c r="F380" s="4">
        <f t="shared" si="15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 s="8">
        <f t="shared" si="16"/>
        <v>43241.208333333328</v>
      </c>
      <c r="M380">
        <v>1530162000</v>
      </c>
      <c r="N380" s="8">
        <f t="shared" si="17"/>
        <v>43279.208333333328</v>
      </c>
      <c r="O380" t="b">
        <v>0</v>
      </c>
      <c r="P380" t="b">
        <v>0</v>
      </c>
      <c r="Q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 s="5">
        <v>2912</v>
      </c>
      <c r="F381" s="4">
        <f t="shared" si="15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 s="8">
        <f t="shared" si="16"/>
        <v>40843.208333333336</v>
      </c>
      <c r="M381">
        <v>1320904800</v>
      </c>
      <c r="N381" s="8">
        <f t="shared" si="17"/>
        <v>40857.25</v>
      </c>
      <c r="O381" t="b">
        <v>0</v>
      </c>
      <c r="P381" t="b">
        <v>0</v>
      </c>
      <c r="Q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 s="5">
        <v>4008</v>
      </c>
      <c r="F382" s="4">
        <f t="shared" si="15"/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 s="8">
        <f t="shared" si="16"/>
        <v>41448.208333333336</v>
      </c>
      <c r="M382">
        <v>1372395600</v>
      </c>
      <c r="N382" s="8">
        <f t="shared" si="17"/>
        <v>41453.208333333336</v>
      </c>
      <c r="O382" t="b">
        <v>0</v>
      </c>
      <c r="P382" t="b">
        <v>0</v>
      </c>
      <c r="Q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 s="5">
        <v>9749</v>
      </c>
      <c r="F383" s="4">
        <f t="shared" si="15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 s="8">
        <f t="shared" si="16"/>
        <v>42163.208333333328</v>
      </c>
      <c r="M383">
        <v>1437714000</v>
      </c>
      <c r="N383" s="8">
        <f t="shared" si="17"/>
        <v>42209.208333333328</v>
      </c>
      <c r="O383" t="b">
        <v>0</v>
      </c>
      <c r="P383" t="b">
        <v>0</v>
      </c>
      <c r="Q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 s="5">
        <v>5803</v>
      </c>
      <c r="F384" s="4">
        <f t="shared" si="15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 s="8">
        <f t="shared" si="16"/>
        <v>43024.208333333328</v>
      </c>
      <c r="M384">
        <v>1509771600</v>
      </c>
      <c r="N384" s="8">
        <f t="shared" si="17"/>
        <v>43043.208333333328</v>
      </c>
      <c r="O384" t="b">
        <v>0</v>
      </c>
      <c r="P384" t="b">
        <v>0</v>
      </c>
      <c r="Q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 s="5">
        <v>14199</v>
      </c>
      <c r="F385" s="4">
        <f t="shared" si="15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 s="8">
        <f t="shared" si="16"/>
        <v>43509.25</v>
      </c>
      <c r="M385">
        <v>1550556000</v>
      </c>
      <c r="N385" s="8">
        <f t="shared" si="17"/>
        <v>43515.25</v>
      </c>
      <c r="O385" t="b">
        <v>0</v>
      </c>
      <c r="P385" t="b">
        <v>1</v>
      </c>
      <c r="Q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 s="5">
        <v>196779</v>
      </c>
      <c r="F386" s="4">
        <f t="shared" ref="F386:F449" si="18">E386/D386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 s="8">
        <f t="shared" ref="L386:L449" si="19">(((K386/60)/60)/24)+DATE(1970,1,1)</f>
        <v>42776.25</v>
      </c>
      <c r="M386">
        <v>1489039200</v>
      </c>
      <c r="N386" s="8">
        <f t="shared" ref="N386:N449" si="20">(((M386/60)/60)/24)+DATE(1970,1,1)</f>
        <v>42803.25</v>
      </c>
      <c r="O386" t="b">
        <v>1</v>
      </c>
      <c r="P386" t="b">
        <v>1</v>
      </c>
      <c r="Q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 s="5">
        <v>56859</v>
      </c>
      <c r="F387" s="4">
        <f t="shared" si="18"/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 s="8">
        <f t="shared" si="19"/>
        <v>43553.208333333328</v>
      </c>
      <c r="M387">
        <v>1556600400</v>
      </c>
      <c r="N387" s="8">
        <f t="shared" si="20"/>
        <v>43585.208333333328</v>
      </c>
      <c r="O387" t="b">
        <v>0</v>
      </c>
      <c r="P387" t="b">
        <v>0</v>
      </c>
      <c r="Q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 s="5">
        <v>103554</v>
      </c>
      <c r="F388" s="4">
        <f t="shared" si="18"/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 s="8">
        <f t="shared" si="19"/>
        <v>40355.208333333336</v>
      </c>
      <c r="M388">
        <v>1278565200</v>
      </c>
      <c r="N388" s="8">
        <f t="shared" si="20"/>
        <v>40367.208333333336</v>
      </c>
      <c r="O388" t="b">
        <v>0</v>
      </c>
      <c r="P388" t="b">
        <v>0</v>
      </c>
      <c r="Q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 s="5">
        <v>42795</v>
      </c>
      <c r="F389" s="4">
        <f t="shared" si="18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 s="8">
        <f t="shared" si="19"/>
        <v>41072.208333333336</v>
      </c>
      <c r="M389">
        <v>1339909200</v>
      </c>
      <c r="N389" s="8">
        <f t="shared" si="20"/>
        <v>41077.208333333336</v>
      </c>
      <c r="O389" t="b">
        <v>0</v>
      </c>
      <c r="P389" t="b">
        <v>0</v>
      </c>
      <c r="Q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 s="5">
        <v>12938</v>
      </c>
      <c r="F390" s="4">
        <f t="shared" si="18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 s="8">
        <f t="shared" si="19"/>
        <v>40912.25</v>
      </c>
      <c r="M390">
        <v>1325829600</v>
      </c>
      <c r="N390" s="8">
        <f t="shared" si="20"/>
        <v>40914.25</v>
      </c>
      <c r="O390" t="b">
        <v>0</v>
      </c>
      <c r="P390" t="b">
        <v>0</v>
      </c>
      <c r="Q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 s="5">
        <v>101352</v>
      </c>
      <c r="F391" s="4">
        <f t="shared" si="18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 s="8">
        <f t="shared" si="19"/>
        <v>40479.208333333336</v>
      </c>
      <c r="M391">
        <v>1290578400</v>
      </c>
      <c r="N391" s="8">
        <f t="shared" si="20"/>
        <v>40506.25</v>
      </c>
      <c r="O391" t="b">
        <v>0</v>
      </c>
      <c r="P391" t="b">
        <v>0</v>
      </c>
      <c r="Q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 s="5">
        <v>4477</v>
      </c>
      <c r="F392" s="4">
        <f t="shared" si="18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 s="8">
        <f t="shared" si="19"/>
        <v>41530.208333333336</v>
      </c>
      <c r="M392">
        <v>1380344400</v>
      </c>
      <c r="N392" s="8">
        <f t="shared" si="20"/>
        <v>41545.208333333336</v>
      </c>
      <c r="O392" t="b">
        <v>0</v>
      </c>
      <c r="P392" t="b">
        <v>0</v>
      </c>
      <c r="Q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 s="5">
        <v>4393</v>
      </c>
      <c r="F393" s="4">
        <f t="shared" si="18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 s="8">
        <f t="shared" si="19"/>
        <v>41653.25</v>
      </c>
      <c r="M393">
        <v>1389852000</v>
      </c>
      <c r="N393" s="8">
        <f t="shared" si="20"/>
        <v>41655.25</v>
      </c>
      <c r="O393" t="b">
        <v>0</v>
      </c>
      <c r="P393" t="b">
        <v>0</v>
      </c>
      <c r="Q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 s="5">
        <v>67546</v>
      </c>
      <c r="F394" s="4">
        <f t="shared" si="18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 s="8">
        <f t="shared" si="19"/>
        <v>40549.25</v>
      </c>
      <c r="M394">
        <v>1294466400</v>
      </c>
      <c r="N394" s="8">
        <f t="shared" si="20"/>
        <v>40551.25</v>
      </c>
      <c r="O394" t="b">
        <v>0</v>
      </c>
      <c r="P394" t="b">
        <v>0</v>
      </c>
      <c r="Q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 s="5">
        <v>143788</v>
      </c>
      <c r="F395" s="4">
        <f t="shared" si="18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 s="8">
        <f t="shared" si="19"/>
        <v>42933.208333333328</v>
      </c>
      <c r="M395">
        <v>1500354000</v>
      </c>
      <c r="N395" s="8">
        <f t="shared" si="20"/>
        <v>42934.208333333328</v>
      </c>
      <c r="O395" t="b">
        <v>0</v>
      </c>
      <c r="P395" t="b">
        <v>0</v>
      </c>
      <c r="Q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 s="5">
        <v>3755</v>
      </c>
      <c r="F396" s="4">
        <f t="shared" si="18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 s="8">
        <f t="shared" si="19"/>
        <v>41484.208333333336</v>
      </c>
      <c r="M396">
        <v>1375938000</v>
      </c>
      <c r="N396" s="8">
        <f t="shared" si="20"/>
        <v>41494.208333333336</v>
      </c>
      <c r="O396" t="b">
        <v>0</v>
      </c>
      <c r="P396" t="b">
        <v>1</v>
      </c>
      <c r="Q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 s="5">
        <v>9238</v>
      </c>
      <c r="F397" s="4">
        <f t="shared" si="18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 s="8">
        <f t="shared" si="19"/>
        <v>40885.25</v>
      </c>
      <c r="M397">
        <v>1323410400</v>
      </c>
      <c r="N397" s="8">
        <f t="shared" si="20"/>
        <v>40886.25</v>
      </c>
      <c r="O397" t="b">
        <v>1</v>
      </c>
      <c r="P397" t="b">
        <v>0</v>
      </c>
      <c r="Q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 s="5">
        <v>77012</v>
      </c>
      <c r="F398" s="4">
        <f t="shared" si="18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 s="8">
        <f t="shared" si="19"/>
        <v>43378.208333333328</v>
      </c>
      <c r="M398">
        <v>1539406800</v>
      </c>
      <c r="N398" s="8">
        <f t="shared" si="20"/>
        <v>43386.208333333328</v>
      </c>
      <c r="O398" t="b">
        <v>0</v>
      </c>
      <c r="P398" t="b">
        <v>0</v>
      </c>
      <c r="Q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 s="5">
        <v>14083</v>
      </c>
      <c r="F399" s="4">
        <f t="shared" si="18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 s="8">
        <f t="shared" si="19"/>
        <v>41417.208333333336</v>
      </c>
      <c r="M399">
        <v>1369803600</v>
      </c>
      <c r="N399" s="8">
        <f t="shared" si="20"/>
        <v>41423.208333333336</v>
      </c>
      <c r="O399" t="b">
        <v>0</v>
      </c>
      <c r="P399" t="b">
        <v>0</v>
      </c>
      <c r="Q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 s="5">
        <v>12202</v>
      </c>
      <c r="F400" s="4">
        <f t="shared" si="18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 s="8">
        <f t="shared" si="19"/>
        <v>43228.208333333328</v>
      </c>
      <c r="M400">
        <v>1525928400</v>
      </c>
      <c r="N400" s="8">
        <f t="shared" si="20"/>
        <v>43230.208333333328</v>
      </c>
      <c r="O400" t="b">
        <v>0</v>
      </c>
      <c r="P400" t="b">
        <v>1</v>
      </c>
      <c r="Q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 s="5">
        <v>62127</v>
      </c>
      <c r="F401" s="4">
        <f t="shared" si="18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 s="8">
        <f t="shared" si="19"/>
        <v>40576.25</v>
      </c>
      <c r="M401">
        <v>1297231200</v>
      </c>
      <c r="N401" s="8">
        <f t="shared" si="20"/>
        <v>40583.25</v>
      </c>
      <c r="O401" t="b">
        <v>0</v>
      </c>
      <c r="P401" t="b">
        <v>0</v>
      </c>
      <c r="Q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 s="5">
        <v>2</v>
      </c>
      <c r="F402" s="4">
        <f t="shared" si="18"/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 s="8">
        <f t="shared" si="19"/>
        <v>41502.208333333336</v>
      </c>
      <c r="M402">
        <v>1378530000</v>
      </c>
      <c r="N402" s="8">
        <f t="shared" si="20"/>
        <v>41524.208333333336</v>
      </c>
      <c r="O402" t="b">
        <v>0</v>
      </c>
      <c r="P402" t="b">
        <v>1</v>
      </c>
      <c r="Q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 s="5">
        <v>13772</v>
      </c>
      <c r="F403" s="4">
        <f t="shared" si="18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 s="8">
        <f t="shared" si="19"/>
        <v>43765.208333333328</v>
      </c>
      <c r="M403">
        <v>1572152400</v>
      </c>
      <c r="N403" s="8">
        <f t="shared" si="20"/>
        <v>43765.208333333328</v>
      </c>
      <c r="O403" t="b">
        <v>0</v>
      </c>
      <c r="P403" t="b">
        <v>0</v>
      </c>
      <c r="Q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 s="5">
        <v>2946</v>
      </c>
      <c r="F404" s="4">
        <f t="shared" si="18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 s="8">
        <f t="shared" si="19"/>
        <v>40914.25</v>
      </c>
      <c r="M404">
        <v>1329890400</v>
      </c>
      <c r="N404" s="8">
        <f t="shared" si="20"/>
        <v>40961.25</v>
      </c>
      <c r="O404" t="b">
        <v>0</v>
      </c>
      <c r="P404" t="b">
        <v>1</v>
      </c>
      <c r="Q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 s="5">
        <v>168820</v>
      </c>
      <c r="F405" s="4">
        <f t="shared" si="18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 s="8">
        <f t="shared" si="19"/>
        <v>40310.208333333336</v>
      </c>
      <c r="M405">
        <v>1276750800</v>
      </c>
      <c r="N405" s="8">
        <f t="shared" si="20"/>
        <v>40346.208333333336</v>
      </c>
      <c r="O405" t="b">
        <v>0</v>
      </c>
      <c r="P405" t="b">
        <v>1</v>
      </c>
      <c r="Q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 s="5">
        <v>154321</v>
      </c>
      <c r="F406" s="4">
        <f t="shared" si="18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 s="8">
        <f t="shared" si="19"/>
        <v>43053.25</v>
      </c>
      <c r="M406">
        <v>1510898400</v>
      </c>
      <c r="N406" s="8">
        <f t="shared" si="20"/>
        <v>43056.25</v>
      </c>
      <c r="O406" t="b">
        <v>0</v>
      </c>
      <c r="P406" t="b">
        <v>0</v>
      </c>
      <c r="Q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 s="5">
        <v>26527</v>
      </c>
      <c r="F407" s="4">
        <f t="shared" si="18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 s="8">
        <f t="shared" si="19"/>
        <v>43255.208333333328</v>
      </c>
      <c r="M407">
        <v>1532408400</v>
      </c>
      <c r="N407" s="8">
        <f t="shared" si="20"/>
        <v>43305.208333333328</v>
      </c>
      <c r="O407" t="b">
        <v>0</v>
      </c>
      <c r="P407" t="b">
        <v>0</v>
      </c>
      <c r="Q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 s="5">
        <v>71583</v>
      </c>
      <c r="F408" s="4">
        <f t="shared" si="18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 s="8">
        <f t="shared" si="19"/>
        <v>41304.25</v>
      </c>
      <c r="M408">
        <v>1360562400</v>
      </c>
      <c r="N408" s="8">
        <f t="shared" si="20"/>
        <v>41316.25</v>
      </c>
      <c r="O408" t="b">
        <v>1</v>
      </c>
      <c r="P408" t="b">
        <v>0</v>
      </c>
      <c r="Q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 s="5">
        <v>12100</v>
      </c>
      <c r="F409" s="4">
        <f t="shared" si="18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 s="8">
        <f t="shared" si="19"/>
        <v>43751.208333333328</v>
      </c>
      <c r="M409">
        <v>1571547600</v>
      </c>
      <c r="N409" s="8">
        <f t="shared" si="20"/>
        <v>43758.208333333328</v>
      </c>
      <c r="O409" t="b">
        <v>0</v>
      </c>
      <c r="P409" t="b">
        <v>0</v>
      </c>
      <c r="Q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 s="5">
        <v>12129</v>
      </c>
      <c r="F410" s="4">
        <f t="shared" si="18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 s="8">
        <f t="shared" si="19"/>
        <v>42541.208333333328</v>
      </c>
      <c r="M410">
        <v>1468126800</v>
      </c>
      <c r="N410" s="8">
        <f t="shared" si="20"/>
        <v>42561.208333333328</v>
      </c>
      <c r="O410" t="b">
        <v>0</v>
      </c>
      <c r="P410" t="b">
        <v>0</v>
      </c>
      <c r="Q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 s="5">
        <v>62804</v>
      </c>
      <c r="F411" s="4">
        <f t="shared" si="18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 s="8">
        <f t="shared" si="19"/>
        <v>42843.208333333328</v>
      </c>
      <c r="M411">
        <v>1492837200</v>
      </c>
      <c r="N411" s="8">
        <f t="shared" si="20"/>
        <v>42847.208333333328</v>
      </c>
      <c r="O411" t="b">
        <v>0</v>
      </c>
      <c r="P411" t="b">
        <v>0</v>
      </c>
      <c r="Q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 s="5">
        <v>55536</v>
      </c>
      <c r="F412" s="4">
        <f t="shared" si="18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 s="8">
        <f t="shared" si="19"/>
        <v>42122.208333333328</v>
      </c>
      <c r="M412">
        <v>1430197200</v>
      </c>
      <c r="N412" s="8">
        <f t="shared" si="20"/>
        <v>42122.208333333328</v>
      </c>
      <c r="O412" t="b">
        <v>0</v>
      </c>
      <c r="P412" t="b">
        <v>0</v>
      </c>
      <c r="Q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 s="5">
        <v>8161</v>
      </c>
      <c r="F413" s="4">
        <f t="shared" si="18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 s="8">
        <f t="shared" si="19"/>
        <v>42884.208333333328</v>
      </c>
      <c r="M413">
        <v>1496206800</v>
      </c>
      <c r="N413" s="8">
        <f t="shared" si="20"/>
        <v>42886.208333333328</v>
      </c>
      <c r="O413" t="b">
        <v>0</v>
      </c>
      <c r="P413" t="b">
        <v>0</v>
      </c>
      <c r="Q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 s="5">
        <v>14046</v>
      </c>
      <c r="F414" s="4">
        <f t="shared" si="18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 s="8">
        <f t="shared" si="19"/>
        <v>41642.25</v>
      </c>
      <c r="M414">
        <v>1389592800</v>
      </c>
      <c r="N414" s="8">
        <f t="shared" si="20"/>
        <v>41652.25</v>
      </c>
      <c r="O414" t="b">
        <v>0</v>
      </c>
      <c r="P414" t="b">
        <v>0</v>
      </c>
      <c r="Q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 s="5">
        <v>117628</v>
      </c>
      <c r="F415" s="4">
        <f t="shared" si="18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 s="8">
        <f t="shared" si="19"/>
        <v>43431.25</v>
      </c>
      <c r="M415">
        <v>1545631200</v>
      </c>
      <c r="N415" s="8">
        <f t="shared" si="20"/>
        <v>43458.25</v>
      </c>
      <c r="O415" t="b">
        <v>0</v>
      </c>
      <c r="P415" t="b">
        <v>0</v>
      </c>
      <c r="Q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 s="5">
        <v>159405</v>
      </c>
      <c r="F416" s="4">
        <f t="shared" si="18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 s="8">
        <f t="shared" si="19"/>
        <v>40288.208333333336</v>
      </c>
      <c r="M416">
        <v>1272430800</v>
      </c>
      <c r="N416" s="8">
        <f t="shared" si="20"/>
        <v>40296.208333333336</v>
      </c>
      <c r="O416" t="b">
        <v>0</v>
      </c>
      <c r="P416" t="b">
        <v>1</v>
      </c>
      <c r="Q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 s="5">
        <v>12552</v>
      </c>
      <c r="F417" s="4">
        <f t="shared" si="18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 s="8">
        <f t="shared" si="19"/>
        <v>40921.25</v>
      </c>
      <c r="M417">
        <v>1327903200</v>
      </c>
      <c r="N417" s="8">
        <f t="shared" si="20"/>
        <v>40938.25</v>
      </c>
      <c r="O417" t="b">
        <v>0</v>
      </c>
      <c r="P417" t="b">
        <v>0</v>
      </c>
      <c r="Q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 s="5">
        <v>59007</v>
      </c>
      <c r="F418" s="4">
        <f t="shared" si="18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 s="8">
        <f t="shared" si="19"/>
        <v>40560.25</v>
      </c>
      <c r="M418">
        <v>1296021600</v>
      </c>
      <c r="N418" s="8">
        <f t="shared" si="20"/>
        <v>40569.25</v>
      </c>
      <c r="O418" t="b">
        <v>0</v>
      </c>
      <c r="P418" t="b">
        <v>1</v>
      </c>
      <c r="Q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 s="5">
        <v>943</v>
      </c>
      <c r="F419" s="4">
        <f t="shared" si="18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 s="8">
        <f t="shared" si="19"/>
        <v>43407.208333333328</v>
      </c>
      <c r="M419">
        <v>1543298400</v>
      </c>
      <c r="N419" s="8">
        <f t="shared" si="20"/>
        <v>43431.25</v>
      </c>
      <c r="O419" t="b">
        <v>0</v>
      </c>
      <c r="P419" t="b">
        <v>0</v>
      </c>
      <c r="Q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 s="5">
        <v>93963</v>
      </c>
      <c r="F420" s="4">
        <f t="shared" si="18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 s="8">
        <f t="shared" si="19"/>
        <v>41035.208333333336</v>
      </c>
      <c r="M420">
        <v>1336366800</v>
      </c>
      <c r="N420" s="8">
        <f t="shared" si="20"/>
        <v>41036.208333333336</v>
      </c>
      <c r="O420" t="b">
        <v>0</v>
      </c>
      <c r="P420" t="b">
        <v>0</v>
      </c>
      <c r="Q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 s="5">
        <v>140469</v>
      </c>
      <c r="F421" s="4">
        <f t="shared" si="18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 s="8">
        <f t="shared" si="19"/>
        <v>40899.25</v>
      </c>
      <c r="M421">
        <v>1325052000</v>
      </c>
      <c r="N421" s="8">
        <f t="shared" si="20"/>
        <v>40905.25</v>
      </c>
      <c r="O421" t="b">
        <v>0</v>
      </c>
      <c r="P421" t="b">
        <v>0</v>
      </c>
      <c r="Q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 s="5">
        <v>6423</v>
      </c>
      <c r="F422" s="4">
        <f t="shared" si="18"/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 s="8">
        <f t="shared" si="19"/>
        <v>42911.208333333328</v>
      </c>
      <c r="M422">
        <v>1499576400</v>
      </c>
      <c r="N422" s="8">
        <f t="shared" si="20"/>
        <v>42925.208333333328</v>
      </c>
      <c r="O422" t="b">
        <v>0</v>
      </c>
      <c r="P422" t="b">
        <v>0</v>
      </c>
      <c r="Q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 s="5">
        <v>6015</v>
      </c>
      <c r="F423" s="4">
        <f t="shared" si="18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 s="8">
        <f t="shared" si="19"/>
        <v>42915.208333333328</v>
      </c>
      <c r="M423">
        <v>1501304400</v>
      </c>
      <c r="N423" s="8">
        <f t="shared" si="20"/>
        <v>42945.208333333328</v>
      </c>
      <c r="O423" t="b">
        <v>0</v>
      </c>
      <c r="P423" t="b">
        <v>1</v>
      </c>
      <c r="Q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 s="5">
        <v>11075</v>
      </c>
      <c r="F424" s="4">
        <f t="shared" si="18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 s="8">
        <f t="shared" si="19"/>
        <v>40285.208333333336</v>
      </c>
      <c r="M424">
        <v>1273208400</v>
      </c>
      <c r="N424" s="8">
        <f t="shared" si="20"/>
        <v>40305.208333333336</v>
      </c>
      <c r="O424" t="b">
        <v>0</v>
      </c>
      <c r="P424" t="b">
        <v>1</v>
      </c>
      <c r="Q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 s="5">
        <v>15723</v>
      </c>
      <c r="F425" s="4">
        <f t="shared" si="18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 s="8">
        <f t="shared" si="19"/>
        <v>40808.208333333336</v>
      </c>
      <c r="M425">
        <v>1316840400</v>
      </c>
      <c r="N425" s="8">
        <f t="shared" si="20"/>
        <v>40810.208333333336</v>
      </c>
      <c r="O425" t="b">
        <v>0</v>
      </c>
      <c r="P425" t="b">
        <v>1</v>
      </c>
      <c r="Q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 s="5">
        <v>2064</v>
      </c>
      <c r="F426" s="4">
        <f t="shared" si="18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 s="8">
        <f t="shared" si="19"/>
        <v>43208.208333333328</v>
      </c>
      <c r="M426">
        <v>1524546000</v>
      </c>
      <c r="N426" s="8">
        <f t="shared" si="20"/>
        <v>43214.208333333328</v>
      </c>
      <c r="O426" t="b">
        <v>0</v>
      </c>
      <c r="P426" t="b">
        <v>0</v>
      </c>
      <c r="Q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 s="5">
        <v>7767</v>
      </c>
      <c r="F427" s="4">
        <f t="shared" si="18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 s="8">
        <f t="shared" si="19"/>
        <v>42213.208333333328</v>
      </c>
      <c r="M427">
        <v>1438578000</v>
      </c>
      <c r="N427" s="8">
        <f t="shared" si="20"/>
        <v>42219.208333333328</v>
      </c>
      <c r="O427" t="b">
        <v>0</v>
      </c>
      <c r="P427" t="b">
        <v>0</v>
      </c>
      <c r="Q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 s="5">
        <v>10313</v>
      </c>
      <c r="F428" s="4">
        <f t="shared" si="18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 s="8">
        <f t="shared" si="19"/>
        <v>41332.25</v>
      </c>
      <c r="M428">
        <v>1362549600</v>
      </c>
      <c r="N428" s="8">
        <f t="shared" si="20"/>
        <v>41339.25</v>
      </c>
      <c r="O428" t="b">
        <v>0</v>
      </c>
      <c r="P428" t="b">
        <v>0</v>
      </c>
      <c r="Q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 s="5">
        <v>197018</v>
      </c>
      <c r="F429" s="4">
        <f t="shared" si="18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 s="8">
        <f t="shared" si="19"/>
        <v>41895.208333333336</v>
      </c>
      <c r="M429">
        <v>1413349200</v>
      </c>
      <c r="N429" s="8">
        <f t="shared" si="20"/>
        <v>41927.208333333336</v>
      </c>
      <c r="O429" t="b">
        <v>0</v>
      </c>
      <c r="P429" t="b">
        <v>1</v>
      </c>
      <c r="Q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 s="5">
        <v>47037</v>
      </c>
      <c r="F430" s="4">
        <f t="shared" si="18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 s="8">
        <f t="shared" si="19"/>
        <v>40585.25</v>
      </c>
      <c r="M430">
        <v>1298008800</v>
      </c>
      <c r="N430" s="8">
        <f t="shared" si="20"/>
        <v>40592.25</v>
      </c>
      <c r="O430" t="b">
        <v>0</v>
      </c>
      <c r="P430" t="b">
        <v>0</v>
      </c>
      <c r="Q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 s="5">
        <v>173191</v>
      </c>
      <c r="F431" s="4">
        <f t="shared" si="18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 s="8">
        <f t="shared" si="19"/>
        <v>41680.25</v>
      </c>
      <c r="M431">
        <v>1394427600</v>
      </c>
      <c r="N431" s="8">
        <f t="shared" si="20"/>
        <v>41708.208333333336</v>
      </c>
      <c r="O431" t="b">
        <v>0</v>
      </c>
      <c r="P431" t="b">
        <v>1</v>
      </c>
      <c r="Q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 s="5">
        <v>5487</v>
      </c>
      <c r="F432" s="4">
        <f t="shared" si="18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 s="8">
        <f t="shared" si="19"/>
        <v>43737.208333333328</v>
      </c>
      <c r="M432">
        <v>1572670800</v>
      </c>
      <c r="N432" s="8">
        <f t="shared" si="20"/>
        <v>43771.208333333328</v>
      </c>
      <c r="O432" t="b">
        <v>0</v>
      </c>
      <c r="P432" t="b">
        <v>0</v>
      </c>
      <c r="Q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 s="5">
        <v>9817</v>
      </c>
      <c r="F433" s="4">
        <f t="shared" si="18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 s="8">
        <f t="shared" si="19"/>
        <v>43273.208333333328</v>
      </c>
      <c r="M433">
        <v>1531112400</v>
      </c>
      <c r="N433" s="8">
        <f t="shared" si="20"/>
        <v>43290.208333333328</v>
      </c>
      <c r="O433" t="b">
        <v>1</v>
      </c>
      <c r="P433" t="b">
        <v>0</v>
      </c>
      <c r="Q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 s="5">
        <v>6369</v>
      </c>
      <c r="F434" s="4">
        <f t="shared" si="18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 s="8">
        <f t="shared" si="19"/>
        <v>41761.208333333336</v>
      </c>
      <c r="M434">
        <v>1400734800</v>
      </c>
      <c r="N434" s="8">
        <f t="shared" si="20"/>
        <v>41781.208333333336</v>
      </c>
      <c r="O434" t="b">
        <v>0</v>
      </c>
      <c r="P434" t="b">
        <v>0</v>
      </c>
      <c r="Q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 s="5">
        <v>65755</v>
      </c>
      <c r="F435" s="4">
        <f t="shared" si="18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 s="8">
        <f t="shared" si="19"/>
        <v>41603.25</v>
      </c>
      <c r="M435">
        <v>1386741600</v>
      </c>
      <c r="N435" s="8">
        <f t="shared" si="20"/>
        <v>41619.25</v>
      </c>
      <c r="O435" t="b">
        <v>0</v>
      </c>
      <c r="P435" t="b">
        <v>1</v>
      </c>
      <c r="Q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 s="5">
        <v>903</v>
      </c>
      <c r="F436" s="4">
        <f t="shared" si="18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 s="8">
        <f t="shared" si="19"/>
        <v>42705.25</v>
      </c>
      <c r="M436">
        <v>1481781600</v>
      </c>
      <c r="N436" s="8">
        <f t="shared" si="20"/>
        <v>42719.25</v>
      </c>
      <c r="O436" t="b">
        <v>1</v>
      </c>
      <c r="P436" t="b">
        <v>0</v>
      </c>
      <c r="Q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 s="5">
        <v>178120</v>
      </c>
      <c r="F437" s="4">
        <f t="shared" si="18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 s="8">
        <f t="shared" si="19"/>
        <v>41988.25</v>
      </c>
      <c r="M437">
        <v>1419660000</v>
      </c>
      <c r="N437" s="8">
        <f t="shared" si="20"/>
        <v>42000.25</v>
      </c>
      <c r="O437" t="b">
        <v>0</v>
      </c>
      <c r="P437" t="b">
        <v>1</v>
      </c>
      <c r="Q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 s="5">
        <v>13678</v>
      </c>
      <c r="F438" s="4">
        <f t="shared" si="18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 s="8">
        <f t="shared" si="19"/>
        <v>43575.208333333328</v>
      </c>
      <c r="M438">
        <v>1555822800</v>
      </c>
      <c r="N438" s="8">
        <f t="shared" si="20"/>
        <v>43576.208333333328</v>
      </c>
      <c r="O438" t="b">
        <v>0</v>
      </c>
      <c r="P438" t="b">
        <v>0</v>
      </c>
      <c r="Q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 s="5">
        <v>9969</v>
      </c>
      <c r="F439" s="4">
        <f t="shared" si="18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 s="8">
        <f t="shared" si="19"/>
        <v>42260.208333333328</v>
      </c>
      <c r="M439">
        <v>1442379600</v>
      </c>
      <c r="N439" s="8">
        <f t="shared" si="20"/>
        <v>42263.208333333328</v>
      </c>
      <c r="O439" t="b">
        <v>0</v>
      </c>
      <c r="P439" t="b">
        <v>1</v>
      </c>
      <c r="Q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 s="5">
        <v>14827</v>
      </c>
      <c r="F440" s="4">
        <f t="shared" si="18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 s="8">
        <f t="shared" si="19"/>
        <v>41337.25</v>
      </c>
      <c r="M440">
        <v>1364965200</v>
      </c>
      <c r="N440" s="8">
        <f t="shared" si="20"/>
        <v>41367.208333333336</v>
      </c>
      <c r="O440" t="b">
        <v>0</v>
      </c>
      <c r="P440" t="b">
        <v>0</v>
      </c>
      <c r="Q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 s="5">
        <v>100900</v>
      </c>
      <c r="F441" s="4">
        <f t="shared" si="18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 s="8">
        <f t="shared" si="19"/>
        <v>42680.208333333328</v>
      </c>
      <c r="M441">
        <v>1479016800</v>
      </c>
      <c r="N441" s="8">
        <f t="shared" si="20"/>
        <v>42687.25</v>
      </c>
      <c r="O441" t="b">
        <v>0</v>
      </c>
      <c r="P441" t="b">
        <v>0</v>
      </c>
      <c r="Q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 s="5">
        <v>165954</v>
      </c>
      <c r="F442" s="4">
        <f t="shared" si="18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 s="8">
        <f t="shared" si="19"/>
        <v>42916.208333333328</v>
      </c>
      <c r="M442">
        <v>1499662800</v>
      </c>
      <c r="N442" s="8">
        <f t="shared" si="20"/>
        <v>42926.208333333328</v>
      </c>
      <c r="O442" t="b">
        <v>0</v>
      </c>
      <c r="P442" t="b">
        <v>0</v>
      </c>
      <c r="Q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 s="5">
        <v>1744</v>
      </c>
      <c r="F443" s="4">
        <f t="shared" si="18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 s="8">
        <f t="shared" si="19"/>
        <v>41025.208333333336</v>
      </c>
      <c r="M443">
        <v>1337835600</v>
      </c>
      <c r="N443" s="8">
        <f t="shared" si="20"/>
        <v>41053.208333333336</v>
      </c>
      <c r="O443" t="b">
        <v>0</v>
      </c>
      <c r="P443" t="b">
        <v>0</v>
      </c>
      <c r="Q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 s="5">
        <v>10731</v>
      </c>
      <c r="F444" s="4">
        <f t="shared" si="18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 s="8">
        <f t="shared" si="19"/>
        <v>42980.208333333328</v>
      </c>
      <c r="M444">
        <v>1505710800</v>
      </c>
      <c r="N444" s="8">
        <f t="shared" si="20"/>
        <v>42996.208333333328</v>
      </c>
      <c r="O444" t="b">
        <v>0</v>
      </c>
      <c r="P444" t="b">
        <v>0</v>
      </c>
      <c r="Q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 s="5">
        <v>3232</v>
      </c>
      <c r="F445" s="4">
        <f t="shared" si="18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 s="8">
        <f t="shared" si="19"/>
        <v>40451.208333333336</v>
      </c>
      <c r="M445">
        <v>1287464400</v>
      </c>
      <c r="N445" s="8">
        <f t="shared" si="20"/>
        <v>40470.208333333336</v>
      </c>
      <c r="O445" t="b">
        <v>0</v>
      </c>
      <c r="P445" t="b">
        <v>0</v>
      </c>
      <c r="Q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 s="5">
        <v>10938</v>
      </c>
      <c r="F446" s="4">
        <f t="shared" si="18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 s="8">
        <f t="shared" si="19"/>
        <v>40748.208333333336</v>
      </c>
      <c r="M446">
        <v>1311656400</v>
      </c>
      <c r="N446" s="8">
        <f t="shared" si="20"/>
        <v>40750.208333333336</v>
      </c>
      <c r="O446" t="b">
        <v>0</v>
      </c>
      <c r="P446" t="b">
        <v>1</v>
      </c>
      <c r="Q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 s="5">
        <v>10739</v>
      </c>
      <c r="F447" s="4">
        <f t="shared" si="18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 s="8">
        <f t="shared" si="19"/>
        <v>40515.25</v>
      </c>
      <c r="M447">
        <v>1293170400</v>
      </c>
      <c r="N447" s="8">
        <f t="shared" si="20"/>
        <v>40536.25</v>
      </c>
      <c r="O447" t="b">
        <v>0</v>
      </c>
      <c r="P447" t="b">
        <v>1</v>
      </c>
      <c r="Q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 s="5">
        <v>5579</v>
      </c>
      <c r="F448" s="4">
        <f t="shared" si="18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 s="8">
        <f t="shared" si="19"/>
        <v>41261.25</v>
      </c>
      <c r="M448">
        <v>1355983200</v>
      </c>
      <c r="N448" s="8">
        <f t="shared" si="20"/>
        <v>41263.25</v>
      </c>
      <c r="O448" t="b">
        <v>0</v>
      </c>
      <c r="P448" t="b">
        <v>0</v>
      </c>
      <c r="Q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 s="5">
        <v>37754</v>
      </c>
      <c r="F449" s="4">
        <f t="shared" si="18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 s="8">
        <f t="shared" si="19"/>
        <v>43088.25</v>
      </c>
      <c r="M449">
        <v>1515045600</v>
      </c>
      <c r="N449" s="8">
        <f t="shared" si="20"/>
        <v>43104.25</v>
      </c>
      <c r="O449" t="b">
        <v>0</v>
      </c>
      <c r="P449" t="b">
        <v>0</v>
      </c>
      <c r="Q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 s="5">
        <v>45384</v>
      </c>
      <c r="F450" s="4">
        <f t="shared" ref="F450:F513" si="21">E450/D450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 s="8">
        <f t="shared" ref="L450:L513" si="22">(((K450/60)/60)/24)+DATE(1970,1,1)</f>
        <v>41378.208333333336</v>
      </c>
      <c r="M450">
        <v>1366088400</v>
      </c>
      <c r="N450" s="8">
        <f t="shared" ref="N450:N513" si="23">(((M450/60)/60)/24)+DATE(1970,1,1)</f>
        <v>41380.208333333336</v>
      </c>
      <c r="O450" t="b">
        <v>0</v>
      </c>
      <c r="P450" t="b">
        <v>1</v>
      </c>
      <c r="Q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 s="5">
        <v>8703</v>
      </c>
      <c r="F451" s="4">
        <f t="shared" si="21"/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 s="8">
        <f t="shared" si="22"/>
        <v>43530.25</v>
      </c>
      <c r="M451">
        <v>1553317200</v>
      </c>
      <c r="N451" s="8">
        <f t="shared" si="23"/>
        <v>43547.208333333328</v>
      </c>
      <c r="O451" t="b">
        <v>0</v>
      </c>
      <c r="P451" t="b">
        <v>0</v>
      </c>
      <c r="Q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 s="5">
        <v>4</v>
      </c>
      <c r="F452" s="4">
        <f t="shared" si="21"/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 s="8">
        <f t="shared" si="22"/>
        <v>43394.208333333328</v>
      </c>
      <c r="M452">
        <v>1542088800</v>
      </c>
      <c r="N452" s="8">
        <f t="shared" si="23"/>
        <v>43417.25</v>
      </c>
      <c r="O452" t="b">
        <v>0</v>
      </c>
      <c r="P452" t="b">
        <v>0</v>
      </c>
      <c r="Q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 s="5">
        <v>182302</v>
      </c>
      <c r="F453" s="4">
        <f t="shared" si="21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 s="8">
        <f t="shared" si="22"/>
        <v>42935.208333333328</v>
      </c>
      <c r="M453">
        <v>1503118800</v>
      </c>
      <c r="N453" s="8">
        <f t="shared" si="23"/>
        <v>42966.208333333328</v>
      </c>
      <c r="O453" t="b">
        <v>0</v>
      </c>
      <c r="P453" t="b">
        <v>0</v>
      </c>
      <c r="Q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 s="5">
        <v>3045</v>
      </c>
      <c r="F454" s="4">
        <f t="shared" si="21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 s="8">
        <f t="shared" si="22"/>
        <v>40365.208333333336</v>
      </c>
      <c r="M454">
        <v>1278478800</v>
      </c>
      <c r="N454" s="8">
        <f t="shared" si="23"/>
        <v>40366.208333333336</v>
      </c>
      <c r="O454" t="b">
        <v>0</v>
      </c>
      <c r="P454" t="b">
        <v>0</v>
      </c>
      <c r="Q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 s="5">
        <v>102749</v>
      </c>
      <c r="F455" s="4">
        <f t="shared" si="21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 s="8">
        <f t="shared" si="22"/>
        <v>42705.25</v>
      </c>
      <c r="M455">
        <v>1484114400</v>
      </c>
      <c r="N455" s="8">
        <f t="shared" si="23"/>
        <v>42746.25</v>
      </c>
      <c r="O455" t="b">
        <v>0</v>
      </c>
      <c r="P455" t="b">
        <v>0</v>
      </c>
      <c r="Q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 s="5">
        <v>1763</v>
      </c>
      <c r="F456" s="4">
        <f t="shared" si="21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 s="8">
        <f t="shared" si="22"/>
        <v>41568.208333333336</v>
      </c>
      <c r="M456">
        <v>1385445600</v>
      </c>
      <c r="N456" s="8">
        <f t="shared" si="23"/>
        <v>41604.25</v>
      </c>
      <c r="O456" t="b">
        <v>0</v>
      </c>
      <c r="P456" t="b">
        <v>1</v>
      </c>
      <c r="Q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 s="5">
        <v>137904</v>
      </c>
      <c r="F457" s="4">
        <f t="shared" si="21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 s="8">
        <f t="shared" si="22"/>
        <v>40809.208333333336</v>
      </c>
      <c r="M457">
        <v>1318741200</v>
      </c>
      <c r="N457" s="8">
        <f t="shared" si="23"/>
        <v>40832.208333333336</v>
      </c>
      <c r="O457" t="b">
        <v>0</v>
      </c>
      <c r="P457" t="b">
        <v>0</v>
      </c>
      <c r="Q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 s="5">
        <v>152438</v>
      </c>
      <c r="F458" s="4">
        <f t="shared" si="21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 s="8">
        <f t="shared" si="22"/>
        <v>43141.25</v>
      </c>
      <c r="M458">
        <v>1518242400</v>
      </c>
      <c r="N458" s="8">
        <f t="shared" si="23"/>
        <v>43141.25</v>
      </c>
      <c r="O458" t="b">
        <v>0</v>
      </c>
      <c r="P458" t="b">
        <v>1</v>
      </c>
      <c r="Q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 s="5">
        <v>1332</v>
      </c>
      <c r="F459" s="4">
        <f t="shared" si="21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 s="8">
        <f t="shared" si="22"/>
        <v>42657.208333333328</v>
      </c>
      <c r="M459">
        <v>1476594000</v>
      </c>
      <c r="N459" s="8">
        <f t="shared" si="23"/>
        <v>42659.208333333328</v>
      </c>
      <c r="O459" t="b">
        <v>0</v>
      </c>
      <c r="P459" t="b">
        <v>0</v>
      </c>
      <c r="Q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 s="5">
        <v>118706</v>
      </c>
      <c r="F460" s="4">
        <f t="shared" si="21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 s="8">
        <f t="shared" si="22"/>
        <v>40265.208333333336</v>
      </c>
      <c r="M460">
        <v>1273554000</v>
      </c>
      <c r="N460" s="8">
        <f t="shared" si="23"/>
        <v>40309.208333333336</v>
      </c>
      <c r="O460" t="b">
        <v>0</v>
      </c>
      <c r="P460" t="b">
        <v>0</v>
      </c>
      <c r="Q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 s="5">
        <v>5674</v>
      </c>
      <c r="F461" s="4">
        <f t="shared" si="21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 s="8">
        <f t="shared" si="22"/>
        <v>42001.25</v>
      </c>
      <c r="M461">
        <v>1421906400</v>
      </c>
      <c r="N461" s="8">
        <f t="shared" si="23"/>
        <v>42026.25</v>
      </c>
      <c r="O461" t="b">
        <v>0</v>
      </c>
      <c r="P461" t="b">
        <v>0</v>
      </c>
      <c r="Q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 s="5">
        <v>4119</v>
      </c>
      <c r="F462" s="4">
        <f t="shared" si="21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 s="8">
        <f t="shared" si="22"/>
        <v>40399.208333333336</v>
      </c>
      <c r="M462">
        <v>1281589200</v>
      </c>
      <c r="N462" s="8">
        <f t="shared" si="23"/>
        <v>40402.208333333336</v>
      </c>
      <c r="O462" t="b">
        <v>0</v>
      </c>
      <c r="P462" t="b">
        <v>0</v>
      </c>
      <c r="Q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 s="5">
        <v>139354</v>
      </c>
      <c r="F463" s="4">
        <f t="shared" si="21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 s="8">
        <f t="shared" si="22"/>
        <v>41757.208333333336</v>
      </c>
      <c r="M463">
        <v>1400389200</v>
      </c>
      <c r="N463" s="8">
        <f t="shared" si="23"/>
        <v>41777.208333333336</v>
      </c>
      <c r="O463" t="b">
        <v>0</v>
      </c>
      <c r="P463" t="b">
        <v>0</v>
      </c>
      <c r="Q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 s="5">
        <v>57734</v>
      </c>
      <c r="F464" s="4">
        <f t="shared" si="21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 s="8">
        <f t="shared" si="22"/>
        <v>41304.25</v>
      </c>
      <c r="M464">
        <v>1362808800</v>
      </c>
      <c r="N464" s="8">
        <f t="shared" si="23"/>
        <v>41342.25</v>
      </c>
      <c r="O464" t="b">
        <v>0</v>
      </c>
      <c r="P464" t="b">
        <v>0</v>
      </c>
      <c r="Q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 s="5">
        <v>145265</v>
      </c>
      <c r="F465" s="4">
        <f t="shared" si="21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 s="8">
        <f t="shared" si="22"/>
        <v>41639.25</v>
      </c>
      <c r="M465">
        <v>1388815200</v>
      </c>
      <c r="N465" s="8">
        <f t="shared" si="23"/>
        <v>41643.25</v>
      </c>
      <c r="O465" t="b">
        <v>0</v>
      </c>
      <c r="P465" t="b">
        <v>0</v>
      </c>
      <c r="Q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 s="5">
        <v>95020</v>
      </c>
      <c r="F466" s="4">
        <f t="shared" si="21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 s="8">
        <f t="shared" si="22"/>
        <v>43142.25</v>
      </c>
      <c r="M466">
        <v>1519538400</v>
      </c>
      <c r="N466" s="8">
        <f t="shared" si="23"/>
        <v>43156.25</v>
      </c>
      <c r="O466" t="b">
        <v>0</v>
      </c>
      <c r="P466" t="b">
        <v>0</v>
      </c>
      <c r="Q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 s="5">
        <v>8829</v>
      </c>
      <c r="F467" s="4">
        <f t="shared" si="21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 s="8">
        <f t="shared" si="22"/>
        <v>43127.25</v>
      </c>
      <c r="M467">
        <v>1517810400</v>
      </c>
      <c r="N467" s="8">
        <f t="shared" si="23"/>
        <v>43136.25</v>
      </c>
      <c r="O467" t="b">
        <v>0</v>
      </c>
      <c r="P467" t="b">
        <v>0</v>
      </c>
      <c r="Q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 s="5">
        <v>3984</v>
      </c>
      <c r="F468" s="4">
        <f t="shared" si="21"/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 s="8">
        <f t="shared" si="22"/>
        <v>41409.208333333336</v>
      </c>
      <c r="M468">
        <v>1370581200</v>
      </c>
      <c r="N468" s="8">
        <f t="shared" si="23"/>
        <v>41432.208333333336</v>
      </c>
      <c r="O468" t="b">
        <v>0</v>
      </c>
      <c r="P468" t="b">
        <v>1</v>
      </c>
      <c r="Q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 s="5">
        <v>8053</v>
      </c>
      <c r="F469" s="4">
        <f t="shared" si="21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 s="8">
        <f t="shared" si="22"/>
        <v>42331.25</v>
      </c>
      <c r="M469">
        <v>1448863200</v>
      </c>
      <c r="N469" s="8">
        <f t="shared" si="23"/>
        <v>42338.25</v>
      </c>
      <c r="O469" t="b">
        <v>0</v>
      </c>
      <c r="P469" t="b">
        <v>1</v>
      </c>
      <c r="Q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 s="5">
        <v>1620</v>
      </c>
      <c r="F470" s="4">
        <f t="shared" si="21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 s="8">
        <f t="shared" si="22"/>
        <v>43569.208333333328</v>
      </c>
      <c r="M470">
        <v>1556600400</v>
      </c>
      <c r="N470" s="8">
        <f t="shared" si="23"/>
        <v>43585.208333333328</v>
      </c>
      <c r="O470" t="b">
        <v>0</v>
      </c>
      <c r="P470" t="b">
        <v>0</v>
      </c>
      <c r="Q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 s="5">
        <v>10328</v>
      </c>
      <c r="F471" s="4">
        <f t="shared" si="21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 s="8">
        <f t="shared" si="22"/>
        <v>42142.208333333328</v>
      </c>
      <c r="M471">
        <v>1432098000</v>
      </c>
      <c r="N471" s="8">
        <f t="shared" si="23"/>
        <v>42144.208333333328</v>
      </c>
      <c r="O471" t="b">
        <v>0</v>
      </c>
      <c r="P471" t="b">
        <v>0</v>
      </c>
      <c r="Q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 s="5">
        <v>10289</v>
      </c>
      <c r="F472" s="4">
        <f t="shared" si="21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 s="8">
        <f t="shared" si="22"/>
        <v>42716.25</v>
      </c>
      <c r="M472">
        <v>1482127200</v>
      </c>
      <c r="N472" s="8">
        <f t="shared" si="23"/>
        <v>42723.25</v>
      </c>
      <c r="O472" t="b">
        <v>0</v>
      </c>
      <c r="P472" t="b">
        <v>0</v>
      </c>
      <c r="Q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 s="5">
        <v>9889</v>
      </c>
      <c r="F473" s="4">
        <f t="shared" si="21"/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 s="8">
        <f t="shared" si="22"/>
        <v>41031.208333333336</v>
      </c>
      <c r="M473">
        <v>1335934800</v>
      </c>
      <c r="N473" s="8">
        <f t="shared" si="23"/>
        <v>41031.208333333336</v>
      </c>
      <c r="O473" t="b">
        <v>0</v>
      </c>
      <c r="P473" t="b">
        <v>1</v>
      </c>
      <c r="Q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 s="5">
        <v>60342</v>
      </c>
      <c r="F474" s="4">
        <f t="shared" si="21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 s="8">
        <f t="shared" si="22"/>
        <v>43535.208333333328</v>
      </c>
      <c r="M474">
        <v>1556946000</v>
      </c>
      <c r="N474" s="8">
        <f t="shared" si="23"/>
        <v>43589.208333333328</v>
      </c>
      <c r="O474" t="b">
        <v>0</v>
      </c>
      <c r="P474" t="b">
        <v>0</v>
      </c>
      <c r="Q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 s="5">
        <v>8907</v>
      </c>
      <c r="F475" s="4">
        <f t="shared" si="21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 s="8">
        <f t="shared" si="22"/>
        <v>43277.208333333328</v>
      </c>
      <c r="M475">
        <v>1530075600</v>
      </c>
      <c r="N475" s="8">
        <f t="shared" si="23"/>
        <v>43278.208333333328</v>
      </c>
      <c r="O475" t="b">
        <v>0</v>
      </c>
      <c r="P475" t="b">
        <v>0</v>
      </c>
      <c r="Q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 s="5">
        <v>14606</v>
      </c>
      <c r="F476" s="4">
        <f t="shared" si="21"/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 s="8">
        <f t="shared" si="22"/>
        <v>41989.25</v>
      </c>
      <c r="M476">
        <v>1418796000</v>
      </c>
      <c r="N476" s="8">
        <f t="shared" si="23"/>
        <v>41990.25</v>
      </c>
      <c r="O476" t="b">
        <v>0</v>
      </c>
      <c r="P476" t="b">
        <v>0</v>
      </c>
      <c r="Q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 s="5">
        <v>8432</v>
      </c>
      <c r="F477" s="4">
        <f t="shared" si="21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 s="8">
        <f t="shared" si="22"/>
        <v>41450.208333333336</v>
      </c>
      <c r="M477">
        <v>1372482000</v>
      </c>
      <c r="N477" s="8">
        <f t="shared" si="23"/>
        <v>41454.208333333336</v>
      </c>
      <c r="O477" t="b">
        <v>0</v>
      </c>
      <c r="P477" t="b">
        <v>1</v>
      </c>
      <c r="Q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 s="5">
        <v>57122</v>
      </c>
      <c r="F478" s="4">
        <f t="shared" si="21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 s="8">
        <f t="shared" si="22"/>
        <v>43322.208333333328</v>
      </c>
      <c r="M478">
        <v>1534395600</v>
      </c>
      <c r="N478" s="8">
        <f t="shared" si="23"/>
        <v>43328.208333333328</v>
      </c>
      <c r="O478" t="b">
        <v>0</v>
      </c>
      <c r="P478" t="b">
        <v>0</v>
      </c>
      <c r="Q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 s="5">
        <v>4613</v>
      </c>
      <c r="F479" s="4">
        <f t="shared" si="21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 s="8">
        <f t="shared" si="22"/>
        <v>40720.208333333336</v>
      </c>
      <c r="M479">
        <v>1311397200</v>
      </c>
      <c r="N479" s="8">
        <f t="shared" si="23"/>
        <v>40747.208333333336</v>
      </c>
      <c r="O479" t="b">
        <v>0</v>
      </c>
      <c r="P479" t="b">
        <v>0</v>
      </c>
      <c r="Q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 s="5">
        <v>162603</v>
      </c>
      <c r="F480" s="4">
        <f t="shared" si="21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 s="8">
        <f t="shared" si="22"/>
        <v>42072.208333333328</v>
      </c>
      <c r="M480">
        <v>1426914000</v>
      </c>
      <c r="N480" s="8">
        <f t="shared" si="23"/>
        <v>42084.208333333328</v>
      </c>
      <c r="O480" t="b">
        <v>0</v>
      </c>
      <c r="P480" t="b">
        <v>0</v>
      </c>
      <c r="Q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 s="5">
        <v>12310</v>
      </c>
      <c r="F481" s="4">
        <f t="shared" si="21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 s="8">
        <f t="shared" si="22"/>
        <v>42945.208333333328</v>
      </c>
      <c r="M481">
        <v>1501477200</v>
      </c>
      <c r="N481" s="8">
        <f t="shared" si="23"/>
        <v>42947.208333333328</v>
      </c>
      <c r="O481" t="b">
        <v>0</v>
      </c>
      <c r="P481" t="b">
        <v>0</v>
      </c>
      <c r="Q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 s="5">
        <v>8656</v>
      </c>
      <c r="F482" s="4">
        <f t="shared" si="21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 s="8">
        <f t="shared" si="22"/>
        <v>40248.25</v>
      </c>
      <c r="M482">
        <v>1269061200</v>
      </c>
      <c r="N482" s="8">
        <f t="shared" si="23"/>
        <v>40257.208333333336</v>
      </c>
      <c r="O482" t="b">
        <v>0</v>
      </c>
      <c r="P482" t="b">
        <v>1</v>
      </c>
      <c r="Q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 s="5">
        <v>159931</v>
      </c>
      <c r="F483" s="4">
        <f t="shared" si="21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 s="8">
        <f t="shared" si="22"/>
        <v>41913.208333333336</v>
      </c>
      <c r="M483">
        <v>1415772000</v>
      </c>
      <c r="N483" s="8">
        <f t="shared" si="23"/>
        <v>41955.25</v>
      </c>
      <c r="O483" t="b">
        <v>0</v>
      </c>
      <c r="P483" t="b">
        <v>1</v>
      </c>
      <c r="Q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 s="5">
        <v>689</v>
      </c>
      <c r="F484" s="4">
        <f t="shared" si="21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 s="8">
        <f t="shared" si="22"/>
        <v>40963.25</v>
      </c>
      <c r="M484">
        <v>1331013600</v>
      </c>
      <c r="N484" s="8">
        <f t="shared" si="23"/>
        <v>40974.25</v>
      </c>
      <c r="O484" t="b">
        <v>0</v>
      </c>
      <c r="P484" t="b">
        <v>1</v>
      </c>
      <c r="Q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 s="5">
        <v>48236</v>
      </c>
      <c r="F485" s="4">
        <f t="shared" si="21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 s="8">
        <f t="shared" si="22"/>
        <v>43811.25</v>
      </c>
      <c r="M485">
        <v>1576735200</v>
      </c>
      <c r="N485" s="8">
        <f t="shared" si="23"/>
        <v>43818.25</v>
      </c>
      <c r="O485" t="b">
        <v>0</v>
      </c>
      <c r="P485" t="b">
        <v>0</v>
      </c>
      <c r="Q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 s="5">
        <v>77021</v>
      </c>
      <c r="F486" s="4">
        <f t="shared" si="21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 s="8">
        <f t="shared" si="22"/>
        <v>41855.208333333336</v>
      </c>
      <c r="M486">
        <v>1411362000</v>
      </c>
      <c r="N486" s="8">
        <f t="shared" si="23"/>
        <v>41904.208333333336</v>
      </c>
      <c r="O486" t="b">
        <v>0</v>
      </c>
      <c r="P486" t="b">
        <v>1</v>
      </c>
      <c r="Q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 s="5">
        <v>27844</v>
      </c>
      <c r="F487" s="4">
        <f t="shared" si="21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 s="8">
        <f t="shared" si="22"/>
        <v>43626.208333333328</v>
      </c>
      <c r="M487">
        <v>1563685200</v>
      </c>
      <c r="N487" s="8">
        <f t="shared" si="23"/>
        <v>43667.208333333328</v>
      </c>
      <c r="O487" t="b">
        <v>0</v>
      </c>
      <c r="P487" t="b">
        <v>0</v>
      </c>
      <c r="Q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 s="5">
        <v>702</v>
      </c>
      <c r="F488" s="4">
        <f t="shared" si="21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 s="8">
        <f t="shared" si="22"/>
        <v>43168.25</v>
      </c>
      <c r="M488">
        <v>1521867600</v>
      </c>
      <c r="N488" s="8">
        <f t="shared" si="23"/>
        <v>43183.208333333328</v>
      </c>
      <c r="O488" t="b">
        <v>0</v>
      </c>
      <c r="P488" t="b">
        <v>1</v>
      </c>
      <c r="Q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 s="5">
        <v>197024</v>
      </c>
      <c r="F489" s="4">
        <f t="shared" si="21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 s="8">
        <f t="shared" si="22"/>
        <v>42845.208333333328</v>
      </c>
      <c r="M489">
        <v>1495515600</v>
      </c>
      <c r="N489" s="8">
        <f t="shared" si="23"/>
        <v>42878.208333333328</v>
      </c>
      <c r="O489" t="b">
        <v>0</v>
      </c>
      <c r="P489" t="b">
        <v>0</v>
      </c>
      <c r="Q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 s="5">
        <v>11663</v>
      </c>
      <c r="F490" s="4">
        <f t="shared" si="21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 s="8">
        <f t="shared" si="22"/>
        <v>42403.25</v>
      </c>
      <c r="M490">
        <v>1455948000</v>
      </c>
      <c r="N490" s="8">
        <f t="shared" si="23"/>
        <v>42420.25</v>
      </c>
      <c r="O490" t="b">
        <v>0</v>
      </c>
      <c r="P490" t="b">
        <v>0</v>
      </c>
      <c r="Q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 s="5">
        <v>9339</v>
      </c>
      <c r="F491" s="4">
        <f t="shared" si="21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 s="8">
        <f t="shared" si="22"/>
        <v>40406.208333333336</v>
      </c>
      <c r="M491">
        <v>1282366800</v>
      </c>
      <c r="N491" s="8">
        <f t="shared" si="23"/>
        <v>40411.208333333336</v>
      </c>
      <c r="O491" t="b">
        <v>0</v>
      </c>
      <c r="P491" t="b">
        <v>0</v>
      </c>
      <c r="Q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 s="5">
        <v>4596</v>
      </c>
      <c r="F492" s="4">
        <f t="shared" si="21"/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 s="8">
        <f t="shared" si="22"/>
        <v>43786.25</v>
      </c>
      <c r="M492">
        <v>1574575200</v>
      </c>
      <c r="N492" s="8">
        <f t="shared" si="23"/>
        <v>43793.25</v>
      </c>
      <c r="O492" t="b">
        <v>0</v>
      </c>
      <c r="P492" t="b">
        <v>0</v>
      </c>
      <c r="Q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 s="5">
        <v>173437</v>
      </c>
      <c r="F493" s="4">
        <f t="shared" si="21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 s="8">
        <f t="shared" si="22"/>
        <v>41456.208333333336</v>
      </c>
      <c r="M493">
        <v>1374901200</v>
      </c>
      <c r="N493" s="8">
        <f t="shared" si="23"/>
        <v>41482.208333333336</v>
      </c>
      <c r="O493" t="b">
        <v>0</v>
      </c>
      <c r="P493" t="b">
        <v>1</v>
      </c>
      <c r="Q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 s="5">
        <v>45831</v>
      </c>
      <c r="F494" s="4">
        <f t="shared" si="21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 s="8">
        <f t="shared" si="22"/>
        <v>40336.208333333336</v>
      </c>
      <c r="M494">
        <v>1278910800</v>
      </c>
      <c r="N494" s="8">
        <f t="shared" si="23"/>
        <v>40371.208333333336</v>
      </c>
      <c r="O494" t="b">
        <v>1</v>
      </c>
      <c r="P494" t="b">
        <v>1</v>
      </c>
      <c r="Q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 s="5">
        <v>6514</v>
      </c>
      <c r="F495" s="4">
        <f t="shared" si="21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 s="8">
        <f t="shared" si="22"/>
        <v>43645.208333333328</v>
      </c>
      <c r="M495">
        <v>1562907600</v>
      </c>
      <c r="N495" s="8">
        <f t="shared" si="23"/>
        <v>43658.208333333328</v>
      </c>
      <c r="O495" t="b">
        <v>0</v>
      </c>
      <c r="P495" t="b">
        <v>0</v>
      </c>
      <c r="Q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 s="5">
        <v>13684</v>
      </c>
      <c r="F496" s="4">
        <f t="shared" si="21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 s="8">
        <f t="shared" si="22"/>
        <v>40990.208333333336</v>
      </c>
      <c r="M496">
        <v>1332478800</v>
      </c>
      <c r="N496" s="8">
        <f t="shared" si="23"/>
        <v>40991.208333333336</v>
      </c>
      <c r="O496" t="b">
        <v>0</v>
      </c>
      <c r="P496" t="b">
        <v>0</v>
      </c>
      <c r="Q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 s="5">
        <v>13264</v>
      </c>
      <c r="F497" s="4">
        <f t="shared" si="21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 s="8">
        <f t="shared" si="22"/>
        <v>41800.208333333336</v>
      </c>
      <c r="M497">
        <v>1402722000</v>
      </c>
      <c r="N497" s="8">
        <f t="shared" si="23"/>
        <v>41804.208333333336</v>
      </c>
      <c r="O497" t="b">
        <v>0</v>
      </c>
      <c r="P497" t="b">
        <v>0</v>
      </c>
      <c r="Q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 s="5">
        <v>1667</v>
      </c>
      <c r="F498" s="4">
        <f t="shared" si="21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 s="8">
        <f t="shared" si="22"/>
        <v>42876.208333333328</v>
      </c>
      <c r="M498">
        <v>1496811600</v>
      </c>
      <c r="N498" s="8">
        <f t="shared" si="23"/>
        <v>42893.208333333328</v>
      </c>
      <c r="O498" t="b">
        <v>0</v>
      </c>
      <c r="P498" t="b">
        <v>0</v>
      </c>
      <c r="Q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 s="5">
        <v>3349</v>
      </c>
      <c r="F499" s="4">
        <f t="shared" si="21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 s="8">
        <f t="shared" si="22"/>
        <v>42724.25</v>
      </c>
      <c r="M499">
        <v>1482213600</v>
      </c>
      <c r="N499" s="8">
        <f t="shared" si="23"/>
        <v>42724.25</v>
      </c>
      <c r="O499" t="b">
        <v>0</v>
      </c>
      <c r="P499" t="b">
        <v>1</v>
      </c>
      <c r="Q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 s="5">
        <v>46317</v>
      </c>
      <c r="F500" s="4">
        <f t="shared" si="21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 s="8">
        <f t="shared" si="22"/>
        <v>42005.25</v>
      </c>
      <c r="M500">
        <v>1420264800</v>
      </c>
      <c r="N500" s="8">
        <f t="shared" si="23"/>
        <v>42007.25</v>
      </c>
      <c r="O500" t="b">
        <v>0</v>
      </c>
      <c r="P500" t="b">
        <v>0</v>
      </c>
      <c r="Q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 s="5">
        <v>78743</v>
      </c>
      <c r="F501" s="4">
        <f t="shared" si="21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 s="8">
        <f t="shared" si="22"/>
        <v>42444.208333333328</v>
      </c>
      <c r="M501">
        <v>1458450000</v>
      </c>
      <c r="N501" s="8">
        <f t="shared" si="23"/>
        <v>42449.208333333328</v>
      </c>
      <c r="O501" t="b">
        <v>0</v>
      </c>
      <c r="P501" t="b">
        <v>1</v>
      </c>
      <c r="Q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 s="5">
        <v>0</v>
      </c>
      <c r="F502" s="4">
        <f t="shared" si="21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 s="8">
        <f t="shared" si="22"/>
        <v>41395.208333333336</v>
      </c>
      <c r="M502">
        <v>1369803600</v>
      </c>
      <c r="N502" s="8">
        <f t="shared" si="23"/>
        <v>41423.208333333336</v>
      </c>
      <c r="O502" t="b">
        <v>0</v>
      </c>
      <c r="P502" t="b">
        <v>1</v>
      </c>
      <c r="Q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 s="5">
        <v>107743</v>
      </c>
      <c r="F503" s="4">
        <f t="shared" si="21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 s="8">
        <f t="shared" si="22"/>
        <v>41345.208333333336</v>
      </c>
      <c r="M503">
        <v>1363237200</v>
      </c>
      <c r="N503" s="8">
        <f t="shared" si="23"/>
        <v>41347.208333333336</v>
      </c>
      <c r="O503" t="b">
        <v>0</v>
      </c>
      <c r="P503" t="b">
        <v>0</v>
      </c>
      <c r="Q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 s="5">
        <v>6889</v>
      </c>
      <c r="F504" s="4">
        <f t="shared" si="21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 s="8">
        <f t="shared" si="22"/>
        <v>41117.208333333336</v>
      </c>
      <c r="M504">
        <v>1345870800</v>
      </c>
      <c r="N504" s="8">
        <f t="shared" si="23"/>
        <v>41146.208333333336</v>
      </c>
      <c r="O504" t="b">
        <v>0</v>
      </c>
      <c r="P504" t="b">
        <v>1</v>
      </c>
      <c r="Q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 s="5">
        <v>45983</v>
      </c>
      <c r="F505" s="4">
        <f t="shared" si="21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 s="8">
        <f t="shared" si="22"/>
        <v>42186.208333333328</v>
      </c>
      <c r="M505">
        <v>1437454800</v>
      </c>
      <c r="N505" s="8">
        <f t="shared" si="23"/>
        <v>42206.208333333328</v>
      </c>
      <c r="O505" t="b">
        <v>0</v>
      </c>
      <c r="P505" t="b">
        <v>0</v>
      </c>
      <c r="Q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 s="5">
        <v>6924</v>
      </c>
      <c r="F506" s="4">
        <f t="shared" si="21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 s="8">
        <f t="shared" si="22"/>
        <v>42142.208333333328</v>
      </c>
      <c r="M506">
        <v>1432011600</v>
      </c>
      <c r="N506" s="8">
        <f t="shared" si="23"/>
        <v>42143.208333333328</v>
      </c>
      <c r="O506" t="b">
        <v>0</v>
      </c>
      <c r="P506" t="b">
        <v>0</v>
      </c>
      <c r="Q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 s="5">
        <v>12497</v>
      </c>
      <c r="F507" s="4">
        <f t="shared" si="21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 s="8">
        <f t="shared" si="22"/>
        <v>41341.25</v>
      </c>
      <c r="M507">
        <v>1366347600</v>
      </c>
      <c r="N507" s="8">
        <f t="shared" si="23"/>
        <v>41383.208333333336</v>
      </c>
      <c r="O507" t="b">
        <v>0</v>
      </c>
      <c r="P507" t="b">
        <v>1</v>
      </c>
      <c r="Q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 s="5">
        <v>166874</v>
      </c>
      <c r="F508" s="4">
        <f t="shared" si="21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 s="8">
        <f t="shared" si="22"/>
        <v>43062.25</v>
      </c>
      <c r="M508">
        <v>1512885600</v>
      </c>
      <c r="N508" s="8">
        <f t="shared" si="23"/>
        <v>43079.25</v>
      </c>
      <c r="O508" t="b">
        <v>0</v>
      </c>
      <c r="P508" t="b">
        <v>1</v>
      </c>
      <c r="Q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 s="5">
        <v>837</v>
      </c>
      <c r="F509" s="4">
        <f t="shared" si="21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 s="8">
        <f t="shared" si="22"/>
        <v>41373.208333333336</v>
      </c>
      <c r="M509">
        <v>1369717200</v>
      </c>
      <c r="N509" s="8">
        <f t="shared" si="23"/>
        <v>41422.208333333336</v>
      </c>
      <c r="O509" t="b">
        <v>0</v>
      </c>
      <c r="P509" t="b">
        <v>1</v>
      </c>
      <c r="Q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 s="5">
        <v>193820</v>
      </c>
      <c r="F510" s="4">
        <f t="shared" si="21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 s="8">
        <f t="shared" si="22"/>
        <v>43310.208333333328</v>
      </c>
      <c r="M510">
        <v>1534654800</v>
      </c>
      <c r="N510" s="8">
        <f t="shared" si="23"/>
        <v>43331.208333333328</v>
      </c>
      <c r="O510" t="b">
        <v>0</v>
      </c>
      <c r="P510" t="b">
        <v>0</v>
      </c>
      <c r="Q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 s="5">
        <v>119510</v>
      </c>
      <c r="F511" s="4">
        <f t="shared" si="21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 s="8">
        <f t="shared" si="22"/>
        <v>41034.208333333336</v>
      </c>
      <c r="M511">
        <v>1337058000</v>
      </c>
      <c r="N511" s="8">
        <f t="shared" si="23"/>
        <v>41044.208333333336</v>
      </c>
      <c r="O511" t="b">
        <v>0</v>
      </c>
      <c r="P511" t="b">
        <v>0</v>
      </c>
      <c r="Q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 s="5">
        <v>9289</v>
      </c>
      <c r="F512" s="4">
        <f t="shared" si="21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 s="8">
        <f t="shared" si="22"/>
        <v>43251.208333333328</v>
      </c>
      <c r="M512">
        <v>1529816400</v>
      </c>
      <c r="N512" s="8">
        <f t="shared" si="23"/>
        <v>43275.208333333328</v>
      </c>
      <c r="O512" t="b">
        <v>0</v>
      </c>
      <c r="P512" t="b">
        <v>0</v>
      </c>
      <c r="Q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 s="5">
        <v>35498</v>
      </c>
      <c r="F513" s="4">
        <f t="shared" si="21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 s="8">
        <f t="shared" si="22"/>
        <v>43671.208333333328</v>
      </c>
      <c r="M513">
        <v>1564894800</v>
      </c>
      <c r="N513" s="8">
        <f t="shared" si="23"/>
        <v>43681.208333333328</v>
      </c>
      <c r="O513" t="b">
        <v>0</v>
      </c>
      <c r="P513" t="b">
        <v>0</v>
      </c>
      <c r="Q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 s="5">
        <v>12678</v>
      </c>
      <c r="F514" s="4">
        <f t="shared" ref="F514:F577" si="24">E514/D514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 s="8">
        <f t="shared" ref="L514:L577" si="25">(((K514/60)/60)/24)+DATE(1970,1,1)</f>
        <v>41825.208333333336</v>
      </c>
      <c r="M514">
        <v>1404622800</v>
      </c>
      <c r="N514" s="8">
        <f t="shared" ref="N514:N577" si="26">(((M514/60)/60)/24)+DATE(1970,1,1)</f>
        <v>41826.208333333336</v>
      </c>
      <c r="O514" t="b">
        <v>0</v>
      </c>
      <c r="P514" t="b">
        <v>1</v>
      </c>
      <c r="Q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 s="5">
        <v>3260</v>
      </c>
      <c r="F515" s="4">
        <f t="shared" si="24"/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 s="8">
        <f t="shared" si="25"/>
        <v>40430.208333333336</v>
      </c>
      <c r="M515">
        <v>1284181200</v>
      </c>
      <c r="N515" s="8">
        <f t="shared" si="26"/>
        <v>40432.208333333336</v>
      </c>
      <c r="O515" t="b">
        <v>0</v>
      </c>
      <c r="P515" t="b">
        <v>0</v>
      </c>
      <c r="Q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 s="5">
        <v>31123</v>
      </c>
      <c r="F516" s="4">
        <f t="shared" si="24"/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 s="8">
        <f t="shared" si="25"/>
        <v>41614.25</v>
      </c>
      <c r="M516">
        <v>1386741600</v>
      </c>
      <c r="N516" s="8">
        <f t="shared" si="26"/>
        <v>41619.25</v>
      </c>
      <c r="O516" t="b">
        <v>0</v>
      </c>
      <c r="P516" t="b">
        <v>1</v>
      </c>
      <c r="Q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 s="5">
        <v>4797</v>
      </c>
      <c r="F517" s="4">
        <f t="shared" si="24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 s="8">
        <f t="shared" si="25"/>
        <v>40900.25</v>
      </c>
      <c r="M517">
        <v>1324792800</v>
      </c>
      <c r="N517" s="8">
        <f t="shared" si="26"/>
        <v>40902.25</v>
      </c>
      <c r="O517" t="b">
        <v>0</v>
      </c>
      <c r="P517" t="b">
        <v>1</v>
      </c>
      <c r="Q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 s="5">
        <v>53324</v>
      </c>
      <c r="F518" s="4">
        <f t="shared" si="24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 s="8">
        <f t="shared" si="25"/>
        <v>40396.208333333336</v>
      </c>
      <c r="M518">
        <v>1284354000</v>
      </c>
      <c r="N518" s="8">
        <f t="shared" si="26"/>
        <v>40434.208333333336</v>
      </c>
      <c r="O518" t="b">
        <v>0</v>
      </c>
      <c r="P518" t="b">
        <v>0</v>
      </c>
      <c r="Q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 s="5">
        <v>6608</v>
      </c>
      <c r="F519" s="4">
        <f t="shared" si="24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 s="8">
        <f t="shared" si="25"/>
        <v>42860.208333333328</v>
      </c>
      <c r="M519">
        <v>1494392400</v>
      </c>
      <c r="N519" s="8">
        <f t="shared" si="26"/>
        <v>42865.208333333328</v>
      </c>
      <c r="O519" t="b">
        <v>0</v>
      </c>
      <c r="P519" t="b">
        <v>0</v>
      </c>
      <c r="Q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 s="5">
        <v>622</v>
      </c>
      <c r="F520" s="4">
        <f t="shared" si="24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 s="8">
        <f t="shared" si="25"/>
        <v>43154.25</v>
      </c>
      <c r="M520">
        <v>1519538400</v>
      </c>
      <c r="N520" s="8">
        <f t="shared" si="26"/>
        <v>43156.25</v>
      </c>
      <c r="O520" t="b">
        <v>0</v>
      </c>
      <c r="P520" t="b">
        <v>1</v>
      </c>
      <c r="Q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 s="5">
        <v>180802</v>
      </c>
      <c r="F521" s="4">
        <f t="shared" si="24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 s="8">
        <f t="shared" si="25"/>
        <v>42012.25</v>
      </c>
      <c r="M521">
        <v>1421906400</v>
      </c>
      <c r="N521" s="8">
        <f t="shared" si="26"/>
        <v>42026.25</v>
      </c>
      <c r="O521" t="b">
        <v>0</v>
      </c>
      <c r="P521" t="b">
        <v>1</v>
      </c>
      <c r="Q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 s="5">
        <v>3406</v>
      </c>
      <c r="F522" s="4">
        <f t="shared" si="24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 s="8">
        <f t="shared" si="25"/>
        <v>43574.208333333328</v>
      </c>
      <c r="M522">
        <v>1555909200</v>
      </c>
      <c r="N522" s="8">
        <f t="shared" si="26"/>
        <v>43577.208333333328</v>
      </c>
      <c r="O522" t="b">
        <v>0</v>
      </c>
      <c r="P522" t="b">
        <v>0</v>
      </c>
      <c r="Q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 s="5">
        <v>11061</v>
      </c>
      <c r="F523" s="4">
        <f t="shared" si="24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 s="8">
        <f t="shared" si="25"/>
        <v>42605.208333333328</v>
      </c>
      <c r="M523">
        <v>1472446800</v>
      </c>
      <c r="N523" s="8">
        <f t="shared" si="26"/>
        <v>42611.208333333328</v>
      </c>
      <c r="O523" t="b">
        <v>0</v>
      </c>
      <c r="P523" t="b">
        <v>1</v>
      </c>
      <c r="Q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 s="5">
        <v>16389</v>
      </c>
      <c r="F524" s="4">
        <f t="shared" si="24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 s="8">
        <f t="shared" si="25"/>
        <v>41093.208333333336</v>
      </c>
      <c r="M524">
        <v>1342328400</v>
      </c>
      <c r="N524" s="8">
        <f t="shared" si="26"/>
        <v>41105.208333333336</v>
      </c>
      <c r="O524" t="b">
        <v>0</v>
      </c>
      <c r="P524" t="b">
        <v>0</v>
      </c>
      <c r="Q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 s="5">
        <v>6303</v>
      </c>
      <c r="F525" s="4">
        <f t="shared" si="24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 s="8">
        <f t="shared" si="25"/>
        <v>40241.25</v>
      </c>
      <c r="M525">
        <v>1268114400</v>
      </c>
      <c r="N525" s="8">
        <f t="shared" si="26"/>
        <v>40246.25</v>
      </c>
      <c r="O525" t="b">
        <v>0</v>
      </c>
      <c r="P525" t="b">
        <v>0</v>
      </c>
      <c r="Q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 s="5">
        <v>81136</v>
      </c>
      <c r="F526" s="4">
        <f t="shared" si="24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 s="8">
        <f t="shared" si="25"/>
        <v>40294.208333333336</v>
      </c>
      <c r="M526">
        <v>1273381200</v>
      </c>
      <c r="N526" s="8">
        <f t="shared" si="26"/>
        <v>40307.208333333336</v>
      </c>
      <c r="O526" t="b">
        <v>0</v>
      </c>
      <c r="P526" t="b">
        <v>0</v>
      </c>
      <c r="Q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 s="5">
        <v>1768</v>
      </c>
      <c r="F527" s="4">
        <f t="shared" si="24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 s="8">
        <f t="shared" si="25"/>
        <v>40505.25</v>
      </c>
      <c r="M527">
        <v>1290837600</v>
      </c>
      <c r="N527" s="8">
        <f t="shared" si="26"/>
        <v>40509.25</v>
      </c>
      <c r="O527" t="b">
        <v>0</v>
      </c>
      <c r="P527" t="b">
        <v>0</v>
      </c>
      <c r="Q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 s="5">
        <v>12944</v>
      </c>
      <c r="F528" s="4">
        <f t="shared" si="24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 s="8">
        <f t="shared" si="25"/>
        <v>42364.25</v>
      </c>
      <c r="M528">
        <v>1454306400</v>
      </c>
      <c r="N528" s="8">
        <f t="shared" si="26"/>
        <v>42401.25</v>
      </c>
      <c r="O528" t="b">
        <v>0</v>
      </c>
      <c r="P528" t="b">
        <v>1</v>
      </c>
      <c r="Q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 s="5">
        <v>188480</v>
      </c>
      <c r="F529" s="4">
        <f t="shared" si="24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 s="8">
        <f t="shared" si="25"/>
        <v>42405.25</v>
      </c>
      <c r="M529">
        <v>1457762400</v>
      </c>
      <c r="N529" s="8">
        <f t="shared" si="26"/>
        <v>42441.25</v>
      </c>
      <c r="O529" t="b">
        <v>0</v>
      </c>
      <c r="P529" t="b">
        <v>0</v>
      </c>
      <c r="Q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 s="5">
        <v>7227</v>
      </c>
      <c r="F530" s="4">
        <f t="shared" si="24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 s="8">
        <f t="shared" si="25"/>
        <v>41601.25</v>
      </c>
      <c r="M530">
        <v>1389074400</v>
      </c>
      <c r="N530" s="8">
        <f t="shared" si="26"/>
        <v>41646.25</v>
      </c>
      <c r="O530" t="b">
        <v>0</v>
      </c>
      <c r="P530" t="b">
        <v>0</v>
      </c>
      <c r="Q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 s="5">
        <v>574</v>
      </c>
      <c r="F531" s="4">
        <f t="shared" si="24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 s="8">
        <f t="shared" si="25"/>
        <v>41769.208333333336</v>
      </c>
      <c r="M531">
        <v>1402117200</v>
      </c>
      <c r="N531" s="8">
        <f t="shared" si="26"/>
        <v>41797.208333333336</v>
      </c>
      <c r="O531" t="b">
        <v>0</v>
      </c>
      <c r="P531" t="b">
        <v>0</v>
      </c>
      <c r="Q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 s="5">
        <v>96328</v>
      </c>
      <c r="F532" s="4">
        <f t="shared" si="24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 s="8">
        <f t="shared" si="25"/>
        <v>40421.208333333336</v>
      </c>
      <c r="M532">
        <v>1284440400</v>
      </c>
      <c r="N532" s="8">
        <f t="shared" si="26"/>
        <v>40435.208333333336</v>
      </c>
      <c r="O532" t="b">
        <v>0</v>
      </c>
      <c r="P532" t="b">
        <v>1</v>
      </c>
      <c r="Q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 s="5">
        <v>178338</v>
      </c>
      <c r="F533" s="4">
        <f t="shared" si="24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 s="8">
        <f t="shared" si="25"/>
        <v>41589.25</v>
      </c>
      <c r="M533">
        <v>1388988000</v>
      </c>
      <c r="N533" s="8">
        <f t="shared" si="26"/>
        <v>41645.25</v>
      </c>
      <c r="O533" t="b">
        <v>0</v>
      </c>
      <c r="P533" t="b">
        <v>0</v>
      </c>
      <c r="Q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 s="5">
        <v>8046</v>
      </c>
      <c r="F534" s="4">
        <f t="shared" si="24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 s="8">
        <f t="shared" si="25"/>
        <v>43125.25</v>
      </c>
      <c r="M534">
        <v>1516946400</v>
      </c>
      <c r="N534" s="8">
        <f t="shared" si="26"/>
        <v>43126.25</v>
      </c>
      <c r="O534" t="b">
        <v>0</v>
      </c>
      <c r="P534" t="b">
        <v>0</v>
      </c>
      <c r="Q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 s="5">
        <v>184086</v>
      </c>
      <c r="F535" s="4">
        <f t="shared" si="24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 s="8">
        <f t="shared" si="25"/>
        <v>41479.208333333336</v>
      </c>
      <c r="M535">
        <v>1377752400</v>
      </c>
      <c r="N535" s="8">
        <f t="shared" si="26"/>
        <v>41515.208333333336</v>
      </c>
      <c r="O535" t="b">
        <v>0</v>
      </c>
      <c r="P535" t="b">
        <v>0</v>
      </c>
      <c r="Q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 s="5">
        <v>13385</v>
      </c>
      <c r="F536" s="4">
        <f t="shared" si="24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 s="8">
        <f t="shared" si="25"/>
        <v>43329.208333333328</v>
      </c>
      <c r="M536">
        <v>1534568400</v>
      </c>
      <c r="N536" s="8">
        <f t="shared" si="26"/>
        <v>43330.208333333328</v>
      </c>
      <c r="O536" t="b">
        <v>0</v>
      </c>
      <c r="P536" t="b">
        <v>1</v>
      </c>
      <c r="Q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 s="5">
        <v>12533</v>
      </c>
      <c r="F537" s="4">
        <f t="shared" si="24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 s="8">
        <f t="shared" si="25"/>
        <v>43259.208333333328</v>
      </c>
      <c r="M537">
        <v>1528606800</v>
      </c>
      <c r="N537" s="8">
        <f t="shared" si="26"/>
        <v>43261.208333333328</v>
      </c>
      <c r="O537" t="b">
        <v>0</v>
      </c>
      <c r="P537" t="b">
        <v>1</v>
      </c>
      <c r="Q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 s="5">
        <v>14697</v>
      </c>
      <c r="F538" s="4">
        <f t="shared" si="24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 s="8">
        <f t="shared" si="25"/>
        <v>40414.208333333336</v>
      </c>
      <c r="M538">
        <v>1284872400</v>
      </c>
      <c r="N538" s="8">
        <f t="shared" si="26"/>
        <v>40440.208333333336</v>
      </c>
      <c r="O538" t="b">
        <v>0</v>
      </c>
      <c r="P538" t="b">
        <v>0</v>
      </c>
      <c r="Q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 s="5">
        <v>98935</v>
      </c>
      <c r="F539" s="4">
        <f t="shared" si="24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 s="8">
        <f t="shared" si="25"/>
        <v>43342.208333333328</v>
      </c>
      <c r="M539">
        <v>1537592400</v>
      </c>
      <c r="N539" s="8">
        <f t="shared" si="26"/>
        <v>43365.208333333328</v>
      </c>
      <c r="O539" t="b">
        <v>1</v>
      </c>
      <c r="P539" t="b">
        <v>1</v>
      </c>
      <c r="Q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 s="5">
        <v>57034</v>
      </c>
      <c r="F540" s="4">
        <f t="shared" si="24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 s="8">
        <f t="shared" si="25"/>
        <v>41539.208333333336</v>
      </c>
      <c r="M540">
        <v>1381208400</v>
      </c>
      <c r="N540" s="8">
        <f t="shared" si="26"/>
        <v>41555.208333333336</v>
      </c>
      <c r="O540" t="b">
        <v>0</v>
      </c>
      <c r="P540" t="b">
        <v>0</v>
      </c>
      <c r="Q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 s="5">
        <v>7120</v>
      </c>
      <c r="F541" s="4">
        <f t="shared" si="24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 s="8">
        <f t="shared" si="25"/>
        <v>43647.208333333328</v>
      </c>
      <c r="M541">
        <v>1562475600</v>
      </c>
      <c r="N541" s="8">
        <f t="shared" si="26"/>
        <v>43653.208333333328</v>
      </c>
      <c r="O541" t="b">
        <v>0</v>
      </c>
      <c r="P541" t="b">
        <v>1</v>
      </c>
      <c r="Q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 s="5">
        <v>14097</v>
      </c>
      <c r="F542" s="4">
        <f t="shared" si="24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 s="8">
        <f t="shared" si="25"/>
        <v>43225.208333333328</v>
      </c>
      <c r="M542">
        <v>1527397200</v>
      </c>
      <c r="N542" s="8">
        <f t="shared" si="26"/>
        <v>43247.208333333328</v>
      </c>
      <c r="O542" t="b">
        <v>0</v>
      </c>
      <c r="P542" t="b">
        <v>0</v>
      </c>
      <c r="Q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 s="5">
        <v>43086</v>
      </c>
      <c r="F543" s="4">
        <f t="shared" si="24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 s="8">
        <f t="shared" si="25"/>
        <v>42165.208333333328</v>
      </c>
      <c r="M543">
        <v>1436158800</v>
      </c>
      <c r="N543" s="8">
        <f t="shared" si="26"/>
        <v>42191.208333333328</v>
      </c>
      <c r="O543" t="b">
        <v>0</v>
      </c>
      <c r="P543" t="b">
        <v>0</v>
      </c>
      <c r="Q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 s="5">
        <v>1930</v>
      </c>
      <c r="F544" s="4">
        <f t="shared" si="24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 s="8">
        <f t="shared" si="25"/>
        <v>42391.25</v>
      </c>
      <c r="M544">
        <v>1456034400</v>
      </c>
      <c r="N544" s="8">
        <f t="shared" si="26"/>
        <v>42421.25</v>
      </c>
      <c r="O544" t="b">
        <v>0</v>
      </c>
      <c r="P544" t="b">
        <v>0</v>
      </c>
      <c r="Q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 s="5">
        <v>13864</v>
      </c>
      <c r="F545" s="4">
        <f t="shared" si="24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 s="8">
        <f t="shared" si="25"/>
        <v>41528.208333333336</v>
      </c>
      <c r="M545">
        <v>1380171600</v>
      </c>
      <c r="N545" s="8">
        <f t="shared" si="26"/>
        <v>41543.208333333336</v>
      </c>
      <c r="O545" t="b">
        <v>0</v>
      </c>
      <c r="P545" t="b">
        <v>0</v>
      </c>
      <c r="Q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 s="5">
        <v>7742</v>
      </c>
      <c r="F546" s="4">
        <f t="shared" si="24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 s="8">
        <f t="shared" si="25"/>
        <v>42377.25</v>
      </c>
      <c r="M546">
        <v>1453356000</v>
      </c>
      <c r="N546" s="8">
        <f t="shared" si="26"/>
        <v>42390.25</v>
      </c>
      <c r="O546" t="b">
        <v>0</v>
      </c>
      <c r="P546" t="b">
        <v>0</v>
      </c>
      <c r="Q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 s="5">
        <v>164109</v>
      </c>
      <c r="F547" s="4">
        <f t="shared" si="24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 s="8">
        <f t="shared" si="25"/>
        <v>43824.25</v>
      </c>
      <c r="M547">
        <v>1578981600</v>
      </c>
      <c r="N547" s="8">
        <f t="shared" si="26"/>
        <v>43844.25</v>
      </c>
      <c r="O547" t="b">
        <v>0</v>
      </c>
      <c r="P547" t="b">
        <v>0</v>
      </c>
      <c r="Q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 s="5">
        <v>6870</v>
      </c>
      <c r="F548" s="4">
        <f t="shared" si="24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 s="8">
        <f t="shared" si="25"/>
        <v>43360.208333333328</v>
      </c>
      <c r="M548">
        <v>1537419600</v>
      </c>
      <c r="N548" s="8">
        <f t="shared" si="26"/>
        <v>43363.208333333328</v>
      </c>
      <c r="O548" t="b">
        <v>0</v>
      </c>
      <c r="P548" t="b">
        <v>1</v>
      </c>
      <c r="Q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 s="5">
        <v>12597</v>
      </c>
      <c r="F549" s="4">
        <f t="shared" si="24"/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 s="8">
        <f t="shared" si="25"/>
        <v>42029.25</v>
      </c>
      <c r="M549">
        <v>1423202400</v>
      </c>
      <c r="N549" s="8">
        <f t="shared" si="26"/>
        <v>42041.25</v>
      </c>
      <c r="O549" t="b">
        <v>0</v>
      </c>
      <c r="P549" t="b">
        <v>0</v>
      </c>
      <c r="Q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 s="5">
        <v>179074</v>
      </c>
      <c r="F550" s="4">
        <f t="shared" si="24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 s="8">
        <f t="shared" si="25"/>
        <v>42461.208333333328</v>
      </c>
      <c r="M550">
        <v>1460610000</v>
      </c>
      <c r="N550" s="8">
        <f t="shared" si="26"/>
        <v>42474.208333333328</v>
      </c>
      <c r="O550" t="b">
        <v>0</v>
      </c>
      <c r="P550" t="b">
        <v>0</v>
      </c>
      <c r="Q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 s="5">
        <v>83843</v>
      </c>
      <c r="F551" s="4">
        <f t="shared" si="24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 s="8">
        <f t="shared" si="25"/>
        <v>41422.208333333336</v>
      </c>
      <c r="M551">
        <v>1370494800</v>
      </c>
      <c r="N551" s="8">
        <f t="shared" si="26"/>
        <v>41431.208333333336</v>
      </c>
      <c r="O551" t="b">
        <v>0</v>
      </c>
      <c r="P551" t="b">
        <v>0</v>
      </c>
      <c r="Q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 s="5">
        <v>4</v>
      </c>
      <c r="F552" s="4">
        <f t="shared" si="24"/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 s="8">
        <f t="shared" si="25"/>
        <v>40968.25</v>
      </c>
      <c r="M552">
        <v>1332306000</v>
      </c>
      <c r="N552" s="8">
        <f t="shared" si="26"/>
        <v>40989.208333333336</v>
      </c>
      <c r="O552" t="b">
        <v>0</v>
      </c>
      <c r="P552" t="b">
        <v>0</v>
      </c>
      <c r="Q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 s="5">
        <v>105598</v>
      </c>
      <c r="F553" s="4">
        <f t="shared" si="24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 s="8">
        <f t="shared" si="25"/>
        <v>41993.25</v>
      </c>
      <c r="M553">
        <v>1422511200</v>
      </c>
      <c r="N553" s="8">
        <f t="shared" si="26"/>
        <v>42033.25</v>
      </c>
      <c r="O553" t="b">
        <v>0</v>
      </c>
      <c r="P553" t="b">
        <v>1</v>
      </c>
      <c r="Q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 s="5">
        <v>8866</v>
      </c>
      <c r="F554" s="4">
        <f t="shared" si="24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 s="8">
        <f t="shared" si="25"/>
        <v>42700.25</v>
      </c>
      <c r="M554">
        <v>1480312800</v>
      </c>
      <c r="N554" s="8">
        <f t="shared" si="26"/>
        <v>42702.25</v>
      </c>
      <c r="O554" t="b">
        <v>0</v>
      </c>
      <c r="P554" t="b">
        <v>0</v>
      </c>
      <c r="Q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 s="5">
        <v>75022</v>
      </c>
      <c r="F555" s="4">
        <f t="shared" si="24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 s="8">
        <f t="shared" si="25"/>
        <v>40545.25</v>
      </c>
      <c r="M555">
        <v>1294034400</v>
      </c>
      <c r="N555" s="8">
        <f t="shared" si="26"/>
        <v>40546.25</v>
      </c>
      <c r="O555" t="b">
        <v>0</v>
      </c>
      <c r="P555" t="b">
        <v>0</v>
      </c>
      <c r="Q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 s="5">
        <v>14408</v>
      </c>
      <c r="F556" s="4">
        <f t="shared" si="24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 s="8">
        <f t="shared" si="25"/>
        <v>42723.25</v>
      </c>
      <c r="M556">
        <v>1482645600</v>
      </c>
      <c r="N556" s="8">
        <f t="shared" si="26"/>
        <v>42729.25</v>
      </c>
      <c r="O556" t="b">
        <v>0</v>
      </c>
      <c r="P556" t="b">
        <v>0</v>
      </c>
      <c r="Q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 s="5">
        <v>14089</v>
      </c>
      <c r="F557" s="4">
        <f t="shared" si="24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 s="8">
        <f t="shared" si="25"/>
        <v>41731.208333333336</v>
      </c>
      <c r="M557">
        <v>1399093200</v>
      </c>
      <c r="N557" s="8">
        <f t="shared" si="26"/>
        <v>41762.208333333336</v>
      </c>
      <c r="O557" t="b">
        <v>0</v>
      </c>
      <c r="P557" t="b">
        <v>0</v>
      </c>
      <c r="Q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 s="5">
        <v>12467</v>
      </c>
      <c r="F558" s="4">
        <f t="shared" si="24"/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 s="8">
        <f t="shared" si="25"/>
        <v>40792.208333333336</v>
      </c>
      <c r="M558">
        <v>1315890000</v>
      </c>
      <c r="N558" s="8">
        <f t="shared" si="26"/>
        <v>40799.208333333336</v>
      </c>
      <c r="O558" t="b">
        <v>0</v>
      </c>
      <c r="P558" t="b">
        <v>1</v>
      </c>
      <c r="Q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 s="5">
        <v>11960</v>
      </c>
      <c r="F559" s="4">
        <f t="shared" si="24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 s="8">
        <f t="shared" si="25"/>
        <v>42279.208333333328</v>
      </c>
      <c r="M559">
        <v>1444021200</v>
      </c>
      <c r="N559" s="8">
        <f t="shared" si="26"/>
        <v>42282.208333333328</v>
      </c>
      <c r="O559" t="b">
        <v>0</v>
      </c>
      <c r="P559" t="b">
        <v>1</v>
      </c>
      <c r="Q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 s="5">
        <v>7966</v>
      </c>
      <c r="F560" s="4">
        <f t="shared" si="24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 s="8">
        <f t="shared" si="25"/>
        <v>42424.25</v>
      </c>
      <c r="M560">
        <v>1460005200</v>
      </c>
      <c r="N560" s="8">
        <f t="shared" si="26"/>
        <v>42467.208333333328</v>
      </c>
      <c r="O560" t="b">
        <v>0</v>
      </c>
      <c r="P560" t="b">
        <v>0</v>
      </c>
      <c r="Q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 s="5">
        <v>106321</v>
      </c>
      <c r="F561" s="4">
        <f t="shared" si="24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 s="8">
        <f t="shared" si="25"/>
        <v>42584.208333333328</v>
      </c>
      <c r="M561">
        <v>1470718800</v>
      </c>
      <c r="N561" s="8">
        <f t="shared" si="26"/>
        <v>42591.208333333328</v>
      </c>
      <c r="O561" t="b">
        <v>0</v>
      </c>
      <c r="P561" t="b">
        <v>0</v>
      </c>
      <c r="Q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 s="5">
        <v>158832</v>
      </c>
      <c r="F562" s="4">
        <f t="shared" si="24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 s="8">
        <f t="shared" si="25"/>
        <v>40865.25</v>
      </c>
      <c r="M562">
        <v>1325052000</v>
      </c>
      <c r="N562" s="8">
        <f t="shared" si="26"/>
        <v>40905.25</v>
      </c>
      <c r="O562" t="b">
        <v>0</v>
      </c>
      <c r="P562" t="b">
        <v>0</v>
      </c>
      <c r="Q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 s="5">
        <v>11091</v>
      </c>
      <c r="F563" s="4">
        <f t="shared" si="24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 s="8">
        <f t="shared" si="25"/>
        <v>40833.208333333336</v>
      </c>
      <c r="M563">
        <v>1319000400</v>
      </c>
      <c r="N563" s="8">
        <f t="shared" si="26"/>
        <v>40835.208333333336</v>
      </c>
      <c r="O563" t="b">
        <v>0</v>
      </c>
      <c r="P563" t="b">
        <v>0</v>
      </c>
      <c r="Q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 s="5">
        <v>1269</v>
      </c>
      <c r="F564" s="4">
        <f t="shared" si="24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 s="8">
        <f t="shared" si="25"/>
        <v>43536.208333333328</v>
      </c>
      <c r="M564">
        <v>1552539600</v>
      </c>
      <c r="N564" s="8">
        <f t="shared" si="26"/>
        <v>43538.208333333328</v>
      </c>
      <c r="O564" t="b">
        <v>0</v>
      </c>
      <c r="P564" t="b">
        <v>0</v>
      </c>
      <c r="Q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 s="5">
        <v>5107</v>
      </c>
      <c r="F565" s="4">
        <f t="shared" si="24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 s="8">
        <f t="shared" si="25"/>
        <v>43417.25</v>
      </c>
      <c r="M565">
        <v>1543816800</v>
      </c>
      <c r="N565" s="8">
        <f t="shared" si="26"/>
        <v>43437.25</v>
      </c>
      <c r="O565" t="b">
        <v>0</v>
      </c>
      <c r="P565" t="b">
        <v>0</v>
      </c>
      <c r="Q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 s="5">
        <v>141393</v>
      </c>
      <c r="F566" s="4">
        <f t="shared" si="24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 s="8">
        <f t="shared" si="25"/>
        <v>42078.208333333328</v>
      </c>
      <c r="M566">
        <v>1427086800</v>
      </c>
      <c r="N566" s="8">
        <f t="shared" si="26"/>
        <v>42086.208333333328</v>
      </c>
      <c r="O566" t="b">
        <v>0</v>
      </c>
      <c r="P566" t="b">
        <v>0</v>
      </c>
      <c r="Q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 s="5">
        <v>194166</v>
      </c>
      <c r="F567" s="4">
        <f t="shared" si="24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 s="8">
        <f t="shared" si="25"/>
        <v>40862.25</v>
      </c>
      <c r="M567">
        <v>1323064800</v>
      </c>
      <c r="N567" s="8">
        <f t="shared" si="26"/>
        <v>40882.25</v>
      </c>
      <c r="O567" t="b">
        <v>0</v>
      </c>
      <c r="P567" t="b">
        <v>0</v>
      </c>
      <c r="Q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 s="5">
        <v>4124</v>
      </c>
      <c r="F568" s="4">
        <f t="shared" si="24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 s="8">
        <f t="shared" si="25"/>
        <v>42424.25</v>
      </c>
      <c r="M568">
        <v>1458277200</v>
      </c>
      <c r="N568" s="8">
        <f t="shared" si="26"/>
        <v>42447.208333333328</v>
      </c>
      <c r="O568" t="b">
        <v>0</v>
      </c>
      <c r="P568" t="b">
        <v>1</v>
      </c>
      <c r="Q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 s="5">
        <v>14865</v>
      </c>
      <c r="F569" s="4">
        <f t="shared" si="24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 s="8">
        <f t="shared" si="25"/>
        <v>41830.208333333336</v>
      </c>
      <c r="M569">
        <v>1405141200</v>
      </c>
      <c r="N569" s="8">
        <f t="shared" si="26"/>
        <v>41832.208333333336</v>
      </c>
      <c r="O569" t="b">
        <v>0</v>
      </c>
      <c r="P569" t="b">
        <v>0</v>
      </c>
      <c r="Q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 s="5">
        <v>134688</v>
      </c>
      <c r="F570" s="4">
        <f t="shared" si="24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 s="8">
        <f t="shared" si="25"/>
        <v>40374.208333333336</v>
      </c>
      <c r="M570">
        <v>1283058000</v>
      </c>
      <c r="N570" s="8">
        <f t="shared" si="26"/>
        <v>40419.208333333336</v>
      </c>
      <c r="O570" t="b">
        <v>0</v>
      </c>
      <c r="P570" t="b">
        <v>0</v>
      </c>
      <c r="Q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 s="5">
        <v>47705</v>
      </c>
      <c r="F571" s="4">
        <f t="shared" si="24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 s="8">
        <f t="shared" si="25"/>
        <v>40554.25</v>
      </c>
      <c r="M571">
        <v>1295762400</v>
      </c>
      <c r="N571" s="8">
        <f t="shared" si="26"/>
        <v>40566.25</v>
      </c>
      <c r="O571" t="b">
        <v>0</v>
      </c>
      <c r="P571" t="b">
        <v>0</v>
      </c>
      <c r="Q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 s="5">
        <v>95364</v>
      </c>
      <c r="F572" s="4">
        <f t="shared" si="24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 s="8">
        <f t="shared" si="25"/>
        <v>41993.25</v>
      </c>
      <c r="M572">
        <v>1419573600</v>
      </c>
      <c r="N572" s="8">
        <f t="shared" si="26"/>
        <v>41999.25</v>
      </c>
      <c r="O572" t="b">
        <v>0</v>
      </c>
      <c r="P572" t="b">
        <v>1</v>
      </c>
      <c r="Q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 s="5">
        <v>3295</v>
      </c>
      <c r="F573" s="4">
        <f t="shared" si="24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 s="8">
        <f t="shared" si="25"/>
        <v>42174.208333333328</v>
      </c>
      <c r="M573">
        <v>1438750800</v>
      </c>
      <c r="N573" s="8">
        <f t="shared" si="26"/>
        <v>42221.208333333328</v>
      </c>
      <c r="O573" t="b">
        <v>0</v>
      </c>
      <c r="P573" t="b">
        <v>0</v>
      </c>
      <c r="Q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 s="5">
        <v>4896</v>
      </c>
      <c r="F574" s="4">
        <f t="shared" si="24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 s="8">
        <f t="shared" si="25"/>
        <v>42275.208333333328</v>
      </c>
      <c r="M574">
        <v>1444798800</v>
      </c>
      <c r="N574" s="8">
        <f t="shared" si="26"/>
        <v>42291.208333333328</v>
      </c>
      <c r="O574" t="b">
        <v>0</v>
      </c>
      <c r="P574" t="b">
        <v>1</v>
      </c>
      <c r="Q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 s="5">
        <v>7496</v>
      </c>
      <c r="F575" s="4">
        <f t="shared" si="24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 s="8">
        <f t="shared" si="25"/>
        <v>41761.208333333336</v>
      </c>
      <c r="M575">
        <v>1399179600</v>
      </c>
      <c r="N575" s="8">
        <f t="shared" si="26"/>
        <v>41763.208333333336</v>
      </c>
      <c r="O575" t="b">
        <v>0</v>
      </c>
      <c r="P575" t="b">
        <v>0</v>
      </c>
      <c r="Q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 s="5">
        <v>9967</v>
      </c>
      <c r="F576" s="4">
        <f t="shared" si="24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 s="8">
        <f t="shared" si="25"/>
        <v>43806.25</v>
      </c>
      <c r="M576">
        <v>1576562400</v>
      </c>
      <c r="N576" s="8">
        <f t="shared" si="26"/>
        <v>43816.25</v>
      </c>
      <c r="O576" t="b">
        <v>0</v>
      </c>
      <c r="P576" t="b">
        <v>1</v>
      </c>
      <c r="Q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 s="5">
        <v>52421</v>
      </c>
      <c r="F577" s="4">
        <f t="shared" si="24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 s="8">
        <f t="shared" si="25"/>
        <v>41779.208333333336</v>
      </c>
      <c r="M577">
        <v>1400821200</v>
      </c>
      <c r="N577" s="8">
        <f t="shared" si="26"/>
        <v>41782.208333333336</v>
      </c>
      <c r="O577" t="b">
        <v>0</v>
      </c>
      <c r="P577" t="b">
        <v>1</v>
      </c>
      <c r="Q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 s="5">
        <v>6298</v>
      </c>
      <c r="F578" s="4">
        <f t="shared" ref="F578:F641" si="27">E578/D578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 s="8">
        <f t="shared" ref="L578:L641" si="28">(((K578/60)/60)/24)+DATE(1970,1,1)</f>
        <v>43040.208333333328</v>
      </c>
      <c r="M578">
        <v>1510984800</v>
      </c>
      <c r="N578" s="8">
        <f t="shared" ref="N578:N641" si="29">(((M578/60)/60)/24)+DATE(1970,1,1)</f>
        <v>43057.25</v>
      </c>
      <c r="O578" t="b">
        <v>0</v>
      </c>
      <c r="P578" t="b">
        <v>0</v>
      </c>
      <c r="Q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 s="5">
        <v>1546</v>
      </c>
      <c r="F579" s="4">
        <f t="shared" si="27"/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 s="8">
        <f t="shared" si="28"/>
        <v>40613.25</v>
      </c>
      <c r="M579">
        <v>1302066000</v>
      </c>
      <c r="N579" s="8">
        <f t="shared" si="29"/>
        <v>40639.208333333336</v>
      </c>
      <c r="O579" t="b">
        <v>0</v>
      </c>
      <c r="P579" t="b">
        <v>0</v>
      </c>
      <c r="Q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 s="5">
        <v>16168</v>
      </c>
      <c r="F580" s="4">
        <f t="shared" si="27"/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 s="8">
        <f t="shared" si="28"/>
        <v>40878.25</v>
      </c>
      <c r="M580">
        <v>1322978400</v>
      </c>
      <c r="N580" s="8">
        <f t="shared" si="29"/>
        <v>40881.25</v>
      </c>
      <c r="O580" t="b">
        <v>0</v>
      </c>
      <c r="P580" t="b">
        <v>0</v>
      </c>
      <c r="Q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 s="5">
        <v>6269</v>
      </c>
      <c r="F581" s="4">
        <f t="shared" si="27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 s="8">
        <f t="shared" si="28"/>
        <v>40762.208333333336</v>
      </c>
      <c r="M581">
        <v>1313730000</v>
      </c>
      <c r="N581" s="8">
        <f t="shared" si="29"/>
        <v>40774.208333333336</v>
      </c>
      <c r="O581" t="b">
        <v>0</v>
      </c>
      <c r="P581" t="b">
        <v>0</v>
      </c>
      <c r="Q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 s="5">
        <v>149578</v>
      </c>
      <c r="F582" s="4">
        <f t="shared" si="27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 s="8">
        <f t="shared" si="28"/>
        <v>41696.25</v>
      </c>
      <c r="M582">
        <v>1394085600</v>
      </c>
      <c r="N582" s="8">
        <f t="shared" si="29"/>
        <v>41704.25</v>
      </c>
      <c r="O582" t="b">
        <v>0</v>
      </c>
      <c r="P582" t="b">
        <v>0</v>
      </c>
      <c r="Q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 s="5">
        <v>3841</v>
      </c>
      <c r="F583" s="4">
        <f t="shared" si="27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 s="8">
        <f t="shared" si="28"/>
        <v>40662.208333333336</v>
      </c>
      <c r="M583">
        <v>1305349200</v>
      </c>
      <c r="N583" s="8">
        <f t="shared" si="29"/>
        <v>40677.208333333336</v>
      </c>
      <c r="O583" t="b">
        <v>0</v>
      </c>
      <c r="P583" t="b">
        <v>0</v>
      </c>
      <c r="Q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 s="5">
        <v>4531</v>
      </c>
      <c r="F584" s="4">
        <f t="shared" si="27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 s="8">
        <f t="shared" si="28"/>
        <v>42165.208333333328</v>
      </c>
      <c r="M584">
        <v>1434344400</v>
      </c>
      <c r="N584" s="8">
        <f t="shared" si="29"/>
        <v>42170.208333333328</v>
      </c>
      <c r="O584" t="b">
        <v>0</v>
      </c>
      <c r="P584" t="b">
        <v>1</v>
      </c>
      <c r="Q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 s="5">
        <v>60934</v>
      </c>
      <c r="F585" s="4">
        <f t="shared" si="27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 s="8">
        <f t="shared" si="28"/>
        <v>40959.25</v>
      </c>
      <c r="M585">
        <v>1331186400</v>
      </c>
      <c r="N585" s="8">
        <f t="shared" si="29"/>
        <v>40976.25</v>
      </c>
      <c r="O585" t="b">
        <v>0</v>
      </c>
      <c r="P585" t="b">
        <v>0</v>
      </c>
      <c r="Q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 s="5">
        <v>103255</v>
      </c>
      <c r="F586" s="4">
        <f t="shared" si="27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 s="8">
        <f t="shared" si="28"/>
        <v>41024.208333333336</v>
      </c>
      <c r="M586">
        <v>1336539600</v>
      </c>
      <c r="N586" s="8">
        <f t="shared" si="29"/>
        <v>41038.208333333336</v>
      </c>
      <c r="O586" t="b">
        <v>0</v>
      </c>
      <c r="P586" t="b">
        <v>0</v>
      </c>
      <c r="Q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 s="5">
        <v>13065</v>
      </c>
      <c r="F587" s="4">
        <f t="shared" si="27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 s="8">
        <f t="shared" si="28"/>
        <v>40255.208333333336</v>
      </c>
      <c r="M587">
        <v>1269752400</v>
      </c>
      <c r="N587" s="8">
        <f t="shared" si="29"/>
        <v>40265.208333333336</v>
      </c>
      <c r="O587" t="b">
        <v>0</v>
      </c>
      <c r="P587" t="b">
        <v>0</v>
      </c>
      <c r="Q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 s="5">
        <v>6654</v>
      </c>
      <c r="F588" s="4">
        <f t="shared" si="27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 s="8">
        <f t="shared" si="28"/>
        <v>40499.25</v>
      </c>
      <c r="M588">
        <v>1291615200</v>
      </c>
      <c r="N588" s="8">
        <f t="shared" si="29"/>
        <v>40518.25</v>
      </c>
      <c r="O588" t="b">
        <v>0</v>
      </c>
      <c r="P588" t="b">
        <v>0</v>
      </c>
      <c r="Q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 s="5">
        <v>6852</v>
      </c>
      <c r="F589" s="4">
        <f t="shared" si="27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 s="8">
        <f t="shared" si="28"/>
        <v>43484.25</v>
      </c>
      <c r="M589">
        <v>1552366800</v>
      </c>
      <c r="N589" s="8">
        <f t="shared" si="29"/>
        <v>43536.208333333328</v>
      </c>
      <c r="O589" t="b">
        <v>0</v>
      </c>
      <c r="P589" t="b">
        <v>1</v>
      </c>
      <c r="Q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 s="5">
        <v>124517</v>
      </c>
      <c r="F590" s="4">
        <f t="shared" si="27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 s="8">
        <f t="shared" si="28"/>
        <v>40262.208333333336</v>
      </c>
      <c r="M590">
        <v>1272171600</v>
      </c>
      <c r="N590" s="8">
        <f t="shared" si="29"/>
        <v>40293.208333333336</v>
      </c>
      <c r="O590" t="b">
        <v>0</v>
      </c>
      <c r="P590" t="b">
        <v>0</v>
      </c>
      <c r="Q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 s="5">
        <v>5113</v>
      </c>
      <c r="F591" s="4">
        <f t="shared" si="27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 s="8">
        <f t="shared" si="28"/>
        <v>42190.208333333328</v>
      </c>
      <c r="M591">
        <v>1436677200</v>
      </c>
      <c r="N591" s="8">
        <f t="shared" si="29"/>
        <v>42197.208333333328</v>
      </c>
      <c r="O591" t="b">
        <v>0</v>
      </c>
      <c r="P591" t="b">
        <v>0</v>
      </c>
      <c r="Q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 s="5">
        <v>5824</v>
      </c>
      <c r="F592" s="4">
        <f t="shared" si="27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 s="8">
        <f t="shared" si="28"/>
        <v>41994.25</v>
      </c>
      <c r="M592">
        <v>1420092000</v>
      </c>
      <c r="N592" s="8">
        <f t="shared" si="29"/>
        <v>42005.25</v>
      </c>
      <c r="O592" t="b">
        <v>0</v>
      </c>
      <c r="P592" t="b">
        <v>0</v>
      </c>
      <c r="Q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 s="5">
        <v>6226</v>
      </c>
      <c r="F593" s="4">
        <f t="shared" si="27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 s="8">
        <f t="shared" si="28"/>
        <v>40373.208333333336</v>
      </c>
      <c r="M593">
        <v>1279947600</v>
      </c>
      <c r="N593" s="8">
        <f t="shared" si="29"/>
        <v>40383.208333333336</v>
      </c>
      <c r="O593" t="b">
        <v>0</v>
      </c>
      <c r="P593" t="b">
        <v>0</v>
      </c>
      <c r="Q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 s="5">
        <v>20243</v>
      </c>
      <c r="F594" s="4">
        <f t="shared" si="27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 s="8">
        <f t="shared" si="28"/>
        <v>41789.208333333336</v>
      </c>
      <c r="M594">
        <v>1402203600</v>
      </c>
      <c r="N594" s="8">
        <f t="shared" si="29"/>
        <v>41798.208333333336</v>
      </c>
      <c r="O594" t="b">
        <v>0</v>
      </c>
      <c r="P594" t="b">
        <v>0</v>
      </c>
      <c r="Q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 s="5">
        <v>188288</v>
      </c>
      <c r="F595" s="4">
        <f t="shared" si="27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 s="8">
        <f t="shared" si="28"/>
        <v>41724.208333333336</v>
      </c>
      <c r="M595">
        <v>1396933200</v>
      </c>
      <c r="N595" s="8">
        <f t="shared" si="29"/>
        <v>41737.208333333336</v>
      </c>
      <c r="O595" t="b">
        <v>0</v>
      </c>
      <c r="P595" t="b">
        <v>0</v>
      </c>
      <c r="Q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 s="5">
        <v>11167</v>
      </c>
      <c r="F596" s="4">
        <f t="shared" si="27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 s="8">
        <f t="shared" si="28"/>
        <v>42548.208333333328</v>
      </c>
      <c r="M596">
        <v>1467262800</v>
      </c>
      <c r="N596" s="8">
        <f t="shared" si="29"/>
        <v>42551.208333333328</v>
      </c>
      <c r="O596" t="b">
        <v>0</v>
      </c>
      <c r="P596" t="b">
        <v>1</v>
      </c>
      <c r="Q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 s="5">
        <v>146595</v>
      </c>
      <c r="F597" s="4">
        <f t="shared" si="27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 s="8">
        <f t="shared" si="28"/>
        <v>40253.208333333336</v>
      </c>
      <c r="M597">
        <v>1270530000</v>
      </c>
      <c r="N597" s="8">
        <f t="shared" si="29"/>
        <v>40274.208333333336</v>
      </c>
      <c r="O597" t="b">
        <v>0</v>
      </c>
      <c r="P597" t="b">
        <v>1</v>
      </c>
      <c r="Q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 s="5">
        <v>7875</v>
      </c>
      <c r="F598" s="4">
        <f t="shared" si="27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 s="8">
        <f t="shared" si="28"/>
        <v>42434.25</v>
      </c>
      <c r="M598">
        <v>1457762400</v>
      </c>
      <c r="N598" s="8">
        <f t="shared" si="29"/>
        <v>42441.25</v>
      </c>
      <c r="O598" t="b">
        <v>0</v>
      </c>
      <c r="P598" t="b">
        <v>1</v>
      </c>
      <c r="Q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 s="5">
        <v>148779</v>
      </c>
      <c r="F599" s="4">
        <f t="shared" si="27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 s="8">
        <f t="shared" si="28"/>
        <v>43786.25</v>
      </c>
      <c r="M599">
        <v>1575525600</v>
      </c>
      <c r="N599" s="8">
        <f t="shared" si="29"/>
        <v>43804.25</v>
      </c>
      <c r="O599" t="b">
        <v>0</v>
      </c>
      <c r="P599" t="b">
        <v>0</v>
      </c>
      <c r="Q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 s="5">
        <v>175868</v>
      </c>
      <c r="F600" s="4">
        <f t="shared" si="27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 s="8">
        <f t="shared" si="28"/>
        <v>40344.208333333336</v>
      </c>
      <c r="M600">
        <v>1279083600</v>
      </c>
      <c r="N600" s="8">
        <f t="shared" si="29"/>
        <v>40373.208333333336</v>
      </c>
      <c r="O600" t="b">
        <v>0</v>
      </c>
      <c r="P600" t="b">
        <v>0</v>
      </c>
      <c r="Q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 s="5">
        <v>5112</v>
      </c>
      <c r="F601" s="4">
        <f t="shared" si="27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 s="8">
        <f t="shared" si="28"/>
        <v>42047.25</v>
      </c>
      <c r="M601">
        <v>1424412000</v>
      </c>
      <c r="N601" s="8">
        <f t="shared" si="29"/>
        <v>42055.25</v>
      </c>
      <c r="O601" t="b">
        <v>0</v>
      </c>
      <c r="P601" t="b">
        <v>0</v>
      </c>
      <c r="Q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 s="5">
        <v>5</v>
      </c>
      <c r="F602" s="4">
        <f t="shared" si="27"/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 s="8">
        <f t="shared" si="28"/>
        <v>41485.208333333336</v>
      </c>
      <c r="M602">
        <v>1376197200</v>
      </c>
      <c r="N602" s="8">
        <f t="shared" si="29"/>
        <v>41497.208333333336</v>
      </c>
      <c r="O602" t="b">
        <v>0</v>
      </c>
      <c r="P602" t="b">
        <v>0</v>
      </c>
      <c r="Q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 s="5">
        <v>13018</v>
      </c>
      <c r="F603" s="4">
        <f t="shared" si="27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 s="8">
        <f t="shared" si="28"/>
        <v>41789.208333333336</v>
      </c>
      <c r="M603">
        <v>1402894800</v>
      </c>
      <c r="N603" s="8">
        <f t="shared" si="29"/>
        <v>41806.208333333336</v>
      </c>
      <c r="O603" t="b">
        <v>1</v>
      </c>
      <c r="P603" t="b">
        <v>0</v>
      </c>
      <c r="Q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 s="5">
        <v>91176</v>
      </c>
      <c r="F604" s="4">
        <f t="shared" si="27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 s="8">
        <f t="shared" si="28"/>
        <v>42160.208333333328</v>
      </c>
      <c r="M604">
        <v>1434430800</v>
      </c>
      <c r="N604" s="8">
        <f t="shared" si="29"/>
        <v>42171.208333333328</v>
      </c>
      <c r="O604" t="b">
        <v>0</v>
      </c>
      <c r="P604" t="b">
        <v>0</v>
      </c>
      <c r="Q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 s="5">
        <v>6342</v>
      </c>
      <c r="F605" s="4">
        <f t="shared" si="27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 s="8">
        <f t="shared" si="28"/>
        <v>43573.208333333328</v>
      </c>
      <c r="M605">
        <v>1557896400</v>
      </c>
      <c r="N605" s="8">
        <f t="shared" si="29"/>
        <v>43600.208333333328</v>
      </c>
      <c r="O605" t="b">
        <v>0</v>
      </c>
      <c r="P605" t="b">
        <v>0</v>
      </c>
      <c r="Q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 s="5">
        <v>151438</v>
      </c>
      <c r="F606" s="4">
        <f t="shared" si="27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 s="8">
        <f t="shared" si="28"/>
        <v>40565.25</v>
      </c>
      <c r="M606">
        <v>1297490400</v>
      </c>
      <c r="N606" s="8">
        <f t="shared" si="29"/>
        <v>40586.25</v>
      </c>
      <c r="O606" t="b">
        <v>0</v>
      </c>
      <c r="P606" t="b">
        <v>0</v>
      </c>
      <c r="Q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 s="5">
        <v>6178</v>
      </c>
      <c r="F607" s="4">
        <f t="shared" si="27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 s="8">
        <f t="shared" si="28"/>
        <v>42280.208333333328</v>
      </c>
      <c r="M607">
        <v>1447394400</v>
      </c>
      <c r="N607" s="8">
        <f t="shared" si="29"/>
        <v>42321.25</v>
      </c>
      <c r="O607" t="b">
        <v>0</v>
      </c>
      <c r="P607" t="b">
        <v>0</v>
      </c>
      <c r="Q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 s="5">
        <v>6405</v>
      </c>
      <c r="F608" s="4">
        <f t="shared" si="27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 s="8">
        <f t="shared" si="28"/>
        <v>42436.25</v>
      </c>
      <c r="M608">
        <v>1458277200</v>
      </c>
      <c r="N608" s="8">
        <f t="shared" si="29"/>
        <v>42447.208333333328</v>
      </c>
      <c r="O608" t="b">
        <v>0</v>
      </c>
      <c r="P608" t="b">
        <v>0</v>
      </c>
      <c r="Q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 s="5">
        <v>180667</v>
      </c>
      <c r="F609" s="4">
        <f t="shared" si="27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 s="8">
        <f t="shared" si="28"/>
        <v>41721.208333333336</v>
      </c>
      <c r="M609">
        <v>1395723600</v>
      </c>
      <c r="N609" s="8">
        <f t="shared" si="29"/>
        <v>41723.208333333336</v>
      </c>
      <c r="O609" t="b">
        <v>0</v>
      </c>
      <c r="P609" t="b">
        <v>0</v>
      </c>
      <c r="Q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 s="5">
        <v>11075</v>
      </c>
      <c r="F610" s="4">
        <f t="shared" si="27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 s="8">
        <f t="shared" si="28"/>
        <v>43530.25</v>
      </c>
      <c r="M610">
        <v>1552197600</v>
      </c>
      <c r="N610" s="8">
        <f t="shared" si="29"/>
        <v>43534.25</v>
      </c>
      <c r="O610" t="b">
        <v>0</v>
      </c>
      <c r="P610" t="b">
        <v>1</v>
      </c>
      <c r="Q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 s="5">
        <v>12042</v>
      </c>
      <c r="F611" s="4">
        <f t="shared" si="27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 s="8">
        <f t="shared" si="28"/>
        <v>43481.25</v>
      </c>
      <c r="M611">
        <v>1549087200</v>
      </c>
      <c r="N611" s="8">
        <f t="shared" si="29"/>
        <v>43498.25</v>
      </c>
      <c r="O611" t="b">
        <v>0</v>
      </c>
      <c r="P611" t="b">
        <v>0</v>
      </c>
      <c r="Q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 s="5">
        <v>179356</v>
      </c>
      <c r="F612" s="4">
        <f t="shared" si="27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 s="8">
        <f t="shared" si="28"/>
        <v>41259.25</v>
      </c>
      <c r="M612">
        <v>1356847200</v>
      </c>
      <c r="N612" s="8">
        <f t="shared" si="29"/>
        <v>41273.25</v>
      </c>
      <c r="O612" t="b">
        <v>0</v>
      </c>
      <c r="P612" t="b">
        <v>0</v>
      </c>
      <c r="Q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 s="5">
        <v>1136</v>
      </c>
      <c r="F613" s="4">
        <f t="shared" si="27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 s="8">
        <f t="shared" si="28"/>
        <v>41480.208333333336</v>
      </c>
      <c r="M613">
        <v>1375765200</v>
      </c>
      <c r="N613" s="8">
        <f t="shared" si="29"/>
        <v>41492.208333333336</v>
      </c>
      <c r="O613" t="b">
        <v>0</v>
      </c>
      <c r="P613" t="b">
        <v>0</v>
      </c>
      <c r="Q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 s="5">
        <v>8645</v>
      </c>
      <c r="F614" s="4">
        <f t="shared" si="27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 s="8">
        <f t="shared" si="28"/>
        <v>40474.208333333336</v>
      </c>
      <c r="M614">
        <v>1289800800</v>
      </c>
      <c r="N614" s="8">
        <f t="shared" si="29"/>
        <v>40497.25</v>
      </c>
      <c r="O614" t="b">
        <v>0</v>
      </c>
      <c r="P614" t="b">
        <v>0</v>
      </c>
      <c r="Q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 s="5">
        <v>1914</v>
      </c>
      <c r="F615" s="4">
        <f t="shared" si="27"/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 s="8">
        <f t="shared" si="28"/>
        <v>42973.208333333328</v>
      </c>
      <c r="M615">
        <v>1504501200</v>
      </c>
      <c r="N615" s="8">
        <f t="shared" si="29"/>
        <v>42982.208333333328</v>
      </c>
      <c r="O615" t="b">
        <v>0</v>
      </c>
      <c r="P615" t="b">
        <v>0</v>
      </c>
      <c r="Q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 s="5">
        <v>41205</v>
      </c>
      <c r="F616" s="4">
        <f t="shared" si="27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 s="8">
        <f t="shared" si="28"/>
        <v>42746.25</v>
      </c>
      <c r="M616">
        <v>1485669600</v>
      </c>
      <c r="N616" s="8">
        <f t="shared" si="29"/>
        <v>42764.25</v>
      </c>
      <c r="O616" t="b">
        <v>0</v>
      </c>
      <c r="P616" t="b">
        <v>0</v>
      </c>
      <c r="Q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 s="5">
        <v>14488</v>
      </c>
      <c r="F617" s="4">
        <f t="shared" si="27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 s="8">
        <f t="shared" si="28"/>
        <v>42489.208333333328</v>
      </c>
      <c r="M617">
        <v>1462770000</v>
      </c>
      <c r="N617" s="8">
        <f t="shared" si="29"/>
        <v>42499.208333333328</v>
      </c>
      <c r="O617" t="b">
        <v>0</v>
      </c>
      <c r="P617" t="b">
        <v>0</v>
      </c>
      <c r="Q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 s="5">
        <v>12129</v>
      </c>
      <c r="F618" s="4">
        <f t="shared" si="27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 s="8">
        <f t="shared" si="28"/>
        <v>41537.208333333336</v>
      </c>
      <c r="M618">
        <v>1379739600</v>
      </c>
      <c r="N618" s="8">
        <f t="shared" si="29"/>
        <v>41538.208333333336</v>
      </c>
      <c r="O618" t="b">
        <v>0</v>
      </c>
      <c r="P618" t="b">
        <v>1</v>
      </c>
      <c r="Q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 s="5">
        <v>3496</v>
      </c>
      <c r="F619" s="4">
        <f t="shared" si="27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 s="8">
        <f t="shared" si="28"/>
        <v>41794.208333333336</v>
      </c>
      <c r="M619">
        <v>1402722000</v>
      </c>
      <c r="N619" s="8">
        <f t="shared" si="29"/>
        <v>41804.208333333336</v>
      </c>
      <c r="O619" t="b">
        <v>0</v>
      </c>
      <c r="P619" t="b">
        <v>0</v>
      </c>
      <c r="Q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 s="5">
        <v>97037</v>
      </c>
      <c r="F620" s="4">
        <f t="shared" si="27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 s="8">
        <f t="shared" si="28"/>
        <v>41396.208333333336</v>
      </c>
      <c r="M620">
        <v>1369285200</v>
      </c>
      <c r="N620" s="8">
        <f t="shared" si="29"/>
        <v>41417.208333333336</v>
      </c>
      <c r="O620" t="b">
        <v>0</v>
      </c>
      <c r="P620" t="b">
        <v>0</v>
      </c>
      <c r="Q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 s="5">
        <v>55757</v>
      </c>
      <c r="F621" s="4">
        <f t="shared" si="27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 s="8">
        <f t="shared" si="28"/>
        <v>40669.208333333336</v>
      </c>
      <c r="M621">
        <v>1304744400</v>
      </c>
      <c r="N621" s="8">
        <f t="shared" si="29"/>
        <v>40670.208333333336</v>
      </c>
      <c r="O621" t="b">
        <v>1</v>
      </c>
      <c r="P621" t="b">
        <v>1</v>
      </c>
      <c r="Q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 s="5">
        <v>11525</v>
      </c>
      <c r="F622" s="4">
        <f t="shared" si="27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 s="8">
        <f t="shared" si="28"/>
        <v>42559.208333333328</v>
      </c>
      <c r="M622">
        <v>1468299600</v>
      </c>
      <c r="N622" s="8">
        <f t="shared" si="29"/>
        <v>42563.208333333328</v>
      </c>
      <c r="O622" t="b">
        <v>0</v>
      </c>
      <c r="P622" t="b">
        <v>0</v>
      </c>
      <c r="Q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 s="5">
        <v>158669</v>
      </c>
      <c r="F623" s="4">
        <f t="shared" si="27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 s="8">
        <f t="shared" si="28"/>
        <v>42626.208333333328</v>
      </c>
      <c r="M623">
        <v>1474174800</v>
      </c>
      <c r="N623" s="8">
        <f t="shared" si="29"/>
        <v>42631.208333333328</v>
      </c>
      <c r="O623" t="b">
        <v>0</v>
      </c>
      <c r="P623" t="b">
        <v>0</v>
      </c>
      <c r="Q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 s="5">
        <v>5916</v>
      </c>
      <c r="F624" s="4">
        <f t="shared" si="27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 s="8">
        <f t="shared" si="28"/>
        <v>43205.208333333328</v>
      </c>
      <c r="M624">
        <v>1526014800</v>
      </c>
      <c r="N624" s="8">
        <f t="shared" si="29"/>
        <v>43231.208333333328</v>
      </c>
      <c r="O624" t="b">
        <v>0</v>
      </c>
      <c r="P624" t="b">
        <v>0</v>
      </c>
      <c r="Q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 s="5">
        <v>150806</v>
      </c>
      <c r="F625" s="4">
        <f t="shared" si="27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 s="8">
        <f t="shared" si="28"/>
        <v>42201.208333333328</v>
      </c>
      <c r="M625">
        <v>1437454800</v>
      </c>
      <c r="N625" s="8">
        <f t="shared" si="29"/>
        <v>42206.208333333328</v>
      </c>
      <c r="O625" t="b">
        <v>0</v>
      </c>
      <c r="P625" t="b">
        <v>0</v>
      </c>
      <c r="Q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 s="5">
        <v>14249</v>
      </c>
      <c r="F626" s="4">
        <f t="shared" si="27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 s="8">
        <f t="shared" si="28"/>
        <v>42029.25</v>
      </c>
      <c r="M626">
        <v>1422684000</v>
      </c>
      <c r="N626" s="8">
        <f t="shared" si="29"/>
        <v>42035.25</v>
      </c>
      <c r="O626" t="b">
        <v>0</v>
      </c>
      <c r="P626" t="b">
        <v>0</v>
      </c>
      <c r="Q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 s="5">
        <v>5803</v>
      </c>
      <c r="F627" s="4">
        <f t="shared" si="27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 s="8">
        <f t="shared" si="28"/>
        <v>43857.25</v>
      </c>
      <c r="M627">
        <v>1581314400</v>
      </c>
      <c r="N627" s="8">
        <f t="shared" si="29"/>
        <v>43871.25</v>
      </c>
      <c r="O627" t="b">
        <v>0</v>
      </c>
      <c r="P627" t="b">
        <v>0</v>
      </c>
      <c r="Q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 s="5">
        <v>13205</v>
      </c>
      <c r="F628" s="4">
        <f t="shared" si="27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 s="8">
        <f t="shared" si="28"/>
        <v>40449.208333333336</v>
      </c>
      <c r="M628">
        <v>1286427600</v>
      </c>
      <c r="N628" s="8">
        <f t="shared" si="29"/>
        <v>40458.208333333336</v>
      </c>
      <c r="O628" t="b">
        <v>0</v>
      </c>
      <c r="P628" t="b">
        <v>1</v>
      </c>
      <c r="Q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 s="5">
        <v>11108</v>
      </c>
      <c r="F629" s="4">
        <f t="shared" si="27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 s="8">
        <f t="shared" si="28"/>
        <v>40345.208333333336</v>
      </c>
      <c r="M629">
        <v>1278738000</v>
      </c>
      <c r="N629" s="8">
        <f t="shared" si="29"/>
        <v>40369.208333333336</v>
      </c>
      <c r="O629" t="b">
        <v>1</v>
      </c>
      <c r="P629" t="b">
        <v>0</v>
      </c>
      <c r="Q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 s="5">
        <v>2884</v>
      </c>
      <c r="F630" s="4">
        <f t="shared" si="27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 s="8">
        <f t="shared" si="28"/>
        <v>40455.208333333336</v>
      </c>
      <c r="M630">
        <v>1286427600</v>
      </c>
      <c r="N630" s="8">
        <f t="shared" si="29"/>
        <v>40458.208333333336</v>
      </c>
      <c r="O630" t="b">
        <v>0</v>
      </c>
      <c r="P630" t="b">
        <v>0</v>
      </c>
      <c r="Q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 s="5">
        <v>55476</v>
      </c>
      <c r="F631" s="4">
        <f t="shared" si="27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 s="8">
        <f t="shared" si="28"/>
        <v>42557.208333333328</v>
      </c>
      <c r="M631">
        <v>1467954000</v>
      </c>
      <c r="N631" s="8">
        <f t="shared" si="29"/>
        <v>42559.208333333328</v>
      </c>
      <c r="O631" t="b">
        <v>0</v>
      </c>
      <c r="P631" t="b">
        <v>1</v>
      </c>
      <c r="Q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 s="5">
        <v>5973</v>
      </c>
      <c r="F632" s="4">
        <f t="shared" si="27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 s="8">
        <f t="shared" si="28"/>
        <v>43586.208333333328</v>
      </c>
      <c r="M632">
        <v>1557637200</v>
      </c>
      <c r="N632" s="8">
        <f t="shared" si="29"/>
        <v>43597.208333333328</v>
      </c>
      <c r="O632" t="b">
        <v>0</v>
      </c>
      <c r="P632" t="b">
        <v>1</v>
      </c>
      <c r="Q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 s="5">
        <v>183756</v>
      </c>
      <c r="F633" s="4">
        <f t="shared" si="27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 s="8">
        <f t="shared" si="28"/>
        <v>43550.208333333328</v>
      </c>
      <c r="M633">
        <v>1553922000</v>
      </c>
      <c r="N633" s="8">
        <f t="shared" si="29"/>
        <v>43554.208333333328</v>
      </c>
      <c r="O633" t="b">
        <v>0</v>
      </c>
      <c r="P633" t="b">
        <v>0</v>
      </c>
      <c r="Q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 s="5">
        <v>30902</v>
      </c>
      <c r="F634" s="4">
        <f t="shared" si="27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 s="8">
        <f t="shared" si="28"/>
        <v>41945.208333333336</v>
      </c>
      <c r="M634">
        <v>1416463200</v>
      </c>
      <c r="N634" s="8">
        <f t="shared" si="29"/>
        <v>41963.25</v>
      </c>
      <c r="O634" t="b">
        <v>0</v>
      </c>
      <c r="P634" t="b">
        <v>0</v>
      </c>
      <c r="Q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 s="5">
        <v>5569</v>
      </c>
      <c r="F635" s="4">
        <f t="shared" si="27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 s="8">
        <f t="shared" si="28"/>
        <v>42315.25</v>
      </c>
      <c r="M635">
        <v>1447221600</v>
      </c>
      <c r="N635" s="8">
        <f t="shared" si="29"/>
        <v>42319.25</v>
      </c>
      <c r="O635" t="b">
        <v>0</v>
      </c>
      <c r="P635" t="b">
        <v>0</v>
      </c>
      <c r="Q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 s="5">
        <v>92824</v>
      </c>
      <c r="F636" s="4">
        <f t="shared" si="27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 s="8">
        <f t="shared" si="28"/>
        <v>42819.208333333328</v>
      </c>
      <c r="M636">
        <v>1491627600</v>
      </c>
      <c r="N636" s="8">
        <f t="shared" si="29"/>
        <v>42833.208333333328</v>
      </c>
      <c r="O636" t="b">
        <v>0</v>
      </c>
      <c r="P636" t="b">
        <v>0</v>
      </c>
      <c r="Q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 s="5">
        <v>158590</v>
      </c>
      <c r="F637" s="4">
        <f t="shared" si="27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 s="8">
        <f t="shared" si="28"/>
        <v>41314.25</v>
      </c>
      <c r="M637">
        <v>1363150800</v>
      </c>
      <c r="N637" s="8">
        <f t="shared" si="29"/>
        <v>41346.208333333336</v>
      </c>
      <c r="O637" t="b">
        <v>0</v>
      </c>
      <c r="P637" t="b">
        <v>0</v>
      </c>
      <c r="Q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 s="5">
        <v>127591</v>
      </c>
      <c r="F638" s="4">
        <f t="shared" si="27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 s="8">
        <f t="shared" si="28"/>
        <v>40926.25</v>
      </c>
      <c r="M638">
        <v>1330754400</v>
      </c>
      <c r="N638" s="8">
        <f t="shared" si="29"/>
        <v>40971.25</v>
      </c>
      <c r="O638" t="b">
        <v>0</v>
      </c>
      <c r="P638" t="b">
        <v>1</v>
      </c>
      <c r="Q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 s="5">
        <v>6750</v>
      </c>
      <c r="F639" s="4">
        <f t="shared" si="27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 s="8">
        <f t="shared" si="28"/>
        <v>42688.25</v>
      </c>
      <c r="M639">
        <v>1479794400</v>
      </c>
      <c r="N639" s="8">
        <f t="shared" si="29"/>
        <v>42696.25</v>
      </c>
      <c r="O639" t="b">
        <v>0</v>
      </c>
      <c r="P639" t="b">
        <v>0</v>
      </c>
      <c r="Q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 s="5">
        <v>9318</v>
      </c>
      <c r="F640" s="4">
        <f t="shared" si="27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 s="8">
        <f t="shared" si="28"/>
        <v>40386.208333333336</v>
      </c>
      <c r="M640">
        <v>1281243600</v>
      </c>
      <c r="N640" s="8">
        <f t="shared" si="29"/>
        <v>40398.208333333336</v>
      </c>
      <c r="O640" t="b">
        <v>0</v>
      </c>
      <c r="P640" t="b">
        <v>1</v>
      </c>
      <c r="Q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 s="5">
        <v>4832</v>
      </c>
      <c r="F641" s="4">
        <f t="shared" si="27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 s="8">
        <f t="shared" si="28"/>
        <v>43309.208333333328</v>
      </c>
      <c r="M641">
        <v>1532754000</v>
      </c>
      <c r="N641" s="8">
        <f t="shared" si="29"/>
        <v>43309.208333333328</v>
      </c>
      <c r="O641" t="b">
        <v>0</v>
      </c>
      <c r="P641" t="b">
        <v>1</v>
      </c>
      <c r="Q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 s="5">
        <v>19769</v>
      </c>
      <c r="F642" s="4">
        <f t="shared" ref="F642:F705" si="30">E642/D642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 s="8">
        <f t="shared" ref="L642:L705" si="31">(((K642/60)/60)/24)+DATE(1970,1,1)</f>
        <v>42387.25</v>
      </c>
      <c r="M642">
        <v>1453356000</v>
      </c>
      <c r="N642" s="8">
        <f t="shared" ref="N642:N705" si="32">(((M642/60)/60)/24)+DATE(1970,1,1)</f>
        <v>42390.25</v>
      </c>
      <c r="O642" t="b">
        <v>0</v>
      </c>
      <c r="P642" t="b">
        <v>0</v>
      </c>
      <c r="Q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 s="5">
        <v>11277</v>
      </c>
      <c r="F643" s="4">
        <f t="shared" si="30"/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 s="8">
        <f t="shared" si="31"/>
        <v>42786.25</v>
      </c>
      <c r="M643">
        <v>1489986000</v>
      </c>
      <c r="N643" s="8">
        <f t="shared" si="32"/>
        <v>42814.208333333328</v>
      </c>
      <c r="O643" t="b">
        <v>0</v>
      </c>
      <c r="P643" t="b">
        <v>0</v>
      </c>
      <c r="Q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 s="5">
        <v>13382</v>
      </c>
      <c r="F644" s="4">
        <f t="shared" si="30"/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 s="8">
        <f t="shared" si="31"/>
        <v>43451.25</v>
      </c>
      <c r="M644">
        <v>1545804000</v>
      </c>
      <c r="N644" s="8">
        <f t="shared" si="32"/>
        <v>43460.25</v>
      </c>
      <c r="O644" t="b">
        <v>0</v>
      </c>
      <c r="P644" t="b">
        <v>0</v>
      </c>
      <c r="Q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 s="5">
        <v>32986</v>
      </c>
      <c r="F645" s="4">
        <f t="shared" si="30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 s="8">
        <f t="shared" si="31"/>
        <v>42795.25</v>
      </c>
      <c r="M645">
        <v>1489899600</v>
      </c>
      <c r="N645" s="8">
        <f t="shared" si="32"/>
        <v>42813.208333333328</v>
      </c>
      <c r="O645" t="b">
        <v>0</v>
      </c>
      <c r="P645" t="b">
        <v>0</v>
      </c>
      <c r="Q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 s="5">
        <v>81984</v>
      </c>
      <c r="F646" s="4">
        <f t="shared" si="30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 s="8">
        <f t="shared" si="31"/>
        <v>43452.25</v>
      </c>
      <c r="M646">
        <v>1546495200</v>
      </c>
      <c r="N646" s="8">
        <f t="shared" si="32"/>
        <v>43468.25</v>
      </c>
      <c r="O646" t="b">
        <v>0</v>
      </c>
      <c r="P646" t="b">
        <v>0</v>
      </c>
      <c r="Q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 s="5">
        <v>178483</v>
      </c>
      <c r="F647" s="4">
        <f t="shared" si="30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 s="8">
        <f t="shared" si="31"/>
        <v>43369.208333333328</v>
      </c>
      <c r="M647">
        <v>1539752400</v>
      </c>
      <c r="N647" s="8">
        <f t="shared" si="32"/>
        <v>43390.208333333328</v>
      </c>
      <c r="O647" t="b">
        <v>0</v>
      </c>
      <c r="P647" t="b">
        <v>1</v>
      </c>
      <c r="Q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 s="5">
        <v>87448</v>
      </c>
      <c r="F648" s="4">
        <f t="shared" si="30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 s="8">
        <f t="shared" si="31"/>
        <v>41346.208333333336</v>
      </c>
      <c r="M648">
        <v>1364101200</v>
      </c>
      <c r="N648" s="8">
        <f t="shared" si="32"/>
        <v>41357.208333333336</v>
      </c>
      <c r="O648" t="b">
        <v>0</v>
      </c>
      <c r="P648" t="b">
        <v>0</v>
      </c>
      <c r="Q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 s="5">
        <v>1863</v>
      </c>
      <c r="F649" s="4">
        <f t="shared" si="30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 s="8">
        <f t="shared" si="31"/>
        <v>43199.208333333328</v>
      </c>
      <c r="M649">
        <v>1525323600</v>
      </c>
      <c r="N649" s="8">
        <f t="shared" si="32"/>
        <v>43223.208333333328</v>
      </c>
      <c r="O649" t="b">
        <v>0</v>
      </c>
      <c r="P649" t="b">
        <v>0</v>
      </c>
      <c r="Q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 s="5">
        <v>62174</v>
      </c>
      <c r="F650" s="4">
        <f t="shared" si="30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 s="8">
        <f t="shared" si="31"/>
        <v>42922.208333333328</v>
      </c>
      <c r="M650">
        <v>1500872400</v>
      </c>
      <c r="N650" s="8">
        <f t="shared" si="32"/>
        <v>42940.208333333328</v>
      </c>
      <c r="O650" t="b">
        <v>1</v>
      </c>
      <c r="P650" t="b">
        <v>0</v>
      </c>
      <c r="Q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 s="5">
        <v>59003</v>
      </c>
      <c r="F651" s="4">
        <f t="shared" si="30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 s="8">
        <f t="shared" si="31"/>
        <v>40471.208333333336</v>
      </c>
      <c r="M651">
        <v>1288501200</v>
      </c>
      <c r="N651" s="8">
        <f t="shared" si="32"/>
        <v>40482.208333333336</v>
      </c>
      <c r="O651" t="b">
        <v>1</v>
      </c>
      <c r="P651" t="b">
        <v>1</v>
      </c>
      <c r="Q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 s="5">
        <v>2</v>
      </c>
      <c r="F652" s="4">
        <f t="shared" si="30"/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 s="8">
        <f t="shared" si="31"/>
        <v>41828.208333333336</v>
      </c>
      <c r="M652">
        <v>1407128400</v>
      </c>
      <c r="N652" s="8">
        <f t="shared" si="32"/>
        <v>41855.208333333336</v>
      </c>
      <c r="O652" t="b">
        <v>0</v>
      </c>
      <c r="P652" t="b">
        <v>0</v>
      </c>
      <c r="Q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 s="5">
        <v>174039</v>
      </c>
      <c r="F653" s="4">
        <f t="shared" si="30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 s="8">
        <f t="shared" si="31"/>
        <v>41692.25</v>
      </c>
      <c r="M653">
        <v>1394344800</v>
      </c>
      <c r="N653" s="8">
        <f t="shared" si="32"/>
        <v>41707.25</v>
      </c>
      <c r="O653" t="b">
        <v>0</v>
      </c>
      <c r="P653" t="b">
        <v>0</v>
      </c>
      <c r="Q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 s="5">
        <v>12684</v>
      </c>
      <c r="F654" s="4">
        <f t="shared" si="30"/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 s="8">
        <f t="shared" si="31"/>
        <v>42587.208333333328</v>
      </c>
      <c r="M654">
        <v>1474088400</v>
      </c>
      <c r="N654" s="8">
        <f t="shared" si="32"/>
        <v>42630.208333333328</v>
      </c>
      <c r="O654" t="b">
        <v>0</v>
      </c>
      <c r="P654" t="b">
        <v>0</v>
      </c>
      <c r="Q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 s="5">
        <v>14033</v>
      </c>
      <c r="F655" s="4">
        <f t="shared" si="30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 s="8">
        <f t="shared" si="31"/>
        <v>42468.208333333328</v>
      </c>
      <c r="M655">
        <v>1460264400</v>
      </c>
      <c r="N655" s="8">
        <f t="shared" si="32"/>
        <v>42470.208333333328</v>
      </c>
      <c r="O655" t="b">
        <v>0</v>
      </c>
      <c r="P655" t="b">
        <v>0</v>
      </c>
      <c r="Q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 s="5">
        <v>177936</v>
      </c>
      <c r="F656" s="4">
        <f t="shared" si="30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 s="8">
        <f t="shared" si="31"/>
        <v>42240.208333333328</v>
      </c>
      <c r="M656">
        <v>1440824400</v>
      </c>
      <c r="N656" s="8">
        <f t="shared" si="32"/>
        <v>42245.208333333328</v>
      </c>
      <c r="O656" t="b">
        <v>0</v>
      </c>
      <c r="P656" t="b">
        <v>0</v>
      </c>
      <c r="Q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 s="5">
        <v>13212</v>
      </c>
      <c r="F657" s="4">
        <f t="shared" si="30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 s="8">
        <f t="shared" si="31"/>
        <v>42796.25</v>
      </c>
      <c r="M657">
        <v>1489554000</v>
      </c>
      <c r="N657" s="8">
        <f t="shared" si="32"/>
        <v>42809.208333333328</v>
      </c>
      <c r="O657" t="b">
        <v>1</v>
      </c>
      <c r="P657" t="b">
        <v>0</v>
      </c>
      <c r="Q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 s="5">
        <v>49879</v>
      </c>
      <c r="F658" s="4">
        <f t="shared" si="30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 s="8">
        <f t="shared" si="31"/>
        <v>43097.25</v>
      </c>
      <c r="M658">
        <v>1514872800</v>
      </c>
      <c r="N658" s="8">
        <f t="shared" si="32"/>
        <v>43102.25</v>
      </c>
      <c r="O658" t="b">
        <v>0</v>
      </c>
      <c r="P658" t="b">
        <v>0</v>
      </c>
      <c r="Q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 s="5">
        <v>824</v>
      </c>
      <c r="F659" s="4">
        <f t="shared" si="30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 s="8">
        <f t="shared" si="31"/>
        <v>43096.25</v>
      </c>
      <c r="M659">
        <v>1515736800</v>
      </c>
      <c r="N659" s="8">
        <f t="shared" si="32"/>
        <v>43112.25</v>
      </c>
      <c r="O659" t="b">
        <v>0</v>
      </c>
      <c r="P659" t="b">
        <v>0</v>
      </c>
      <c r="Q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 s="5">
        <v>31594</v>
      </c>
      <c r="F660" s="4">
        <f t="shared" si="30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 s="8">
        <f t="shared" si="31"/>
        <v>42246.208333333328</v>
      </c>
      <c r="M660">
        <v>1442898000</v>
      </c>
      <c r="N660" s="8">
        <f t="shared" si="32"/>
        <v>42269.208333333328</v>
      </c>
      <c r="O660" t="b">
        <v>0</v>
      </c>
      <c r="P660" t="b">
        <v>0</v>
      </c>
      <c r="Q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 s="5">
        <v>57010</v>
      </c>
      <c r="F661" s="4">
        <f t="shared" si="30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 s="8">
        <f t="shared" si="31"/>
        <v>40570.25</v>
      </c>
      <c r="M661">
        <v>1296194400</v>
      </c>
      <c r="N661" s="8">
        <f t="shared" si="32"/>
        <v>40571.25</v>
      </c>
      <c r="O661" t="b">
        <v>0</v>
      </c>
      <c r="P661" t="b">
        <v>0</v>
      </c>
      <c r="Q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 s="5">
        <v>7438</v>
      </c>
      <c r="F662" s="4">
        <f t="shared" si="30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 s="8">
        <f t="shared" si="31"/>
        <v>42237.208333333328</v>
      </c>
      <c r="M662">
        <v>1440910800</v>
      </c>
      <c r="N662" s="8">
        <f t="shared" si="32"/>
        <v>42246.208333333328</v>
      </c>
      <c r="O662" t="b">
        <v>1</v>
      </c>
      <c r="P662" t="b">
        <v>0</v>
      </c>
      <c r="Q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 s="5">
        <v>57872</v>
      </c>
      <c r="F663" s="4">
        <f t="shared" si="30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 s="8">
        <f t="shared" si="31"/>
        <v>40996.208333333336</v>
      </c>
      <c r="M663">
        <v>1335502800</v>
      </c>
      <c r="N663" s="8">
        <f t="shared" si="32"/>
        <v>41026.208333333336</v>
      </c>
      <c r="O663" t="b">
        <v>0</v>
      </c>
      <c r="P663" t="b">
        <v>0</v>
      </c>
      <c r="Q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 s="5">
        <v>8906</v>
      </c>
      <c r="F664" s="4">
        <f t="shared" si="30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 s="8">
        <f t="shared" si="31"/>
        <v>43443.25</v>
      </c>
      <c r="M664">
        <v>1544680800</v>
      </c>
      <c r="N664" s="8">
        <f t="shared" si="32"/>
        <v>43447.25</v>
      </c>
      <c r="O664" t="b">
        <v>0</v>
      </c>
      <c r="P664" t="b">
        <v>0</v>
      </c>
      <c r="Q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 s="5">
        <v>7724</v>
      </c>
      <c r="F665" s="4">
        <f t="shared" si="30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 s="8">
        <f t="shared" si="31"/>
        <v>40458.208333333336</v>
      </c>
      <c r="M665">
        <v>1288414800</v>
      </c>
      <c r="N665" s="8">
        <f t="shared" si="32"/>
        <v>40481.208333333336</v>
      </c>
      <c r="O665" t="b">
        <v>0</v>
      </c>
      <c r="P665" t="b">
        <v>0</v>
      </c>
      <c r="Q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 s="5">
        <v>26571</v>
      </c>
      <c r="F666" s="4">
        <f t="shared" si="30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 s="8">
        <f t="shared" si="31"/>
        <v>40959.25</v>
      </c>
      <c r="M666">
        <v>1330581600</v>
      </c>
      <c r="N666" s="8">
        <f t="shared" si="32"/>
        <v>40969.25</v>
      </c>
      <c r="O666" t="b">
        <v>0</v>
      </c>
      <c r="P666" t="b">
        <v>0</v>
      </c>
      <c r="Q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 s="5">
        <v>12219</v>
      </c>
      <c r="F667" s="4">
        <f t="shared" si="30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 s="8">
        <f t="shared" si="31"/>
        <v>40733.208333333336</v>
      </c>
      <c r="M667">
        <v>1311397200</v>
      </c>
      <c r="N667" s="8">
        <f t="shared" si="32"/>
        <v>40747.208333333336</v>
      </c>
      <c r="O667" t="b">
        <v>0</v>
      </c>
      <c r="P667" t="b">
        <v>1</v>
      </c>
      <c r="Q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 s="5">
        <v>1985</v>
      </c>
      <c r="F668" s="4">
        <f t="shared" si="30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 s="8">
        <f t="shared" si="31"/>
        <v>41516.208333333336</v>
      </c>
      <c r="M668">
        <v>1378357200</v>
      </c>
      <c r="N668" s="8">
        <f t="shared" si="32"/>
        <v>41522.208333333336</v>
      </c>
      <c r="O668" t="b">
        <v>0</v>
      </c>
      <c r="P668" t="b">
        <v>1</v>
      </c>
      <c r="Q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 s="5">
        <v>12155</v>
      </c>
      <c r="F669" s="4">
        <f t="shared" si="30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 s="8">
        <f t="shared" si="31"/>
        <v>41892.208333333336</v>
      </c>
      <c r="M669">
        <v>1411102800</v>
      </c>
      <c r="N669" s="8">
        <f t="shared" si="32"/>
        <v>41901.208333333336</v>
      </c>
      <c r="O669" t="b">
        <v>0</v>
      </c>
      <c r="P669" t="b">
        <v>0</v>
      </c>
      <c r="Q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 s="5">
        <v>5593</v>
      </c>
      <c r="F670" s="4">
        <f t="shared" si="30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 s="8">
        <f t="shared" si="31"/>
        <v>41122.208333333336</v>
      </c>
      <c r="M670">
        <v>1344834000</v>
      </c>
      <c r="N670" s="8">
        <f t="shared" si="32"/>
        <v>41134.208333333336</v>
      </c>
      <c r="O670" t="b">
        <v>0</v>
      </c>
      <c r="P670" t="b">
        <v>0</v>
      </c>
      <c r="Q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 s="5">
        <v>175020</v>
      </c>
      <c r="F671" s="4">
        <f t="shared" si="30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 s="8">
        <f t="shared" si="31"/>
        <v>42912.208333333328</v>
      </c>
      <c r="M671">
        <v>1499230800</v>
      </c>
      <c r="N671" s="8">
        <f t="shared" si="32"/>
        <v>42921.208333333328</v>
      </c>
      <c r="O671" t="b">
        <v>0</v>
      </c>
      <c r="P671" t="b">
        <v>0</v>
      </c>
      <c r="Q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 s="5">
        <v>75955</v>
      </c>
      <c r="F672" s="4">
        <f t="shared" si="30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 s="8">
        <f t="shared" si="31"/>
        <v>42425.25</v>
      </c>
      <c r="M672">
        <v>1457416800</v>
      </c>
      <c r="N672" s="8">
        <f t="shared" si="32"/>
        <v>42437.25</v>
      </c>
      <c r="O672" t="b">
        <v>0</v>
      </c>
      <c r="P672" t="b">
        <v>0</v>
      </c>
      <c r="Q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 s="5">
        <v>119127</v>
      </c>
      <c r="F673" s="4">
        <f t="shared" si="30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 s="8">
        <f t="shared" si="31"/>
        <v>40390.208333333336</v>
      </c>
      <c r="M673">
        <v>1280898000</v>
      </c>
      <c r="N673" s="8">
        <f t="shared" si="32"/>
        <v>40394.208333333336</v>
      </c>
      <c r="O673" t="b">
        <v>0</v>
      </c>
      <c r="P673" t="b">
        <v>1</v>
      </c>
      <c r="Q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 s="5">
        <v>110689</v>
      </c>
      <c r="F674" s="4">
        <f t="shared" si="30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 s="8">
        <f t="shared" si="31"/>
        <v>43180.208333333328</v>
      </c>
      <c r="M674">
        <v>1522472400</v>
      </c>
      <c r="N674" s="8">
        <f t="shared" si="32"/>
        <v>43190.208333333328</v>
      </c>
      <c r="O674" t="b">
        <v>0</v>
      </c>
      <c r="P674" t="b">
        <v>0</v>
      </c>
      <c r="Q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 s="5">
        <v>2445</v>
      </c>
      <c r="F675" s="4">
        <f t="shared" si="30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 s="8">
        <f t="shared" si="31"/>
        <v>42475.208333333328</v>
      </c>
      <c r="M675">
        <v>1462510800</v>
      </c>
      <c r="N675" s="8">
        <f t="shared" si="32"/>
        <v>42496.208333333328</v>
      </c>
      <c r="O675" t="b">
        <v>0</v>
      </c>
      <c r="P675" t="b">
        <v>0</v>
      </c>
      <c r="Q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 s="5">
        <v>57250</v>
      </c>
      <c r="F676" s="4">
        <f t="shared" si="30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 s="8">
        <f t="shared" si="31"/>
        <v>40774.208333333336</v>
      </c>
      <c r="M676">
        <v>1317790800</v>
      </c>
      <c r="N676" s="8">
        <f t="shared" si="32"/>
        <v>40821.208333333336</v>
      </c>
      <c r="O676" t="b">
        <v>0</v>
      </c>
      <c r="P676" t="b">
        <v>0</v>
      </c>
      <c r="Q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 s="5">
        <v>11929</v>
      </c>
      <c r="F677" s="4">
        <f t="shared" si="30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 s="8">
        <f t="shared" si="31"/>
        <v>43719.208333333328</v>
      </c>
      <c r="M677">
        <v>1568782800</v>
      </c>
      <c r="N677" s="8">
        <f t="shared" si="32"/>
        <v>43726.208333333328</v>
      </c>
      <c r="O677" t="b">
        <v>0</v>
      </c>
      <c r="P677" t="b">
        <v>0</v>
      </c>
      <c r="Q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 s="5">
        <v>118214</v>
      </c>
      <c r="F678" s="4">
        <f t="shared" si="30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 s="8">
        <f t="shared" si="31"/>
        <v>41178.208333333336</v>
      </c>
      <c r="M678">
        <v>1349413200</v>
      </c>
      <c r="N678" s="8">
        <f t="shared" si="32"/>
        <v>41187.208333333336</v>
      </c>
      <c r="O678" t="b">
        <v>0</v>
      </c>
      <c r="P678" t="b">
        <v>0</v>
      </c>
      <c r="Q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 s="5">
        <v>4432</v>
      </c>
      <c r="F679" s="4">
        <f t="shared" si="30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 s="8">
        <f t="shared" si="31"/>
        <v>42561.208333333328</v>
      </c>
      <c r="M679">
        <v>1472446800</v>
      </c>
      <c r="N679" s="8">
        <f t="shared" si="32"/>
        <v>42611.208333333328</v>
      </c>
      <c r="O679" t="b">
        <v>0</v>
      </c>
      <c r="P679" t="b">
        <v>0</v>
      </c>
      <c r="Q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 s="5">
        <v>17879</v>
      </c>
      <c r="F680" s="4">
        <f t="shared" si="30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 s="8">
        <f t="shared" si="31"/>
        <v>43484.25</v>
      </c>
      <c r="M680">
        <v>1548050400</v>
      </c>
      <c r="N680" s="8">
        <f t="shared" si="32"/>
        <v>43486.25</v>
      </c>
      <c r="O680" t="b">
        <v>0</v>
      </c>
      <c r="P680" t="b">
        <v>0</v>
      </c>
      <c r="Q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 s="5">
        <v>14511</v>
      </c>
      <c r="F681" s="4">
        <f t="shared" si="30"/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 s="8">
        <f t="shared" si="31"/>
        <v>43756.208333333328</v>
      </c>
      <c r="M681">
        <v>1571806800</v>
      </c>
      <c r="N681" s="8">
        <f t="shared" si="32"/>
        <v>43761.208333333328</v>
      </c>
      <c r="O681" t="b">
        <v>0</v>
      </c>
      <c r="P681" t="b">
        <v>1</v>
      </c>
      <c r="Q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 s="5">
        <v>141822</v>
      </c>
      <c r="F682" s="4">
        <f t="shared" si="30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 s="8">
        <f t="shared" si="31"/>
        <v>43813.25</v>
      </c>
      <c r="M682">
        <v>1576476000</v>
      </c>
      <c r="N682" s="8">
        <f t="shared" si="32"/>
        <v>43815.25</v>
      </c>
      <c r="O682" t="b">
        <v>0</v>
      </c>
      <c r="P682" t="b">
        <v>1</v>
      </c>
      <c r="Q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 s="5">
        <v>159037</v>
      </c>
      <c r="F683" s="4">
        <f t="shared" si="30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 s="8">
        <f t="shared" si="31"/>
        <v>40898.25</v>
      </c>
      <c r="M683">
        <v>1324965600</v>
      </c>
      <c r="N683" s="8">
        <f t="shared" si="32"/>
        <v>40904.25</v>
      </c>
      <c r="O683" t="b">
        <v>0</v>
      </c>
      <c r="P683" t="b">
        <v>0</v>
      </c>
      <c r="Q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 s="5">
        <v>8109</v>
      </c>
      <c r="F684" s="4">
        <f t="shared" si="30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 s="8">
        <f t="shared" si="31"/>
        <v>41619.25</v>
      </c>
      <c r="M684">
        <v>1387519200</v>
      </c>
      <c r="N684" s="8">
        <f t="shared" si="32"/>
        <v>41628.25</v>
      </c>
      <c r="O684" t="b">
        <v>0</v>
      </c>
      <c r="P684" t="b">
        <v>0</v>
      </c>
      <c r="Q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 s="5">
        <v>8244</v>
      </c>
      <c r="F685" s="4">
        <f t="shared" si="30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 s="8">
        <f t="shared" si="31"/>
        <v>43359.208333333328</v>
      </c>
      <c r="M685">
        <v>1537246800</v>
      </c>
      <c r="N685" s="8">
        <f t="shared" si="32"/>
        <v>43361.208333333328</v>
      </c>
      <c r="O685" t="b">
        <v>0</v>
      </c>
      <c r="P685" t="b">
        <v>0</v>
      </c>
      <c r="Q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 s="5">
        <v>7600</v>
      </c>
      <c r="F686" s="4">
        <f t="shared" si="30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 s="8">
        <f t="shared" si="31"/>
        <v>40358.208333333336</v>
      </c>
      <c r="M686">
        <v>1279515600</v>
      </c>
      <c r="N686" s="8">
        <f t="shared" si="32"/>
        <v>40378.208333333336</v>
      </c>
      <c r="O686" t="b">
        <v>0</v>
      </c>
      <c r="P686" t="b">
        <v>0</v>
      </c>
      <c r="Q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 s="5">
        <v>94501</v>
      </c>
      <c r="F687" s="4">
        <f t="shared" si="30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 s="8">
        <f t="shared" si="31"/>
        <v>42239.208333333328</v>
      </c>
      <c r="M687">
        <v>1442379600</v>
      </c>
      <c r="N687" s="8">
        <f t="shared" si="32"/>
        <v>42263.208333333328</v>
      </c>
      <c r="O687" t="b">
        <v>0</v>
      </c>
      <c r="P687" t="b">
        <v>0</v>
      </c>
      <c r="Q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 s="5">
        <v>14381</v>
      </c>
      <c r="F688" s="4">
        <f t="shared" si="30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 s="8">
        <f t="shared" si="31"/>
        <v>43186.208333333328</v>
      </c>
      <c r="M688">
        <v>1523077200</v>
      </c>
      <c r="N688" s="8">
        <f t="shared" si="32"/>
        <v>43197.208333333328</v>
      </c>
      <c r="O688" t="b">
        <v>0</v>
      </c>
      <c r="P688" t="b">
        <v>0</v>
      </c>
      <c r="Q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 s="5">
        <v>13980</v>
      </c>
      <c r="F689" s="4">
        <f t="shared" si="30"/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 s="8">
        <f t="shared" si="31"/>
        <v>42806.25</v>
      </c>
      <c r="M689">
        <v>1489554000</v>
      </c>
      <c r="N689" s="8">
        <f t="shared" si="32"/>
        <v>42809.208333333328</v>
      </c>
      <c r="O689" t="b">
        <v>0</v>
      </c>
      <c r="P689" t="b">
        <v>0</v>
      </c>
      <c r="Q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 s="5">
        <v>12449</v>
      </c>
      <c r="F690" s="4">
        <f t="shared" si="30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 s="8">
        <f t="shared" si="31"/>
        <v>43475.25</v>
      </c>
      <c r="M690">
        <v>1548482400</v>
      </c>
      <c r="N690" s="8">
        <f t="shared" si="32"/>
        <v>43491.25</v>
      </c>
      <c r="O690" t="b">
        <v>0</v>
      </c>
      <c r="P690" t="b">
        <v>1</v>
      </c>
      <c r="Q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 s="5">
        <v>7348</v>
      </c>
      <c r="F691" s="4">
        <f t="shared" si="30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 s="8">
        <f t="shared" si="31"/>
        <v>41576.208333333336</v>
      </c>
      <c r="M691">
        <v>1384063200</v>
      </c>
      <c r="N691" s="8">
        <f t="shared" si="32"/>
        <v>41588.25</v>
      </c>
      <c r="O691" t="b">
        <v>0</v>
      </c>
      <c r="P691" t="b">
        <v>0</v>
      </c>
      <c r="Q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 s="5">
        <v>8158</v>
      </c>
      <c r="F692" s="4">
        <f t="shared" si="30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 s="8">
        <f t="shared" si="31"/>
        <v>40874.25</v>
      </c>
      <c r="M692">
        <v>1322892000</v>
      </c>
      <c r="N692" s="8">
        <f t="shared" si="32"/>
        <v>40880.25</v>
      </c>
      <c r="O692" t="b">
        <v>0</v>
      </c>
      <c r="P692" t="b">
        <v>1</v>
      </c>
      <c r="Q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 s="5">
        <v>7119</v>
      </c>
      <c r="F693" s="4">
        <f t="shared" si="30"/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 s="8">
        <f t="shared" si="31"/>
        <v>41185.208333333336</v>
      </c>
      <c r="M693">
        <v>1350709200</v>
      </c>
      <c r="N693" s="8">
        <f t="shared" si="32"/>
        <v>41202.208333333336</v>
      </c>
      <c r="O693" t="b">
        <v>1</v>
      </c>
      <c r="P693" t="b">
        <v>1</v>
      </c>
      <c r="Q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 s="5">
        <v>5438</v>
      </c>
      <c r="F694" s="4">
        <f t="shared" si="30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 s="8">
        <f t="shared" si="31"/>
        <v>43655.208333333328</v>
      </c>
      <c r="M694">
        <v>1564203600</v>
      </c>
      <c r="N694" s="8">
        <f t="shared" si="32"/>
        <v>43673.208333333328</v>
      </c>
      <c r="O694" t="b">
        <v>0</v>
      </c>
      <c r="P694" t="b">
        <v>0</v>
      </c>
      <c r="Q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 s="5">
        <v>115396</v>
      </c>
      <c r="F695" s="4">
        <f t="shared" si="30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 s="8">
        <f t="shared" si="31"/>
        <v>43025.208333333328</v>
      </c>
      <c r="M695">
        <v>1509685200</v>
      </c>
      <c r="N695" s="8">
        <f t="shared" si="32"/>
        <v>43042.208333333328</v>
      </c>
      <c r="O695" t="b">
        <v>0</v>
      </c>
      <c r="P695" t="b">
        <v>0</v>
      </c>
      <c r="Q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 s="5">
        <v>7656</v>
      </c>
      <c r="F696" s="4">
        <f t="shared" si="30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 s="8">
        <f t="shared" si="31"/>
        <v>43066.25</v>
      </c>
      <c r="M696">
        <v>1514959200</v>
      </c>
      <c r="N696" s="8">
        <f t="shared" si="32"/>
        <v>43103.25</v>
      </c>
      <c r="O696" t="b">
        <v>0</v>
      </c>
      <c r="P696" t="b">
        <v>0</v>
      </c>
      <c r="Q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 s="5">
        <v>12322</v>
      </c>
      <c r="F697" s="4">
        <f t="shared" si="30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 s="8">
        <f t="shared" si="31"/>
        <v>42322.25</v>
      </c>
      <c r="M697">
        <v>1448863200</v>
      </c>
      <c r="N697" s="8">
        <f t="shared" si="32"/>
        <v>42338.25</v>
      </c>
      <c r="O697" t="b">
        <v>1</v>
      </c>
      <c r="P697" t="b">
        <v>0</v>
      </c>
      <c r="Q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 s="5">
        <v>96888</v>
      </c>
      <c r="F698" s="4">
        <f t="shared" si="30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 s="8">
        <f t="shared" si="31"/>
        <v>42114.208333333328</v>
      </c>
      <c r="M698">
        <v>1429592400</v>
      </c>
      <c r="N698" s="8">
        <f t="shared" si="32"/>
        <v>42115.208333333328</v>
      </c>
      <c r="O698" t="b">
        <v>0</v>
      </c>
      <c r="P698" t="b">
        <v>1</v>
      </c>
      <c r="Q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 s="5">
        <v>196960</v>
      </c>
      <c r="F699" s="4">
        <f t="shared" si="30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 s="8">
        <f t="shared" si="31"/>
        <v>43190.208333333328</v>
      </c>
      <c r="M699">
        <v>1522645200</v>
      </c>
      <c r="N699" s="8">
        <f t="shared" si="32"/>
        <v>43192.208333333328</v>
      </c>
      <c r="O699" t="b">
        <v>0</v>
      </c>
      <c r="P699" t="b">
        <v>0</v>
      </c>
      <c r="Q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 s="5">
        <v>188057</v>
      </c>
      <c r="F700" s="4">
        <f t="shared" si="30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 s="8">
        <f t="shared" si="31"/>
        <v>40871.25</v>
      </c>
      <c r="M700">
        <v>1323324000</v>
      </c>
      <c r="N700" s="8">
        <f t="shared" si="32"/>
        <v>40885.25</v>
      </c>
      <c r="O700" t="b">
        <v>0</v>
      </c>
      <c r="P700" t="b">
        <v>0</v>
      </c>
      <c r="Q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 s="5">
        <v>6245</v>
      </c>
      <c r="F701" s="4">
        <f t="shared" si="30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 s="8">
        <f t="shared" si="31"/>
        <v>43641.208333333328</v>
      </c>
      <c r="M701">
        <v>1561525200</v>
      </c>
      <c r="N701" s="8">
        <f t="shared" si="32"/>
        <v>43642.208333333328</v>
      </c>
      <c r="O701" t="b">
        <v>0</v>
      </c>
      <c r="P701" t="b">
        <v>0</v>
      </c>
      <c r="Q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 s="5">
        <v>3</v>
      </c>
      <c r="F702" s="4">
        <f t="shared" si="30"/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 s="8">
        <f t="shared" si="31"/>
        <v>40203.25</v>
      </c>
      <c r="M702">
        <v>1265695200</v>
      </c>
      <c r="N702" s="8">
        <f t="shared" si="32"/>
        <v>40218.25</v>
      </c>
      <c r="O702" t="b">
        <v>0</v>
      </c>
      <c r="P702" t="b">
        <v>0</v>
      </c>
      <c r="Q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 s="5">
        <v>91014</v>
      </c>
      <c r="F703" s="4">
        <f t="shared" si="30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 s="8">
        <f t="shared" si="31"/>
        <v>40629.208333333336</v>
      </c>
      <c r="M703">
        <v>1301806800</v>
      </c>
      <c r="N703" s="8">
        <f t="shared" si="32"/>
        <v>40636.208333333336</v>
      </c>
      <c r="O703" t="b">
        <v>1</v>
      </c>
      <c r="P703" t="b">
        <v>0</v>
      </c>
      <c r="Q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 s="5">
        <v>4710</v>
      </c>
      <c r="F704" s="4">
        <f t="shared" si="30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 s="8">
        <f t="shared" si="31"/>
        <v>41477.208333333336</v>
      </c>
      <c r="M704">
        <v>1374901200</v>
      </c>
      <c r="N704" s="8">
        <f t="shared" si="32"/>
        <v>41482.208333333336</v>
      </c>
      <c r="O704" t="b">
        <v>0</v>
      </c>
      <c r="P704" t="b">
        <v>0</v>
      </c>
      <c r="Q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 s="5">
        <v>197728</v>
      </c>
      <c r="F705" s="4">
        <f t="shared" si="30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 s="8">
        <f t="shared" si="31"/>
        <v>41020.208333333336</v>
      </c>
      <c r="M705">
        <v>1336453200</v>
      </c>
      <c r="N705" s="8">
        <f t="shared" si="32"/>
        <v>41037.208333333336</v>
      </c>
      <c r="O705" t="b">
        <v>1</v>
      </c>
      <c r="P705" t="b">
        <v>1</v>
      </c>
      <c r="Q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 s="5">
        <v>10682</v>
      </c>
      <c r="F706" s="4">
        <f t="shared" ref="F706:F769" si="33">E706/D706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 s="8">
        <f t="shared" ref="L706:L769" si="34">(((K706/60)/60)/24)+DATE(1970,1,1)</f>
        <v>42555.208333333328</v>
      </c>
      <c r="M706">
        <v>1468904400</v>
      </c>
      <c r="N706" s="8">
        <f t="shared" ref="N706:N769" si="35">(((M706/60)/60)/24)+DATE(1970,1,1)</f>
        <v>42570.208333333328</v>
      </c>
      <c r="O706" t="b">
        <v>0</v>
      </c>
      <c r="P706" t="b">
        <v>0</v>
      </c>
      <c r="Q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 s="5">
        <v>168048</v>
      </c>
      <c r="F707" s="4">
        <f t="shared" si="33"/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 s="8">
        <f t="shared" si="34"/>
        <v>41619.25</v>
      </c>
      <c r="M707">
        <v>1387087200</v>
      </c>
      <c r="N707" s="8">
        <f t="shared" si="35"/>
        <v>41623.25</v>
      </c>
      <c r="O707" t="b">
        <v>0</v>
      </c>
      <c r="P707" t="b">
        <v>0</v>
      </c>
      <c r="Q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 s="5">
        <v>138586</v>
      </c>
      <c r="F708" s="4">
        <f t="shared" si="33"/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 s="8">
        <f t="shared" si="34"/>
        <v>43471.25</v>
      </c>
      <c r="M708">
        <v>1547445600</v>
      </c>
      <c r="N708" s="8">
        <f t="shared" si="35"/>
        <v>43479.25</v>
      </c>
      <c r="O708" t="b">
        <v>0</v>
      </c>
      <c r="P708" t="b">
        <v>1</v>
      </c>
      <c r="Q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 s="5">
        <v>11579</v>
      </c>
      <c r="F709" s="4">
        <f t="shared" si="33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 s="8">
        <f t="shared" si="34"/>
        <v>43442.25</v>
      </c>
      <c r="M709">
        <v>1547359200</v>
      </c>
      <c r="N709" s="8">
        <f t="shared" si="35"/>
        <v>43478.25</v>
      </c>
      <c r="O709" t="b">
        <v>0</v>
      </c>
      <c r="P709" t="b">
        <v>0</v>
      </c>
      <c r="Q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 s="5">
        <v>12020</v>
      </c>
      <c r="F710" s="4">
        <f t="shared" si="33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 s="8">
        <f t="shared" si="34"/>
        <v>42877.208333333328</v>
      </c>
      <c r="M710">
        <v>1496293200</v>
      </c>
      <c r="N710" s="8">
        <f t="shared" si="35"/>
        <v>42887.208333333328</v>
      </c>
      <c r="O710" t="b">
        <v>0</v>
      </c>
      <c r="P710" t="b">
        <v>0</v>
      </c>
      <c r="Q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 s="5">
        <v>13954</v>
      </c>
      <c r="F711" s="4">
        <f t="shared" si="33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 s="8">
        <f t="shared" si="34"/>
        <v>41018.208333333336</v>
      </c>
      <c r="M711">
        <v>1335416400</v>
      </c>
      <c r="N711" s="8">
        <f t="shared" si="35"/>
        <v>41025.208333333336</v>
      </c>
      <c r="O711" t="b">
        <v>0</v>
      </c>
      <c r="P711" t="b">
        <v>0</v>
      </c>
      <c r="Q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 s="5">
        <v>6358</v>
      </c>
      <c r="F712" s="4">
        <f t="shared" si="33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 s="8">
        <f t="shared" si="34"/>
        <v>43295.208333333328</v>
      </c>
      <c r="M712">
        <v>1532149200</v>
      </c>
      <c r="N712" s="8">
        <f t="shared" si="35"/>
        <v>43302.208333333328</v>
      </c>
      <c r="O712" t="b">
        <v>0</v>
      </c>
      <c r="P712" t="b">
        <v>1</v>
      </c>
      <c r="Q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 s="5">
        <v>1260</v>
      </c>
      <c r="F713" s="4">
        <f t="shared" si="33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 s="8">
        <f t="shared" si="34"/>
        <v>42393.25</v>
      </c>
      <c r="M713">
        <v>1453788000</v>
      </c>
      <c r="N713" s="8">
        <f t="shared" si="35"/>
        <v>42395.25</v>
      </c>
      <c r="O713" t="b">
        <v>1</v>
      </c>
      <c r="P713" t="b">
        <v>1</v>
      </c>
      <c r="Q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 s="5">
        <v>14725</v>
      </c>
      <c r="F714" s="4">
        <f t="shared" si="33"/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 s="8">
        <f t="shared" si="34"/>
        <v>42559.208333333328</v>
      </c>
      <c r="M714">
        <v>1471496400</v>
      </c>
      <c r="N714" s="8">
        <f t="shared" si="35"/>
        <v>42600.208333333328</v>
      </c>
      <c r="O714" t="b">
        <v>0</v>
      </c>
      <c r="P714" t="b">
        <v>0</v>
      </c>
      <c r="Q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 s="5">
        <v>11174</v>
      </c>
      <c r="F715" s="4">
        <f t="shared" si="33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 s="8">
        <f t="shared" si="34"/>
        <v>42604.208333333328</v>
      </c>
      <c r="M715">
        <v>1472878800</v>
      </c>
      <c r="N715" s="8">
        <f t="shared" si="35"/>
        <v>42616.208333333328</v>
      </c>
      <c r="O715" t="b">
        <v>0</v>
      </c>
      <c r="P715" t="b">
        <v>0</v>
      </c>
      <c r="Q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 s="5">
        <v>182036</v>
      </c>
      <c r="F716" s="4">
        <f t="shared" si="33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 s="8">
        <f t="shared" si="34"/>
        <v>41870.208333333336</v>
      </c>
      <c r="M716">
        <v>1408510800</v>
      </c>
      <c r="N716" s="8">
        <f t="shared" si="35"/>
        <v>41871.208333333336</v>
      </c>
      <c r="O716" t="b">
        <v>0</v>
      </c>
      <c r="P716" t="b">
        <v>0</v>
      </c>
      <c r="Q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 s="5">
        <v>28870</v>
      </c>
      <c r="F717" s="4">
        <f t="shared" si="33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 s="8">
        <f t="shared" si="34"/>
        <v>40397.208333333336</v>
      </c>
      <c r="M717">
        <v>1281589200</v>
      </c>
      <c r="N717" s="8">
        <f t="shared" si="35"/>
        <v>40402.208333333336</v>
      </c>
      <c r="O717" t="b">
        <v>0</v>
      </c>
      <c r="P717" t="b">
        <v>0</v>
      </c>
      <c r="Q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 s="5">
        <v>10353</v>
      </c>
      <c r="F718" s="4">
        <f t="shared" si="33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 s="8">
        <f t="shared" si="34"/>
        <v>41465.208333333336</v>
      </c>
      <c r="M718">
        <v>1375851600</v>
      </c>
      <c r="N718" s="8">
        <f t="shared" si="35"/>
        <v>41493.208333333336</v>
      </c>
      <c r="O718" t="b">
        <v>0</v>
      </c>
      <c r="P718" t="b">
        <v>1</v>
      </c>
      <c r="Q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 s="5">
        <v>13868</v>
      </c>
      <c r="F719" s="4">
        <f t="shared" si="33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 s="8">
        <f t="shared" si="34"/>
        <v>40777.208333333336</v>
      </c>
      <c r="M719">
        <v>1315803600</v>
      </c>
      <c r="N719" s="8">
        <f t="shared" si="35"/>
        <v>40798.208333333336</v>
      </c>
      <c r="O719" t="b">
        <v>0</v>
      </c>
      <c r="P719" t="b">
        <v>0</v>
      </c>
      <c r="Q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 s="5">
        <v>8317</v>
      </c>
      <c r="F720" s="4">
        <f t="shared" si="33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 s="8">
        <f t="shared" si="34"/>
        <v>41442.208333333336</v>
      </c>
      <c r="M720">
        <v>1373691600</v>
      </c>
      <c r="N720" s="8">
        <f t="shared" si="35"/>
        <v>41468.208333333336</v>
      </c>
      <c r="O720" t="b">
        <v>0</v>
      </c>
      <c r="P720" t="b">
        <v>0</v>
      </c>
      <c r="Q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 s="5">
        <v>10557</v>
      </c>
      <c r="F721" s="4">
        <f t="shared" si="33"/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 s="8">
        <f t="shared" si="34"/>
        <v>41058.208333333336</v>
      </c>
      <c r="M721">
        <v>1339218000</v>
      </c>
      <c r="N721" s="8">
        <f t="shared" si="35"/>
        <v>41069.208333333336</v>
      </c>
      <c r="O721" t="b">
        <v>0</v>
      </c>
      <c r="P721" t="b">
        <v>0</v>
      </c>
      <c r="Q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 s="5">
        <v>3227</v>
      </c>
      <c r="F722" s="4">
        <f t="shared" si="33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 s="8">
        <f t="shared" si="34"/>
        <v>43152.25</v>
      </c>
      <c r="M722">
        <v>1520402400</v>
      </c>
      <c r="N722" s="8">
        <f t="shared" si="35"/>
        <v>43166.25</v>
      </c>
      <c r="O722" t="b">
        <v>0</v>
      </c>
      <c r="P722" t="b">
        <v>1</v>
      </c>
      <c r="Q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 s="5">
        <v>5429</v>
      </c>
      <c r="F723" s="4">
        <f t="shared" si="33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 s="8">
        <f t="shared" si="34"/>
        <v>43194.208333333328</v>
      </c>
      <c r="M723">
        <v>1523336400</v>
      </c>
      <c r="N723" s="8">
        <f t="shared" si="35"/>
        <v>43200.208333333328</v>
      </c>
      <c r="O723" t="b">
        <v>0</v>
      </c>
      <c r="P723" t="b">
        <v>0</v>
      </c>
      <c r="Q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 s="5">
        <v>75906</v>
      </c>
      <c r="F724" s="4">
        <f t="shared" si="33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 s="8">
        <f t="shared" si="34"/>
        <v>43045.25</v>
      </c>
      <c r="M724">
        <v>1512280800</v>
      </c>
      <c r="N724" s="8">
        <f t="shared" si="35"/>
        <v>43072.25</v>
      </c>
      <c r="O724" t="b">
        <v>0</v>
      </c>
      <c r="P724" t="b">
        <v>0</v>
      </c>
      <c r="Q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 s="5">
        <v>13250</v>
      </c>
      <c r="F725" s="4">
        <f t="shared" si="33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 s="8">
        <f t="shared" si="34"/>
        <v>42431.25</v>
      </c>
      <c r="M725">
        <v>1458709200</v>
      </c>
      <c r="N725" s="8">
        <f t="shared" si="35"/>
        <v>42452.208333333328</v>
      </c>
      <c r="O725" t="b">
        <v>0</v>
      </c>
      <c r="P725" t="b">
        <v>0</v>
      </c>
      <c r="Q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 s="5">
        <v>11261</v>
      </c>
      <c r="F726" s="4">
        <f t="shared" si="33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 s="8">
        <f t="shared" si="34"/>
        <v>41934.208333333336</v>
      </c>
      <c r="M726">
        <v>1414126800</v>
      </c>
      <c r="N726" s="8">
        <f t="shared" si="35"/>
        <v>41936.208333333336</v>
      </c>
      <c r="O726" t="b">
        <v>0</v>
      </c>
      <c r="P726" t="b">
        <v>1</v>
      </c>
      <c r="Q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 s="5">
        <v>97369</v>
      </c>
      <c r="F727" s="4">
        <f t="shared" si="33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 s="8">
        <f t="shared" si="34"/>
        <v>41958.25</v>
      </c>
      <c r="M727">
        <v>1416204000</v>
      </c>
      <c r="N727" s="8">
        <f t="shared" si="35"/>
        <v>41960.25</v>
      </c>
      <c r="O727" t="b">
        <v>0</v>
      </c>
      <c r="P727" t="b">
        <v>0</v>
      </c>
      <c r="Q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 s="5">
        <v>48227</v>
      </c>
      <c r="F728" s="4">
        <f t="shared" si="33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 s="8">
        <f t="shared" si="34"/>
        <v>40476.208333333336</v>
      </c>
      <c r="M728">
        <v>1288501200</v>
      </c>
      <c r="N728" s="8">
        <f t="shared" si="35"/>
        <v>40482.208333333336</v>
      </c>
      <c r="O728" t="b">
        <v>0</v>
      </c>
      <c r="P728" t="b">
        <v>1</v>
      </c>
      <c r="Q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 s="5">
        <v>14685</v>
      </c>
      <c r="F729" s="4">
        <f t="shared" si="33"/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 s="8">
        <f t="shared" si="34"/>
        <v>43485.25</v>
      </c>
      <c r="M729">
        <v>1552971600</v>
      </c>
      <c r="N729" s="8">
        <f t="shared" si="35"/>
        <v>43543.208333333328</v>
      </c>
      <c r="O729" t="b">
        <v>0</v>
      </c>
      <c r="P729" t="b">
        <v>0</v>
      </c>
      <c r="Q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 s="5">
        <v>735</v>
      </c>
      <c r="F730" s="4">
        <f t="shared" si="33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 s="8">
        <f t="shared" si="34"/>
        <v>42515.208333333328</v>
      </c>
      <c r="M730">
        <v>1465102800</v>
      </c>
      <c r="N730" s="8">
        <f t="shared" si="35"/>
        <v>42526.208333333328</v>
      </c>
      <c r="O730" t="b">
        <v>0</v>
      </c>
      <c r="P730" t="b">
        <v>0</v>
      </c>
      <c r="Q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 s="5">
        <v>10397</v>
      </c>
      <c r="F731" s="4">
        <f t="shared" si="33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 s="8">
        <f t="shared" si="34"/>
        <v>41309.25</v>
      </c>
      <c r="M731">
        <v>1360130400</v>
      </c>
      <c r="N731" s="8">
        <f t="shared" si="35"/>
        <v>41311.25</v>
      </c>
      <c r="O731" t="b">
        <v>0</v>
      </c>
      <c r="P731" t="b">
        <v>0</v>
      </c>
      <c r="Q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 s="5">
        <v>118847</v>
      </c>
      <c r="F732" s="4">
        <f t="shared" si="33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 s="8">
        <f t="shared" si="34"/>
        <v>42147.208333333328</v>
      </c>
      <c r="M732">
        <v>1432875600</v>
      </c>
      <c r="N732" s="8">
        <f t="shared" si="35"/>
        <v>42153.208333333328</v>
      </c>
      <c r="O732" t="b">
        <v>0</v>
      </c>
      <c r="P732" t="b">
        <v>0</v>
      </c>
      <c r="Q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 s="5">
        <v>7220</v>
      </c>
      <c r="F733" s="4">
        <f t="shared" si="33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 s="8">
        <f t="shared" si="34"/>
        <v>42939.208333333328</v>
      </c>
      <c r="M733">
        <v>1500872400</v>
      </c>
      <c r="N733" s="8">
        <f t="shared" si="35"/>
        <v>42940.208333333328</v>
      </c>
      <c r="O733" t="b">
        <v>0</v>
      </c>
      <c r="P733" t="b">
        <v>0</v>
      </c>
      <c r="Q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 s="5">
        <v>107622</v>
      </c>
      <c r="F734" s="4">
        <f t="shared" si="33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 s="8">
        <f t="shared" si="34"/>
        <v>42816.208333333328</v>
      </c>
      <c r="M734">
        <v>1492146000</v>
      </c>
      <c r="N734" s="8">
        <f t="shared" si="35"/>
        <v>42839.208333333328</v>
      </c>
      <c r="O734" t="b">
        <v>0</v>
      </c>
      <c r="P734" t="b">
        <v>1</v>
      </c>
      <c r="Q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 s="5">
        <v>83267</v>
      </c>
      <c r="F735" s="4">
        <f t="shared" si="33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 s="8">
        <f t="shared" si="34"/>
        <v>41844.208333333336</v>
      </c>
      <c r="M735">
        <v>1407301200</v>
      </c>
      <c r="N735" s="8">
        <f t="shared" si="35"/>
        <v>41857.208333333336</v>
      </c>
      <c r="O735" t="b">
        <v>0</v>
      </c>
      <c r="P735" t="b">
        <v>0</v>
      </c>
      <c r="Q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 s="5">
        <v>13404</v>
      </c>
      <c r="F736" s="4">
        <f t="shared" si="33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 s="8">
        <f t="shared" si="34"/>
        <v>42763.25</v>
      </c>
      <c r="M736">
        <v>1486620000</v>
      </c>
      <c r="N736" s="8">
        <f t="shared" si="35"/>
        <v>42775.25</v>
      </c>
      <c r="O736" t="b">
        <v>0</v>
      </c>
      <c r="P736" t="b">
        <v>1</v>
      </c>
      <c r="Q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 s="5">
        <v>131404</v>
      </c>
      <c r="F737" s="4">
        <f t="shared" si="33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 s="8">
        <f t="shared" si="34"/>
        <v>42459.208333333328</v>
      </c>
      <c r="M737">
        <v>1459918800</v>
      </c>
      <c r="N737" s="8">
        <f t="shared" si="35"/>
        <v>42466.208333333328</v>
      </c>
      <c r="O737" t="b">
        <v>0</v>
      </c>
      <c r="P737" t="b">
        <v>0</v>
      </c>
      <c r="Q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 s="5">
        <v>2533</v>
      </c>
      <c r="F738" s="4">
        <f t="shared" si="33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 s="8">
        <f t="shared" si="34"/>
        <v>42055.25</v>
      </c>
      <c r="M738">
        <v>1424757600</v>
      </c>
      <c r="N738" s="8">
        <f t="shared" si="35"/>
        <v>42059.25</v>
      </c>
      <c r="O738" t="b">
        <v>0</v>
      </c>
      <c r="P738" t="b">
        <v>0</v>
      </c>
      <c r="Q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 s="5">
        <v>5028</v>
      </c>
      <c r="F739" s="4">
        <f t="shared" si="33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 s="8">
        <f t="shared" si="34"/>
        <v>42685.25</v>
      </c>
      <c r="M739">
        <v>1479880800</v>
      </c>
      <c r="N739" s="8">
        <f t="shared" si="35"/>
        <v>42697.25</v>
      </c>
      <c r="O739" t="b">
        <v>0</v>
      </c>
      <c r="P739" t="b">
        <v>0</v>
      </c>
      <c r="Q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 s="5">
        <v>1557</v>
      </c>
      <c r="F740" s="4">
        <f t="shared" si="33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 s="8">
        <f t="shared" si="34"/>
        <v>41959.25</v>
      </c>
      <c r="M740">
        <v>1418018400</v>
      </c>
      <c r="N740" s="8">
        <f t="shared" si="35"/>
        <v>41981.25</v>
      </c>
      <c r="O740" t="b">
        <v>0</v>
      </c>
      <c r="P740" t="b">
        <v>1</v>
      </c>
      <c r="Q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 s="5">
        <v>6100</v>
      </c>
      <c r="F741" s="4">
        <f t="shared" si="33"/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 s="8">
        <f t="shared" si="34"/>
        <v>41089.208333333336</v>
      </c>
      <c r="M741">
        <v>1341032400</v>
      </c>
      <c r="N741" s="8">
        <f t="shared" si="35"/>
        <v>41090.208333333336</v>
      </c>
      <c r="O741" t="b">
        <v>0</v>
      </c>
      <c r="P741" t="b">
        <v>0</v>
      </c>
      <c r="Q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 s="5">
        <v>1592</v>
      </c>
      <c r="F742" s="4">
        <f t="shared" si="33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 s="8">
        <f t="shared" si="34"/>
        <v>42769.25</v>
      </c>
      <c r="M742">
        <v>1486360800</v>
      </c>
      <c r="N742" s="8">
        <f t="shared" si="35"/>
        <v>42772.25</v>
      </c>
      <c r="O742" t="b">
        <v>0</v>
      </c>
      <c r="P742" t="b">
        <v>0</v>
      </c>
      <c r="Q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 s="5">
        <v>14150</v>
      </c>
      <c r="F743" s="4">
        <f t="shared" si="33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 s="8">
        <f t="shared" si="34"/>
        <v>40321.208333333336</v>
      </c>
      <c r="M743">
        <v>1274677200</v>
      </c>
      <c r="N743" s="8">
        <f t="shared" si="35"/>
        <v>40322.208333333336</v>
      </c>
      <c r="O743" t="b">
        <v>0</v>
      </c>
      <c r="P743" t="b">
        <v>0</v>
      </c>
      <c r="Q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 s="5">
        <v>13513</v>
      </c>
      <c r="F744" s="4">
        <f t="shared" si="33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 s="8">
        <f t="shared" si="34"/>
        <v>40197.25</v>
      </c>
      <c r="M744">
        <v>1267509600</v>
      </c>
      <c r="N744" s="8">
        <f t="shared" si="35"/>
        <v>40239.25</v>
      </c>
      <c r="O744" t="b">
        <v>0</v>
      </c>
      <c r="P744" t="b">
        <v>0</v>
      </c>
      <c r="Q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 s="5">
        <v>504</v>
      </c>
      <c r="F745" s="4">
        <f t="shared" si="33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 s="8">
        <f t="shared" si="34"/>
        <v>42298.208333333328</v>
      </c>
      <c r="M745">
        <v>1445922000</v>
      </c>
      <c r="N745" s="8">
        <f t="shared" si="35"/>
        <v>42304.208333333328</v>
      </c>
      <c r="O745" t="b">
        <v>0</v>
      </c>
      <c r="P745" t="b">
        <v>1</v>
      </c>
      <c r="Q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 s="5">
        <v>14240</v>
      </c>
      <c r="F746" s="4">
        <f t="shared" si="33"/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 s="8">
        <f t="shared" si="34"/>
        <v>43322.208333333328</v>
      </c>
      <c r="M746">
        <v>1534050000</v>
      </c>
      <c r="N746" s="8">
        <f t="shared" si="35"/>
        <v>43324.208333333328</v>
      </c>
      <c r="O746" t="b">
        <v>0</v>
      </c>
      <c r="P746" t="b">
        <v>1</v>
      </c>
      <c r="Q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 s="5">
        <v>2091</v>
      </c>
      <c r="F747" s="4">
        <f t="shared" si="33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 s="8">
        <f t="shared" si="34"/>
        <v>40328.208333333336</v>
      </c>
      <c r="M747">
        <v>1277528400</v>
      </c>
      <c r="N747" s="8">
        <f t="shared" si="35"/>
        <v>40355.208333333336</v>
      </c>
      <c r="O747" t="b">
        <v>0</v>
      </c>
      <c r="P747" t="b">
        <v>0</v>
      </c>
      <c r="Q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 s="5">
        <v>118580</v>
      </c>
      <c r="F748" s="4">
        <f t="shared" si="33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 s="8">
        <f t="shared" si="34"/>
        <v>40825.208333333336</v>
      </c>
      <c r="M748">
        <v>1318568400</v>
      </c>
      <c r="N748" s="8">
        <f t="shared" si="35"/>
        <v>40830.208333333336</v>
      </c>
      <c r="O748" t="b">
        <v>0</v>
      </c>
      <c r="P748" t="b">
        <v>0</v>
      </c>
      <c r="Q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 s="5">
        <v>11214</v>
      </c>
      <c r="F749" s="4">
        <f t="shared" si="33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 s="8">
        <f t="shared" si="34"/>
        <v>40423.208333333336</v>
      </c>
      <c r="M749">
        <v>1284354000</v>
      </c>
      <c r="N749" s="8">
        <f t="shared" si="35"/>
        <v>40434.208333333336</v>
      </c>
      <c r="O749" t="b">
        <v>0</v>
      </c>
      <c r="P749" t="b">
        <v>0</v>
      </c>
      <c r="Q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 s="5">
        <v>68137</v>
      </c>
      <c r="F750" s="4">
        <f t="shared" si="33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 s="8">
        <f t="shared" si="34"/>
        <v>40238.25</v>
      </c>
      <c r="M750">
        <v>1269579600</v>
      </c>
      <c r="N750" s="8">
        <f t="shared" si="35"/>
        <v>40263.208333333336</v>
      </c>
      <c r="O750" t="b">
        <v>0</v>
      </c>
      <c r="P750" t="b">
        <v>1</v>
      </c>
      <c r="Q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 s="5">
        <v>13527</v>
      </c>
      <c r="F751" s="4">
        <f t="shared" si="33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 s="8">
        <f t="shared" si="34"/>
        <v>41920.208333333336</v>
      </c>
      <c r="M751">
        <v>1413781200</v>
      </c>
      <c r="N751" s="8">
        <f t="shared" si="35"/>
        <v>41932.208333333336</v>
      </c>
      <c r="O751" t="b">
        <v>0</v>
      </c>
      <c r="P751" t="b">
        <v>1</v>
      </c>
      <c r="Q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 s="5">
        <v>1</v>
      </c>
      <c r="F752" s="4">
        <f t="shared" si="33"/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 s="8">
        <f t="shared" si="34"/>
        <v>40360.208333333336</v>
      </c>
      <c r="M752">
        <v>1280120400</v>
      </c>
      <c r="N752" s="8">
        <f t="shared" si="35"/>
        <v>40385.208333333336</v>
      </c>
      <c r="O752" t="b">
        <v>0</v>
      </c>
      <c r="P752" t="b">
        <v>0</v>
      </c>
      <c r="Q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 s="5">
        <v>8363</v>
      </c>
      <c r="F753" s="4">
        <f t="shared" si="33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 s="8">
        <f t="shared" si="34"/>
        <v>42446.208333333328</v>
      </c>
      <c r="M753">
        <v>1459486800</v>
      </c>
      <c r="N753" s="8">
        <f t="shared" si="35"/>
        <v>42461.208333333328</v>
      </c>
      <c r="O753" t="b">
        <v>1</v>
      </c>
      <c r="P753" t="b">
        <v>1</v>
      </c>
      <c r="Q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 s="5">
        <v>5362</v>
      </c>
      <c r="F754" s="4">
        <f t="shared" si="33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 s="8">
        <f t="shared" si="34"/>
        <v>40395.208333333336</v>
      </c>
      <c r="M754">
        <v>1282539600</v>
      </c>
      <c r="N754" s="8">
        <f t="shared" si="35"/>
        <v>40413.208333333336</v>
      </c>
      <c r="O754" t="b">
        <v>0</v>
      </c>
      <c r="P754" t="b">
        <v>1</v>
      </c>
      <c r="Q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 s="5">
        <v>12065</v>
      </c>
      <c r="F755" s="4">
        <f t="shared" si="33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 s="8">
        <f t="shared" si="34"/>
        <v>40321.208333333336</v>
      </c>
      <c r="M755">
        <v>1275886800</v>
      </c>
      <c r="N755" s="8">
        <f t="shared" si="35"/>
        <v>40336.208333333336</v>
      </c>
      <c r="O755" t="b">
        <v>0</v>
      </c>
      <c r="P755" t="b">
        <v>0</v>
      </c>
      <c r="Q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 s="5">
        <v>118603</v>
      </c>
      <c r="F756" s="4">
        <f t="shared" si="33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 s="8">
        <f t="shared" si="34"/>
        <v>41210.208333333336</v>
      </c>
      <c r="M756">
        <v>1355983200</v>
      </c>
      <c r="N756" s="8">
        <f t="shared" si="35"/>
        <v>41263.25</v>
      </c>
      <c r="O756" t="b">
        <v>0</v>
      </c>
      <c r="P756" t="b">
        <v>0</v>
      </c>
      <c r="Q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 s="5">
        <v>7496</v>
      </c>
      <c r="F757" s="4">
        <f t="shared" si="33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 s="8">
        <f t="shared" si="34"/>
        <v>43096.25</v>
      </c>
      <c r="M757">
        <v>1515391200</v>
      </c>
      <c r="N757" s="8">
        <f t="shared" si="35"/>
        <v>43108.25</v>
      </c>
      <c r="O757" t="b">
        <v>0</v>
      </c>
      <c r="P757" t="b">
        <v>1</v>
      </c>
      <c r="Q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 s="5">
        <v>10037</v>
      </c>
      <c r="F758" s="4">
        <f t="shared" si="33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 s="8">
        <f t="shared" si="34"/>
        <v>42024.25</v>
      </c>
      <c r="M758">
        <v>1422252000</v>
      </c>
      <c r="N758" s="8">
        <f t="shared" si="35"/>
        <v>42030.25</v>
      </c>
      <c r="O758" t="b">
        <v>0</v>
      </c>
      <c r="P758" t="b">
        <v>0</v>
      </c>
      <c r="Q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 s="5">
        <v>5696</v>
      </c>
      <c r="F759" s="4">
        <f t="shared" si="33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 s="8">
        <f t="shared" si="34"/>
        <v>40675.208333333336</v>
      </c>
      <c r="M759">
        <v>1305522000</v>
      </c>
      <c r="N759" s="8">
        <f t="shared" si="35"/>
        <v>40679.208333333336</v>
      </c>
      <c r="O759" t="b">
        <v>0</v>
      </c>
      <c r="P759" t="b">
        <v>0</v>
      </c>
      <c r="Q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 s="5">
        <v>167005</v>
      </c>
      <c r="F760" s="4">
        <f t="shared" si="33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 s="8">
        <f t="shared" si="34"/>
        <v>41936.208333333336</v>
      </c>
      <c r="M760">
        <v>1414904400</v>
      </c>
      <c r="N760" s="8">
        <f t="shared" si="35"/>
        <v>41945.208333333336</v>
      </c>
      <c r="O760" t="b">
        <v>0</v>
      </c>
      <c r="P760" t="b">
        <v>0</v>
      </c>
      <c r="Q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 s="5">
        <v>114615</v>
      </c>
      <c r="F761" s="4">
        <f t="shared" si="33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 s="8">
        <f t="shared" si="34"/>
        <v>43136.25</v>
      </c>
      <c r="M761">
        <v>1520402400</v>
      </c>
      <c r="N761" s="8">
        <f t="shared" si="35"/>
        <v>43166.25</v>
      </c>
      <c r="O761" t="b">
        <v>0</v>
      </c>
      <c r="P761" t="b">
        <v>0</v>
      </c>
      <c r="Q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 s="5">
        <v>16592</v>
      </c>
      <c r="F762" s="4">
        <f t="shared" si="33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 s="8">
        <f t="shared" si="34"/>
        <v>43678.208333333328</v>
      </c>
      <c r="M762">
        <v>1567141200</v>
      </c>
      <c r="N762" s="8">
        <f t="shared" si="35"/>
        <v>43707.208333333328</v>
      </c>
      <c r="O762" t="b">
        <v>0</v>
      </c>
      <c r="P762" t="b">
        <v>1</v>
      </c>
      <c r="Q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 s="5">
        <v>14420</v>
      </c>
      <c r="F763" s="4">
        <f t="shared" si="33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 s="8">
        <f t="shared" si="34"/>
        <v>42938.208333333328</v>
      </c>
      <c r="M763">
        <v>1501131600</v>
      </c>
      <c r="N763" s="8">
        <f t="shared" si="35"/>
        <v>42943.208333333328</v>
      </c>
      <c r="O763" t="b">
        <v>0</v>
      </c>
      <c r="P763" t="b">
        <v>0</v>
      </c>
      <c r="Q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 s="5">
        <v>6204</v>
      </c>
      <c r="F764" s="4">
        <f t="shared" si="33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 s="8">
        <f t="shared" si="34"/>
        <v>41241.25</v>
      </c>
      <c r="M764">
        <v>1355032800</v>
      </c>
      <c r="N764" s="8">
        <f t="shared" si="35"/>
        <v>41252.25</v>
      </c>
      <c r="O764" t="b">
        <v>0</v>
      </c>
      <c r="P764" t="b">
        <v>0</v>
      </c>
      <c r="Q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 s="5">
        <v>6338</v>
      </c>
      <c r="F765" s="4">
        <f t="shared" si="33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 s="8">
        <f t="shared" si="34"/>
        <v>41037.208333333336</v>
      </c>
      <c r="M765">
        <v>1339477200</v>
      </c>
      <c r="N765" s="8">
        <f t="shared" si="35"/>
        <v>41072.208333333336</v>
      </c>
      <c r="O765" t="b">
        <v>0</v>
      </c>
      <c r="P765" t="b">
        <v>1</v>
      </c>
      <c r="Q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 s="5">
        <v>8010</v>
      </c>
      <c r="F766" s="4">
        <f t="shared" si="33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 s="8">
        <f t="shared" si="34"/>
        <v>40676.208333333336</v>
      </c>
      <c r="M766">
        <v>1305954000</v>
      </c>
      <c r="N766" s="8">
        <f t="shared" si="35"/>
        <v>40684.208333333336</v>
      </c>
      <c r="O766" t="b">
        <v>0</v>
      </c>
      <c r="P766" t="b">
        <v>0</v>
      </c>
      <c r="Q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 s="5">
        <v>8125</v>
      </c>
      <c r="F767" s="4">
        <f t="shared" si="33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 s="8">
        <f t="shared" si="34"/>
        <v>42840.208333333328</v>
      </c>
      <c r="M767">
        <v>1494392400</v>
      </c>
      <c r="N767" s="8">
        <f t="shared" si="35"/>
        <v>42865.208333333328</v>
      </c>
      <c r="O767" t="b">
        <v>1</v>
      </c>
      <c r="P767" t="b">
        <v>1</v>
      </c>
      <c r="Q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 s="5">
        <v>13653</v>
      </c>
      <c r="F768" s="4">
        <f t="shared" si="33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 s="8">
        <f t="shared" si="34"/>
        <v>43362.208333333328</v>
      </c>
      <c r="M768">
        <v>1537419600</v>
      </c>
      <c r="N768" s="8">
        <f t="shared" si="35"/>
        <v>43363.208333333328</v>
      </c>
      <c r="O768" t="b">
        <v>0</v>
      </c>
      <c r="P768" t="b">
        <v>0</v>
      </c>
      <c r="Q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 s="5">
        <v>55372</v>
      </c>
      <c r="F769" s="4">
        <f t="shared" si="33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 s="8">
        <f t="shared" si="34"/>
        <v>42283.208333333328</v>
      </c>
      <c r="M769">
        <v>1447999200</v>
      </c>
      <c r="N769" s="8">
        <f t="shared" si="35"/>
        <v>42328.25</v>
      </c>
      <c r="O769" t="b">
        <v>0</v>
      </c>
      <c r="P769" t="b">
        <v>0</v>
      </c>
      <c r="Q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 s="5">
        <v>11088</v>
      </c>
      <c r="F770" s="4">
        <f t="shared" ref="F770:F833" si="36">E770/D770</f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 s="8">
        <f t="shared" ref="L770:L833" si="37">(((K770/60)/60)/24)+DATE(1970,1,1)</f>
        <v>41619.25</v>
      </c>
      <c r="M770">
        <v>1388037600</v>
      </c>
      <c r="N770" s="8">
        <f t="shared" ref="N770:N833" si="38">(((M770/60)/60)/24)+DATE(1970,1,1)</f>
        <v>41634.25</v>
      </c>
      <c r="O770" t="b">
        <v>0</v>
      </c>
      <c r="P770" t="b">
        <v>0</v>
      </c>
      <c r="Q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 s="5">
        <v>109106</v>
      </c>
      <c r="F771" s="4">
        <f t="shared" si="36"/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 s="8">
        <f t="shared" si="37"/>
        <v>41501.208333333336</v>
      </c>
      <c r="M771">
        <v>1378789200</v>
      </c>
      <c r="N771" s="8">
        <f t="shared" si="38"/>
        <v>41527.208333333336</v>
      </c>
      <c r="O771" t="b">
        <v>0</v>
      </c>
      <c r="P771" t="b">
        <v>0</v>
      </c>
      <c r="Q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 s="5">
        <v>11642</v>
      </c>
      <c r="F772" s="4">
        <f t="shared" si="36"/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 s="8">
        <f t="shared" si="37"/>
        <v>41743.208333333336</v>
      </c>
      <c r="M772">
        <v>1398056400</v>
      </c>
      <c r="N772" s="8">
        <f t="shared" si="38"/>
        <v>41750.208333333336</v>
      </c>
      <c r="O772" t="b">
        <v>0</v>
      </c>
      <c r="P772" t="b">
        <v>1</v>
      </c>
      <c r="Q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 s="5">
        <v>2769</v>
      </c>
      <c r="F773" s="4">
        <f t="shared" si="36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 s="8">
        <f t="shared" si="37"/>
        <v>43491.25</v>
      </c>
      <c r="M773">
        <v>1550815200</v>
      </c>
      <c r="N773" s="8">
        <f t="shared" si="38"/>
        <v>43518.25</v>
      </c>
      <c r="O773" t="b">
        <v>0</v>
      </c>
      <c r="P773" t="b">
        <v>0</v>
      </c>
      <c r="Q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 s="5">
        <v>169586</v>
      </c>
      <c r="F774" s="4">
        <f t="shared" si="36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 s="8">
        <f t="shared" si="37"/>
        <v>43505.25</v>
      </c>
      <c r="M774">
        <v>1550037600</v>
      </c>
      <c r="N774" s="8">
        <f t="shared" si="38"/>
        <v>43509.25</v>
      </c>
      <c r="O774" t="b">
        <v>0</v>
      </c>
      <c r="P774" t="b">
        <v>0</v>
      </c>
      <c r="Q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 s="5">
        <v>101185</v>
      </c>
      <c r="F775" s="4">
        <f t="shared" si="36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 s="8">
        <f t="shared" si="37"/>
        <v>42838.208333333328</v>
      </c>
      <c r="M775">
        <v>1492923600</v>
      </c>
      <c r="N775" s="8">
        <f t="shared" si="38"/>
        <v>42848.208333333328</v>
      </c>
      <c r="O775" t="b">
        <v>0</v>
      </c>
      <c r="P775" t="b">
        <v>0</v>
      </c>
      <c r="Q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 s="5">
        <v>6775</v>
      </c>
      <c r="F776" s="4">
        <f t="shared" si="36"/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 s="8">
        <f t="shared" si="37"/>
        <v>42513.208333333328</v>
      </c>
      <c r="M776">
        <v>1467522000</v>
      </c>
      <c r="N776" s="8">
        <f t="shared" si="38"/>
        <v>42554.208333333328</v>
      </c>
      <c r="O776" t="b">
        <v>0</v>
      </c>
      <c r="P776" t="b">
        <v>0</v>
      </c>
      <c r="Q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 s="5">
        <v>968</v>
      </c>
      <c r="F777" s="4">
        <f t="shared" si="36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 s="8">
        <f t="shared" si="37"/>
        <v>41949.25</v>
      </c>
      <c r="M777">
        <v>1416117600</v>
      </c>
      <c r="N777" s="8">
        <f t="shared" si="38"/>
        <v>41959.25</v>
      </c>
      <c r="O777" t="b">
        <v>0</v>
      </c>
      <c r="P777" t="b">
        <v>0</v>
      </c>
      <c r="Q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 s="5">
        <v>72623</v>
      </c>
      <c r="F778" s="4">
        <f t="shared" si="36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 s="8">
        <f t="shared" si="37"/>
        <v>43650.208333333328</v>
      </c>
      <c r="M778">
        <v>1563771600</v>
      </c>
      <c r="N778" s="8">
        <f t="shared" si="38"/>
        <v>43668.208333333328</v>
      </c>
      <c r="O778" t="b">
        <v>0</v>
      </c>
      <c r="P778" t="b">
        <v>0</v>
      </c>
      <c r="Q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 s="5">
        <v>45987</v>
      </c>
      <c r="F779" s="4">
        <f t="shared" si="36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 s="8">
        <f t="shared" si="37"/>
        <v>40809.208333333336</v>
      </c>
      <c r="M779">
        <v>1319259600</v>
      </c>
      <c r="N779" s="8">
        <f t="shared" si="38"/>
        <v>40838.208333333336</v>
      </c>
      <c r="O779" t="b">
        <v>0</v>
      </c>
      <c r="P779" t="b">
        <v>0</v>
      </c>
      <c r="Q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 s="5">
        <v>10243</v>
      </c>
      <c r="F780" s="4">
        <f t="shared" si="36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 s="8">
        <f t="shared" si="37"/>
        <v>40768.208333333336</v>
      </c>
      <c r="M780">
        <v>1313643600</v>
      </c>
      <c r="N780" s="8">
        <f t="shared" si="38"/>
        <v>40773.208333333336</v>
      </c>
      <c r="O780" t="b">
        <v>0</v>
      </c>
      <c r="P780" t="b">
        <v>0</v>
      </c>
      <c r="Q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 s="5">
        <v>87293</v>
      </c>
      <c r="F781" s="4">
        <f t="shared" si="36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 s="8">
        <f t="shared" si="37"/>
        <v>42230.208333333328</v>
      </c>
      <c r="M781">
        <v>1440306000</v>
      </c>
      <c r="N781" s="8">
        <f t="shared" si="38"/>
        <v>42239.208333333328</v>
      </c>
      <c r="O781" t="b">
        <v>0</v>
      </c>
      <c r="P781" t="b">
        <v>1</v>
      </c>
      <c r="Q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 s="5">
        <v>5421</v>
      </c>
      <c r="F782" s="4">
        <f t="shared" si="36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 s="8">
        <f t="shared" si="37"/>
        <v>42573.208333333328</v>
      </c>
      <c r="M782">
        <v>1470805200</v>
      </c>
      <c r="N782" s="8">
        <f t="shared" si="38"/>
        <v>42592.208333333328</v>
      </c>
      <c r="O782" t="b">
        <v>0</v>
      </c>
      <c r="P782" t="b">
        <v>1</v>
      </c>
      <c r="Q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 s="5">
        <v>4414</v>
      </c>
      <c r="F783" s="4">
        <f t="shared" si="36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 s="8">
        <f t="shared" si="37"/>
        <v>40482.208333333336</v>
      </c>
      <c r="M783">
        <v>1292911200</v>
      </c>
      <c r="N783" s="8">
        <f t="shared" si="38"/>
        <v>40533.25</v>
      </c>
      <c r="O783" t="b">
        <v>0</v>
      </c>
      <c r="P783" t="b">
        <v>0</v>
      </c>
      <c r="Q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 s="5">
        <v>10981</v>
      </c>
      <c r="F784" s="4">
        <f t="shared" si="36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 s="8">
        <f t="shared" si="37"/>
        <v>40603.25</v>
      </c>
      <c r="M784">
        <v>1301374800</v>
      </c>
      <c r="N784" s="8">
        <f t="shared" si="38"/>
        <v>40631.208333333336</v>
      </c>
      <c r="O784" t="b">
        <v>0</v>
      </c>
      <c r="P784" t="b">
        <v>1</v>
      </c>
      <c r="Q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 s="5">
        <v>10451</v>
      </c>
      <c r="F785" s="4">
        <f t="shared" si="36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 s="8">
        <f t="shared" si="37"/>
        <v>41625.25</v>
      </c>
      <c r="M785">
        <v>1387864800</v>
      </c>
      <c r="N785" s="8">
        <f t="shared" si="38"/>
        <v>41632.25</v>
      </c>
      <c r="O785" t="b">
        <v>0</v>
      </c>
      <c r="P785" t="b">
        <v>0</v>
      </c>
      <c r="Q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 s="5">
        <v>102535</v>
      </c>
      <c r="F786" s="4">
        <f t="shared" si="36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 s="8">
        <f t="shared" si="37"/>
        <v>42435.25</v>
      </c>
      <c r="M786">
        <v>1458190800</v>
      </c>
      <c r="N786" s="8">
        <f t="shared" si="38"/>
        <v>42446.208333333328</v>
      </c>
      <c r="O786" t="b">
        <v>0</v>
      </c>
      <c r="P786" t="b">
        <v>0</v>
      </c>
      <c r="Q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 s="5">
        <v>12939</v>
      </c>
      <c r="F787" s="4">
        <f t="shared" si="36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 s="8">
        <f t="shared" si="37"/>
        <v>43582.208333333328</v>
      </c>
      <c r="M787">
        <v>1559278800</v>
      </c>
      <c r="N787" s="8">
        <f t="shared" si="38"/>
        <v>43616.208333333328</v>
      </c>
      <c r="O787" t="b">
        <v>0</v>
      </c>
      <c r="P787" t="b">
        <v>1</v>
      </c>
      <c r="Q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 s="5">
        <v>10946</v>
      </c>
      <c r="F788" s="4">
        <f t="shared" si="36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 s="8">
        <f t="shared" si="37"/>
        <v>43186.208333333328</v>
      </c>
      <c r="M788">
        <v>1522731600</v>
      </c>
      <c r="N788" s="8">
        <f t="shared" si="38"/>
        <v>43193.208333333328</v>
      </c>
      <c r="O788" t="b">
        <v>0</v>
      </c>
      <c r="P788" t="b">
        <v>1</v>
      </c>
      <c r="Q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 s="5">
        <v>60994</v>
      </c>
      <c r="F789" s="4">
        <f t="shared" si="36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 s="8">
        <f t="shared" si="37"/>
        <v>40684.208333333336</v>
      </c>
      <c r="M789">
        <v>1306731600</v>
      </c>
      <c r="N789" s="8">
        <f t="shared" si="38"/>
        <v>40693.208333333336</v>
      </c>
      <c r="O789" t="b">
        <v>0</v>
      </c>
      <c r="P789" t="b">
        <v>0</v>
      </c>
      <c r="Q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 s="5">
        <v>3174</v>
      </c>
      <c r="F790" s="4">
        <f t="shared" si="36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 s="8">
        <f t="shared" si="37"/>
        <v>41202.208333333336</v>
      </c>
      <c r="M790">
        <v>1352527200</v>
      </c>
      <c r="N790" s="8">
        <f t="shared" si="38"/>
        <v>41223.25</v>
      </c>
      <c r="O790" t="b">
        <v>0</v>
      </c>
      <c r="P790" t="b">
        <v>0</v>
      </c>
      <c r="Q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 s="5">
        <v>3351</v>
      </c>
      <c r="F791" s="4">
        <f t="shared" si="36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 s="8">
        <f t="shared" si="37"/>
        <v>41786.208333333336</v>
      </c>
      <c r="M791">
        <v>1404363600</v>
      </c>
      <c r="N791" s="8">
        <f t="shared" si="38"/>
        <v>41823.208333333336</v>
      </c>
      <c r="O791" t="b">
        <v>0</v>
      </c>
      <c r="P791" t="b">
        <v>0</v>
      </c>
      <c r="Q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 s="5">
        <v>56774</v>
      </c>
      <c r="F792" s="4">
        <f t="shared" si="36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 s="8">
        <f t="shared" si="37"/>
        <v>40223.25</v>
      </c>
      <c r="M792">
        <v>1266645600</v>
      </c>
      <c r="N792" s="8">
        <f t="shared" si="38"/>
        <v>40229.25</v>
      </c>
      <c r="O792" t="b">
        <v>0</v>
      </c>
      <c r="P792" t="b">
        <v>0</v>
      </c>
      <c r="Q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 s="5">
        <v>540</v>
      </c>
      <c r="F793" s="4">
        <f t="shared" si="36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 s="8">
        <f t="shared" si="37"/>
        <v>42715.25</v>
      </c>
      <c r="M793">
        <v>1482818400</v>
      </c>
      <c r="N793" s="8">
        <f t="shared" si="38"/>
        <v>42731.25</v>
      </c>
      <c r="O793" t="b">
        <v>0</v>
      </c>
      <c r="P793" t="b">
        <v>0</v>
      </c>
      <c r="Q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 s="5">
        <v>680</v>
      </c>
      <c r="F794" s="4">
        <f t="shared" si="36"/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 s="8">
        <f t="shared" si="37"/>
        <v>41451.208333333336</v>
      </c>
      <c r="M794">
        <v>1374642000</v>
      </c>
      <c r="N794" s="8">
        <f t="shared" si="38"/>
        <v>41479.208333333336</v>
      </c>
      <c r="O794" t="b">
        <v>0</v>
      </c>
      <c r="P794" t="b">
        <v>1</v>
      </c>
      <c r="Q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 s="5">
        <v>13045</v>
      </c>
      <c r="F795" s="4">
        <f t="shared" si="36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 s="8">
        <f t="shared" si="37"/>
        <v>41450.208333333336</v>
      </c>
      <c r="M795">
        <v>1372482000</v>
      </c>
      <c r="N795" s="8">
        <f t="shared" si="38"/>
        <v>41454.208333333336</v>
      </c>
      <c r="O795" t="b">
        <v>0</v>
      </c>
      <c r="P795" t="b">
        <v>0</v>
      </c>
      <c r="Q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 s="5">
        <v>8276</v>
      </c>
      <c r="F796" s="4">
        <f t="shared" si="36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 s="8">
        <f t="shared" si="37"/>
        <v>43091.25</v>
      </c>
      <c r="M796">
        <v>1514959200</v>
      </c>
      <c r="N796" s="8">
        <f t="shared" si="38"/>
        <v>43103.25</v>
      </c>
      <c r="O796" t="b">
        <v>0</v>
      </c>
      <c r="P796" t="b">
        <v>0</v>
      </c>
      <c r="Q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 s="5">
        <v>1022</v>
      </c>
      <c r="F797" s="4">
        <f t="shared" si="36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 s="8">
        <f t="shared" si="37"/>
        <v>42675.208333333328</v>
      </c>
      <c r="M797">
        <v>1478235600</v>
      </c>
      <c r="N797" s="8">
        <f t="shared" si="38"/>
        <v>42678.208333333328</v>
      </c>
      <c r="O797" t="b">
        <v>0</v>
      </c>
      <c r="P797" t="b">
        <v>0</v>
      </c>
      <c r="Q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 s="5">
        <v>4275</v>
      </c>
      <c r="F798" s="4">
        <f t="shared" si="36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 s="8">
        <f t="shared" si="37"/>
        <v>41859.208333333336</v>
      </c>
      <c r="M798">
        <v>1408078800</v>
      </c>
      <c r="N798" s="8">
        <f t="shared" si="38"/>
        <v>41866.208333333336</v>
      </c>
      <c r="O798" t="b">
        <v>0</v>
      </c>
      <c r="P798" t="b">
        <v>1</v>
      </c>
      <c r="Q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 s="5">
        <v>8332</v>
      </c>
      <c r="F799" s="4">
        <f t="shared" si="36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 s="8">
        <f t="shared" si="37"/>
        <v>43464.25</v>
      </c>
      <c r="M799">
        <v>1548136800</v>
      </c>
      <c r="N799" s="8">
        <f t="shared" si="38"/>
        <v>43487.25</v>
      </c>
      <c r="O799" t="b">
        <v>0</v>
      </c>
      <c r="P799" t="b">
        <v>0</v>
      </c>
      <c r="Q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 s="5">
        <v>6408</v>
      </c>
      <c r="F800" s="4">
        <f t="shared" si="36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 s="8">
        <f t="shared" si="37"/>
        <v>41060.208333333336</v>
      </c>
      <c r="M800">
        <v>1340859600</v>
      </c>
      <c r="N800" s="8">
        <f t="shared" si="38"/>
        <v>41088.208333333336</v>
      </c>
      <c r="O800" t="b">
        <v>0</v>
      </c>
      <c r="P800" t="b">
        <v>1</v>
      </c>
      <c r="Q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 s="5">
        <v>73522</v>
      </c>
      <c r="F801" s="4">
        <f t="shared" si="36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 s="8">
        <f t="shared" si="37"/>
        <v>42399.25</v>
      </c>
      <c r="M801">
        <v>1454479200</v>
      </c>
      <c r="N801" s="8">
        <f t="shared" si="38"/>
        <v>42403.25</v>
      </c>
      <c r="O801" t="b">
        <v>0</v>
      </c>
      <c r="P801" t="b">
        <v>0</v>
      </c>
      <c r="Q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 s="5">
        <v>1</v>
      </c>
      <c r="F802" s="4">
        <f t="shared" si="36"/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 s="8">
        <f t="shared" si="37"/>
        <v>42167.208333333328</v>
      </c>
      <c r="M802">
        <v>1434430800</v>
      </c>
      <c r="N802" s="8">
        <f t="shared" si="38"/>
        <v>42171.208333333328</v>
      </c>
      <c r="O802" t="b">
        <v>0</v>
      </c>
      <c r="P802" t="b">
        <v>0</v>
      </c>
      <c r="Q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 s="5">
        <v>4667</v>
      </c>
      <c r="F803" s="4">
        <f t="shared" si="36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 s="8">
        <f t="shared" si="37"/>
        <v>43830.25</v>
      </c>
      <c r="M803">
        <v>1579672800</v>
      </c>
      <c r="N803" s="8">
        <f t="shared" si="38"/>
        <v>43852.25</v>
      </c>
      <c r="O803" t="b">
        <v>0</v>
      </c>
      <c r="P803" t="b">
        <v>1</v>
      </c>
      <c r="Q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 s="5">
        <v>12216</v>
      </c>
      <c r="F804" s="4">
        <f t="shared" si="36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 s="8">
        <f t="shared" si="37"/>
        <v>43650.208333333328</v>
      </c>
      <c r="M804">
        <v>1562389200</v>
      </c>
      <c r="N804" s="8">
        <f t="shared" si="38"/>
        <v>43652.208333333328</v>
      </c>
      <c r="O804" t="b">
        <v>0</v>
      </c>
      <c r="P804" t="b">
        <v>0</v>
      </c>
      <c r="Q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 s="5">
        <v>6527</v>
      </c>
      <c r="F805" s="4">
        <f t="shared" si="36"/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 s="8">
        <f t="shared" si="37"/>
        <v>43492.25</v>
      </c>
      <c r="M805">
        <v>1551506400</v>
      </c>
      <c r="N805" s="8">
        <f t="shared" si="38"/>
        <v>43526.25</v>
      </c>
      <c r="O805" t="b">
        <v>0</v>
      </c>
      <c r="P805" t="b">
        <v>0</v>
      </c>
      <c r="Q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 s="5">
        <v>6987</v>
      </c>
      <c r="F806" s="4">
        <f t="shared" si="36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 s="8">
        <f t="shared" si="37"/>
        <v>43102.25</v>
      </c>
      <c r="M806">
        <v>1516600800</v>
      </c>
      <c r="N806" s="8">
        <f t="shared" si="38"/>
        <v>43122.25</v>
      </c>
      <c r="O806" t="b">
        <v>0</v>
      </c>
      <c r="P806" t="b">
        <v>0</v>
      </c>
      <c r="Q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 s="5">
        <v>4932</v>
      </c>
      <c r="F807" s="4">
        <f t="shared" si="36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 s="8">
        <f t="shared" si="37"/>
        <v>41958.25</v>
      </c>
      <c r="M807">
        <v>1420437600</v>
      </c>
      <c r="N807" s="8">
        <f t="shared" si="38"/>
        <v>42009.25</v>
      </c>
      <c r="O807" t="b">
        <v>0</v>
      </c>
      <c r="P807" t="b">
        <v>0</v>
      </c>
      <c r="Q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 s="5">
        <v>8262</v>
      </c>
      <c r="F808" s="4">
        <f t="shared" si="36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 s="8">
        <f t="shared" si="37"/>
        <v>40973.25</v>
      </c>
      <c r="M808">
        <v>1332997200</v>
      </c>
      <c r="N808" s="8">
        <f t="shared" si="38"/>
        <v>40997.208333333336</v>
      </c>
      <c r="O808" t="b">
        <v>0</v>
      </c>
      <c r="P808" t="b">
        <v>1</v>
      </c>
      <c r="Q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 s="5">
        <v>1848</v>
      </c>
      <c r="F809" s="4">
        <f t="shared" si="36"/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 s="8">
        <f t="shared" si="37"/>
        <v>43753.208333333328</v>
      </c>
      <c r="M809">
        <v>1574920800</v>
      </c>
      <c r="N809" s="8">
        <f t="shared" si="38"/>
        <v>43797.25</v>
      </c>
      <c r="O809" t="b">
        <v>0</v>
      </c>
      <c r="P809" t="b">
        <v>1</v>
      </c>
      <c r="Q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 s="5">
        <v>1583</v>
      </c>
      <c r="F810" s="4">
        <f t="shared" si="36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 s="8">
        <f t="shared" si="37"/>
        <v>42507.208333333328</v>
      </c>
      <c r="M810">
        <v>1464930000</v>
      </c>
      <c r="N810" s="8">
        <f t="shared" si="38"/>
        <v>42524.208333333328</v>
      </c>
      <c r="O810" t="b">
        <v>0</v>
      </c>
      <c r="P810" t="b">
        <v>0</v>
      </c>
      <c r="Q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 s="5">
        <v>88536</v>
      </c>
      <c r="F811" s="4">
        <f t="shared" si="36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 s="8">
        <f t="shared" si="37"/>
        <v>41135.208333333336</v>
      </c>
      <c r="M811">
        <v>1345006800</v>
      </c>
      <c r="N811" s="8">
        <f t="shared" si="38"/>
        <v>41136.208333333336</v>
      </c>
      <c r="O811" t="b">
        <v>0</v>
      </c>
      <c r="P811" t="b">
        <v>0</v>
      </c>
      <c r="Q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 s="5">
        <v>12360</v>
      </c>
      <c r="F812" s="4">
        <f t="shared" si="36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 s="8">
        <f t="shared" si="37"/>
        <v>43067.25</v>
      </c>
      <c r="M812">
        <v>1512712800</v>
      </c>
      <c r="N812" s="8">
        <f t="shared" si="38"/>
        <v>43077.25</v>
      </c>
      <c r="O812" t="b">
        <v>0</v>
      </c>
      <c r="P812" t="b">
        <v>1</v>
      </c>
      <c r="Q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 s="5">
        <v>71320</v>
      </c>
      <c r="F813" s="4">
        <f t="shared" si="36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 s="8">
        <f t="shared" si="37"/>
        <v>42378.25</v>
      </c>
      <c r="M813">
        <v>1452492000</v>
      </c>
      <c r="N813" s="8">
        <f t="shared" si="38"/>
        <v>42380.25</v>
      </c>
      <c r="O813" t="b">
        <v>0</v>
      </c>
      <c r="P813" t="b">
        <v>1</v>
      </c>
      <c r="Q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 s="5">
        <v>134640</v>
      </c>
      <c r="F814" s="4">
        <f t="shared" si="36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 s="8">
        <f t="shared" si="37"/>
        <v>43206.208333333328</v>
      </c>
      <c r="M814">
        <v>1524286800</v>
      </c>
      <c r="N814" s="8">
        <f t="shared" si="38"/>
        <v>43211.208333333328</v>
      </c>
      <c r="O814" t="b">
        <v>0</v>
      </c>
      <c r="P814" t="b">
        <v>0</v>
      </c>
      <c r="Q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 s="5">
        <v>7661</v>
      </c>
      <c r="F815" s="4">
        <f t="shared" si="36"/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 s="8">
        <f t="shared" si="37"/>
        <v>41148.208333333336</v>
      </c>
      <c r="M815">
        <v>1346907600</v>
      </c>
      <c r="N815" s="8">
        <f t="shared" si="38"/>
        <v>41158.208333333336</v>
      </c>
      <c r="O815" t="b">
        <v>0</v>
      </c>
      <c r="P815" t="b">
        <v>0</v>
      </c>
      <c r="Q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 s="5">
        <v>2950</v>
      </c>
      <c r="F816" s="4">
        <f t="shared" si="36"/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 s="8">
        <f t="shared" si="37"/>
        <v>42517.208333333328</v>
      </c>
      <c r="M816">
        <v>1464498000</v>
      </c>
      <c r="N816" s="8">
        <f t="shared" si="38"/>
        <v>42519.208333333328</v>
      </c>
      <c r="O816" t="b">
        <v>0</v>
      </c>
      <c r="P816" t="b">
        <v>1</v>
      </c>
      <c r="Q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 s="5">
        <v>11721</v>
      </c>
      <c r="F817" s="4">
        <f t="shared" si="36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 s="8">
        <f t="shared" si="37"/>
        <v>43068.25</v>
      </c>
      <c r="M817">
        <v>1514181600</v>
      </c>
      <c r="N817" s="8">
        <f t="shared" si="38"/>
        <v>43094.25</v>
      </c>
      <c r="O817" t="b">
        <v>0</v>
      </c>
      <c r="P817" t="b">
        <v>0</v>
      </c>
      <c r="Q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 s="5">
        <v>14150</v>
      </c>
      <c r="F818" s="4">
        <f t="shared" si="36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 s="8">
        <f t="shared" si="37"/>
        <v>41680.25</v>
      </c>
      <c r="M818">
        <v>1392184800</v>
      </c>
      <c r="N818" s="8">
        <f t="shared" si="38"/>
        <v>41682.25</v>
      </c>
      <c r="O818" t="b">
        <v>1</v>
      </c>
      <c r="P818" t="b">
        <v>1</v>
      </c>
      <c r="Q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 s="5">
        <v>189192</v>
      </c>
      <c r="F819" s="4">
        <f t="shared" si="36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 s="8">
        <f t="shared" si="37"/>
        <v>43589.208333333328</v>
      </c>
      <c r="M819">
        <v>1559365200</v>
      </c>
      <c r="N819" s="8">
        <f t="shared" si="38"/>
        <v>43617.208333333328</v>
      </c>
      <c r="O819" t="b">
        <v>0</v>
      </c>
      <c r="P819" t="b">
        <v>1</v>
      </c>
      <c r="Q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 s="5">
        <v>7664</v>
      </c>
      <c r="F820" s="4">
        <f t="shared" si="36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 s="8">
        <f t="shared" si="37"/>
        <v>43486.25</v>
      </c>
      <c r="M820">
        <v>1549173600</v>
      </c>
      <c r="N820" s="8">
        <f t="shared" si="38"/>
        <v>43499.25</v>
      </c>
      <c r="O820" t="b">
        <v>0</v>
      </c>
      <c r="P820" t="b">
        <v>1</v>
      </c>
      <c r="Q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 s="5">
        <v>4509</v>
      </c>
      <c r="F821" s="4">
        <f t="shared" si="36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 s="8">
        <f t="shared" si="37"/>
        <v>41237.25</v>
      </c>
      <c r="M821">
        <v>1355032800</v>
      </c>
      <c r="N821" s="8">
        <f t="shared" si="38"/>
        <v>41252.25</v>
      </c>
      <c r="O821" t="b">
        <v>1</v>
      </c>
      <c r="P821" t="b">
        <v>0</v>
      </c>
      <c r="Q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 s="5">
        <v>12009</v>
      </c>
      <c r="F822" s="4">
        <f t="shared" si="36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 s="8">
        <f t="shared" si="37"/>
        <v>43310.208333333328</v>
      </c>
      <c r="M822">
        <v>1533963600</v>
      </c>
      <c r="N822" s="8">
        <f t="shared" si="38"/>
        <v>43323.208333333328</v>
      </c>
      <c r="O822" t="b">
        <v>0</v>
      </c>
      <c r="P822" t="b">
        <v>1</v>
      </c>
      <c r="Q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 s="5">
        <v>14273</v>
      </c>
      <c r="F823" s="4">
        <f t="shared" si="36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 s="8">
        <f t="shared" si="37"/>
        <v>42794.25</v>
      </c>
      <c r="M823">
        <v>1489381200</v>
      </c>
      <c r="N823" s="8">
        <f t="shared" si="38"/>
        <v>42807.208333333328</v>
      </c>
      <c r="O823" t="b">
        <v>0</v>
      </c>
      <c r="P823" t="b">
        <v>0</v>
      </c>
      <c r="Q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 s="5">
        <v>188982</v>
      </c>
      <c r="F824" s="4">
        <f t="shared" si="36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 s="8">
        <f t="shared" si="37"/>
        <v>41698.25</v>
      </c>
      <c r="M824">
        <v>1395032400</v>
      </c>
      <c r="N824" s="8">
        <f t="shared" si="38"/>
        <v>41715.208333333336</v>
      </c>
      <c r="O824" t="b">
        <v>0</v>
      </c>
      <c r="P824" t="b">
        <v>0</v>
      </c>
      <c r="Q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 s="5">
        <v>14640</v>
      </c>
      <c r="F825" s="4">
        <f t="shared" si="36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 s="8">
        <f t="shared" si="37"/>
        <v>41892.208333333336</v>
      </c>
      <c r="M825">
        <v>1412485200</v>
      </c>
      <c r="N825" s="8">
        <f t="shared" si="38"/>
        <v>41917.208333333336</v>
      </c>
      <c r="O825" t="b">
        <v>1</v>
      </c>
      <c r="P825" t="b">
        <v>1</v>
      </c>
      <c r="Q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 s="5">
        <v>107516</v>
      </c>
      <c r="F826" s="4">
        <f t="shared" si="36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 s="8">
        <f t="shared" si="37"/>
        <v>40348.208333333336</v>
      </c>
      <c r="M826">
        <v>1279688400</v>
      </c>
      <c r="N826" s="8">
        <f t="shared" si="38"/>
        <v>40380.208333333336</v>
      </c>
      <c r="O826" t="b">
        <v>0</v>
      </c>
      <c r="P826" t="b">
        <v>1</v>
      </c>
      <c r="Q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 s="5">
        <v>13950</v>
      </c>
      <c r="F827" s="4">
        <f t="shared" si="36"/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 s="8">
        <f t="shared" si="37"/>
        <v>42941.208333333328</v>
      </c>
      <c r="M827">
        <v>1501995600</v>
      </c>
      <c r="N827" s="8">
        <f t="shared" si="38"/>
        <v>42953.208333333328</v>
      </c>
      <c r="O827" t="b">
        <v>0</v>
      </c>
      <c r="P827" t="b">
        <v>0</v>
      </c>
      <c r="Q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 s="5">
        <v>12797</v>
      </c>
      <c r="F828" s="4">
        <f t="shared" si="36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 s="8">
        <f t="shared" si="37"/>
        <v>40525.25</v>
      </c>
      <c r="M828">
        <v>1294639200</v>
      </c>
      <c r="N828" s="8">
        <f t="shared" si="38"/>
        <v>40553.25</v>
      </c>
      <c r="O828" t="b">
        <v>0</v>
      </c>
      <c r="P828" t="b">
        <v>1</v>
      </c>
      <c r="Q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 s="5">
        <v>6134</v>
      </c>
      <c r="F829" s="4">
        <f t="shared" si="36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 s="8">
        <f t="shared" si="37"/>
        <v>40666.208333333336</v>
      </c>
      <c r="M829">
        <v>1305435600</v>
      </c>
      <c r="N829" s="8">
        <f t="shared" si="38"/>
        <v>40678.208333333336</v>
      </c>
      <c r="O829" t="b">
        <v>0</v>
      </c>
      <c r="P829" t="b">
        <v>1</v>
      </c>
      <c r="Q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 s="5">
        <v>4899</v>
      </c>
      <c r="F830" s="4">
        <f t="shared" si="36"/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 s="8">
        <f t="shared" si="37"/>
        <v>43340.208333333328</v>
      </c>
      <c r="M830">
        <v>1537592400</v>
      </c>
      <c r="N830" s="8">
        <f t="shared" si="38"/>
        <v>43365.208333333328</v>
      </c>
      <c r="O830" t="b">
        <v>0</v>
      </c>
      <c r="P830" t="b">
        <v>0</v>
      </c>
      <c r="Q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 s="5">
        <v>4929</v>
      </c>
      <c r="F831" s="4">
        <f t="shared" si="36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 s="8">
        <f t="shared" si="37"/>
        <v>42164.208333333328</v>
      </c>
      <c r="M831">
        <v>1435122000</v>
      </c>
      <c r="N831" s="8">
        <f t="shared" si="38"/>
        <v>42179.208333333328</v>
      </c>
      <c r="O831" t="b">
        <v>0</v>
      </c>
      <c r="P831" t="b">
        <v>0</v>
      </c>
      <c r="Q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 s="5">
        <v>1424</v>
      </c>
      <c r="F832" s="4">
        <f t="shared" si="36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 s="8">
        <f t="shared" si="37"/>
        <v>43103.25</v>
      </c>
      <c r="M832">
        <v>1520056800</v>
      </c>
      <c r="N832" s="8">
        <f t="shared" si="38"/>
        <v>43162.25</v>
      </c>
      <c r="O832" t="b">
        <v>0</v>
      </c>
      <c r="P832" t="b">
        <v>0</v>
      </c>
      <c r="Q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 s="5">
        <v>105817</v>
      </c>
      <c r="F833" s="4">
        <f t="shared" si="36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 s="8">
        <f t="shared" si="37"/>
        <v>40994.208333333336</v>
      </c>
      <c r="M833">
        <v>1335675600</v>
      </c>
      <c r="N833" s="8">
        <f t="shared" si="38"/>
        <v>41028.208333333336</v>
      </c>
      <c r="O833" t="b">
        <v>0</v>
      </c>
      <c r="P833" t="b">
        <v>0</v>
      </c>
      <c r="Q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 s="5">
        <v>136156</v>
      </c>
      <c r="F834" s="4">
        <f t="shared" ref="F834:F897" si="39">E834/D834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 s="8">
        <f t="shared" ref="L834:L897" si="40">(((K834/60)/60)/24)+DATE(1970,1,1)</f>
        <v>42299.208333333328</v>
      </c>
      <c r="M834">
        <v>1448431200</v>
      </c>
      <c r="N834" s="8">
        <f t="shared" ref="N834:N897" si="41">(((M834/60)/60)/24)+DATE(1970,1,1)</f>
        <v>42333.25</v>
      </c>
      <c r="O834" t="b">
        <v>1</v>
      </c>
      <c r="P834" t="b">
        <v>0</v>
      </c>
      <c r="Q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 s="5">
        <v>10723</v>
      </c>
      <c r="F835" s="4">
        <f t="shared" si="39"/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 s="8">
        <f t="shared" si="40"/>
        <v>40588.25</v>
      </c>
      <c r="M835">
        <v>1298613600</v>
      </c>
      <c r="N835" s="8">
        <f t="shared" si="41"/>
        <v>40599.25</v>
      </c>
      <c r="O835" t="b">
        <v>0</v>
      </c>
      <c r="P835" t="b">
        <v>0</v>
      </c>
      <c r="Q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 s="5">
        <v>11228</v>
      </c>
      <c r="F836" s="4">
        <f t="shared" si="39"/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 s="8">
        <f t="shared" si="40"/>
        <v>41448.208333333336</v>
      </c>
      <c r="M836">
        <v>1372482000</v>
      </c>
      <c r="N836" s="8">
        <f t="shared" si="41"/>
        <v>41454.208333333336</v>
      </c>
      <c r="O836" t="b">
        <v>0</v>
      </c>
      <c r="P836" t="b">
        <v>0</v>
      </c>
      <c r="Q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 s="5">
        <v>77355</v>
      </c>
      <c r="F837" s="4">
        <f t="shared" si="39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 s="8">
        <f t="shared" si="40"/>
        <v>42063.25</v>
      </c>
      <c r="M837">
        <v>1425621600</v>
      </c>
      <c r="N837" s="8">
        <f t="shared" si="41"/>
        <v>42069.25</v>
      </c>
      <c r="O837" t="b">
        <v>0</v>
      </c>
      <c r="P837" t="b">
        <v>0</v>
      </c>
      <c r="Q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 s="5">
        <v>6086</v>
      </c>
      <c r="F838" s="4">
        <f t="shared" si="39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 s="8">
        <f t="shared" si="40"/>
        <v>40214.25</v>
      </c>
      <c r="M838">
        <v>1266300000</v>
      </c>
      <c r="N838" s="8">
        <f t="shared" si="41"/>
        <v>40225.25</v>
      </c>
      <c r="O838" t="b">
        <v>0</v>
      </c>
      <c r="P838" t="b">
        <v>0</v>
      </c>
      <c r="Q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 s="5">
        <v>150960</v>
      </c>
      <c r="F839" s="4">
        <f t="shared" si="39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 s="8">
        <f t="shared" si="40"/>
        <v>40629.208333333336</v>
      </c>
      <c r="M839">
        <v>1305867600</v>
      </c>
      <c r="N839" s="8">
        <f t="shared" si="41"/>
        <v>40683.208333333336</v>
      </c>
      <c r="O839" t="b">
        <v>0</v>
      </c>
      <c r="P839" t="b">
        <v>0</v>
      </c>
      <c r="Q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 s="5">
        <v>8890</v>
      </c>
      <c r="F840" s="4">
        <f t="shared" si="39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 s="8">
        <f t="shared" si="40"/>
        <v>43370.208333333328</v>
      </c>
      <c r="M840">
        <v>1538802000</v>
      </c>
      <c r="N840" s="8">
        <f t="shared" si="41"/>
        <v>43379.208333333328</v>
      </c>
      <c r="O840" t="b">
        <v>0</v>
      </c>
      <c r="P840" t="b">
        <v>0</v>
      </c>
      <c r="Q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 s="5">
        <v>14644</v>
      </c>
      <c r="F841" s="4">
        <f t="shared" si="39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 s="8">
        <f t="shared" si="40"/>
        <v>41715.208333333336</v>
      </c>
      <c r="M841">
        <v>1398920400</v>
      </c>
      <c r="N841" s="8">
        <f t="shared" si="41"/>
        <v>41760.208333333336</v>
      </c>
      <c r="O841" t="b">
        <v>0</v>
      </c>
      <c r="P841" t="b">
        <v>1</v>
      </c>
      <c r="Q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 s="5">
        <v>116583</v>
      </c>
      <c r="F842" s="4">
        <f t="shared" si="39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 s="8">
        <f t="shared" si="40"/>
        <v>41836.208333333336</v>
      </c>
      <c r="M842">
        <v>1405659600</v>
      </c>
      <c r="N842" s="8">
        <f t="shared" si="41"/>
        <v>41838.208333333336</v>
      </c>
      <c r="O842" t="b">
        <v>0</v>
      </c>
      <c r="P842" t="b">
        <v>1</v>
      </c>
      <c r="Q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 s="5">
        <v>12991</v>
      </c>
      <c r="F843" s="4">
        <f t="shared" si="39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 s="8">
        <f t="shared" si="40"/>
        <v>42419.25</v>
      </c>
      <c r="M843">
        <v>1457244000</v>
      </c>
      <c r="N843" s="8">
        <f t="shared" si="41"/>
        <v>42435.25</v>
      </c>
      <c r="O843" t="b">
        <v>0</v>
      </c>
      <c r="P843" t="b">
        <v>0</v>
      </c>
      <c r="Q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 s="5">
        <v>8447</v>
      </c>
      <c r="F844" s="4">
        <f t="shared" si="39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 s="8">
        <f t="shared" si="40"/>
        <v>43266.208333333328</v>
      </c>
      <c r="M844">
        <v>1529298000</v>
      </c>
      <c r="N844" s="8">
        <f t="shared" si="41"/>
        <v>43269.208333333328</v>
      </c>
      <c r="O844" t="b">
        <v>0</v>
      </c>
      <c r="P844" t="b">
        <v>0</v>
      </c>
      <c r="Q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 s="5">
        <v>2703</v>
      </c>
      <c r="F845" s="4">
        <f t="shared" si="39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 s="8">
        <f t="shared" si="40"/>
        <v>43338.208333333328</v>
      </c>
      <c r="M845">
        <v>1535778000</v>
      </c>
      <c r="N845" s="8">
        <f t="shared" si="41"/>
        <v>43344.208333333328</v>
      </c>
      <c r="O845" t="b">
        <v>0</v>
      </c>
      <c r="P845" t="b">
        <v>0</v>
      </c>
      <c r="Q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 s="5">
        <v>8747</v>
      </c>
      <c r="F846" s="4">
        <f t="shared" si="39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 s="8">
        <f t="shared" si="40"/>
        <v>40930.25</v>
      </c>
      <c r="M846">
        <v>1327471200</v>
      </c>
      <c r="N846" s="8">
        <f t="shared" si="41"/>
        <v>40933.25</v>
      </c>
      <c r="O846" t="b">
        <v>0</v>
      </c>
      <c r="P846" t="b">
        <v>0</v>
      </c>
      <c r="Q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 s="5">
        <v>138087</v>
      </c>
      <c r="F847" s="4">
        <f t="shared" si="39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 s="8">
        <f t="shared" si="40"/>
        <v>43235.208333333328</v>
      </c>
      <c r="M847">
        <v>1529557200</v>
      </c>
      <c r="N847" s="8">
        <f t="shared" si="41"/>
        <v>43272.208333333328</v>
      </c>
      <c r="O847" t="b">
        <v>0</v>
      </c>
      <c r="P847" t="b">
        <v>0</v>
      </c>
      <c r="Q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 s="5">
        <v>5085</v>
      </c>
      <c r="F848" s="4">
        <f t="shared" si="39"/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 s="8">
        <f t="shared" si="40"/>
        <v>43302.208333333328</v>
      </c>
      <c r="M848">
        <v>1535259600</v>
      </c>
      <c r="N848" s="8">
        <f t="shared" si="41"/>
        <v>43338.208333333328</v>
      </c>
      <c r="O848" t="b">
        <v>1</v>
      </c>
      <c r="P848" t="b">
        <v>1</v>
      </c>
      <c r="Q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 s="5">
        <v>11174</v>
      </c>
      <c r="F849" s="4">
        <f t="shared" si="39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 s="8">
        <f t="shared" si="40"/>
        <v>43107.25</v>
      </c>
      <c r="M849">
        <v>1515564000</v>
      </c>
      <c r="N849" s="8">
        <f t="shared" si="41"/>
        <v>43110.25</v>
      </c>
      <c r="O849" t="b">
        <v>0</v>
      </c>
      <c r="P849" t="b">
        <v>0</v>
      </c>
      <c r="Q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 s="5">
        <v>10831</v>
      </c>
      <c r="F850" s="4">
        <f t="shared" si="39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 s="8">
        <f t="shared" si="40"/>
        <v>40341.208333333336</v>
      </c>
      <c r="M850">
        <v>1277096400</v>
      </c>
      <c r="N850" s="8">
        <f t="shared" si="41"/>
        <v>40350.208333333336</v>
      </c>
      <c r="O850" t="b">
        <v>0</v>
      </c>
      <c r="P850" t="b">
        <v>0</v>
      </c>
      <c r="Q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 s="5">
        <v>8917</v>
      </c>
      <c r="F851" s="4">
        <f t="shared" si="39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 s="8">
        <f t="shared" si="40"/>
        <v>40948.25</v>
      </c>
      <c r="M851">
        <v>1329026400</v>
      </c>
      <c r="N851" s="8">
        <f t="shared" si="41"/>
        <v>40951.25</v>
      </c>
      <c r="O851" t="b">
        <v>0</v>
      </c>
      <c r="P851" t="b">
        <v>1</v>
      </c>
      <c r="Q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 s="5">
        <v>1</v>
      </c>
      <c r="F852" s="4">
        <f t="shared" si="39"/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 s="8">
        <f t="shared" si="40"/>
        <v>40866.25</v>
      </c>
      <c r="M852">
        <v>1322978400</v>
      </c>
      <c r="N852" s="8">
        <f t="shared" si="41"/>
        <v>40881.25</v>
      </c>
      <c r="O852" t="b">
        <v>1</v>
      </c>
      <c r="P852" t="b">
        <v>0</v>
      </c>
      <c r="Q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 s="5">
        <v>12468</v>
      </c>
      <c r="F853" s="4">
        <f t="shared" si="39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 s="8">
        <f t="shared" si="40"/>
        <v>41031.208333333336</v>
      </c>
      <c r="M853">
        <v>1338786000</v>
      </c>
      <c r="N853" s="8">
        <f t="shared" si="41"/>
        <v>41064.208333333336</v>
      </c>
      <c r="O853" t="b">
        <v>0</v>
      </c>
      <c r="P853" t="b">
        <v>0</v>
      </c>
      <c r="Q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 s="5">
        <v>2505</v>
      </c>
      <c r="F854" s="4">
        <f t="shared" si="39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 s="8">
        <f t="shared" si="40"/>
        <v>40740.208333333336</v>
      </c>
      <c r="M854">
        <v>1311656400</v>
      </c>
      <c r="N854" s="8">
        <f t="shared" si="41"/>
        <v>40750.208333333336</v>
      </c>
      <c r="O854" t="b">
        <v>0</v>
      </c>
      <c r="P854" t="b">
        <v>1</v>
      </c>
      <c r="Q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 s="5">
        <v>111502</v>
      </c>
      <c r="F855" s="4">
        <f t="shared" si="39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 s="8">
        <f t="shared" si="40"/>
        <v>40714.208333333336</v>
      </c>
      <c r="M855">
        <v>1308978000</v>
      </c>
      <c r="N855" s="8">
        <f t="shared" si="41"/>
        <v>40719.208333333336</v>
      </c>
      <c r="O855" t="b">
        <v>0</v>
      </c>
      <c r="P855" t="b">
        <v>1</v>
      </c>
      <c r="Q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 s="5">
        <v>194309</v>
      </c>
      <c r="F856" s="4">
        <f t="shared" si="39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 s="8">
        <f t="shared" si="40"/>
        <v>43787.25</v>
      </c>
      <c r="M856">
        <v>1576389600</v>
      </c>
      <c r="N856" s="8">
        <f t="shared" si="41"/>
        <v>43814.25</v>
      </c>
      <c r="O856" t="b">
        <v>0</v>
      </c>
      <c r="P856" t="b">
        <v>0</v>
      </c>
      <c r="Q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 s="5">
        <v>23956</v>
      </c>
      <c r="F857" s="4">
        <f t="shared" si="39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 s="8">
        <f t="shared" si="40"/>
        <v>40712.208333333336</v>
      </c>
      <c r="M857">
        <v>1311051600</v>
      </c>
      <c r="N857" s="8">
        <f t="shared" si="41"/>
        <v>40743.208333333336</v>
      </c>
      <c r="O857" t="b">
        <v>0</v>
      </c>
      <c r="P857" t="b">
        <v>0</v>
      </c>
      <c r="Q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 s="5">
        <v>8558</v>
      </c>
      <c r="F858" s="4">
        <f t="shared" si="39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 s="8">
        <f t="shared" si="40"/>
        <v>41023.208333333336</v>
      </c>
      <c r="M858">
        <v>1336712400</v>
      </c>
      <c r="N858" s="8">
        <f t="shared" si="41"/>
        <v>41040.208333333336</v>
      </c>
      <c r="O858" t="b">
        <v>0</v>
      </c>
      <c r="P858" t="b">
        <v>0</v>
      </c>
      <c r="Q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 s="5">
        <v>7413</v>
      </c>
      <c r="F859" s="4">
        <f t="shared" si="39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 s="8">
        <f t="shared" si="40"/>
        <v>40944.25</v>
      </c>
      <c r="M859">
        <v>1330408800</v>
      </c>
      <c r="N859" s="8">
        <f t="shared" si="41"/>
        <v>40967.25</v>
      </c>
      <c r="O859" t="b">
        <v>1</v>
      </c>
      <c r="P859" t="b">
        <v>0</v>
      </c>
      <c r="Q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 s="5">
        <v>2778</v>
      </c>
      <c r="F860" s="4">
        <f t="shared" si="39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 s="8">
        <f t="shared" si="40"/>
        <v>43211.208333333328</v>
      </c>
      <c r="M860">
        <v>1524891600</v>
      </c>
      <c r="N860" s="8">
        <f t="shared" si="41"/>
        <v>43218.208333333328</v>
      </c>
      <c r="O860" t="b">
        <v>1</v>
      </c>
      <c r="P860" t="b">
        <v>0</v>
      </c>
      <c r="Q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 s="5">
        <v>2594</v>
      </c>
      <c r="F861" s="4">
        <f t="shared" si="39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 s="8">
        <f t="shared" si="40"/>
        <v>41334.25</v>
      </c>
      <c r="M861">
        <v>1363669200</v>
      </c>
      <c r="N861" s="8">
        <f t="shared" si="41"/>
        <v>41352.208333333336</v>
      </c>
      <c r="O861" t="b">
        <v>0</v>
      </c>
      <c r="P861" t="b">
        <v>1</v>
      </c>
      <c r="Q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 s="5">
        <v>5033</v>
      </c>
      <c r="F862" s="4">
        <f t="shared" si="39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 s="8">
        <f t="shared" si="40"/>
        <v>43515.25</v>
      </c>
      <c r="M862">
        <v>1551420000</v>
      </c>
      <c r="N862" s="8">
        <f t="shared" si="41"/>
        <v>43525.25</v>
      </c>
      <c r="O862" t="b">
        <v>0</v>
      </c>
      <c r="P862" t="b">
        <v>1</v>
      </c>
      <c r="Q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 s="5">
        <v>9317</v>
      </c>
      <c r="F863" s="4">
        <f t="shared" si="39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 s="8">
        <f t="shared" si="40"/>
        <v>40258.208333333336</v>
      </c>
      <c r="M863">
        <v>1269838800</v>
      </c>
      <c r="N863" s="8">
        <f t="shared" si="41"/>
        <v>40266.208333333336</v>
      </c>
      <c r="O863" t="b">
        <v>0</v>
      </c>
      <c r="P863" t="b">
        <v>0</v>
      </c>
      <c r="Q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 s="5">
        <v>6560</v>
      </c>
      <c r="F864" s="4">
        <f t="shared" si="39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 s="8">
        <f t="shared" si="40"/>
        <v>40756.208333333336</v>
      </c>
      <c r="M864">
        <v>1312520400</v>
      </c>
      <c r="N864" s="8">
        <f t="shared" si="41"/>
        <v>40760.208333333336</v>
      </c>
      <c r="O864" t="b">
        <v>0</v>
      </c>
      <c r="P864" t="b">
        <v>0</v>
      </c>
      <c r="Q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 s="5">
        <v>5415</v>
      </c>
      <c r="F865" s="4">
        <f t="shared" si="39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 s="8">
        <f t="shared" si="40"/>
        <v>42172.208333333328</v>
      </c>
      <c r="M865">
        <v>1436504400</v>
      </c>
      <c r="N865" s="8">
        <f t="shared" si="41"/>
        <v>42195.208333333328</v>
      </c>
      <c r="O865" t="b">
        <v>0</v>
      </c>
      <c r="P865" t="b">
        <v>1</v>
      </c>
      <c r="Q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 s="5">
        <v>14577</v>
      </c>
      <c r="F866" s="4">
        <f t="shared" si="39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 s="8">
        <f t="shared" si="40"/>
        <v>42601.208333333328</v>
      </c>
      <c r="M866">
        <v>1472014800</v>
      </c>
      <c r="N866" s="8">
        <f t="shared" si="41"/>
        <v>42606.208333333328</v>
      </c>
      <c r="O866" t="b">
        <v>0</v>
      </c>
      <c r="P866" t="b">
        <v>0</v>
      </c>
      <c r="Q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 s="5">
        <v>150515</v>
      </c>
      <c r="F867" s="4">
        <f t="shared" si="39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 s="8">
        <f t="shared" si="40"/>
        <v>41897.208333333336</v>
      </c>
      <c r="M867">
        <v>1411534800</v>
      </c>
      <c r="N867" s="8">
        <f t="shared" si="41"/>
        <v>41906.208333333336</v>
      </c>
      <c r="O867" t="b">
        <v>0</v>
      </c>
      <c r="P867" t="b">
        <v>0</v>
      </c>
      <c r="Q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 s="5">
        <v>79045</v>
      </c>
      <c r="F868" s="4">
        <f t="shared" si="39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 s="8">
        <f t="shared" si="40"/>
        <v>40671.208333333336</v>
      </c>
      <c r="M868">
        <v>1304917200</v>
      </c>
      <c r="N868" s="8">
        <f t="shared" si="41"/>
        <v>40672.208333333336</v>
      </c>
      <c r="O868" t="b">
        <v>0</v>
      </c>
      <c r="P868" t="b">
        <v>0</v>
      </c>
      <c r="Q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 s="5">
        <v>7797</v>
      </c>
      <c r="F869" s="4">
        <f t="shared" si="39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 s="8">
        <f t="shared" si="40"/>
        <v>43382.208333333328</v>
      </c>
      <c r="M869">
        <v>1539579600</v>
      </c>
      <c r="N869" s="8">
        <f t="shared" si="41"/>
        <v>43388.208333333328</v>
      </c>
      <c r="O869" t="b">
        <v>0</v>
      </c>
      <c r="P869" t="b">
        <v>0</v>
      </c>
      <c r="Q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 s="5">
        <v>12939</v>
      </c>
      <c r="F870" s="4">
        <f t="shared" si="39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 s="8">
        <f t="shared" si="40"/>
        <v>41559.208333333336</v>
      </c>
      <c r="M870">
        <v>1382504400</v>
      </c>
      <c r="N870" s="8">
        <f t="shared" si="41"/>
        <v>41570.208333333336</v>
      </c>
      <c r="O870" t="b">
        <v>0</v>
      </c>
      <c r="P870" t="b">
        <v>0</v>
      </c>
      <c r="Q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 s="5">
        <v>38376</v>
      </c>
      <c r="F871" s="4">
        <f t="shared" si="39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 s="8">
        <f t="shared" si="40"/>
        <v>40350.208333333336</v>
      </c>
      <c r="M871">
        <v>1278306000</v>
      </c>
      <c r="N871" s="8">
        <f t="shared" si="41"/>
        <v>40364.208333333336</v>
      </c>
      <c r="O871" t="b">
        <v>0</v>
      </c>
      <c r="P871" t="b">
        <v>0</v>
      </c>
      <c r="Q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 s="5">
        <v>6920</v>
      </c>
      <c r="F872" s="4">
        <f t="shared" si="39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 s="8">
        <f t="shared" si="40"/>
        <v>42240.208333333328</v>
      </c>
      <c r="M872">
        <v>1442552400</v>
      </c>
      <c r="N872" s="8">
        <f t="shared" si="41"/>
        <v>42265.208333333328</v>
      </c>
      <c r="O872" t="b">
        <v>0</v>
      </c>
      <c r="P872" t="b">
        <v>0</v>
      </c>
      <c r="Q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 s="5">
        <v>194912</v>
      </c>
      <c r="F873" s="4">
        <f t="shared" si="39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 s="8">
        <f t="shared" si="40"/>
        <v>43040.208333333328</v>
      </c>
      <c r="M873">
        <v>1511071200</v>
      </c>
      <c r="N873" s="8">
        <f t="shared" si="41"/>
        <v>43058.25</v>
      </c>
      <c r="O873" t="b">
        <v>0</v>
      </c>
      <c r="P873" t="b">
        <v>1</v>
      </c>
      <c r="Q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 s="5">
        <v>7992</v>
      </c>
      <c r="F874" s="4">
        <f t="shared" si="39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 s="8">
        <f t="shared" si="40"/>
        <v>43346.208333333328</v>
      </c>
      <c r="M874">
        <v>1536382800</v>
      </c>
      <c r="N874" s="8">
        <f t="shared" si="41"/>
        <v>43351.208333333328</v>
      </c>
      <c r="O874" t="b">
        <v>0</v>
      </c>
      <c r="P874" t="b">
        <v>0</v>
      </c>
      <c r="Q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 s="5">
        <v>79268</v>
      </c>
      <c r="F875" s="4">
        <f t="shared" si="39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 s="8">
        <f t="shared" si="40"/>
        <v>41647.25</v>
      </c>
      <c r="M875">
        <v>1389592800</v>
      </c>
      <c r="N875" s="8">
        <f t="shared" si="41"/>
        <v>41652.25</v>
      </c>
      <c r="O875" t="b">
        <v>0</v>
      </c>
      <c r="P875" t="b">
        <v>0</v>
      </c>
      <c r="Q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 s="5">
        <v>139468</v>
      </c>
      <c r="F876" s="4">
        <f t="shared" si="39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 s="8">
        <f t="shared" si="40"/>
        <v>40291.208333333336</v>
      </c>
      <c r="M876">
        <v>1275282000</v>
      </c>
      <c r="N876" s="8">
        <f t="shared" si="41"/>
        <v>40329.208333333336</v>
      </c>
      <c r="O876" t="b">
        <v>0</v>
      </c>
      <c r="P876" t="b">
        <v>1</v>
      </c>
      <c r="Q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 s="5">
        <v>5465</v>
      </c>
      <c r="F877" s="4">
        <f t="shared" si="39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 s="8">
        <f t="shared" si="40"/>
        <v>40556.25</v>
      </c>
      <c r="M877">
        <v>1294984800</v>
      </c>
      <c r="N877" s="8">
        <f t="shared" si="41"/>
        <v>40557.25</v>
      </c>
      <c r="O877" t="b">
        <v>0</v>
      </c>
      <c r="P877" t="b">
        <v>0</v>
      </c>
      <c r="Q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 s="5">
        <v>2111</v>
      </c>
      <c r="F878" s="4">
        <f t="shared" si="39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 s="8">
        <f t="shared" si="40"/>
        <v>43624.208333333328</v>
      </c>
      <c r="M878">
        <v>1562043600</v>
      </c>
      <c r="N878" s="8">
        <f t="shared" si="41"/>
        <v>43648.208333333328</v>
      </c>
      <c r="O878" t="b">
        <v>0</v>
      </c>
      <c r="P878" t="b">
        <v>0</v>
      </c>
      <c r="Q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 s="5">
        <v>126628</v>
      </c>
      <c r="F879" s="4">
        <f t="shared" si="39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 s="8">
        <f t="shared" si="40"/>
        <v>42577.208333333328</v>
      </c>
      <c r="M879">
        <v>1469595600</v>
      </c>
      <c r="N879" s="8">
        <f t="shared" si="41"/>
        <v>42578.208333333328</v>
      </c>
      <c r="O879" t="b">
        <v>0</v>
      </c>
      <c r="P879" t="b">
        <v>0</v>
      </c>
      <c r="Q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 s="5">
        <v>1012</v>
      </c>
      <c r="F880" s="4">
        <f t="shared" si="39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 s="8">
        <f t="shared" si="40"/>
        <v>43845.25</v>
      </c>
      <c r="M880">
        <v>1581141600</v>
      </c>
      <c r="N880" s="8">
        <f t="shared" si="41"/>
        <v>43869.25</v>
      </c>
      <c r="O880" t="b">
        <v>0</v>
      </c>
      <c r="P880" t="b">
        <v>0</v>
      </c>
      <c r="Q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 s="5">
        <v>5438</v>
      </c>
      <c r="F881" s="4">
        <f t="shared" si="39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 s="8">
        <f t="shared" si="40"/>
        <v>42788.25</v>
      </c>
      <c r="M881">
        <v>1488520800</v>
      </c>
      <c r="N881" s="8">
        <f t="shared" si="41"/>
        <v>42797.25</v>
      </c>
      <c r="O881" t="b">
        <v>0</v>
      </c>
      <c r="P881" t="b">
        <v>0</v>
      </c>
      <c r="Q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 s="5">
        <v>193101</v>
      </c>
      <c r="F882" s="4">
        <f t="shared" si="39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 s="8">
        <f t="shared" si="40"/>
        <v>43667.208333333328</v>
      </c>
      <c r="M882">
        <v>1563858000</v>
      </c>
      <c r="N882" s="8">
        <f t="shared" si="41"/>
        <v>43669.208333333328</v>
      </c>
      <c r="O882" t="b">
        <v>0</v>
      </c>
      <c r="P882" t="b">
        <v>0</v>
      </c>
      <c r="Q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 s="5">
        <v>31665</v>
      </c>
      <c r="F883" s="4">
        <f t="shared" si="39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 s="8">
        <f t="shared" si="40"/>
        <v>42194.208333333328</v>
      </c>
      <c r="M883">
        <v>1438923600</v>
      </c>
      <c r="N883" s="8">
        <f t="shared" si="41"/>
        <v>42223.208333333328</v>
      </c>
      <c r="O883" t="b">
        <v>0</v>
      </c>
      <c r="P883" t="b">
        <v>1</v>
      </c>
      <c r="Q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 s="5">
        <v>2960</v>
      </c>
      <c r="F884" s="4">
        <f t="shared" si="39"/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 s="8">
        <f t="shared" si="40"/>
        <v>42025.25</v>
      </c>
      <c r="M884">
        <v>1422165600</v>
      </c>
      <c r="N884" s="8">
        <f t="shared" si="41"/>
        <v>42029.25</v>
      </c>
      <c r="O884" t="b">
        <v>0</v>
      </c>
      <c r="P884" t="b">
        <v>0</v>
      </c>
      <c r="Q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 s="5">
        <v>8089</v>
      </c>
      <c r="F885" s="4">
        <f t="shared" si="39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 s="8">
        <f t="shared" si="40"/>
        <v>40323.208333333336</v>
      </c>
      <c r="M885">
        <v>1277874000</v>
      </c>
      <c r="N885" s="8">
        <f t="shared" si="41"/>
        <v>40359.208333333336</v>
      </c>
      <c r="O885" t="b">
        <v>0</v>
      </c>
      <c r="P885" t="b">
        <v>0</v>
      </c>
      <c r="Q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 s="5">
        <v>109374</v>
      </c>
      <c r="F886" s="4">
        <f t="shared" si="39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 s="8">
        <f t="shared" si="40"/>
        <v>41763.208333333336</v>
      </c>
      <c r="M886">
        <v>1399352400</v>
      </c>
      <c r="N886" s="8">
        <f t="shared" si="41"/>
        <v>41765.208333333336</v>
      </c>
      <c r="O886" t="b">
        <v>0</v>
      </c>
      <c r="P886" t="b">
        <v>1</v>
      </c>
      <c r="Q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 s="5">
        <v>2129</v>
      </c>
      <c r="F887" s="4">
        <f t="shared" si="39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 s="8">
        <f t="shared" si="40"/>
        <v>40335.208333333336</v>
      </c>
      <c r="M887">
        <v>1279083600</v>
      </c>
      <c r="N887" s="8">
        <f t="shared" si="41"/>
        <v>40373.208333333336</v>
      </c>
      <c r="O887" t="b">
        <v>0</v>
      </c>
      <c r="P887" t="b">
        <v>0</v>
      </c>
      <c r="Q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 s="5">
        <v>127745</v>
      </c>
      <c r="F888" s="4">
        <f t="shared" si="39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 s="8">
        <f t="shared" si="40"/>
        <v>40416.208333333336</v>
      </c>
      <c r="M888">
        <v>1284354000</v>
      </c>
      <c r="N888" s="8">
        <f t="shared" si="41"/>
        <v>40434.208333333336</v>
      </c>
      <c r="O888" t="b">
        <v>0</v>
      </c>
      <c r="P888" t="b">
        <v>0</v>
      </c>
      <c r="Q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 s="5">
        <v>2289</v>
      </c>
      <c r="F889" s="4">
        <f t="shared" si="39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 s="8">
        <f t="shared" si="40"/>
        <v>42202.208333333328</v>
      </c>
      <c r="M889">
        <v>1441170000</v>
      </c>
      <c r="N889" s="8">
        <f t="shared" si="41"/>
        <v>42249.208333333328</v>
      </c>
      <c r="O889" t="b">
        <v>0</v>
      </c>
      <c r="P889" t="b">
        <v>1</v>
      </c>
      <c r="Q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 s="5">
        <v>12174</v>
      </c>
      <c r="F890" s="4">
        <f t="shared" si="39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 s="8">
        <f t="shared" si="40"/>
        <v>42836.208333333328</v>
      </c>
      <c r="M890">
        <v>1493528400</v>
      </c>
      <c r="N890" s="8">
        <f t="shared" si="41"/>
        <v>42855.208333333328</v>
      </c>
      <c r="O890" t="b">
        <v>0</v>
      </c>
      <c r="P890" t="b">
        <v>0</v>
      </c>
      <c r="Q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 s="5">
        <v>9508</v>
      </c>
      <c r="F891" s="4">
        <f t="shared" si="39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 s="8">
        <f t="shared" si="40"/>
        <v>41710.208333333336</v>
      </c>
      <c r="M891">
        <v>1395205200</v>
      </c>
      <c r="N891" s="8">
        <f t="shared" si="41"/>
        <v>41717.208333333336</v>
      </c>
      <c r="O891" t="b">
        <v>0</v>
      </c>
      <c r="P891" t="b">
        <v>1</v>
      </c>
      <c r="Q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 s="5">
        <v>155849</v>
      </c>
      <c r="F892" s="4">
        <f t="shared" si="39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 s="8">
        <f t="shared" si="40"/>
        <v>43640.208333333328</v>
      </c>
      <c r="M892">
        <v>1561438800</v>
      </c>
      <c r="N892" s="8">
        <f t="shared" si="41"/>
        <v>43641.208333333328</v>
      </c>
      <c r="O892" t="b">
        <v>0</v>
      </c>
      <c r="P892" t="b">
        <v>0</v>
      </c>
      <c r="Q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 s="5">
        <v>7758</v>
      </c>
      <c r="F893" s="4">
        <f t="shared" si="39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 s="8">
        <f t="shared" si="40"/>
        <v>40880.25</v>
      </c>
      <c r="M893">
        <v>1326693600</v>
      </c>
      <c r="N893" s="8">
        <f t="shared" si="41"/>
        <v>40924.25</v>
      </c>
      <c r="O893" t="b">
        <v>0</v>
      </c>
      <c r="P893" t="b">
        <v>0</v>
      </c>
      <c r="Q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 s="5">
        <v>13835</v>
      </c>
      <c r="F894" s="4">
        <f t="shared" si="39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 s="8">
        <f t="shared" si="40"/>
        <v>40319.208333333336</v>
      </c>
      <c r="M894">
        <v>1277960400</v>
      </c>
      <c r="N894" s="8">
        <f t="shared" si="41"/>
        <v>40360.208333333336</v>
      </c>
      <c r="O894" t="b">
        <v>0</v>
      </c>
      <c r="P894" t="b">
        <v>0</v>
      </c>
      <c r="Q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 s="5">
        <v>10770</v>
      </c>
      <c r="F895" s="4">
        <f t="shared" si="39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 s="8">
        <f t="shared" si="40"/>
        <v>42170.208333333328</v>
      </c>
      <c r="M895">
        <v>1434690000</v>
      </c>
      <c r="N895" s="8">
        <f t="shared" si="41"/>
        <v>42174.208333333328</v>
      </c>
      <c r="O895" t="b">
        <v>0</v>
      </c>
      <c r="P895" t="b">
        <v>1</v>
      </c>
      <c r="Q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 s="5">
        <v>3208</v>
      </c>
      <c r="F896" s="4">
        <f t="shared" si="39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 s="8">
        <f t="shared" si="40"/>
        <v>41466.208333333336</v>
      </c>
      <c r="M896">
        <v>1376110800</v>
      </c>
      <c r="N896" s="8">
        <f t="shared" si="41"/>
        <v>41496.208333333336</v>
      </c>
      <c r="O896" t="b">
        <v>0</v>
      </c>
      <c r="P896" t="b">
        <v>1</v>
      </c>
      <c r="Q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 s="5">
        <v>11108</v>
      </c>
      <c r="F897" s="4">
        <f t="shared" si="39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 s="8">
        <f t="shared" si="40"/>
        <v>43134.25</v>
      </c>
      <c r="M897">
        <v>1518415200</v>
      </c>
      <c r="N897" s="8">
        <f t="shared" si="41"/>
        <v>43143.25</v>
      </c>
      <c r="O897" t="b">
        <v>0</v>
      </c>
      <c r="P897" t="b">
        <v>0</v>
      </c>
      <c r="Q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 s="5">
        <v>153338</v>
      </c>
      <c r="F898" s="4">
        <f t="shared" ref="F898:F961" si="42">E898/D898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 s="8">
        <f t="shared" ref="L898:L961" si="43">(((K898/60)/60)/24)+DATE(1970,1,1)</f>
        <v>40738.208333333336</v>
      </c>
      <c r="M898">
        <v>1310878800</v>
      </c>
      <c r="N898" s="8">
        <f t="shared" ref="N898:N961" si="44">(((M898/60)/60)/24)+DATE(1970,1,1)</f>
        <v>40741.208333333336</v>
      </c>
      <c r="O898" t="b">
        <v>0</v>
      </c>
      <c r="P898" t="b">
        <v>1</v>
      </c>
      <c r="Q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 s="5">
        <v>2437</v>
      </c>
      <c r="F899" s="4">
        <f t="shared" si="42"/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 s="8">
        <f t="shared" si="43"/>
        <v>43583.208333333328</v>
      </c>
      <c r="M899">
        <v>1556600400</v>
      </c>
      <c r="N899" s="8">
        <f t="shared" si="44"/>
        <v>43585.208333333328</v>
      </c>
      <c r="O899" t="b">
        <v>0</v>
      </c>
      <c r="P899" t="b">
        <v>0</v>
      </c>
      <c r="Q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 s="5">
        <v>93991</v>
      </c>
      <c r="F900" s="4">
        <f t="shared" si="42"/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 s="8">
        <f t="shared" si="43"/>
        <v>43815.25</v>
      </c>
      <c r="M900">
        <v>1576994400</v>
      </c>
      <c r="N900" s="8">
        <f t="shared" si="44"/>
        <v>43821.25</v>
      </c>
      <c r="O900" t="b">
        <v>0</v>
      </c>
      <c r="P900" t="b">
        <v>0</v>
      </c>
      <c r="Q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 s="5">
        <v>12620</v>
      </c>
      <c r="F901" s="4">
        <f t="shared" si="42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 s="8">
        <f t="shared" si="43"/>
        <v>41554.208333333336</v>
      </c>
      <c r="M901">
        <v>1382677200</v>
      </c>
      <c r="N901" s="8">
        <f t="shared" si="44"/>
        <v>41572.208333333336</v>
      </c>
      <c r="O901" t="b">
        <v>0</v>
      </c>
      <c r="P901" t="b">
        <v>0</v>
      </c>
      <c r="Q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 s="5">
        <v>2</v>
      </c>
      <c r="F902" s="4">
        <f t="shared" si="42"/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 s="8">
        <f t="shared" si="43"/>
        <v>41901.208333333336</v>
      </c>
      <c r="M902">
        <v>1411189200</v>
      </c>
      <c r="N902" s="8">
        <f t="shared" si="44"/>
        <v>41902.208333333336</v>
      </c>
      <c r="O902" t="b">
        <v>0</v>
      </c>
      <c r="P902" t="b">
        <v>1</v>
      </c>
      <c r="Q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 s="5">
        <v>8746</v>
      </c>
      <c r="F903" s="4">
        <f t="shared" si="42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 s="8">
        <f t="shared" si="43"/>
        <v>43298.208333333328</v>
      </c>
      <c r="M903">
        <v>1534654800</v>
      </c>
      <c r="N903" s="8">
        <f t="shared" si="44"/>
        <v>43331.208333333328</v>
      </c>
      <c r="O903" t="b">
        <v>0</v>
      </c>
      <c r="P903" t="b">
        <v>1</v>
      </c>
      <c r="Q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 s="5">
        <v>3534</v>
      </c>
      <c r="F904" s="4">
        <f t="shared" si="42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 s="8">
        <f t="shared" si="43"/>
        <v>42399.25</v>
      </c>
      <c r="M904">
        <v>1457762400</v>
      </c>
      <c r="N904" s="8">
        <f t="shared" si="44"/>
        <v>42441.25</v>
      </c>
      <c r="O904" t="b">
        <v>0</v>
      </c>
      <c r="P904" t="b">
        <v>0</v>
      </c>
      <c r="Q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 s="5">
        <v>709</v>
      </c>
      <c r="F905" s="4">
        <f t="shared" si="42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 s="8">
        <f t="shared" si="43"/>
        <v>41034.208333333336</v>
      </c>
      <c r="M905">
        <v>1337490000</v>
      </c>
      <c r="N905" s="8">
        <f t="shared" si="44"/>
        <v>41049.208333333336</v>
      </c>
      <c r="O905" t="b">
        <v>0</v>
      </c>
      <c r="P905" t="b">
        <v>1</v>
      </c>
      <c r="Q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 s="5">
        <v>795</v>
      </c>
      <c r="F906" s="4">
        <f t="shared" si="42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 s="8">
        <f t="shared" si="43"/>
        <v>41186.208333333336</v>
      </c>
      <c r="M906">
        <v>1349672400</v>
      </c>
      <c r="N906" s="8">
        <f t="shared" si="44"/>
        <v>41190.208333333336</v>
      </c>
      <c r="O906" t="b">
        <v>0</v>
      </c>
      <c r="P906" t="b">
        <v>0</v>
      </c>
      <c r="Q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 s="5">
        <v>12955</v>
      </c>
      <c r="F907" s="4">
        <f t="shared" si="42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 s="8">
        <f t="shared" si="43"/>
        <v>41536.208333333336</v>
      </c>
      <c r="M907">
        <v>1379826000</v>
      </c>
      <c r="N907" s="8">
        <f t="shared" si="44"/>
        <v>41539.208333333336</v>
      </c>
      <c r="O907" t="b">
        <v>0</v>
      </c>
      <c r="P907" t="b">
        <v>0</v>
      </c>
      <c r="Q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 s="5">
        <v>8964</v>
      </c>
      <c r="F908" s="4">
        <f t="shared" si="42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 s="8">
        <f t="shared" si="43"/>
        <v>42868.208333333328</v>
      </c>
      <c r="M908">
        <v>1497762000</v>
      </c>
      <c r="N908" s="8">
        <f t="shared" si="44"/>
        <v>42904.208333333328</v>
      </c>
      <c r="O908" t="b">
        <v>1</v>
      </c>
      <c r="P908" t="b">
        <v>1</v>
      </c>
      <c r="Q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 s="5">
        <v>1843</v>
      </c>
      <c r="F909" s="4">
        <f t="shared" si="42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 s="8">
        <f t="shared" si="43"/>
        <v>40660.208333333336</v>
      </c>
      <c r="M909">
        <v>1304485200</v>
      </c>
      <c r="N909" s="8">
        <f t="shared" si="44"/>
        <v>40667.208333333336</v>
      </c>
      <c r="O909" t="b">
        <v>0</v>
      </c>
      <c r="P909" t="b">
        <v>0</v>
      </c>
      <c r="Q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 s="5">
        <v>121950</v>
      </c>
      <c r="F910" s="4">
        <f t="shared" si="42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 s="8">
        <f t="shared" si="43"/>
        <v>41031.208333333336</v>
      </c>
      <c r="M910">
        <v>1336885200</v>
      </c>
      <c r="N910" s="8">
        <f t="shared" si="44"/>
        <v>41042.208333333336</v>
      </c>
      <c r="O910" t="b">
        <v>0</v>
      </c>
      <c r="P910" t="b">
        <v>0</v>
      </c>
      <c r="Q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 s="5">
        <v>8621</v>
      </c>
      <c r="F911" s="4">
        <f t="shared" si="42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 s="8">
        <f t="shared" si="43"/>
        <v>43255.208333333328</v>
      </c>
      <c r="M911">
        <v>1530421200</v>
      </c>
      <c r="N911" s="8">
        <f t="shared" si="44"/>
        <v>43282.208333333328</v>
      </c>
      <c r="O911" t="b">
        <v>0</v>
      </c>
      <c r="P911" t="b">
        <v>1</v>
      </c>
      <c r="Q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 s="5">
        <v>30215</v>
      </c>
      <c r="F912" s="4">
        <f t="shared" si="42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 s="8">
        <f t="shared" si="43"/>
        <v>42026.25</v>
      </c>
      <c r="M912">
        <v>1421992800</v>
      </c>
      <c r="N912" s="8">
        <f t="shared" si="44"/>
        <v>42027.25</v>
      </c>
      <c r="O912" t="b">
        <v>0</v>
      </c>
      <c r="P912" t="b">
        <v>0</v>
      </c>
      <c r="Q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 s="5">
        <v>11539</v>
      </c>
      <c r="F913" s="4">
        <f t="shared" si="42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 s="8">
        <f t="shared" si="43"/>
        <v>43717.208333333328</v>
      </c>
      <c r="M913">
        <v>1568178000</v>
      </c>
      <c r="N913" s="8">
        <f t="shared" si="44"/>
        <v>43719.208333333328</v>
      </c>
      <c r="O913" t="b">
        <v>1</v>
      </c>
      <c r="P913" t="b">
        <v>0</v>
      </c>
      <c r="Q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 s="5">
        <v>14310</v>
      </c>
      <c r="F914" s="4">
        <f t="shared" si="42"/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 s="8">
        <f t="shared" si="43"/>
        <v>41157.208333333336</v>
      </c>
      <c r="M914">
        <v>1347944400</v>
      </c>
      <c r="N914" s="8">
        <f t="shared" si="44"/>
        <v>41170.208333333336</v>
      </c>
      <c r="O914" t="b">
        <v>1</v>
      </c>
      <c r="P914" t="b">
        <v>0</v>
      </c>
      <c r="Q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 s="5">
        <v>35536</v>
      </c>
      <c r="F915" s="4">
        <f t="shared" si="42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 s="8">
        <f t="shared" si="43"/>
        <v>43597.208333333328</v>
      </c>
      <c r="M915">
        <v>1558760400</v>
      </c>
      <c r="N915" s="8">
        <f t="shared" si="44"/>
        <v>43610.208333333328</v>
      </c>
      <c r="O915" t="b">
        <v>0</v>
      </c>
      <c r="P915" t="b">
        <v>0</v>
      </c>
      <c r="Q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 s="5">
        <v>3676</v>
      </c>
      <c r="F916" s="4">
        <f t="shared" si="42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 s="8">
        <f t="shared" si="43"/>
        <v>41490.208333333336</v>
      </c>
      <c r="M916">
        <v>1376629200</v>
      </c>
      <c r="N916" s="8">
        <f t="shared" si="44"/>
        <v>41502.208333333336</v>
      </c>
      <c r="O916" t="b">
        <v>0</v>
      </c>
      <c r="P916" t="b">
        <v>0</v>
      </c>
      <c r="Q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 s="5">
        <v>195936</v>
      </c>
      <c r="F917" s="4">
        <f t="shared" si="42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 s="8">
        <f t="shared" si="43"/>
        <v>42976.208333333328</v>
      </c>
      <c r="M917">
        <v>1504760400</v>
      </c>
      <c r="N917" s="8">
        <f t="shared" si="44"/>
        <v>42985.208333333328</v>
      </c>
      <c r="O917" t="b">
        <v>0</v>
      </c>
      <c r="P917" t="b">
        <v>0</v>
      </c>
      <c r="Q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 s="5">
        <v>1343</v>
      </c>
      <c r="F918" s="4">
        <f t="shared" si="42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 s="8">
        <f t="shared" si="43"/>
        <v>41991.25</v>
      </c>
      <c r="M918">
        <v>1419660000</v>
      </c>
      <c r="N918" s="8">
        <f t="shared" si="44"/>
        <v>42000.25</v>
      </c>
      <c r="O918" t="b">
        <v>0</v>
      </c>
      <c r="P918" t="b">
        <v>0</v>
      </c>
      <c r="Q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 s="5">
        <v>2097</v>
      </c>
      <c r="F919" s="4">
        <f t="shared" si="42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 s="8">
        <f t="shared" si="43"/>
        <v>40722.208333333336</v>
      </c>
      <c r="M919">
        <v>1311310800</v>
      </c>
      <c r="N919" s="8">
        <f t="shared" si="44"/>
        <v>40746.208333333336</v>
      </c>
      <c r="O919" t="b">
        <v>0</v>
      </c>
      <c r="P919" t="b">
        <v>1</v>
      </c>
      <c r="Q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 s="5">
        <v>9021</v>
      </c>
      <c r="F920" s="4">
        <f t="shared" si="42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 s="8">
        <f t="shared" si="43"/>
        <v>41117.208333333336</v>
      </c>
      <c r="M920">
        <v>1344315600</v>
      </c>
      <c r="N920" s="8">
        <f t="shared" si="44"/>
        <v>41128.208333333336</v>
      </c>
      <c r="O920" t="b">
        <v>0</v>
      </c>
      <c r="P920" t="b">
        <v>0</v>
      </c>
      <c r="Q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 s="5">
        <v>20915</v>
      </c>
      <c r="F921" s="4">
        <f t="shared" si="42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 s="8">
        <f t="shared" si="43"/>
        <v>43022.208333333328</v>
      </c>
      <c r="M921">
        <v>1510725600</v>
      </c>
      <c r="N921" s="8">
        <f t="shared" si="44"/>
        <v>43054.25</v>
      </c>
      <c r="O921" t="b">
        <v>0</v>
      </c>
      <c r="P921" t="b">
        <v>1</v>
      </c>
      <c r="Q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 s="5">
        <v>9676</v>
      </c>
      <c r="F922" s="4">
        <f t="shared" si="42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 s="8">
        <f t="shared" si="43"/>
        <v>43503.25</v>
      </c>
      <c r="M922">
        <v>1551247200</v>
      </c>
      <c r="N922" s="8">
        <f t="shared" si="44"/>
        <v>43523.25</v>
      </c>
      <c r="O922" t="b">
        <v>1</v>
      </c>
      <c r="P922" t="b">
        <v>0</v>
      </c>
      <c r="Q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 s="5">
        <v>1210</v>
      </c>
      <c r="F923" s="4">
        <f t="shared" si="42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 s="8">
        <f t="shared" si="43"/>
        <v>40951.25</v>
      </c>
      <c r="M923">
        <v>1330236000</v>
      </c>
      <c r="N923" s="8">
        <f t="shared" si="44"/>
        <v>40965.25</v>
      </c>
      <c r="O923" t="b">
        <v>0</v>
      </c>
      <c r="P923" t="b">
        <v>0</v>
      </c>
      <c r="Q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 s="5">
        <v>90440</v>
      </c>
      <c r="F924" s="4">
        <f t="shared" si="42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 s="8">
        <f t="shared" si="43"/>
        <v>43443.25</v>
      </c>
      <c r="M924">
        <v>1545112800</v>
      </c>
      <c r="N924" s="8">
        <f t="shared" si="44"/>
        <v>43452.25</v>
      </c>
      <c r="O924" t="b">
        <v>0</v>
      </c>
      <c r="P924" t="b">
        <v>1</v>
      </c>
      <c r="Q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 s="5">
        <v>4044</v>
      </c>
      <c r="F925" s="4">
        <f t="shared" si="42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 s="8">
        <f t="shared" si="43"/>
        <v>40373.208333333336</v>
      </c>
      <c r="M925">
        <v>1279170000</v>
      </c>
      <c r="N925" s="8">
        <f t="shared" si="44"/>
        <v>40374.208333333336</v>
      </c>
      <c r="O925" t="b">
        <v>0</v>
      </c>
      <c r="P925" t="b">
        <v>0</v>
      </c>
      <c r="Q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 s="5">
        <v>192292</v>
      </c>
      <c r="F926" s="4">
        <f t="shared" si="42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 s="8">
        <f t="shared" si="43"/>
        <v>43769.208333333328</v>
      </c>
      <c r="M926">
        <v>1573452000</v>
      </c>
      <c r="N926" s="8">
        <f t="shared" si="44"/>
        <v>43780.25</v>
      </c>
      <c r="O926" t="b">
        <v>0</v>
      </c>
      <c r="P926" t="b">
        <v>0</v>
      </c>
      <c r="Q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 s="5">
        <v>6722</v>
      </c>
      <c r="F927" s="4">
        <f t="shared" si="42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 s="8">
        <f t="shared" si="43"/>
        <v>43000.208333333328</v>
      </c>
      <c r="M927">
        <v>1507093200</v>
      </c>
      <c r="N927" s="8">
        <f t="shared" si="44"/>
        <v>43012.208333333328</v>
      </c>
      <c r="O927" t="b">
        <v>0</v>
      </c>
      <c r="P927" t="b">
        <v>0</v>
      </c>
      <c r="Q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 s="5">
        <v>1577</v>
      </c>
      <c r="F928" s="4">
        <f t="shared" si="42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 s="8">
        <f t="shared" si="43"/>
        <v>42502.208333333328</v>
      </c>
      <c r="M928">
        <v>1463374800</v>
      </c>
      <c r="N928" s="8">
        <f t="shared" si="44"/>
        <v>42506.208333333328</v>
      </c>
      <c r="O928" t="b">
        <v>0</v>
      </c>
      <c r="P928" t="b">
        <v>0</v>
      </c>
      <c r="Q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 s="5">
        <v>3301</v>
      </c>
      <c r="F929" s="4">
        <f t="shared" si="42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 s="8">
        <f t="shared" si="43"/>
        <v>41102.208333333336</v>
      </c>
      <c r="M929">
        <v>1344574800</v>
      </c>
      <c r="N929" s="8">
        <f t="shared" si="44"/>
        <v>41131.208333333336</v>
      </c>
      <c r="O929" t="b">
        <v>0</v>
      </c>
      <c r="P929" t="b">
        <v>0</v>
      </c>
      <c r="Q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 s="5">
        <v>196386</v>
      </c>
      <c r="F930" s="4">
        <f t="shared" si="42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 s="8">
        <f t="shared" si="43"/>
        <v>41637.25</v>
      </c>
      <c r="M930">
        <v>1389074400</v>
      </c>
      <c r="N930" s="8">
        <f t="shared" si="44"/>
        <v>41646.25</v>
      </c>
      <c r="O930" t="b">
        <v>0</v>
      </c>
      <c r="P930" t="b">
        <v>0</v>
      </c>
      <c r="Q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 s="5">
        <v>11952</v>
      </c>
      <c r="F931" s="4">
        <f t="shared" si="42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 s="8">
        <f t="shared" si="43"/>
        <v>42858.208333333328</v>
      </c>
      <c r="M931">
        <v>1494997200</v>
      </c>
      <c r="N931" s="8">
        <f t="shared" si="44"/>
        <v>42872.208333333328</v>
      </c>
      <c r="O931" t="b">
        <v>0</v>
      </c>
      <c r="P931" t="b">
        <v>0</v>
      </c>
      <c r="Q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 s="5">
        <v>3930</v>
      </c>
      <c r="F932" s="4">
        <f t="shared" si="42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 s="8">
        <f t="shared" si="43"/>
        <v>42060.25</v>
      </c>
      <c r="M932">
        <v>1425448800</v>
      </c>
      <c r="N932" s="8">
        <f t="shared" si="44"/>
        <v>42067.25</v>
      </c>
      <c r="O932" t="b">
        <v>0</v>
      </c>
      <c r="P932" t="b">
        <v>1</v>
      </c>
      <c r="Q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 s="5">
        <v>5729</v>
      </c>
      <c r="F933" s="4">
        <f t="shared" si="42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 s="8">
        <f t="shared" si="43"/>
        <v>41818.208333333336</v>
      </c>
      <c r="M933">
        <v>1404104400</v>
      </c>
      <c r="N933" s="8">
        <f t="shared" si="44"/>
        <v>41820.208333333336</v>
      </c>
      <c r="O933" t="b">
        <v>0</v>
      </c>
      <c r="P933" t="b">
        <v>1</v>
      </c>
      <c r="Q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 s="5">
        <v>4883</v>
      </c>
      <c r="F934" s="4">
        <f t="shared" si="42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 s="8">
        <f t="shared" si="43"/>
        <v>41709.208333333336</v>
      </c>
      <c r="M934">
        <v>1394773200</v>
      </c>
      <c r="N934" s="8">
        <f t="shared" si="44"/>
        <v>41712.208333333336</v>
      </c>
      <c r="O934" t="b">
        <v>0</v>
      </c>
      <c r="P934" t="b">
        <v>0</v>
      </c>
      <c r="Q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 s="5">
        <v>175015</v>
      </c>
      <c r="F935" s="4">
        <f t="shared" si="42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 s="8">
        <f t="shared" si="43"/>
        <v>41372.208333333336</v>
      </c>
      <c r="M935">
        <v>1366520400</v>
      </c>
      <c r="N935" s="8">
        <f t="shared" si="44"/>
        <v>41385.208333333336</v>
      </c>
      <c r="O935" t="b">
        <v>0</v>
      </c>
      <c r="P935" t="b">
        <v>0</v>
      </c>
      <c r="Q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 s="5">
        <v>11280</v>
      </c>
      <c r="F936" s="4">
        <f t="shared" si="42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 s="8">
        <f t="shared" si="43"/>
        <v>42422.25</v>
      </c>
      <c r="M936">
        <v>1456639200</v>
      </c>
      <c r="N936" s="8">
        <f t="shared" si="44"/>
        <v>42428.25</v>
      </c>
      <c r="O936" t="b">
        <v>0</v>
      </c>
      <c r="P936" t="b">
        <v>0</v>
      </c>
      <c r="Q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 s="5">
        <v>10012</v>
      </c>
      <c r="F937" s="4">
        <f t="shared" si="42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 s="8">
        <f t="shared" si="43"/>
        <v>42209.208333333328</v>
      </c>
      <c r="M937">
        <v>1438318800</v>
      </c>
      <c r="N937" s="8">
        <f t="shared" si="44"/>
        <v>42216.208333333328</v>
      </c>
      <c r="O937" t="b">
        <v>0</v>
      </c>
      <c r="P937" t="b">
        <v>0</v>
      </c>
      <c r="Q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 s="5">
        <v>1690</v>
      </c>
      <c r="F938" s="4">
        <f t="shared" si="42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 s="8">
        <f t="shared" si="43"/>
        <v>43668.208333333328</v>
      </c>
      <c r="M938">
        <v>1564030800</v>
      </c>
      <c r="N938" s="8">
        <f t="shared" si="44"/>
        <v>43671.208333333328</v>
      </c>
      <c r="O938" t="b">
        <v>1</v>
      </c>
      <c r="P938" t="b">
        <v>0</v>
      </c>
      <c r="Q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 s="5">
        <v>84891</v>
      </c>
      <c r="F939" s="4">
        <f t="shared" si="42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 s="8">
        <f t="shared" si="43"/>
        <v>42334.25</v>
      </c>
      <c r="M939">
        <v>1449295200</v>
      </c>
      <c r="N939" s="8">
        <f t="shared" si="44"/>
        <v>42343.25</v>
      </c>
      <c r="O939" t="b">
        <v>0</v>
      </c>
      <c r="P939" t="b">
        <v>0</v>
      </c>
      <c r="Q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 s="5">
        <v>10093</v>
      </c>
      <c r="F940" s="4">
        <f t="shared" si="42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 s="8">
        <f t="shared" si="43"/>
        <v>43263.208333333328</v>
      </c>
      <c r="M940">
        <v>1531890000</v>
      </c>
      <c r="N940" s="8">
        <f t="shared" si="44"/>
        <v>43299.208333333328</v>
      </c>
      <c r="O940" t="b">
        <v>0</v>
      </c>
      <c r="P940" t="b">
        <v>1</v>
      </c>
      <c r="Q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 s="5">
        <v>3839</v>
      </c>
      <c r="F941" s="4">
        <f t="shared" si="42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 s="8">
        <f t="shared" si="43"/>
        <v>40670.208333333336</v>
      </c>
      <c r="M941">
        <v>1306213200</v>
      </c>
      <c r="N941" s="8">
        <f t="shared" si="44"/>
        <v>40687.208333333336</v>
      </c>
      <c r="O941" t="b">
        <v>0</v>
      </c>
      <c r="P941" t="b">
        <v>1</v>
      </c>
      <c r="Q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 s="5">
        <v>6161</v>
      </c>
      <c r="F942" s="4">
        <f t="shared" si="42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 s="8">
        <f t="shared" si="43"/>
        <v>41244.25</v>
      </c>
      <c r="M942">
        <v>1356242400</v>
      </c>
      <c r="N942" s="8">
        <f t="shared" si="44"/>
        <v>41266.25</v>
      </c>
      <c r="O942" t="b">
        <v>0</v>
      </c>
      <c r="P942" t="b">
        <v>0</v>
      </c>
      <c r="Q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 s="5">
        <v>5615</v>
      </c>
      <c r="F943" s="4">
        <f t="shared" si="42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 s="8">
        <f t="shared" si="43"/>
        <v>40552.25</v>
      </c>
      <c r="M943">
        <v>1297576800</v>
      </c>
      <c r="N943" s="8">
        <f t="shared" si="44"/>
        <v>40587.25</v>
      </c>
      <c r="O943" t="b">
        <v>1</v>
      </c>
      <c r="P943" t="b">
        <v>0</v>
      </c>
      <c r="Q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 s="5">
        <v>6205</v>
      </c>
      <c r="F944" s="4">
        <f t="shared" si="42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 s="8">
        <f t="shared" si="43"/>
        <v>40568.25</v>
      </c>
      <c r="M944">
        <v>1296194400</v>
      </c>
      <c r="N944" s="8">
        <f t="shared" si="44"/>
        <v>40571.25</v>
      </c>
      <c r="O944" t="b">
        <v>0</v>
      </c>
      <c r="P944" t="b">
        <v>0</v>
      </c>
      <c r="Q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 s="5">
        <v>11969</v>
      </c>
      <c r="F945" s="4">
        <f t="shared" si="42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 s="8">
        <f t="shared" si="43"/>
        <v>41906.208333333336</v>
      </c>
      <c r="M945">
        <v>1414558800</v>
      </c>
      <c r="N945" s="8">
        <f t="shared" si="44"/>
        <v>41941.208333333336</v>
      </c>
      <c r="O945" t="b">
        <v>0</v>
      </c>
      <c r="P945" t="b">
        <v>0</v>
      </c>
      <c r="Q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 s="5">
        <v>8142</v>
      </c>
      <c r="F946" s="4">
        <f t="shared" si="42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 s="8">
        <f t="shared" si="43"/>
        <v>42776.25</v>
      </c>
      <c r="M946">
        <v>1488348000</v>
      </c>
      <c r="N946" s="8">
        <f t="shared" si="44"/>
        <v>42795.25</v>
      </c>
      <c r="O946" t="b">
        <v>0</v>
      </c>
      <c r="P946" t="b">
        <v>0</v>
      </c>
      <c r="Q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 s="5">
        <v>55805</v>
      </c>
      <c r="F947" s="4">
        <f t="shared" si="42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 s="8">
        <f t="shared" si="43"/>
        <v>41004.208333333336</v>
      </c>
      <c r="M947">
        <v>1334898000</v>
      </c>
      <c r="N947" s="8">
        <f t="shared" si="44"/>
        <v>41019.208333333336</v>
      </c>
      <c r="O947" t="b">
        <v>1</v>
      </c>
      <c r="P947" t="b">
        <v>0</v>
      </c>
      <c r="Q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 s="5">
        <v>15238</v>
      </c>
      <c r="F948" s="4">
        <f t="shared" si="42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 s="8">
        <f t="shared" si="43"/>
        <v>40710.208333333336</v>
      </c>
      <c r="M948">
        <v>1308373200</v>
      </c>
      <c r="N948" s="8">
        <f t="shared" si="44"/>
        <v>40712.208333333336</v>
      </c>
      <c r="O948" t="b">
        <v>0</v>
      </c>
      <c r="P948" t="b">
        <v>0</v>
      </c>
      <c r="Q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 s="5">
        <v>961</v>
      </c>
      <c r="F949" s="4">
        <f t="shared" si="42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 s="8">
        <f t="shared" si="43"/>
        <v>41908.208333333336</v>
      </c>
      <c r="M949">
        <v>1412312400</v>
      </c>
      <c r="N949" s="8">
        <f t="shared" si="44"/>
        <v>41915.208333333336</v>
      </c>
      <c r="O949" t="b">
        <v>0</v>
      </c>
      <c r="P949" t="b">
        <v>0</v>
      </c>
      <c r="Q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 s="5">
        <v>5918</v>
      </c>
      <c r="F950" s="4">
        <f t="shared" si="42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 s="8">
        <f t="shared" si="43"/>
        <v>41985.25</v>
      </c>
      <c r="M950">
        <v>1419228000</v>
      </c>
      <c r="N950" s="8">
        <f t="shared" si="44"/>
        <v>41995.25</v>
      </c>
      <c r="O950" t="b">
        <v>1</v>
      </c>
      <c r="P950" t="b">
        <v>1</v>
      </c>
      <c r="Q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 s="5">
        <v>9520</v>
      </c>
      <c r="F951" s="4">
        <f t="shared" si="42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 s="8">
        <f t="shared" si="43"/>
        <v>42112.208333333328</v>
      </c>
      <c r="M951">
        <v>1430974800</v>
      </c>
      <c r="N951" s="8">
        <f t="shared" si="44"/>
        <v>42131.208333333328</v>
      </c>
      <c r="O951" t="b">
        <v>0</v>
      </c>
      <c r="P951" t="b">
        <v>0</v>
      </c>
      <c r="Q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 s="5">
        <v>5</v>
      </c>
      <c r="F952" s="4">
        <f t="shared" si="42"/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 s="8">
        <f t="shared" si="43"/>
        <v>43571.208333333328</v>
      </c>
      <c r="M952">
        <v>1555822800</v>
      </c>
      <c r="N952" s="8">
        <f t="shared" si="44"/>
        <v>43576.208333333328</v>
      </c>
      <c r="O952" t="b">
        <v>0</v>
      </c>
      <c r="P952" t="b">
        <v>1</v>
      </c>
      <c r="Q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 s="5">
        <v>159056</v>
      </c>
      <c r="F953" s="4">
        <f t="shared" si="42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 s="8">
        <f t="shared" si="43"/>
        <v>42730.25</v>
      </c>
      <c r="M953">
        <v>1482818400</v>
      </c>
      <c r="N953" s="8">
        <f t="shared" si="44"/>
        <v>42731.25</v>
      </c>
      <c r="O953" t="b">
        <v>0</v>
      </c>
      <c r="P953" t="b">
        <v>1</v>
      </c>
      <c r="Q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 s="5">
        <v>101987</v>
      </c>
      <c r="F954" s="4">
        <f t="shared" si="42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 s="8">
        <f t="shared" si="43"/>
        <v>42591.208333333328</v>
      </c>
      <c r="M954">
        <v>1471928400</v>
      </c>
      <c r="N954" s="8">
        <f t="shared" si="44"/>
        <v>42605.208333333328</v>
      </c>
      <c r="O954" t="b">
        <v>0</v>
      </c>
      <c r="P954" t="b">
        <v>0</v>
      </c>
      <c r="Q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 s="5">
        <v>1980</v>
      </c>
      <c r="F955" s="4">
        <f t="shared" si="42"/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 s="8">
        <f t="shared" si="43"/>
        <v>42358.25</v>
      </c>
      <c r="M955">
        <v>1453701600</v>
      </c>
      <c r="N955" s="8">
        <f t="shared" si="44"/>
        <v>42394.25</v>
      </c>
      <c r="O955" t="b">
        <v>0</v>
      </c>
      <c r="P955" t="b">
        <v>1</v>
      </c>
      <c r="Q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 s="5">
        <v>156384</v>
      </c>
      <c r="F956" s="4">
        <f t="shared" si="42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 s="8">
        <f t="shared" si="43"/>
        <v>41174.208333333336</v>
      </c>
      <c r="M956">
        <v>1350363600</v>
      </c>
      <c r="N956" s="8">
        <f t="shared" si="44"/>
        <v>41198.208333333336</v>
      </c>
      <c r="O956" t="b">
        <v>0</v>
      </c>
      <c r="P956" t="b">
        <v>0</v>
      </c>
      <c r="Q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 s="5">
        <v>7763</v>
      </c>
      <c r="F957" s="4">
        <f t="shared" si="42"/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 s="8">
        <f t="shared" si="43"/>
        <v>41238.25</v>
      </c>
      <c r="M957">
        <v>1353996000</v>
      </c>
      <c r="N957" s="8">
        <f t="shared" si="44"/>
        <v>41240.25</v>
      </c>
      <c r="O957" t="b">
        <v>0</v>
      </c>
      <c r="P957" t="b">
        <v>0</v>
      </c>
      <c r="Q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 s="5">
        <v>35698</v>
      </c>
      <c r="F958" s="4">
        <f t="shared" si="42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 s="8">
        <f t="shared" si="43"/>
        <v>42360.25</v>
      </c>
      <c r="M958">
        <v>1451109600</v>
      </c>
      <c r="N958" s="8">
        <f t="shared" si="44"/>
        <v>42364.25</v>
      </c>
      <c r="O958" t="b">
        <v>0</v>
      </c>
      <c r="P958" t="b">
        <v>0</v>
      </c>
      <c r="Q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 s="5">
        <v>12434</v>
      </c>
      <c r="F959" s="4">
        <f t="shared" si="42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 s="8">
        <f t="shared" si="43"/>
        <v>40955.25</v>
      </c>
      <c r="M959">
        <v>1329631200</v>
      </c>
      <c r="N959" s="8">
        <f t="shared" si="44"/>
        <v>40958.25</v>
      </c>
      <c r="O959" t="b">
        <v>0</v>
      </c>
      <c r="P959" t="b">
        <v>0</v>
      </c>
      <c r="Q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 s="5">
        <v>8081</v>
      </c>
      <c r="F960" s="4">
        <f t="shared" si="42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 s="8">
        <f t="shared" si="43"/>
        <v>40350.208333333336</v>
      </c>
      <c r="M960">
        <v>1278997200</v>
      </c>
      <c r="N960" s="8">
        <f t="shared" si="44"/>
        <v>40372.208333333336</v>
      </c>
      <c r="O960" t="b">
        <v>0</v>
      </c>
      <c r="P960" t="b">
        <v>0</v>
      </c>
      <c r="Q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 s="5">
        <v>6631</v>
      </c>
      <c r="F961" s="4">
        <f t="shared" si="42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 s="8">
        <f t="shared" si="43"/>
        <v>40357.208333333336</v>
      </c>
      <c r="M961">
        <v>1280120400</v>
      </c>
      <c r="N961" s="8">
        <f t="shared" si="44"/>
        <v>40385.208333333336</v>
      </c>
      <c r="O961" t="b">
        <v>0</v>
      </c>
      <c r="P961" t="b">
        <v>0</v>
      </c>
      <c r="Q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 s="5">
        <v>4678</v>
      </c>
      <c r="F962" s="4">
        <f t="shared" ref="F962:F1001" si="45">E962/D962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 s="8">
        <f t="shared" ref="L962:L1001" si="46">(((K962/60)/60)/24)+DATE(1970,1,1)</f>
        <v>42408.25</v>
      </c>
      <c r="M962">
        <v>1458104400</v>
      </c>
      <c r="N962" s="8">
        <f t="shared" ref="N962:N1001" si="47">(((M962/60)/60)/24)+DATE(1970,1,1)</f>
        <v>42445.208333333328</v>
      </c>
      <c r="O962" t="b">
        <v>0</v>
      </c>
      <c r="P962" t="b">
        <v>0</v>
      </c>
      <c r="Q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 s="5">
        <v>6800</v>
      </c>
      <c r="F963" s="4">
        <f t="shared" si="45"/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 s="8">
        <f t="shared" si="46"/>
        <v>40591.25</v>
      </c>
      <c r="M963">
        <v>1298268000</v>
      </c>
      <c r="N963" s="8">
        <f t="shared" si="47"/>
        <v>40595.25</v>
      </c>
      <c r="O963" t="b">
        <v>0</v>
      </c>
      <c r="P963" t="b">
        <v>0</v>
      </c>
      <c r="Q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 s="5">
        <v>10657</v>
      </c>
      <c r="F964" s="4">
        <f t="shared" si="45"/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 s="8">
        <f t="shared" si="46"/>
        <v>41592.25</v>
      </c>
      <c r="M964">
        <v>1386223200</v>
      </c>
      <c r="N964" s="8">
        <f t="shared" si="47"/>
        <v>41613.25</v>
      </c>
      <c r="O964" t="b">
        <v>0</v>
      </c>
      <c r="P964" t="b">
        <v>0</v>
      </c>
      <c r="Q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 s="5">
        <v>4997</v>
      </c>
      <c r="F965" s="4">
        <f t="shared" si="45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 s="8">
        <f t="shared" si="46"/>
        <v>40607.25</v>
      </c>
      <c r="M965">
        <v>1299823200</v>
      </c>
      <c r="N965" s="8">
        <f t="shared" si="47"/>
        <v>40613.25</v>
      </c>
      <c r="O965" t="b">
        <v>0</v>
      </c>
      <c r="P965" t="b">
        <v>1</v>
      </c>
      <c r="Q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 s="5">
        <v>13164</v>
      </c>
      <c r="F966" s="4">
        <f t="shared" si="45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 s="8">
        <f t="shared" si="46"/>
        <v>42135.208333333328</v>
      </c>
      <c r="M966">
        <v>1431752400</v>
      </c>
      <c r="N966" s="8">
        <f t="shared" si="47"/>
        <v>42140.208333333328</v>
      </c>
      <c r="O966" t="b">
        <v>0</v>
      </c>
      <c r="P966" t="b">
        <v>0</v>
      </c>
      <c r="Q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 s="5">
        <v>8501</v>
      </c>
      <c r="F967" s="4">
        <f t="shared" si="45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 s="8">
        <f t="shared" si="46"/>
        <v>40203.25</v>
      </c>
      <c r="M967">
        <v>1267855200</v>
      </c>
      <c r="N967" s="8">
        <f t="shared" si="47"/>
        <v>40243.25</v>
      </c>
      <c r="O967" t="b">
        <v>0</v>
      </c>
      <c r="P967" t="b">
        <v>0</v>
      </c>
      <c r="Q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 s="5">
        <v>13468</v>
      </c>
      <c r="F968" s="4">
        <f t="shared" si="45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 s="8">
        <f t="shared" si="46"/>
        <v>42901.208333333328</v>
      </c>
      <c r="M968">
        <v>1497675600</v>
      </c>
      <c r="N968" s="8">
        <f t="shared" si="47"/>
        <v>42903.208333333328</v>
      </c>
      <c r="O968" t="b">
        <v>0</v>
      </c>
      <c r="P968" t="b">
        <v>0</v>
      </c>
      <c r="Q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 s="5">
        <v>121138</v>
      </c>
      <c r="F969" s="4">
        <f t="shared" si="45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 s="8">
        <f t="shared" si="46"/>
        <v>41005.208333333336</v>
      </c>
      <c r="M969">
        <v>1336885200</v>
      </c>
      <c r="N969" s="8">
        <f t="shared" si="47"/>
        <v>41042.208333333336</v>
      </c>
      <c r="O969" t="b">
        <v>0</v>
      </c>
      <c r="P969" t="b">
        <v>0</v>
      </c>
      <c r="Q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 s="5">
        <v>8117</v>
      </c>
      <c r="F970" s="4">
        <f t="shared" si="45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 s="8">
        <f t="shared" si="46"/>
        <v>40544.25</v>
      </c>
      <c r="M970">
        <v>1295157600</v>
      </c>
      <c r="N970" s="8">
        <f t="shared" si="47"/>
        <v>40559.25</v>
      </c>
      <c r="O970" t="b">
        <v>0</v>
      </c>
      <c r="P970" t="b">
        <v>0</v>
      </c>
      <c r="Q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 s="5">
        <v>8550</v>
      </c>
      <c r="F971" s="4">
        <f t="shared" si="45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 s="8">
        <f t="shared" si="46"/>
        <v>43821.25</v>
      </c>
      <c r="M971">
        <v>1577599200</v>
      </c>
      <c r="N971" s="8">
        <f t="shared" si="47"/>
        <v>43828.25</v>
      </c>
      <c r="O971" t="b">
        <v>0</v>
      </c>
      <c r="P971" t="b">
        <v>0</v>
      </c>
      <c r="Q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 s="5">
        <v>57659</v>
      </c>
      <c r="F972" s="4">
        <f t="shared" si="45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 s="8">
        <f t="shared" si="46"/>
        <v>40672.208333333336</v>
      </c>
      <c r="M972">
        <v>1305003600</v>
      </c>
      <c r="N972" s="8">
        <f t="shared" si="47"/>
        <v>40673.208333333336</v>
      </c>
      <c r="O972" t="b">
        <v>0</v>
      </c>
      <c r="P972" t="b">
        <v>0</v>
      </c>
      <c r="Q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 s="5">
        <v>1414</v>
      </c>
      <c r="F973" s="4">
        <f t="shared" si="45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 s="8">
        <f t="shared" si="46"/>
        <v>41555.208333333336</v>
      </c>
      <c r="M973">
        <v>1381726800</v>
      </c>
      <c r="N973" s="8">
        <f t="shared" si="47"/>
        <v>41561.208333333336</v>
      </c>
      <c r="O973" t="b">
        <v>0</v>
      </c>
      <c r="P973" t="b">
        <v>0</v>
      </c>
      <c r="Q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 s="5">
        <v>97524</v>
      </c>
      <c r="F974" s="4">
        <f t="shared" si="45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 s="8">
        <f t="shared" si="46"/>
        <v>41792.208333333336</v>
      </c>
      <c r="M974">
        <v>1402462800</v>
      </c>
      <c r="N974" s="8">
        <f t="shared" si="47"/>
        <v>41801.208333333336</v>
      </c>
      <c r="O974" t="b">
        <v>0</v>
      </c>
      <c r="P974" t="b">
        <v>1</v>
      </c>
      <c r="Q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 s="5">
        <v>26176</v>
      </c>
      <c r="F975" s="4">
        <f t="shared" si="45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 s="8">
        <f t="shared" si="46"/>
        <v>40522.25</v>
      </c>
      <c r="M975">
        <v>1292133600</v>
      </c>
      <c r="N975" s="8">
        <f t="shared" si="47"/>
        <v>40524.25</v>
      </c>
      <c r="O975" t="b">
        <v>0</v>
      </c>
      <c r="P975" t="b">
        <v>1</v>
      </c>
      <c r="Q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 s="5">
        <v>2991</v>
      </c>
      <c r="F976" s="4">
        <f t="shared" si="45"/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 s="8">
        <f t="shared" si="46"/>
        <v>41412.208333333336</v>
      </c>
      <c r="M976">
        <v>1368939600</v>
      </c>
      <c r="N976" s="8">
        <f t="shared" si="47"/>
        <v>41413.208333333336</v>
      </c>
      <c r="O976" t="b">
        <v>0</v>
      </c>
      <c r="P976" t="b">
        <v>0</v>
      </c>
      <c r="Q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 s="5">
        <v>8366</v>
      </c>
      <c r="F977" s="4">
        <f t="shared" si="45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 s="8">
        <f t="shared" si="46"/>
        <v>42337.25</v>
      </c>
      <c r="M977">
        <v>1452146400</v>
      </c>
      <c r="N977" s="8">
        <f t="shared" si="47"/>
        <v>42376.25</v>
      </c>
      <c r="O977" t="b">
        <v>0</v>
      </c>
      <c r="P977" t="b">
        <v>1</v>
      </c>
      <c r="Q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 s="5">
        <v>12886</v>
      </c>
      <c r="F978" s="4">
        <f t="shared" si="45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 s="8">
        <f t="shared" si="46"/>
        <v>40571.25</v>
      </c>
      <c r="M978">
        <v>1296712800</v>
      </c>
      <c r="N978" s="8">
        <f t="shared" si="47"/>
        <v>40577.25</v>
      </c>
      <c r="O978" t="b">
        <v>0</v>
      </c>
      <c r="P978" t="b">
        <v>1</v>
      </c>
      <c r="Q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 s="5">
        <v>5177</v>
      </c>
      <c r="F979" s="4">
        <f t="shared" si="45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 s="8">
        <f t="shared" si="46"/>
        <v>43138.25</v>
      </c>
      <c r="M979">
        <v>1520748000</v>
      </c>
      <c r="N979" s="8">
        <f t="shared" si="47"/>
        <v>43170.25</v>
      </c>
      <c r="O979" t="b">
        <v>0</v>
      </c>
      <c r="P979" t="b">
        <v>0</v>
      </c>
      <c r="Q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 s="5">
        <v>8641</v>
      </c>
      <c r="F980" s="4">
        <f t="shared" si="45"/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 s="8">
        <f t="shared" si="46"/>
        <v>42686.25</v>
      </c>
      <c r="M980">
        <v>1480831200</v>
      </c>
      <c r="N980" s="8">
        <f t="shared" si="47"/>
        <v>42708.25</v>
      </c>
      <c r="O980" t="b">
        <v>0</v>
      </c>
      <c r="P980" t="b">
        <v>0</v>
      </c>
      <c r="Q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 s="5">
        <v>86244</v>
      </c>
      <c r="F981" s="4">
        <f t="shared" si="45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 s="8">
        <f t="shared" si="46"/>
        <v>42078.208333333328</v>
      </c>
      <c r="M981">
        <v>1426914000</v>
      </c>
      <c r="N981" s="8">
        <f t="shared" si="47"/>
        <v>42084.208333333328</v>
      </c>
      <c r="O981" t="b">
        <v>0</v>
      </c>
      <c r="P981" t="b">
        <v>0</v>
      </c>
      <c r="Q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 s="5">
        <v>78630</v>
      </c>
      <c r="F982" s="4">
        <f t="shared" si="45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 s="8">
        <f t="shared" si="46"/>
        <v>42307.208333333328</v>
      </c>
      <c r="M982">
        <v>1446616800</v>
      </c>
      <c r="N982" s="8">
        <f t="shared" si="47"/>
        <v>42312.25</v>
      </c>
      <c r="O982" t="b">
        <v>1</v>
      </c>
      <c r="P982" t="b">
        <v>0</v>
      </c>
      <c r="Q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 s="5">
        <v>11941</v>
      </c>
      <c r="F983" s="4">
        <f t="shared" si="45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 s="8">
        <f t="shared" si="46"/>
        <v>43094.25</v>
      </c>
      <c r="M983">
        <v>1517032800</v>
      </c>
      <c r="N983" s="8">
        <f t="shared" si="47"/>
        <v>43127.25</v>
      </c>
      <c r="O983" t="b">
        <v>0</v>
      </c>
      <c r="P983" t="b">
        <v>0</v>
      </c>
      <c r="Q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 s="5">
        <v>6115</v>
      </c>
      <c r="F984" s="4">
        <f t="shared" si="45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 s="8">
        <f t="shared" si="46"/>
        <v>40743.208333333336</v>
      </c>
      <c r="M984">
        <v>1311224400</v>
      </c>
      <c r="N984" s="8">
        <f t="shared" si="47"/>
        <v>40745.208333333336</v>
      </c>
      <c r="O984" t="b">
        <v>0</v>
      </c>
      <c r="P984" t="b">
        <v>1</v>
      </c>
      <c r="Q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 s="5">
        <v>188404</v>
      </c>
      <c r="F985" s="4">
        <f t="shared" si="45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 s="8">
        <f t="shared" si="46"/>
        <v>43681.208333333328</v>
      </c>
      <c r="M985">
        <v>1566190800</v>
      </c>
      <c r="N985" s="8">
        <f t="shared" si="47"/>
        <v>43696.208333333328</v>
      </c>
      <c r="O985" t="b">
        <v>0</v>
      </c>
      <c r="P985" t="b">
        <v>0</v>
      </c>
      <c r="Q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 s="5">
        <v>9910</v>
      </c>
      <c r="F986" s="4">
        <f t="shared" si="45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 s="8">
        <f t="shared" si="46"/>
        <v>43716.208333333328</v>
      </c>
      <c r="M986">
        <v>1570165200</v>
      </c>
      <c r="N986" s="8">
        <f t="shared" si="47"/>
        <v>43742.208333333328</v>
      </c>
      <c r="O986" t="b">
        <v>0</v>
      </c>
      <c r="P986" t="b">
        <v>0</v>
      </c>
      <c r="Q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 s="5">
        <v>114523</v>
      </c>
      <c r="F987" s="4">
        <f t="shared" si="45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 s="8">
        <f t="shared" si="46"/>
        <v>41614.25</v>
      </c>
      <c r="M987">
        <v>1388556000</v>
      </c>
      <c r="N987" s="8">
        <f t="shared" si="47"/>
        <v>41640.25</v>
      </c>
      <c r="O987" t="b">
        <v>0</v>
      </c>
      <c r="P987" t="b">
        <v>1</v>
      </c>
      <c r="Q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 s="5">
        <v>3144</v>
      </c>
      <c r="F988" s="4">
        <f t="shared" si="45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 s="8">
        <f t="shared" si="46"/>
        <v>40638.208333333336</v>
      </c>
      <c r="M988">
        <v>1303189200</v>
      </c>
      <c r="N988" s="8">
        <f t="shared" si="47"/>
        <v>40652.208333333336</v>
      </c>
      <c r="O988" t="b">
        <v>0</v>
      </c>
      <c r="P988" t="b">
        <v>0</v>
      </c>
      <c r="Q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 s="5">
        <v>13441</v>
      </c>
      <c r="F989" s="4">
        <f t="shared" si="45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 s="8">
        <f t="shared" si="46"/>
        <v>42852.208333333328</v>
      </c>
      <c r="M989">
        <v>1494478800</v>
      </c>
      <c r="N989" s="8">
        <f t="shared" si="47"/>
        <v>42866.208333333328</v>
      </c>
      <c r="O989" t="b">
        <v>0</v>
      </c>
      <c r="P989" t="b">
        <v>0</v>
      </c>
      <c r="Q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 s="5">
        <v>4899</v>
      </c>
      <c r="F990" s="4">
        <f t="shared" si="45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 s="8">
        <f t="shared" si="46"/>
        <v>42686.25</v>
      </c>
      <c r="M990">
        <v>1480744800</v>
      </c>
      <c r="N990" s="8">
        <f t="shared" si="47"/>
        <v>42707.25</v>
      </c>
      <c r="O990" t="b">
        <v>0</v>
      </c>
      <c r="P990" t="b">
        <v>0</v>
      </c>
      <c r="Q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 s="5">
        <v>11990</v>
      </c>
      <c r="F991" s="4">
        <f t="shared" si="45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 s="8">
        <f t="shared" si="46"/>
        <v>43571.208333333328</v>
      </c>
      <c r="M991">
        <v>1555822800</v>
      </c>
      <c r="N991" s="8">
        <f t="shared" si="47"/>
        <v>43576.208333333328</v>
      </c>
      <c r="O991" t="b">
        <v>0</v>
      </c>
      <c r="P991" t="b">
        <v>0</v>
      </c>
      <c r="Q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 s="5">
        <v>6839</v>
      </c>
      <c r="F992" s="4">
        <f t="shared" si="45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 s="8">
        <f t="shared" si="46"/>
        <v>42432.25</v>
      </c>
      <c r="M992">
        <v>1458882000</v>
      </c>
      <c r="N992" s="8">
        <f t="shared" si="47"/>
        <v>42454.208333333328</v>
      </c>
      <c r="O992" t="b">
        <v>0</v>
      </c>
      <c r="P992" t="b">
        <v>1</v>
      </c>
      <c r="Q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 s="5">
        <v>11091</v>
      </c>
      <c r="F993" s="4">
        <f t="shared" si="45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 s="8">
        <f t="shared" si="46"/>
        <v>41907.208333333336</v>
      </c>
      <c r="M993">
        <v>1411966800</v>
      </c>
      <c r="N993" s="8">
        <f t="shared" si="47"/>
        <v>41911.208333333336</v>
      </c>
      <c r="O993" t="b">
        <v>0</v>
      </c>
      <c r="P993" t="b">
        <v>1</v>
      </c>
      <c r="Q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 s="5">
        <v>13223</v>
      </c>
      <c r="F994" s="4">
        <f t="shared" si="45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 s="8">
        <f t="shared" si="46"/>
        <v>43227.208333333328</v>
      </c>
      <c r="M994">
        <v>1526878800</v>
      </c>
      <c r="N994" s="8">
        <f t="shared" si="47"/>
        <v>43241.208333333328</v>
      </c>
      <c r="O994" t="b">
        <v>0</v>
      </c>
      <c r="P994" t="b">
        <v>1</v>
      </c>
      <c r="Q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 s="5">
        <v>7608</v>
      </c>
      <c r="F995" s="4">
        <f t="shared" si="45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 s="8">
        <f t="shared" si="46"/>
        <v>42362.25</v>
      </c>
      <c r="M995">
        <v>1452405600</v>
      </c>
      <c r="N995" s="8">
        <f t="shared" si="47"/>
        <v>42379.25</v>
      </c>
      <c r="O995" t="b">
        <v>0</v>
      </c>
      <c r="P995" t="b">
        <v>1</v>
      </c>
      <c r="Q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 s="5">
        <v>74073</v>
      </c>
      <c r="F996" s="4">
        <f t="shared" si="45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 s="8">
        <f t="shared" si="46"/>
        <v>41929.208333333336</v>
      </c>
      <c r="M996">
        <v>1414040400</v>
      </c>
      <c r="N996" s="8">
        <f t="shared" si="47"/>
        <v>41935.208333333336</v>
      </c>
      <c r="O996" t="b">
        <v>0</v>
      </c>
      <c r="P996" t="b">
        <v>1</v>
      </c>
      <c r="Q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 s="5">
        <v>153216</v>
      </c>
      <c r="F997" s="4">
        <f t="shared" si="45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 s="8">
        <f t="shared" si="46"/>
        <v>43408.208333333328</v>
      </c>
      <c r="M997">
        <v>1543816800</v>
      </c>
      <c r="N997" s="8">
        <f t="shared" si="47"/>
        <v>43437.25</v>
      </c>
      <c r="O997" t="b">
        <v>0</v>
      </c>
      <c r="P997" t="b">
        <v>1</v>
      </c>
      <c r="Q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 s="5">
        <v>4814</v>
      </c>
      <c r="F998" s="4">
        <f t="shared" si="45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 s="8">
        <f t="shared" si="46"/>
        <v>41276.25</v>
      </c>
      <c r="M998">
        <v>1359698400</v>
      </c>
      <c r="N998" s="8">
        <f t="shared" si="47"/>
        <v>41306.25</v>
      </c>
      <c r="O998" t="b">
        <v>0</v>
      </c>
      <c r="P998" t="b">
        <v>0</v>
      </c>
      <c r="Q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 s="5">
        <v>4603</v>
      </c>
      <c r="F999" s="4">
        <f t="shared" si="45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 s="8">
        <f t="shared" si="46"/>
        <v>41659.25</v>
      </c>
      <c r="M999">
        <v>1390629600</v>
      </c>
      <c r="N999" s="8">
        <f t="shared" si="47"/>
        <v>41664.25</v>
      </c>
      <c r="O999" t="b">
        <v>0</v>
      </c>
      <c r="P999" t="b">
        <v>0</v>
      </c>
      <c r="Q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 s="5">
        <v>37823</v>
      </c>
      <c r="F1000" s="4">
        <f t="shared" si="45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 s="8">
        <f t="shared" si="46"/>
        <v>40220.25</v>
      </c>
      <c r="M1000">
        <v>1267077600</v>
      </c>
      <c r="N1000" s="8">
        <f t="shared" si="47"/>
        <v>40234.25</v>
      </c>
      <c r="O1000" t="b">
        <v>0</v>
      </c>
      <c r="P1000" t="b">
        <v>1</v>
      </c>
      <c r="Q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 s="5">
        <v>62819</v>
      </c>
      <c r="F1001" s="4">
        <f t="shared" si="45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 s="8">
        <f t="shared" si="46"/>
        <v>42550.208333333328</v>
      </c>
      <c r="M1001">
        <v>1467781200</v>
      </c>
      <c r="N1001" s="8">
        <f t="shared" si="47"/>
        <v>42557.208333333328</v>
      </c>
      <c r="O1001" t="b">
        <v>0</v>
      </c>
      <c r="P1001" t="b">
        <v>0</v>
      </c>
      <c r="Q1001" t="s">
        <v>17</v>
      </c>
      <c r="S1001" t="s">
        <v>2033</v>
      </c>
      <c r="T1001" t="s">
        <v>2034</v>
      </c>
    </row>
    <row r="1002" spans="1:20" hidden="1" x14ac:dyDescent="0.25">
      <c r="E1002"/>
    </row>
  </sheetData>
  <autoFilter ref="C1:T1002" xr:uid="{00000000-0001-0000-0000-000000000000}">
    <filterColumn colId="6">
      <customFilters>
        <customFilter operator="notEqual" val=" "/>
      </customFilters>
    </filterColumn>
  </autoFilter>
  <conditionalFormatting sqref="F1006">
    <cfRule type="cellIs" dxfId="7" priority="8" operator="greaterThan">
      <formula>199</formula>
    </cfRule>
  </conditionalFormatting>
  <conditionalFormatting sqref="F1:F1048576">
    <cfRule type="cellIs" dxfId="6" priority="5" operator="between">
      <formula>0.99</formula>
      <formula>2</formula>
    </cfRule>
    <cfRule type="cellIs" dxfId="5" priority="6" operator="lessThan">
      <formula>1</formula>
    </cfRule>
    <cfRule type="cellIs" dxfId="4" priority="7" operator="greaterThan">
      <formula>1.99</formula>
    </cfRule>
  </conditionalFormatting>
  <conditionalFormatting sqref="G1:G1048576">
    <cfRule type="containsText" dxfId="3" priority="1" operator="containsText" text="canceled">
      <formula>NOT(ISERROR(SEARCH("canceled",G1)))</formula>
    </cfRule>
    <cfRule type="containsText" dxfId="2" priority="2" operator="containsText" text="live">
      <formula>NOT(ISERROR(SEARCH("live",G1)))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722E-DD10-4FA9-8256-5E858A7BDED2}">
  <sheetPr codeName="Sheet2"/>
  <dimension ref="A1:F14"/>
  <sheetViews>
    <sheetView zoomScaleNormal="100" workbookViewId="0">
      <selection activeCell="F17" sqref="F1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9" width="15.25" bestFit="1" customWidth="1"/>
    <col min="10" max="10" width="11" bestFit="1" customWidth="1"/>
    <col min="11" max="964" width="15.25" bestFit="1" customWidth="1"/>
    <col min="965" max="965" width="11" bestFit="1" customWidth="1"/>
  </cols>
  <sheetData>
    <row r="1" spans="1:6" x14ac:dyDescent="0.25">
      <c r="A1" s="6" t="s">
        <v>6</v>
      </c>
      <c r="B1" t="s">
        <v>2066</v>
      </c>
    </row>
    <row r="3" spans="1:6" x14ac:dyDescent="0.25">
      <c r="A3" s="6" t="s">
        <v>2070</v>
      </c>
      <c r="B3" s="6" t="s">
        <v>2067</v>
      </c>
    </row>
    <row r="4" spans="1:6" x14ac:dyDescent="0.25">
      <c r="A4" s="6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2064</v>
      </c>
      <c r="E8">
        <v>4</v>
      </c>
      <c r="F8">
        <v>4</v>
      </c>
    </row>
    <row r="9" spans="1:6" x14ac:dyDescent="0.2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8F08-1BB8-4DD1-9AF9-97FA154AD460}">
  <sheetPr codeName="Sheet3"/>
  <dimension ref="A1:F30"/>
  <sheetViews>
    <sheetView topLeftCell="A5" zoomScale="80" zoomScaleNormal="80" workbookViewId="0">
      <selection activeCell="E17" sqref="E17"/>
    </sheetView>
  </sheetViews>
  <sheetFormatPr defaultRowHeight="15.75" x14ac:dyDescent="0.25"/>
  <cols>
    <col min="1" max="1" width="17.75" bestFit="1" customWidth="1"/>
    <col min="2" max="2" width="15.875" bestFit="1" customWidth="1"/>
    <col min="3" max="3" width="5.75" bestFit="1" customWidth="1"/>
    <col min="4" max="4" width="4" bestFit="1" customWidth="1"/>
    <col min="5" max="5" width="9.375" bestFit="1" customWidth="1"/>
    <col min="6" max="6" width="11" bestFit="1" customWidth="1"/>
  </cols>
  <sheetData>
    <row r="1" spans="1:6" x14ac:dyDescent="0.25">
      <c r="A1" s="6" t="s">
        <v>6</v>
      </c>
      <c r="B1" t="s">
        <v>2066</v>
      </c>
    </row>
    <row r="2" spans="1:6" x14ac:dyDescent="0.25">
      <c r="A2" s="6" t="s">
        <v>2032</v>
      </c>
      <c r="B2" t="s">
        <v>2066</v>
      </c>
    </row>
    <row r="4" spans="1:6" x14ac:dyDescent="0.25">
      <c r="A4" s="6" t="s">
        <v>2070</v>
      </c>
      <c r="B4" s="6" t="s">
        <v>2067</v>
      </c>
    </row>
    <row r="5" spans="1:6" x14ac:dyDescent="0.25">
      <c r="A5" s="6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2065</v>
      </c>
      <c r="E7">
        <v>4</v>
      </c>
      <c r="F7">
        <v>4</v>
      </c>
    </row>
    <row r="8" spans="1:6" x14ac:dyDescent="0.2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2043</v>
      </c>
      <c r="C10">
        <v>8</v>
      </c>
      <c r="E10">
        <v>10</v>
      </c>
      <c r="F10">
        <v>18</v>
      </c>
    </row>
    <row r="11" spans="1:6" x14ac:dyDescent="0.2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2057</v>
      </c>
      <c r="C15">
        <v>3</v>
      </c>
      <c r="E15">
        <v>4</v>
      </c>
      <c r="F15">
        <v>7</v>
      </c>
    </row>
    <row r="16" spans="1:6" x14ac:dyDescent="0.2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2056</v>
      </c>
      <c r="C20">
        <v>4</v>
      </c>
      <c r="E20">
        <v>4</v>
      </c>
      <c r="F20">
        <v>8</v>
      </c>
    </row>
    <row r="21" spans="1:6" x14ac:dyDescent="0.2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2059</v>
      </c>
      <c r="C25">
        <v>7</v>
      </c>
      <c r="E25">
        <v>14</v>
      </c>
      <c r="F25">
        <v>21</v>
      </c>
    </row>
    <row r="26" spans="1:6" x14ac:dyDescent="0.2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2062</v>
      </c>
      <c r="E29">
        <v>3</v>
      </c>
      <c r="F29">
        <v>3</v>
      </c>
    </row>
    <row r="30" spans="1:6" x14ac:dyDescent="0.25">
      <c r="A30" s="7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AF31-7234-4679-9036-DFD4660D5279}">
  <sheetPr codeName="Sheet4"/>
  <dimension ref="A1:E18"/>
  <sheetViews>
    <sheetView topLeftCell="A2" workbookViewId="0">
      <selection activeCell="E20" sqref="E20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5" width="11" bestFit="1" customWidth="1"/>
    <col min="6" max="6" width="6.375" bestFit="1" customWidth="1"/>
    <col min="7" max="7" width="5.5" bestFit="1" customWidth="1"/>
    <col min="8" max="8" width="4.875" bestFit="1" customWidth="1"/>
    <col min="9" max="9" width="6" bestFit="1" customWidth="1"/>
    <col min="10" max="10" width="5.75" bestFit="1" customWidth="1"/>
    <col min="11" max="11" width="5.625" bestFit="1" customWidth="1"/>
    <col min="12" max="12" width="6.125" bestFit="1" customWidth="1"/>
    <col min="13" max="13" width="5.75" bestFit="1" customWidth="1"/>
    <col min="14" max="14" width="11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11" bestFit="1" customWidth="1"/>
  </cols>
  <sheetData>
    <row r="1" spans="1:5" x14ac:dyDescent="0.25">
      <c r="A1" s="6" t="s">
        <v>2032</v>
      </c>
      <c r="B1" t="s">
        <v>2066</v>
      </c>
    </row>
    <row r="2" spans="1:5" x14ac:dyDescent="0.25">
      <c r="A2" s="6" t="s">
        <v>2085</v>
      </c>
      <c r="B2" t="s">
        <v>2066</v>
      </c>
    </row>
    <row r="4" spans="1:5" x14ac:dyDescent="0.25">
      <c r="A4" s="6" t="s">
        <v>2070</v>
      </c>
      <c r="B4" s="6" t="s">
        <v>2067</v>
      </c>
    </row>
    <row r="5" spans="1:5" x14ac:dyDescent="0.25">
      <c r="A5" s="6" t="s">
        <v>2069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7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66D9C-C35C-47E2-8301-0C72B99477F5}">
  <dimension ref="A1:H13"/>
  <sheetViews>
    <sheetView workbookViewId="0">
      <selection activeCell="G31" sqref="G31"/>
    </sheetView>
  </sheetViews>
  <sheetFormatPr defaultRowHeight="15.75" x14ac:dyDescent="0.25"/>
  <cols>
    <col min="1" max="1" width="25.875" customWidth="1"/>
    <col min="2" max="2" width="16.5" customWidth="1"/>
    <col min="3" max="3" width="12.75" customWidth="1"/>
    <col min="4" max="4" width="15.25" customWidth="1"/>
    <col min="5" max="5" width="11.875" customWidth="1"/>
    <col min="6" max="6" width="19" customWidth="1"/>
    <col min="7" max="7" width="15.375" customWidth="1"/>
    <col min="8" max="8" width="18" customWidth="1"/>
  </cols>
  <sheetData>
    <row r="1" spans="1:8" x14ac:dyDescent="0.25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25">
      <c r="A2" t="s">
        <v>2104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 s="10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2096</v>
      </c>
      <c r="B3">
        <f>COUNTIFS(Crowdfunding!$D:$D,"&gt;=1000",Crowdfunding!$D:$D,"&lt;=4999",Crowdfunding!$G:$G,"Successful")</f>
        <v>191</v>
      </c>
      <c r="C3">
        <f>COUNTIFS(Crowdfunding!$D:$D,"&gt;=1000",Crowdfunding!$D:$D,"&lt;=4999",Crowdfunding!$G:$G,"Failed")</f>
        <v>38</v>
      </c>
      <c r="D3">
        <f>COUNTIFS(Crowdfunding!$D:$D,"&gt;=1000",Crowdfunding!$D:$D,"&lt;=4999",Crowdfunding!$G:$G,"Canceled")</f>
        <v>2</v>
      </c>
      <c r="E3" s="10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2097</v>
      </c>
      <c r="B4">
        <f>COUNTIFS(Crowdfunding!$D:$D,"&gt;=5000",Crowdfunding!$D:$D,"&lt;=9999",Crowdfunding!$G:$G,"Successful")</f>
        <v>164</v>
      </c>
      <c r="C4">
        <f>COUNTIFS(Crowdfunding!$D:$D,"&gt;=5000",Crowdfunding!$D:$D,"&lt;=9999",Crowdfunding!$G:$G,"Failed")</f>
        <v>126</v>
      </c>
      <c r="D4">
        <f>COUNTIFS(Crowdfunding!$D:$D,"&gt;=5000",Crowdfunding!$D:$D,"&lt;=9999",Crowdfunding!$G:$G,"Canceled")</f>
        <v>25</v>
      </c>
      <c r="E4" s="10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2105</v>
      </c>
      <c r="B5">
        <f>COUNTIFS(Crowdfunding!$D:$D,"&gt;=10000",Crowdfunding!$D:$D,"&lt;=14999",Crowdfunding!$G:$G,"Successful")</f>
        <v>4</v>
      </c>
      <c r="C5">
        <f>COUNTIFS(Crowdfunding!$D:$D,"&gt;=10000",Crowdfunding!$D:$D,"&lt;=14999",Crowdfunding!$G:$G,"Failed")</f>
        <v>5</v>
      </c>
      <c r="D5">
        <f>COUNTIFS(Crowdfunding!$D:$D,"&gt;=10000",Crowdfunding!$D:$D,"&lt;=14999",Crowdfunding!$G:$G,"Canceled")</f>
        <v>0</v>
      </c>
      <c r="E5" s="10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2106</v>
      </c>
      <c r="B6">
        <f>COUNTIFS(Crowdfunding!$D:$D,"&gt;=15000",Crowdfunding!$D:$D,"&lt;=19999",Crowdfunding!$G:$G,"Successful")</f>
        <v>10</v>
      </c>
      <c r="C6">
        <f>COUNTIFS(Crowdfunding!$D:$D,"&gt;=15000",Crowdfunding!$D:$D,"&lt;=19999",Crowdfunding!$G:$G,"Failed")</f>
        <v>0</v>
      </c>
      <c r="D6">
        <f>COUNTIFS(Crowdfunding!$D:$D,"&gt;=15000",Crowdfunding!$D:$D,"&lt;=19999",Crowdfunding!$G:$G,"Canceled")</f>
        <v>0</v>
      </c>
      <c r="E6" s="10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2098</v>
      </c>
      <c r="B7">
        <f>COUNTIFS(Crowdfunding!$D:$D,"&gt;=20000",Crowdfunding!$D:$D,"&lt;=24999",Crowdfunding!$G:$G,"Successful")</f>
        <v>7</v>
      </c>
      <c r="C7">
        <f>COUNTIFS(Crowdfunding!$D:$D,"&gt;=20000",Crowdfunding!$D:$D,"&lt;=24999",Crowdfunding!$G:$G,"Failed")</f>
        <v>0</v>
      </c>
      <c r="D7">
        <f>COUNTIFS(Crowdfunding!$D:$D,"&gt;=20000",Crowdfunding!$D:$D,"&lt;=24999",Crowdfunding!$G:$G,"Canceled")</f>
        <v>0</v>
      </c>
      <c r="E7" s="10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2099</v>
      </c>
      <c r="B8">
        <f>COUNTIFS(Crowdfunding!$D:$D,"&gt;=25000",Crowdfunding!$D:$D,"&lt;=29999",Crowdfunding!$G:$G,"Successful")</f>
        <v>11</v>
      </c>
      <c r="C8">
        <f>COUNTIFS(Crowdfunding!$D:$D,"&gt;=25000",Crowdfunding!$D:$D,"&lt;=29999",Crowdfunding!$G:$G,"Failed")</f>
        <v>3</v>
      </c>
      <c r="D8">
        <f>COUNTIFS(Crowdfunding!$D:$D,"&gt;=25000",Crowdfunding!$D:$D,"&lt;=29999",Crowdfunding!$G:$G,"Canceled")</f>
        <v>0</v>
      </c>
      <c r="E8" s="10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2100</v>
      </c>
      <c r="B9">
        <f>COUNTIFS(Crowdfunding!$D:$D,"&gt;=30000",Crowdfunding!$D:$D,"&lt;=34999",Crowdfunding!$G:$G,"Successful")</f>
        <v>7</v>
      </c>
      <c r="C9">
        <f>COUNTIFS(Crowdfunding!$D:$D,"&gt;=30000",Crowdfunding!$D:$D,"&lt;=34999",Crowdfunding!$G:$G,"Failed")</f>
        <v>0</v>
      </c>
      <c r="D9">
        <f>COUNTIFS(Crowdfunding!$D:$D,"&gt;=30000",Crowdfunding!$D:$D,"&lt;=34999",Crowdfunding!$G:$G,"Canceled")</f>
        <v>0</v>
      </c>
      <c r="E9" s="10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2101</v>
      </c>
      <c r="B10">
        <f>COUNTIFS(Crowdfunding!$D:$D,"&gt;=35000",Crowdfunding!$D:$D,"&lt;=39999",Crowdfunding!$G:$G,"Successful")</f>
        <v>8</v>
      </c>
      <c r="C10">
        <f>COUNTIFS(Crowdfunding!$D:$D,"&gt;=35000",Crowdfunding!$D:$D,"&lt;=39999",Crowdfunding!$G:$G,"Failed")</f>
        <v>3</v>
      </c>
      <c r="D10">
        <f>COUNTIFS(Crowdfunding!$D:$D,"&gt;=35000",Crowdfunding!$D:$D,"&lt;=39999",Crowdfunding!$G:$G,"Canceled")</f>
        <v>1</v>
      </c>
      <c r="E10" s="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2102</v>
      </c>
      <c r="B11">
        <f>COUNTIFS(Crowdfunding!$D:$D,"&gt;=40000",Crowdfunding!$D:$D,"&lt;=44999",Crowdfunding!$G:$G,"Successful")</f>
        <v>11</v>
      </c>
      <c r="C11">
        <f>COUNTIFS(Crowdfunding!$D:$D,"&gt;=40000",Crowdfunding!$D:$D,"&lt;=44999",Crowdfunding!$G:$G,"Failed")</f>
        <v>3</v>
      </c>
      <c r="D11">
        <f>COUNTIFS(Crowdfunding!$D:$D,"&gt;=40000",Crowdfunding!$D:$D,"&lt;=44999",Crowdfunding!$G:$G,"canceled")</f>
        <v>0</v>
      </c>
      <c r="E11" s="10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2103</v>
      </c>
      <c r="B12">
        <f>COUNTIFS(Crowdfunding!$D:$D,"&gt;=45000",Crowdfunding!$D:$D,"&lt;=49999",Crowdfunding!$G:$G,"Successful")</f>
        <v>8</v>
      </c>
      <c r="C12">
        <f>COUNTIFS(Crowdfunding!$D:$D,"&gt;=45000",Crowdfunding!$D:$D,"&lt;=49999",Crowdfunding!$G:$G,"Failed")</f>
        <v>3</v>
      </c>
      <c r="D12">
        <f>COUNTIFS(Crowdfunding!$D:$D,"&gt;=45000",Crowdfunding!$D:$D,"&lt;=49999",Crowdfunding!$G:$G,"canceled")</f>
        <v>0</v>
      </c>
      <c r="E12" s="10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2107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 s="10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679C3-71F8-42CA-B7D6-0AB395EB5DE3}">
  <dimension ref="A1:K566"/>
  <sheetViews>
    <sheetView topLeftCell="B1" workbookViewId="0">
      <selection activeCell="J15" sqref="J15"/>
    </sheetView>
  </sheetViews>
  <sheetFormatPr defaultRowHeight="15.75" x14ac:dyDescent="0.25"/>
  <cols>
    <col min="1" max="1" width="9.75" customWidth="1"/>
    <col min="2" max="2" width="12.75" customWidth="1"/>
    <col min="5" max="5" width="12.375" customWidth="1"/>
    <col min="8" max="8" width="33" customWidth="1"/>
    <col min="9" max="9" width="10.375" bestFit="1" customWidth="1"/>
    <col min="10" max="10" width="32.5" customWidth="1"/>
  </cols>
  <sheetData>
    <row r="1" spans="1:11" x14ac:dyDescent="0.25">
      <c r="A1" t="s">
        <v>4</v>
      </c>
      <c r="B1" s="1" t="s">
        <v>5</v>
      </c>
      <c r="D1" t="s">
        <v>4</v>
      </c>
      <c r="E1" s="1" t="s">
        <v>5</v>
      </c>
      <c r="H1" s="12" t="s">
        <v>2113</v>
      </c>
      <c r="I1" s="13">
        <f>AVERAGE(B2:B566)</f>
        <v>851.14690265486729</v>
      </c>
      <c r="J1" s="11" t="s">
        <v>2114</v>
      </c>
      <c r="K1" s="13">
        <f>AVERAGE(E2:E365)</f>
        <v>585.61538461538464</v>
      </c>
    </row>
    <row r="2" spans="1:11" x14ac:dyDescent="0.25">
      <c r="A2" s="12" t="s">
        <v>20</v>
      </c>
      <c r="B2">
        <v>158</v>
      </c>
      <c r="D2" s="11" t="s">
        <v>2108</v>
      </c>
      <c r="E2">
        <v>0</v>
      </c>
      <c r="H2" s="12" t="s">
        <v>2109</v>
      </c>
      <c r="I2">
        <f>MEDIAN(B2:B566)</f>
        <v>201</v>
      </c>
      <c r="J2" s="11" t="s">
        <v>2112</v>
      </c>
      <c r="K2" s="13">
        <f>MEDIAN(E2:E365)</f>
        <v>114.5</v>
      </c>
    </row>
    <row r="3" spans="1:11" x14ac:dyDescent="0.25">
      <c r="A3" s="12" t="s">
        <v>20</v>
      </c>
      <c r="B3">
        <v>1425</v>
      </c>
      <c r="D3" s="11" t="s">
        <v>2108</v>
      </c>
      <c r="E3">
        <v>24</v>
      </c>
      <c r="H3" s="12" t="s">
        <v>2110</v>
      </c>
      <c r="I3">
        <f>MODE(B2:B566)</f>
        <v>85</v>
      </c>
      <c r="J3" s="11" t="s">
        <v>2111</v>
      </c>
      <c r="K3">
        <f>MODE(E2:E365)</f>
        <v>1</v>
      </c>
    </row>
    <row r="4" spans="1:11" x14ac:dyDescent="0.25">
      <c r="A4" s="12" t="s">
        <v>20</v>
      </c>
      <c r="B4">
        <v>174</v>
      </c>
      <c r="D4" s="11" t="s">
        <v>2108</v>
      </c>
      <c r="E4">
        <v>53</v>
      </c>
      <c r="H4" s="12" t="s">
        <v>2115</v>
      </c>
      <c r="I4">
        <f>MIN(B2:B566)</f>
        <v>16</v>
      </c>
      <c r="J4" s="11" t="s">
        <v>2119</v>
      </c>
      <c r="K4">
        <f>MIN(E2:E365)</f>
        <v>0</v>
      </c>
    </row>
    <row r="5" spans="1:11" x14ac:dyDescent="0.25">
      <c r="A5" s="12" t="s">
        <v>20</v>
      </c>
      <c r="B5">
        <v>227</v>
      </c>
      <c r="D5" s="11" t="s">
        <v>2108</v>
      </c>
      <c r="E5">
        <v>18</v>
      </c>
      <c r="H5" s="12" t="s">
        <v>2116</v>
      </c>
      <c r="I5">
        <f>MAX(B2:B566)</f>
        <v>7295</v>
      </c>
      <c r="J5" s="11" t="s">
        <v>2120</v>
      </c>
      <c r="K5">
        <f>MAX(E2:E365)</f>
        <v>6080</v>
      </c>
    </row>
    <row r="6" spans="1:11" x14ac:dyDescent="0.25">
      <c r="A6" s="12" t="s">
        <v>20</v>
      </c>
      <c r="B6">
        <v>220</v>
      </c>
      <c r="D6" s="11" t="s">
        <v>2108</v>
      </c>
      <c r="E6">
        <v>44</v>
      </c>
      <c r="H6" s="12" t="s">
        <v>2117</v>
      </c>
      <c r="I6">
        <f>_xlfn.VAR.P(B:B)</f>
        <v>1603373.7324019109</v>
      </c>
      <c r="J6" s="11" t="s">
        <v>2121</v>
      </c>
      <c r="K6" s="13">
        <f>_xlfn.VAR.P(E:E)</f>
        <v>921574.68174133555</v>
      </c>
    </row>
    <row r="7" spans="1:11" x14ac:dyDescent="0.25">
      <c r="A7" s="12" t="s">
        <v>20</v>
      </c>
      <c r="B7">
        <v>98</v>
      </c>
      <c r="D7" s="11" t="s">
        <v>2108</v>
      </c>
      <c r="E7">
        <v>27</v>
      </c>
      <c r="H7" s="12" t="s">
        <v>2118</v>
      </c>
      <c r="I7" s="13">
        <f>_xlfn.STDEV.P(B:B)</f>
        <v>1266.2439466397898</v>
      </c>
      <c r="J7" s="11" t="s">
        <v>2122</v>
      </c>
      <c r="K7" s="13">
        <f>_xlfn.STDEV.P(E:E)</f>
        <v>959.98681331637863</v>
      </c>
    </row>
    <row r="8" spans="1:11" x14ac:dyDescent="0.25">
      <c r="A8" s="12" t="s">
        <v>20</v>
      </c>
      <c r="B8">
        <v>100</v>
      </c>
      <c r="D8" s="11" t="s">
        <v>2108</v>
      </c>
      <c r="E8">
        <v>55</v>
      </c>
      <c r="H8" s="12" t="s">
        <v>2125</v>
      </c>
      <c r="I8" s="13">
        <f>_xlfn.QUARTILE.EXC(B:B,3)</f>
        <v>1288.5</v>
      </c>
      <c r="J8" s="11" t="s">
        <v>2124</v>
      </c>
      <c r="K8" s="13">
        <f>_xlfn.QUARTILE.EXC(E:E,3)</f>
        <v>789.5</v>
      </c>
    </row>
    <row r="9" spans="1:11" x14ac:dyDescent="0.25">
      <c r="A9" s="12" t="s">
        <v>20</v>
      </c>
      <c r="B9">
        <v>1249</v>
      </c>
      <c r="D9" s="11" t="s">
        <v>2108</v>
      </c>
      <c r="E9">
        <v>200</v>
      </c>
      <c r="H9" s="12" t="s">
        <v>2126</v>
      </c>
      <c r="I9" s="13">
        <f>_xlfn.QUARTILE.EXC(B:B,1)</f>
        <v>127.5</v>
      </c>
      <c r="J9" s="11" t="s">
        <v>2123</v>
      </c>
      <c r="K9">
        <f>_xlfn.QUARTILE.EXC(E:E,1)</f>
        <v>38</v>
      </c>
    </row>
    <row r="10" spans="1:11" x14ac:dyDescent="0.25">
      <c r="A10" s="12" t="s">
        <v>20</v>
      </c>
      <c r="B10">
        <v>1396</v>
      </c>
      <c r="D10" s="11" t="s">
        <v>2108</v>
      </c>
      <c r="E10">
        <v>452</v>
      </c>
      <c r="H10" s="12" t="s">
        <v>2127</v>
      </c>
      <c r="I10" s="13">
        <f>I1+I7</f>
        <v>2117.3908492946571</v>
      </c>
      <c r="J10" s="11" t="s">
        <v>2129</v>
      </c>
      <c r="K10" s="13">
        <f>K1+K7</f>
        <v>1545.6021979317634</v>
      </c>
    </row>
    <row r="11" spans="1:11" x14ac:dyDescent="0.25">
      <c r="A11" s="12" t="s">
        <v>20</v>
      </c>
      <c r="B11">
        <v>890</v>
      </c>
      <c r="D11" s="11" t="s">
        <v>2108</v>
      </c>
      <c r="E11">
        <v>674</v>
      </c>
      <c r="H11" s="12" t="s">
        <v>2128</v>
      </c>
      <c r="I11" s="13">
        <f>I1-I7</f>
        <v>-415.09704398492249</v>
      </c>
      <c r="J11" s="11" t="s">
        <v>2130</v>
      </c>
      <c r="K11" s="13">
        <f>K1+K7</f>
        <v>1545.6021979317634</v>
      </c>
    </row>
    <row r="12" spans="1:11" x14ac:dyDescent="0.25">
      <c r="A12" s="12" t="s">
        <v>20</v>
      </c>
      <c r="B12">
        <v>142</v>
      </c>
      <c r="D12" s="11" t="s">
        <v>2108</v>
      </c>
      <c r="E12">
        <v>558</v>
      </c>
    </row>
    <row r="13" spans="1:11" x14ac:dyDescent="0.25">
      <c r="A13" s="12" t="s">
        <v>20</v>
      </c>
      <c r="B13">
        <v>2673</v>
      </c>
      <c r="D13" s="11" t="s">
        <v>2108</v>
      </c>
      <c r="E13">
        <v>15</v>
      </c>
    </row>
    <row r="14" spans="1:11" x14ac:dyDescent="0.25">
      <c r="A14" s="12" t="s">
        <v>20</v>
      </c>
      <c r="B14">
        <v>163</v>
      </c>
      <c r="D14" s="11" t="s">
        <v>2108</v>
      </c>
      <c r="E14">
        <v>2307</v>
      </c>
    </row>
    <row r="15" spans="1:11" x14ac:dyDescent="0.25">
      <c r="A15" s="12" t="s">
        <v>20</v>
      </c>
      <c r="B15">
        <v>2220</v>
      </c>
      <c r="D15" s="11" t="s">
        <v>2108</v>
      </c>
      <c r="E15">
        <v>88</v>
      </c>
    </row>
    <row r="16" spans="1:11" x14ac:dyDescent="0.25">
      <c r="A16" s="12" t="s">
        <v>20</v>
      </c>
      <c r="B16">
        <v>1606</v>
      </c>
      <c r="D16" s="11" t="s">
        <v>2108</v>
      </c>
      <c r="E16">
        <v>48</v>
      </c>
    </row>
    <row r="17" spans="1:5" x14ac:dyDescent="0.25">
      <c r="A17" s="12" t="s">
        <v>20</v>
      </c>
      <c r="B17">
        <v>129</v>
      </c>
      <c r="D17" s="11" t="s">
        <v>2108</v>
      </c>
      <c r="E17">
        <v>1</v>
      </c>
    </row>
    <row r="18" spans="1:5" x14ac:dyDescent="0.25">
      <c r="A18" s="12" t="s">
        <v>20</v>
      </c>
      <c r="B18">
        <v>226</v>
      </c>
      <c r="D18" s="11" t="s">
        <v>2108</v>
      </c>
      <c r="E18">
        <v>1467</v>
      </c>
    </row>
    <row r="19" spans="1:5" x14ac:dyDescent="0.25">
      <c r="A19" s="12" t="s">
        <v>20</v>
      </c>
      <c r="B19">
        <v>5419</v>
      </c>
      <c r="D19" s="11" t="s">
        <v>2108</v>
      </c>
      <c r="E19">
        <v>75</v>
      </c>
    </row>
    <row r="20" spans="1:5" x14ac:dyDescent="0.25">
      <c r="A20" s="12" t="s">
        <v>20</v>
      </c>
      <c r="B20">
        <v>165</v>
      </c>
      <c r="D20" s="11" t="s">
        <v>2108</v>
      </c>
      <c r="E20">
        <v>120</v>
      </c>
    </row>
    <row r="21" spans="1:5" x14ac:dyDescent="0.25">
      <c r="A21" s="12" t="s">
        <v>20</v>
      </c>
      <c r="B21">
        <v>1965</v>
      </c>
      <c r="D21" s="11" t="s">
        <v>2108</v>
      </c>
      <c r="E21">
        <v>2253</v>
      </c>
    </row>
    <row r="22" spans="1:5" x14ac:dyDescent="0.25">
      <c r="A22" s="12" t="s">
        <v>20</v>
      </c>
      <c r="B22">
        <v>16</v>
      </c>
      <c r="D22" s="11" t="s">
        <v>2108</v>
      </c>
      <c r="E22">
        <v>5</v>
      </c>
    </row>
    <row r="23" spans="1:5" x14ac:dyDescent="0.25">
      <c r="A23" s="12" t="s">
        <v>20</v>
      </c>
      <c r="B23">
        <v>107</v>
      </c>
      <c r="D23" s="11" t="s">
        <v>2108</v>
      </c>
      <c r="E23">
        <v>38</v>
      </c>
    </row>
    <row r="24" spans="1:5" x14ac:dyDescent="0.25">
      <c r="A24" s="12" t="s">
        <v>20</v>
      </c>
      <c r="B24">
        <v>134</v>
      </c>
      <c r="D24" s="11" t="s">
        <v>2108</v>
      </c>
      <c r="E24">
        <v>12</v>
      </c>
    </row>
    <row r="25" spans="1:5" x14ac:dyDescent="0.25">
      <c r="A25" s="12" t="s">
        <v>20</v>
      </c>
      <c r="B25">
        <v>198</v>
      </c>
      <c r="D25" s="11" t="s">
        <v>2108</v>
      </c>
      <c r="E25">
        <v>1684</v>
      </c>
    </row>
    <row r="26" spans="1:5" x14ac:dyDescent="0.25">
      <c r="A26" s="12" t="s">
        <v>20</v>
      </c>
      <c r="B26">
        <v>111</v>
      </c>
      <c r="D26" s="11" t="s">
        <v>2108</v>
      </c>
      <c r="E26">
        <v>56</v>
      </c>
    </row>
    <row r="27" spans="1:5" x14ac:dyDescent="0.25">
      <c r="A27" s="12" t="s">
        <v>20</v>
      </c>
      <c r="B27">
        <v>222</v>
      </c>
      <c r="D27" s="11" t="s">
        <v>2108</v>
      </c>
      <c r="E27">
        <v>838</v>
      </c>
    </row>
    <row r="28" spans="1:5" x14ac:dyDescent="0.25">
      <c r="A28" s="12" t="s">
        <v>20</v>
      </c>
      <c r="B28">
        <v>6212</v>
      </c>
      <c r="D28" s="11" t="s">
        <v>2108</v>
      </c>
      <c r="E28">
        <v>1000</v>
      </c>
    </row>
    <row r="29" spans="1:5" x14ac:dyDescent="0.25">
      <c r="A29" s="12" t="s">
        <v>20</v>
      </c>
      <c r="B29">
        <v>98</v>
      </c>
      <c r="D29" s="11" t="s">
        <v>2108</v>
      </c>
      <c r="E29">
        <v>1482</v>
      </c>
    </row>
    <row r="30" spans="1:5" x14ac:dyDescent="0.25">
      <c r="A30" s="12" t="s">
        <v>20</v>
      </c>
      <c r="B30">
        <v>92</v>
      </c>
      <c r="D30" s="11" t="s">
        <v>2108</v>
      </c>
      <c r="E30">
        <v>106</v>
      </c>
    </row>
    <row r="31" spans="1:5" x14ac:dyDescent="0.25">
      <c r="A31" s="12" t="s">
        <v>20</v>
      </c>
      <c r="B31">
        <v>149</v>
      </c>
      <c r="D31" s="11" t="s">
        <v>2108</v>
      </c>
      <c r="E31">
        <v>679</v>
      </c>
    </row>
    <row r="32" spans="1:5" x14ac:dyDescent="0.25">
      <c r="A32" s="12" t="s">
        <v>20</v>
      </c>
      <c r="B32">
        <v>2431</v>
      </c>
      <c r="D32" s="11" t="s">
        <v>2108</v>
      </c>
      <c r="E32">
        <v>1220</v>
      </c>
    </row>
    <row r="33" spans="1:5" x14ac:dyDescent="0.25">
      <c r="A33" s="12" t="s">
        <v>20</v>
      </c>
      <c r="B33">
        <v>303</v>
      </c>
      <c r="D33" s="11" t="s">
        <v>2108</v>
      </c>
      <c r="E33">
        <v>1</v>
      </c>
    </row>
    <row r="34" spans="1:5" x14ac:dyDescent="0.25">
      <c r="A34" s="12" t="s">
        <v>20</v>
      </c>
      <c r="B34">
        <v>209</v>
      </c>
      <c r="D34" s="11" t="s">
        <v>2108</v>
      </c>
      <c r="E34">
        <v>37</v>
      </c>
    </row>
    <row r="35" spans="1:5" x14ac:dyDescent="0.25">
      <c r="A35" s="12" t="s">
        <v>20</v>
      </c>
      <c r="B35">
        <v>131</v>
      </c>
      <c r="D35" s="11" t="s">
        <v>2108</v>
      </c>
      <c r="E35">
        <v>60</v>
      </c>
    </row>
    <row r="36" spans="1:5" x14ac:dyDescent="0.25">
      <c r="A36" s="12" t="s">
        <v>20</v>
      </c>
      <c r="B36">
        <v>164</v>
      </c>
      <c r="D36" s="11" t="s">
        <v>2108</v>
      </c>
      <c r="E36">
        <v>296</v>
      </c>
    </row>
    <row r="37" spans="1:5" x14ac:dyDescent="0.25">
      <c r="A37" s="12" t="s">
        <v>20</v>
      </c>
      <c r="B37">
        <v>201</v>
      </c>
      <c r="D37" s="11" t="s">
        <v>2108</v>
      </c>
      <c r="E37">
        <v>3304</v>
      </c>
    </row>
    <row r="38" spans="1:5" x14ac:dyDescent="0.25">
      <c r="A38" s="12" t="s">
        <v>20</v>
      </c>
      <c r="B38">
        <v>211</v>
      </c>
      <c r="D38" s="11" t="s">
        <v>2108</v>
      </c>
      <c r="E38">
        <v>73</v>
      </c>
    </row>
    <row r="39" spans="1:5" x14ac:dyDescent="0.25">
      <c r="A39" s="12" t="s">
        <v>20</v>
      </c>
      <c r="B39">
        <v>128</v>
      </c>
      <c r="D39" s="11" t="s">
        <v>2108</v>
      </c>
      <c r="E39">
        <v>3387</v>
      </c>
    </row>
    <row r="40" spans="1:5" x14ac:dyDescent="0.25">
      <c r="A40" s="12" t="s">
        <v>20</v>
      </c>
      <c r="B40">
        <v>1600</v>
      </c>
      <c r="D40" s="11" t="s">
        <v>2108</v>
      </c>
      <c r="E40">
        <v>662</v>
      </c>
    </row>
    <row r="41" spans="1:5" x14ac:dyDescent="0.25">
      <c r="A41" s="12" t="s">
        <v>20</v>
      </c>
      <c r="B41">
        <v>249</v>
      </c>
      <c r="D41" s="11" t="s">
        <v>2108</v>
      </c>
      <c r="E41">
        <v>774</v>
      </c>
    </row>
    <row r="42" spans="1:5" x14ac:dyDescent="0.25">
      <c r="A42" s="12" t="s">
        <v>20</v>
      </c>
      <c r="B42">
        <v>236</v>
      </c>
      <c r="D42" s="11" t="s">
        <v>2108</v>
      </c>
      <c r="E42">
        <v>672</v>
      </c>
    </row>
    <row r="43" spans="1:5" x14ac:dyDescent="0.25">
      <c r="A43" s="12" t="s">
        <v>20</v>
      </c>
      <c r="B43">
        <v>4065</v>
      </c>
      <c r="D43" s="11" t="s">
        <v>2108</v>
      </c>
      <c r="E43">
        <v>940</v>
      </c>
    </row>
    <row r="44" spans="1:5" x14ac:dyDescent="0.25">
      <c r="A44" s="12" t="s">
        <v>20</v>
      </c>
      <c r="B44">
        <v>246</v>
      </c>
      <c r="D44" s="11" t="s">
        <v>2108</v>
      </c>
      <c r="E44">
        <v>117</v>
      </c>
    </row>
    <row r="45" spans="1:5" x14ac:dyDescent="0.25">
      <c r="A45" s="12" t="s">
        <v>20</v>
      </c>
      <c r="B45">
        <v>2475</v>
      </c>
      <c r="D45" s="11" t="s">
        <v>2108</v>
      </c>
      <c r="E45">
        <v>115</v>
      </c>
    </row>
    <row r="46" spans="1:5" x14ac:dyDescent="0.25">
      <c r="A46" s="12" t="s">
        <v>20</v>
      </c>
      <c r="B46">
        <v>76</v>
      </c>
      <c r="D46" s="11" t="s">
        <v>2108</v>
      </c>
      <c r="E46">
        <v>326</v>
      </c>
    </row>
    <row r="47" spans="1:5" x14ac:dyDescent="0.25">
      <c r="A47" s="12" t="s">
        <v>20</v>
      </c>
      <c r="B47">
        <v>54</v>
      </c>
      <c r="D47" s="11" t="s">
        <v>2108</v>
      </c>
      <c r="E47">
        <v>1</v>
      </c>
    </row>
    <row r="48" spans="1:5" x14ac:dyDescent="0.25">
      <c r="A48" s="12" t="s">
        <v>20</v>
      </c>
      <c r="B48">
        <v>88</v>
      </c>
      <c r="D48" s="11" t="s">
        <v>2108</v>
      </c>
      <c r="E48">
        <v>1467</v>
      </c>
    </row>
    <row r="49" spans="1:5" x14ac:dyDescent="0.25">
      <c r="A49" s="12" t="s">
        <v>20</v>
      </c>
      <c r="B49">
        <v>85</v>
      </c>
      <c r="D49" s="11" t="s">
        <v>2108</v>
      </c>
      <c r="E49">
        <v>5681</v>
      </c>
    </row>
    <row r="50" spans="1:5" x14ac:dyDescent="0.25">
      <c r="A50" s="12" t="s">
        <v>20</v>
      </c>
      <c r="B50">
        <v>170</v>
      </c>
      <c r="D50" s="11" t="s">
        <v>2108</v>
      </c>
      <c r="E50">
        <v>1059</v>
      </c>
    </row>
    <row r="51" spans="1:5" x14ac:dyDescent="0.25">
      <c r="A51" s="12" t="s">
        <v>20</v>
      </c>
      <c r="B51">
        <v>330</v>
      </c>
      <c r="D51" s="11" t="s">
        <v>2108</v>
      </c>
      <c r="E51">
        <v>1194</v>
      </c>
    </row>
    <row r="52" spans="1:5" x14ac:dyDescent="0.25">
      <c r="A52" s="12" t="s">
        <v>20</v>
      </c>
      <c r="B52">
        <v>127</v>
      </c>
      <c r="D52" s="11" t="s">
        <v>2108</v>
      </c>
      <c r="E52">
        <v>30</v>
      </c>
    </row>
    <row r="53" spans="1:5" x14ac:dyDescent="0.25">
      <c r="A53" s="12" t="s">
        <v>20</v>
      </c>
      <c r="B53">
        <v>411</v>
      </c>
      <c r="D53" s="11" t="s">
        <v>2108</v>
      </c>
      <c r="E53">
        <v>75</v>
      </c>
    </row>
    <row r="54" spans="1:5" x14ac:dyDescent="0.25">
      <c r="A54" s="12" t="s">
        <v>20</v>
      </c>
      <c r="B54">
        <v>180</v>
      </c>
      <c r="D54" s="11" t="s">
        <v>2108</v>
      </c>
      <c r="E54">
        <v>955</v>
      </c>
    </row>
    <row r="55" spans="1:5" x14ac:dyDescent="0.25">
      <c r="A55" s="12" t="s">
        <v>20</v>
      </c>
      <c r="B55">
        <v>374</v>
      </c>
      <c r="D55" s="11" t="s">
        <v>2108</v>
      </c>
      <c r="E55">
        <v>67</v>
      </c>
    </row>
    <row r="56" spans="1:5" x14ac:dyDescent="0.25">
      <c r="A56" s="12" t="s">
        <v>20</v>
      </c>
      <c r="B56">
        <v>71</v>
      </c>
      <c r="D56" s="11" t="s">
        <v>2108</v>
      </c>
      <c r="E56">
        <v>5</v>
      </c>
    </row>
    <row r="57" spans="1:5" x14ac:dyDescent="0.25">
      <c r="A57" s="12" t="s">
        <v>20</v>
      </c>
      <c r="B57">
        <v>203</v>
      </c>
      <c r="D57" s="11" t="s">
        <v>2108</v>
      </c>
      <c r="E57">
        <v>26</v>
      </c>
    </row>
    <row r="58" spans="1:5" x14ac:dyDescent="0.25">
      <c r="A58" s="12" t="s">
        <v>20</v>
      </c>
      <c r="B58">
        <v>113</v>
      </c>
      <c r="D58" s="11" t="s">
        <v>2108</v>
      </c>
      <c r="E58">
        <v>1130</v>
      </c>
    </row>
    <row r="59" spans="1:5" x14ac:dyDescent="0.25">
      <c r="A59" s="12" t="s">
        <v>20</v>
      </c>
      <c r="B59">
        <v>96</v>
      </c>
      <c r="D59" s="11" t="s">
        <v>2108</v>
      </c>
      <c r="E59">
        <v>782</v>
      </c>
    </row>
    <row r="60" spans="1:5" x14ac:dyDescent="0.25">
      <c r="A60" s="12" t="s">
        <v>20</v>
      </c>
      <c r="B60">
        <v>498</v>
      </c>
      <c r="D60" s="11" t="s">
        <v>2108</v>
      </c>
      <c r="E60">
        <v>210</v>
      </c>
    </row>
    <row r="61" spans="1:5" x14ac:dyDescent="0.25">
      <c r="A61" s="12" t="s">
        <v>20</v>
      </c>
      <c r="B61">
        <v>180</v>
      </c>
      <c r="D61" s="11" t="s">
        <v>2108</v>
      </c>
      <c r="E61">
        <v>136</v>
      </c>
    </row>
    <row r="62" spans="1:5" x14ac:dyDescent="0.25">
      <c r="A62" s="12" t="s">
        <v>20</v>
      </c>
      <c r="B62">
        <v>27</v>
      </c>
      <c r="D62" s="11" t="s">
        <v>2108</v>
      </c>
      <c r="E62">
        <v>86</v>
      </c>
    </row>
    <row r="63" spans="1:5" x14ac:dyDescent="0.25">
      <c r="A63" s="12" t="s">
        <v>20</v>
      </c>
      <c r="B63">
        <v>2331</v>
      </c>
      <c r="D63" s="11" t="s">
        <v>2108</v>
      </c>
      <c r="E63">
        <v>19</v>
      </c>
    </row>
    <row r="64" spans="1:5" x14ac:dyDescent="0.25">
      <c r="A64" s="12" t="s">
        <v>20</v>
      </c>
      <c r="B64">
        <v>113</v>
      </c>
      <c r="D64" s="11" t="s">
        <v>2108</v>
      </c>
      <c r="E64">
        <v>886</v>
      </c>
    </row>
    <row r="65" spans="1:5" x14ac:dyDescent="0.25">
      <c r="A65" s="12" t="s">
        <v>20</v>
      </c>
      <c r="B65">
        <v>164</v>
      </c>
      <c r="D65" s="11" t="s">
        <v>2108</v>
      </c>
      <c r="E65">
        <v>35</v>
      </c>
    </row>
    <row r="66" spans="1:5" x14ac:dyDescent="0.25">
      <c r="A66" s="12" t="s">
        <v>20</v>
      </c>
      <c r="B66">
        <v>164</v>
      </c>
      <c r="D66" s="11" t="s">
        <v>2108</v>
      </c>
      <c r="E66">
        <v>24</v>
      </c>
    </row>
    <row r="67" spans="1:5" x14ac:dyDescent="0.25">
      <c r="A67" s="12" t="s">
        <v>20</v>
      </c>
      <c r="B67">
        <v>336</v>
      </c>
      <c r="D67" s="11" t="s">
        <v>2108</v>
      </c>
      <c r="E67">
        <v>86</v>
      </c>
    </row>
    <row r="68" spans="1:5" x14ac:dyDescent="0.25">
      <c r="A68" s="12" t="s">
        <v>20</v>
      </c>
      <c r="B68">
        <v>1917</v>
      </c>
      <c r="D68" s="11" t="s">
        <v>2108</v>
      </c>
      <c r="E68">
        <v>243</v>
      </c>
    </row>
    <row r="69" spans="1:5" x14ac:dyDescent="0.25">
      <c r="A69" s="12" t="s">
        <v>20</v>
      </c>
      <c r="B69">
        <v>95</v>
      </c>
      <c r="D69" s="11" t="s">
        <v>2108</v>
      </c>
      <c r="E69">
        <v>65</v>
      </c>
    </row>
    <row r="70" spans="1:5" x14ac:dyDescent="0.25">
      <c r="A70" s="12" t="s">
        <v>20</v>
      </c>
      <c r="B70">
        <v>147</v>
      </c>
      <c r="D70" s="11" t="s">
        <v>2108</v>
      </c>
      <c r="E70">
        <v>100</v>
      </c>
    </row>
    <row r="71" spans="1:5" x14ac:dyDescent="0.25">
      <c r="A71" s="12" t="s">
        <v>20</v>
      </c>
      <c r="B71">
        <v>86</v>
      </c>
      <c r="D71" s="11" t="s">
        <v>2108</v>
      </c>
      <c r="E71">
        <v>168</v>
      </c>
    </row>
    <row r="72" spans="1:5" x14ac:dyDescent="0.25">
      <c r="A72" s="12" t="s">
        <v>20</v>
      </c>
      <c r="B72">
        <v>83</v>
      </c>
      <c r="D72" s="11" t="s">
        <v>2108</v>
      </c>
      <c r="E72">
        <v>13</v>
      </c>
    </row>
    <row r="73" spans="1:5" x14ac:dyDescent="0.25">
      <c r="A73" s="12" t="s">
        <v>20</v>
      </c>
      <c r="B73">
        <v>676</v>
      </c>
      <c r="D73" s="11" t="s">
        <v>2108</v>
      </c>
      <c r="E73">
        <v>1</v>
      </c>
    </row>
    <row r="74" spans="1:5" x14ac:dyDescent="0.25">
      <c r="A74" s="12" t="s">
        <v>20</v>
      </c>
      <c r="B74">
        <v>361</v>
      </c>
      <c r="D74" s="11" t="s">
        <v>2108</v>
      </c>
      <c r="E74">
        <v>40</v>
      </c>
    </row>
    <row r="75" spans="1:5" x14ac:dyDescent="0.25">
      <c r="A75" s="12" t="s">
        <v>20</v>
      </c>
      <c r="B75">
        <v>131</v>
      </c>
      <c r="D75" s="11" t="s">
        <v>2108</v>
      </c>
      <c r="E75">
        <v>226</v>
      </c>
    </row>
    <row r="76" spans="1:5" x14ac:dyDescent="0.25">
      <c r="A76" s="12" t="s">
        <v>20</v>
      </c>
      <c r="B76">
        <v>126</v>
      </c>
      <c r="D76" s="11" t="s">
        <v>2108</v>
      </c>
      <c r="E76">
        <v>1625</v>
      </c>
    </row>
    <row r="77" spans="1:5" x14ac:dyDescent="0.25">
      <c r="A77" s="12" t="s">
        <v>20</v>
      </c>
      <c r="B77">
        <v>275</v>
      </c>
      <c r="D77" s="11" t="s">
        <v>2108</v>
      </c>
      <c r="E77">
        <v>143</v>
      </c>
    </row>
    <row r="78" spans="1:5" x14ac:dyDescent="0.25">
      <c r="A78" s="12" t="s">
        <v>20</v>
      </c>
      <c r="B78">
        <v>67</v>
      </c>
      <c r="D78" s="11" t="s">
        <v>2108</v>
      </c>
      <c r="E78">
        <v>934</v>
      </c>
    </row>
    <row r="79" spans="1:5" x14ac:dyDescent="0.25">
      <c r="A79" s="12" t="s">
        <v>20</v>
      </c>
      <c r="B79">
        <v>154</v>
      </c>
      <c r="D79" s="11" t="s">
        <v>2108</v>
      </c>
      <c r="E79">
        <v>17</v>
      </c>
    </row>
    <row r="80" spans="1:5" x14ac:dyDescent="0.25">
      <c r="A80" s="12" t="s">
        <v>20</v>
      </c>
      <c r="B80">
        <v>1782</v>
      </c>
      <c r="D80" s="11" t="s">
        <v>2108</v>
      </c>
      <c r="E80">
        <v>2179</v>
      </c>
    </row>
    <row r="81" spans="1:5" x14ac:dyDescent="0.25">
      <c r="A81" s="12" t="s">
        <v>20</v>
      </c>
      <c r="B81">
        <v>903</v>
      </c>
      <c r="D81" s="11" t="s">
        <v>2108</v>
      </c>
      <c r="E81">
        <v>931</v>
      </c>
    </row>
    <row r="82" spans="1:5" x14ac:dyDescent="0.25">
      <c r="A82" s="12" t="s">
        <v>20</v>
      </c>
      <c r="B82">
        <v>94</v>
      </c>
      <c r="D82" s="11" t="s">
        <v>2108</v>
      </c>
      <c r="E82">
        <v>92</v>
      </c>
    </row>
    <row r="83" spans="1:5" x14ac:dyDescent="0.25">
      <c r="A83" s="12" t="s">
        <v>20</v>
      </c>
      <c r="B83">
        <v>180</v>
      </c>
      <c r="D83" s="11" t="s">
        <v>2108</v>
      </c>
      <c r="E83">
        <v>57</v>
      </c>
    </row>
    <row r="84" spans="1:5" x14ac:dyDescent="0.25">
      <c r="A84" s="12" t="s">
        <v>20</v>
      </c>
      <c r="B84">
        <v>533</v>
      </c>
      <c r="D84" s="11" t="s">
        <v>2108</v>
      </c>
      <c r="E84">
        <v>41</v>
      </c>
    </row>
    <row r="85" spans="1:5" x14ac:dyDescent="0.25">
      <c r="A85" s="12" t="s">
        <v>20</v>
      </c>
      <c r="B85">
        <v>2443</v>
      </c>
      <c r="D85" s="11" t="s">
        <v>2108</v>
      </c>
      <c r="E85">
        <v>1</v>
      </c>
    </row>
    <row r="86" spans="1:5" x14ac:dyDescent="0.25">
      <c r="A86" s="12" t="s">
        <v>20</v>
      </c>
      <c r="B86">
        <v>89</v>
      </c>
      <c r="D86" s="11" t="s">
        <v>2108</v>
      </c>
      <c r="E86">
        <v>101</v>
      </c>
    </row>
    <row r="87" spans="1:5" x14ac:dyDescent="0.25">
      <c r="A87" s="12" t="s">
        <v>20</v>
      </c>
      <c r="B87">
        <v>159</v>
      </c>
      <c r="D87" s="11" t="s">
        <v>2108</v>
      </c>
      <c r="E87">
        <v>1335</v>
      </c>
    </row>
    <row r="88" spans="1:5" x14ac:dyDescent="0.25">
      <c r="A88" s="12" t="s">
        <v>20</v>
      </c>
      <c r="B88">
        <v>50</v>
      </c>
      <c r="D88" s="11" t="s">
        <v>2108</v>
      </c>
      <c r="E88">
        <v>15</v>
      </c>
    </row>
    <row r="89" spans="1:5" x14ac:dyDescent="0.25">
      <c r="A89" s="12" t="s">
        <v>20</v>
      </c>
      <c r="B89">
        <v>186</v>
      </c>
      <c r="D89" s="11" t="s">
        <v>2108</v>
      </c>
      <c r="E89">
        <v>454</v>
      </c>
    </row>
    <row r="90" spans="1:5" x14ac:dyDescent="0.25">
      <c r="A90" s="12" t="s">
        <v>20</v>
      </c>
      <c r="B90">
        <v>1071</v>
      </c>
      <c r="D90" s="11" t="s">
        <v>2108</v>
      </c>
      <c r="E90">
        <v>3182</v>
      </c>
    </row>
    <row r="91" spans="1:5" x14ac:dyDescent="0.25">
      <c r="A91" s="12" t="s">
        <v>20</v>
      </c>
      <c r="B91">
        <v>117</v>
      </c>
      <c r="D91" s="11" t="s">
        <v>2108</v>
      </c>
      <c r="E91">
        <v>15</v>
      </c>
    </row>
    <row r="92" spans="1:5" x14ac:dyDescent="0.25">
      <c r="A92" s="12" t="s">
        <v>20</v>
      </c>
      <c r="B92">
        <v>70</v>
      </c>
      <c r="D92" s="11" t="s">
        <v>2108</v>
      </c>
      <c r="E92">
        <v>133</v>
      </c>
    </row>
    <row r="93" spans="1:5" x14ac:dyDescent="0.25">
      <c r="A93" s="12" t="s">
        <v>20</v>
      </c>
      <c r="B93">
        <v>135</v>
      </c>
      <c r="D93" s="11" t="s">
        <v>2108</v>
      </c>
      <c r="E93">
        <v>2062</v>
      </c>
    </row>
    <row r="94" spans="1:5" x14ac:dyDescent="0.25">
      <c r="A94" s="12" t="s">
        <v>20</v>
      </c>
      <c r="B94">
        <v>768</v>
      </c>
      <c r="D94" s="11" t="s">
        <v>2108</v>
      </c>
      <c r="E94">
        <v>29</v>
      </c>
    </row>
    <row r="95" spans="1:5" x14ac:dyDescent="0.25">
      <c r="A95" s="12" t="s">
        <v>20</v>
      </c>
      <c r="B95">
        <v>199</v>
      </c>
      <c r="D95" s="11" t="s">
        <v>2108</v>
      </c>
      <c r="E95">
        <v>132</v>
      </c>
    </row>
    <row r="96" spans="1:5" x14ac:dyDescent="0.25">
      <c r="A96" s="12" t="s">
        <v>20</v>
      </c>
      <c r="B96">
        <v>107</v>
      </c>
      <c r="D96" s="11" t="s">
        <v>2108</v>
      </c>
      <c r="E96">
        <v>137</v>
      </c>
    </row>
    <row r="97" spans="1:5" x14ac:dyDescent="0.25">
      <c r="A97" s="12" t="s">
        <v>20</v>
      </c>
      <c r="B97">
        <v>195</v>
      </c>
      <c r="D97" s="11" t="s">
        <v>2108</v>
      </c>
      <c r="E97">
        <v>908</v>
      </c>
    </row>
    <row r="98" spans="1:5" x14ac:dyDescent="0.25">
      <c r="A98" s="12" t="s">
        <v>20</v>
      </c>
      <c r="B98">
        <v>3376</v>
      </c>
      <c r="D98" s="11" t="s">
        <v>2108</v>
      </c>
      <c r="E98">
        <v>10</v>
      </c>
    </row>
    <row r="99" spans="1:5" x14ac:dyDescent="0.25">
      <c r="A99" s="12" t="s">
        <v>20</v>
      </c>
      <c r="B99">
        <v>41</v>
      </c>
      <c r="D99" s="11" t="s">
        <v>2108</v>
      </c>
      <c r="E99">
        <v>1910</v>
      </c>
    </row>
    <row r="100" spans="1:5" x14ac:dyDescent="0.25">
      <c r="A100" s="12" t="s">
        <v>20</v>
      </c>
      <c r="B100">
        <v>1821</v>
      </c>
      <c r="D100" s="11" t="s">
        <v>2108</v>
      </c>
      <c r="E100">
        <v>38</v>
      </c>
    </row>
    <row r="101" spans="1:5" x14ac:dyDescent="0.25">
      <c r="A101" s="12" t="s">
        <v>20</v>
      </c>
      <c r="B101">
        <v>164</v>
      </c>
      <c r="D101" s="11" t="s">
        <v>2108</v>
      </c>
      <c r="E101">
        <v>104</v>
      </c>
    </row>
    <row r="102" spans="1:5" x14ac:dyDescent="0.25">
      <c r="A102" s="12" t="s">
        <v>20</v>
      </c>
      <c r="B102">
        <v>157</v>
      </c>
      <c r="D102" s="11" t="s">
        <v>2108</v>
      </c>
      <c r="E102">
        <v>49</v>
      </c>
    </row>
    <row r="103" spans="1:5" x14ac:dyDescent="0.25">
      <c r="A103" s="12" t="s">
        <v>20</v>
      </c>
      <c r="B103">
        <v>246</v>
      </c>
      <c r="D103" s="11" t="s">
        <v>2108</v>
      </c>
      <c r="E103">
        <v>1</v>
      </c>
    </row>
    <row r="104" spans="1:5" x14ac:dyDescent="0.25">
      <c r="A104" s="12" t="s">
        <v>20</v>
      </c>
      <c r="B104">
        <v>1396</v>
      </c>
      <c r="D104" s="11" t="s">
        <v>2108</v>
      </c>
      <c r="E104">
        <v>245</v>
      </c>
    </row>
    <row r="105" spans="1:5" x14ac:dyDescent="0.25">
      <c r="A105" s="12" t="s">
        <v>20</v>
      </c>
      <c r="B105">
        <v>2506</v>
      </c>
      <c r="D105" s="11" t="s">
        <v>2108</v>
      </c>
      <c r="E105">
        <v>32</v>
      </c>
    </row>
    <row r="106" spans="1:5" x14ac:dyDescent="0.25">
      <c r="A106" s="12" t="s">
        <v>20</v>
      </c>
      <c r="B106">
        <v>244</v>
      </c>
      <c r="D106" s="11" t="s">
        <v>2108</v>
      </c>
      <c r="E106">
        <v>7</v>
      </c>
    </row>
    <row r="107" spans="1:5" x14ac:dyDescent="0.25">
      <c r="A107" s="12" t="s">
        <v>20</v>
      </c>
      <c r="B107">
        <v>146</v>
      </c>
      <c r="D107" s="11" t="s">
        <v>2108</v>
      </c>
      <c r="E107">
        <v>803</v>
      </c>
    </row>
    <row r="108" spans="1:5" x14ac:dyDescent="0.25">
      <c r="A108" s="12" t="s">
        <v>20</v>
      </c>
      <c r="B108">
        <v>1267</v>
      </c>
      <c r="D108" s="11" t="s">
        <v>2108</v>
      </c>
      <c r="E108">
        <v>16</v>
      </c>
    </row>
    <row r="109" spans="1:5" x14ac:dyDescent="0.25">
      <c r="A109" s="12" t="s">
        <v>20</v>
      </c>
      <c r="B109">
        <v>1561</v>
      </c>
      <c r="D109" s="11" t="s">
        <v>2108</v>
      </c>
      <c r="E109">
        <v>31</v>
      </c>
    </row>
    <row r="110" spans="1:5" x14ac:dyDescent="0.25">
      <c r="A110" s="12" t="s">
        <v>20</v>
      </c>
      <c r="B110">
        <v>48</v>
      </c>
      <c r="D110" s="11" t="s">
        <v>2108</v>
      </c>
      <c r="E110">
        <v>108</v>
      </c>
    </row>
    <row r="111" spans="1:5" x14ac:dyDescent="0.25">
      <c r="A111" s="12" t="s">
        <v>20</v>
      </c>
      <c r="B111">
        <v>2739</v>
      </c>
      <c r="D111" s="11" t="s">
        <v>2108</v>
      </c>
      <c r="E111">
        <v>30</v>
      </c>
    </row>
    <row r="112" spans="1:5" x14ac:dyDescent="0.25">
      <c r="A112" s="12" t="s">
        <v>20</v>
      </c>
      <c r="B112">
        <v>3537</v>
      </c>
      <c r="D112" s="11" t="s">
        <v>2108</v>
      </c>
      <c r="E112">
        <v>17</v>
      </c>
    </row>
    <row r="113" spans="1:5" x14ac:dyDescent="0.25">
      <c r="A113" s="12" t="s">
        <v>20</v>
      </c>
      <c r="B113">
        <v>2107</v>
      </c>
      <c r="D113" s="11" t="s">
        <v>2108</v>
      </c>
      <c r="E113">
        <v>80</v>
      </c>
    </row>
    <row r="114" spans="1:5" x14ac:dyDescent="0.25">
      <c r="A114" s="12" t="s">
        <v>20</v>
      </c>
      <c r="B114">
        <v>3318</v>
      </c>
      <c r="D114" s="11" t="s">
        <v>2108</v>
      </c>
      <c r="E114">
        <v>2468</v>
      </c>
    </row>
    <row r="115" spans="1:5" x14ac:dyDescent="0.25">
      <c r="A115" s="12" t="s">
        <v>20</v>
      </c>
      <c r="B115">
        <v>340</v>
      </c>
      <c r="D115" s="11" t="s">
        <v>2108</v>
      </c>
      <c r="E115">
        <v>26</v>
      </c>
    </row>
    <row r="116" spans="1:5" x14ac:dyDescent="0.25">
      <c r="A116" s="12" t="s">
        <v>20</v>
      </c>
      <c r="B116">
        <v>1442</v>
      </c>
      <c r="D116" s="11" t="s">
        <v>2108</v>
      </c>
      <c r="E116">
        <v>73</v>
      </c>
    </row>
    <row r="117" spans="1:5" x14ac:dyDescent="0.25">
      <c r="A117" s="12" t="s">
        <v>20</v>
      </c>
      <c r="B117">
        <v>126</v>
      </c>
      <c r="D117" s="11" t="s">
        <v>2108</v>
      </c>
      <c r="E117">
        <v>128</v>
      </c>
    </row>
    <row r="118" spans="1:5" x14ac:dyDescent="0.25">
      <c r="A118" s="12" t="s">
        <v>20</v>
      </c>
      <c r="B118">
        <v>524</v>
      </c>
      <c r="D118" s="11" t="s">
        <v>2108</v>
      </c>
      <c r="E118">
        <v>33</v>
      </c>
    </row>
    <row r="119" spans="1:5" x14ac:dyDescent="0.25">
      <c r="A119" s="12" t="s">
        <v>20</v>
      </c>
      <c r="B119">
        <v>1989</v>
      </c>
      <c r="D119" s="11" t="s">
        <v>2108</v>
      </c>
      <c r="E119">
        <v>1072</v>
      </c>
    </row>
    <row r="120" spans="1:5" x14ac:dyDescent="0.25">
      <c r="A120" s="12" t="s">
        <v>20</v>
      </c>
      <c r="B120">
        <v>157</v>
      </c>
      <c r="D120" s="11" t="s">
        <v>2108</v>
      </c>
      <c r="E120">
        <v>393</v>
      </c>
    </row>
    <row r="121" spans="1:5" x14ac:dyDescent="0.25">
      <c r="A121" s="12" t="s">
        <v>20</v>
      </c>
      <c r="B121">
        <v>4498</v>
      </c>
      <c r="D121" s="11" t="s">
        <v>2108</v>
      </c>
      <c r="E121">
        <v>1257</v>
      </c>
    </row>
    <row r="122" spans="1:5" x14ac:dyDescent="0.25">
      <c r="A122" s="12" t="s">
        <v>20</v>
      </c>
      <c r="B122">
        <v>80</v>
      </c>
      <c r="D122" s="11" t="s">
        <v>2108</v>
      </c>
      <c r="E122">
        <v>328</v>
      </c>
    </row>
    <row r="123" spans="1:5" x14ac:dyDescent="0.25">
      <c r="A123" s="12" t="s">
        <v>20</v>
      </c>
      <c r="B123">
        <v>43</v>
      </c>
      <c r="D123" s="11" t="s">
        <v>2108</v>
      </c>
      <c r="E123">
        <v>147</v>
      </c>
    </row>
    <row r="124" spans="1:5" x14ac:dyDescent="0.25">
      <c r="A124" s="12" t="s">
        <v>20</v>
      </c>
      <c r="B124">
        <v>2053</v>
      </c>
      <c r="D124" s="11" t="s">
        <v>2108</v>
      </c>
      <c r="E124">
        <v>830</v>
      </c>
    </row>
    <row r="125" spans="1:5" x14ac:dyDescent="0.25">
      <c r="A125" s="12" t="s">
        <v>20</v>
      </c>
      <c r="B125">
        <v>168</v>
      </c>
      <c r="D125" s="11" t="s">
        <v>2108</v>
      </c>
      <c r="E125">
        <v>331</v>
      </c>
    </row>
    <row r="126" spans="1:5" x14ac:dyDescent="0.25">
      <c r="A126" s="12" t="s">
        <v>20</v>
      </c>
      <c r="B126">
        <v>4289</v>
      </c>
      <c r="D126" s="11" t="s">
        <v>2108</v>
      </c>
      <c r="E126">
        <v>25</v>
      </c>
    </row>
    <row r="127" spans="1:5" x14ac:dyDescent="0.25">
      <c r="A127" s="12" t="s">
        <v>20</v>
      </c>
      <c r="B127">
        <v>165</v>
      </c>
      <c r="D127" s="11" t="s">
        <v>2108</v>
      </c>
      <c r="E127">
        <v>3483</v>
      </c>
    </row>
    <row r="128" spans="1:5" x14ac:dyDescent="0.25">
      <c r="A128" s="12" t="s">
        <v>20</v>
      </c>
      <c r="B128">
        <v>1815</v>
      </c>
      <c r="D128" s="11" t="s">
        <v>2108</v>
      </c>
      <c r="E128">
        <v>923</v>
      </c>
    </row>
    <row r="129" spans="1:5" x14ac:dyDescent="0.25">
      <c r="A129" s="12" t="s">
        <v>20</v>
      </c>
      <c r="B129">
        <v>397</v>
      </c>
      <c r="D129" s="11" t="s">
        <v>2108</v>
      </c>
      <c r="E129">
        <v>1</v>
      </c>
    </row>
    <row r="130" spans="1:5" x14ac:dyDescent="0.25">
      <c r="A130" s="12" t="s">
        <v>20</v>
      </c>
      <c r="B130">
        <v>1539</v>
      </c>
      <c r="D130" s="11" t="s">
        <v>2108</v>
      </c>
      <c r="E130">
        <v>33</v>
      </c>
    </row>
    <row r="131" spans="1:5" x14ac:dyDescent="0.25">
      <c r="A131" s="12" t="s">
        <v>20</v>
      </c>
      <c r="B131">
        <v>138</v>
      </c>
      <c r="D131" s="11" t="s">
        <v>2108</v>
      </c>
      <c r="E131">
        <v>40</v>
      </c>
    </row>
    <row r="132" spans="1:5" x14ac:dyDescent="0.25">
      <c r="A132" s="12" t="s">
        <v>20</v>
      </c>
      <c r="B132">
        <v>3594</v>
      </c>
      <c r="D132" s="11" t="s">
        <v>2108</v>
      </c>
      <c r="E132">
        <v>23</v>
      </c>
    </row>
    <row r="133" spans="1:5" x14ac:dyDescent="0.25">
      <c r="A133" s="12" t="s">
        <v>20</v>
      </c>
      <c r="B133">
        <v>5880</v>
      </c>
      <c r="D133" s="11" t="s">
        <v>2108</v>
      </c>
      <c r="E133">
        <v>75</v>
      </c>
    </row>
    <row r="134" spans="1:5" x14ac:dyDescent="0.25">
      <c r="A134" s="12" t="s">
        <v>20</v>
      </c>
      <c r="B134">
        <v>112</v>
      </c>
      <c r="D134" s="11" t="s">
        <v>2108</v>
      </c>
      <c r="E134">
        <v>2176</v>
      </c>
    </row>
    <row r="135" spans="1:5" x14ac:dyDescent="0.25">
      <c r="A135" s="12" t="s">
        <v>20</v>
      </c>
      <c r="B135">
        <v>943</v>
      </c>
      <c r="D135" s="11" t="s">
        <v>2108</v>
      </c>
      <c r="E135">
        <v>441</v>
      </c>
    </row>
    <row r="136" spans="1:5" x14ac:dyDescent="0.25">
      <c r="A136" s="12" t="s">
        <v>20</v>
      </c>
      <c r="B136">
        <v>2468</v>
      </c>
      <c r="D136" s="11" t="s">
        <v>2108</v>
      </c>
      <c r="E136">
        <v>25</v>
      </c>
    </row>
    <row r="137" spans="1:5" x14ac:dyDescent="0.25">
      <c r="A137" s="12" t="s">
        <v>20</v>
      </c>
      <c r="B137">
        <v>2551</v>
      </c>
      <c r="D137" s="11" t="s">
        <v>2108</v>
      </c>
      <c r="E137">
        <v>127</v>
      </c>
    </row>
    <row r="138" spans="1:5" x14ac:dyDescent="0.25">
      <c r="A138" s="12" t="s">
        <v>20</v>
      </c>
      <c r="B138">
        <v>101</v>
      </c>
      <c r="D138" s="11" t="s">
        <v>2108</v>
      </c>
      <c r="E138">
        <v>355</v>
      </c>
    </row>
    <row r="139" spans="1:5" x14ac:dyDescent="0.25">
      <c r="A139" s="12" t="s">
        <v>20</v>
      </c>
      <c r="B139">
        <v>92</v>
      </c>
      <c r="D139" s="11" t="s">
        <v>2108</v>
      </c>
      <c r="E139">
        <v>44</v>
      </c>
    </row>
    <row r="140" spans="1:5" x14ac:dyDescent="0.25">
      <c r="A140" s="12" t="s">
        <v>20</v>
      </c>
      <c r="B140">
        <v>62</v>
      </c>
      <c r="D140" s="11" t="s">
        <v>2108</v>
      </c>
      <c r="E140">
        <v>67</v>
      </c>
    </row>
    <row r="141" spans="1:5" x14ac:dyDescent="0.25">
      <c r="A141" s="12" t="s">
        <v>20</v>
      </c>
      <c r="B141">
        <v>149</v>
      </c>
      <c r="D141" s="11" t="s">
        <v>2108</v>
      </c>
      <c r="E141">
        <v>1068</v>
      </c>
    </row>
    <row r="142" spans="1:5" x14ac:dyDescent="0.25">
      <c r="A142" s="12" t="s">
        <v>20</v>
      </c>
      <c r="B142">
        <v>329</v>
      </c>
      <c r="D142" s="11" t="s">
        <v>2108</v>
      </c>
      <c r="E142">
        <v>424</v>
      </c>
    </row>
    <row r="143" spans="1:5" x14ac:dyDescent="0.25">
      <c r="A143" s="12" t="s">
        <v>20</v>
      </c>
      <c r="B143">
        <v>97</v>
      </c>
      <c r="D143" s="11" t="s">
        <v>2108</v>
      </c>
      <c r="E143">
        <v>151</v>
      </c>
    </row>
    <row r="144" spans="1:5" x14ac:dyDescent="0.25">
      <c r="A144" s="12" t="s">
        <v>20</v>
      </c>
      <c r="B144">
        <v>1784</v>
      </c>
      <c r="D144" s="11" t="s">
        <v>2108</v>
      </c>
      <c r="E144">
        <v>1608</v>
      </c>
    </row>
    <row r="145" spans="1:5" x14ac:dyDescent="0.25">
      <c r="A145" s="12" t="s">
        <v>20</v>
      </c>
      <c r="B145">
        <v>1684</v>
      </c>
      <c r="D145" s="11" t="s">
        <v>2108</v>
      </c>
      <c r="E145">
        <v>941</v>
      </c>
    </row>
    <row r="146" spans="1:5" x14ac:dyDescent="0.25">
      <c r="A146" s="12" t="s">
        <v>20</v>
      </c>
      <c r="B146">
        <v>250</v>
      </c>
      <c r="D146" s="11" t="s">
        <v>2108</v>
      </c>
      <c r="E146">
        <v>1</v>
      </c>
    </row>
    <row r="147" spans="1:5" x14ac:dyDescent="0.25">
      <c r="A147" s="12" t="s">
        <v>20</v>
      </c>
      <c r="B147">
        <v>238</v>
      </c>
      <c r="D147" s="11" t="s">
        <v>2108</v>
      </c>
      <c r="E147">
        <v>40</v>
      </c>
    </row>
    <row r="148" spans="1:5" x14ac:dyDescent="0.25">
      <c r="A148" s="12" t="s">
        <v>20</v>
      </c>
      <c r="B148">
        <v>53</v>
      </c>
      <c r="D148" s="11" t="s">
        <v>2108</v>
      </c>
      <c r="E148">
        <v>3015</v>
      </c>
    </row>
    <row r="149" spans="1:5" x14ac:dyDescent="0.25">
      <c r="A149" s="12" t="s">
        <v>20</v>
      </c>
      <c r="B149">
        <v>214</v>
      </c>
      <c r="D149" s="11" t="s">
        <v>2108</v>
      </c>
      <c r="E149">
        <v>435</v>
      </c>
    </row>
    <row r="150" spans="1:5" x14ac:dyDescent="0.25">
      <c r="A150" s="12" t="s">
        <v>20</v>
      </c>
      <c r="B150">
        <v>222</v>
      </c>
      <c r="D150" s="11" t="s">
        <v>2108</v>
      </c>
      <c r="E150">
        <v>714</v>
      </c>
    </row>
    <row r="151" spans="1:5" x14ac:dyDescent="0.25">
      <c r="A151" s="12" t="s">
        <v>20</v>
      </c>
      <c r="B151">
        <v>1884</v>
      </c>
      <c r="D151" s="11" t="s">
        <v>2108</v>
      </c>
      <c r="E151">
        <v>5497</v>
      </c>
    </row>
    <row r="152" spans="1:5" x14ac:dyDescent="0.25">
      <c r="A152" s="12" t="s">
        <v>20</v>
      </c>
      <c r="B152">
        <v>218</v>
      </c>
      <c r="D152" s="11" t="s">
        <v>2108</v>
      </c>
      <c r="E152">
        <v>418</v>
      </c>
    </row>
    <row r="153" spans="1:5" x14ac:dyDescent="0.25">
      <c r="A153" s="12" t="s">
        <v>20</v>
      </c>
      <c r="B153">
        <v>6465</v>
      </c>
      <c r="D153" s="11" t="s">
        <v>2108</v>
      </c>
      <c r="E153">
        <v>1439</v>
      </c>
    </row>
    <row r="154" spans="1:5" x14ac:dyDescent="0.25">
      <c r="A154" s="12" t="s">
        <v>20</v>
      </c>
      <c r="B154">
        <v>59</v>
      </c>
      <c r="D154" s="11" t="s">
        <v>2108</v>
      </c>
      <c r="E154">
        <v>15</v>
      </c>
    </row>
    <row r="155" spans="1:5" x14ac:dyDescent="0.25">
      <c r="A155" s="12" t="s">
        <v>20</v>
      </c>
      <c r="B155">
        <v>88</v>
      </c>
      <c r="D155" s="11" t="s">
        <v>2108</v>
      </c>
      <c r="E155">
        <v>1999</v>
      </c>
    </row>
    <row r="156" spans="1:5" x14ac:dyDescent="0.25">
      <c r="A156" s="12" t="s">
        <v>20</v>
      </c>
      <c r="B156">
        <v>1697</v>
      </c>
      <c r="D156" s="11" t="s">
        <v>2108</v>
      </c>
      <c r="E156">
        <v>118</v>
      </c>
    </row>
    <row r="157" spans="1:5" x14ac:dyDescent="0.25">
      <c r="A157" s="12" t="s">
        <v>20</v>
      </c>
      <c r="B157">
        <v>92</v>
      </c>
      <c r="D157" s="11" t="s">
        <v>2108</v>
      </c>
      <c r="E157">
        <v>162</v>
      </c>
    </row>
    <row r="158" spans="1:5" x14ac:dyDescent="0.25">
      <c r="A158" s="12" t="s">
        <v>20</v>
      </c>
      <c r="B158">
        <v>186</v>
      </c>
      <c r="D158" s="11" t="s">
        <v>2108</v>
      </c>
      <c r="E158">
        <v>83</v>
      </c>
    </row>
    <row r="159" spans="1:5" x14ac:dyDescent="0.25">
      <c r="A159" s="12" t="s">
        <v>20</v>
      </c>
      <c r="B159">
        <v>138</v>
      </c>
      <c r="D159" s="11" t="s">
        <v>2108</v>
      </c>
      <c r="E159">
        <v>747</v>
      </c>
    </row>
    <row r="160" spans="1:5" x14ac:dyDescent="0.25">
      <c r="A160" s="12" t="s">
        <v>20</v>
      </c>
      <c r="B160">
        <v>261</v>
      </c>
      <c r="D160" s="11" t="s">
        <v>2108</v>
      </c>
      <c r="E160">
        <v>84</v>
      </c>
    </row>
    <row r="161" spans="1:5" x14ac:dyDescent="0.25">
      <c r="A161" s="12" t="s">
        <v>20</v>
      </c>
      <c r="B161">
        <v>107</v>
      </c>
      <c r="D161" s="11" t="s">
        <v>2108</v>
      </c>
      <c r="E161">
        <v>91</v>
      </c>
    </row>
    <row r="162" spans="1:5" x14ac:dyDescent="0.25">
      <c r="A162" s="12" t="s">
        <v>20</v>
      </c>
      <c r="B162">
        <v>199</v>
      </c>
      <c r="D162" s="11" t="s">
        <v>2108</v>
      </c>
      <c r="E162">
        <v>792</v>
      </c>
    </row>
    <row r="163" spans="1:5" x14ac:dyDescent="0.25">
      <c r="A163" s="12" t="s">
        <v>20</v>
      </c>
      <c r="B163">
        <v>5512</v>
      </c>
      <c r="D163" s="11" t="s">
        <v>2108</v>
      </c>
      <c r="E163">
        <v>32</v>
      </c>
    </row>
    <row r="164" spans="1:5" x14ac:dyDescent="0.25">
      <c r="A164" s="12" t="s">
        <v>20</v>
      </c>
      <c r="B164">
        <v>86</v>
      </c>
      <c r="D164" s="11" t="s">
        <v>2108</v>
      </c>
      <c r="E164">
        <v>186</v>
      </c>
    </row>
    <row r="165" spans="1:5" x14ac:dyDescent="0.25">
      <c r="A165" s="12" t="s">
        <v>20</v>
      </c>
      <c r="B165">
        <v>2768</v>
      </c>
      <c r="D165" s="11" t="s">
        <v>2108</v>
      </c>
      <c r="E165">
        <v>605</v>
      </c>
    </row>
    <row r="166" spans="1:5" x14ac:dyDescent="0.25">
      <c r="A166" s="12" t="s">
        <v>20</v>
      </c>
      <c r="B166">
        <v>48</v>
      </c>
      <c r="D166" s="11" t="s">
        <v>2108</v>
      </c>
      <c r="E166">
        <v>1</v>
      </c>
    </row>
    <row r="167" spans="1:5" x14ac:dyDescent="0.25">
      <c r="A167" s="12" t="s">
        <v>20</v>
      </c>
      <c r="B167">
        <v>87</v>
      </c>
      <c r="D167" s="11" t="s">
        <v>2108</v>
      </c>
      <c r="E167">
        <v>31</v>
      </c>
    </row>
    <row r="168" spans="1:5" x14ac:dyDescent="0.25">
      <c r="A168" s="12" t="s">
        <v>20</v>
      </c>
      <c r="B168">
        <v>1894</v>
      </c>
      <c r="D168" s="11" t="s">
        <v>2108</v>
      </c>
      <c r="E168">
        <v>1181</v>
      </c>
    </row>
    <row r="169" spans="1:5" x14ac:dyDescent="0.25">
      <c r="A169" s="12" t="s">
        <v>20</v>
      </c>
      <c r="B169">
        <v>282</v>
      </c>
      <c r="D169" s="11" t="s">
        <v>2108</v>
      </c>
      <c r="E169">
        <v>39</v>
      </c>
    </row>
    <row r="170" spans="1:5" x14ac:dyDescent="0.25">
      <c r="A170" s="12" t="s">
        <v>20</v>
      </c>
      <c r="B170">
        <v>116</v>
      </c>
      <c r="D170" s="11" t="s">
        <v>2108</v>
      </c>
      <c r="E170">
        <v>46</v>
      </c>
    </row>
    <row r="171" spans="1:5" x14ac:dyDescent="0.25">
      <c r="A171" s="12" t="s">
        <v>20</v>
      </c>
      <c r="B171">
        <v>83</v>
      </c>
      <c r="D171" s="11" t="s">
        <v>2108</v>
      </c>
      <c r="E171">
        <v>105</v>
      </c>
    </row>
    <row r="172" spans="1:5" x14ac:dyDescent="0.25">
      <c r="A172" s="12" t="s">
        <v>20</v>
      </c>
      <c r="B172">
        <v>91</v>
      </c>
      <c r="D172" s="11" t="s">
        <v>2108</v>
      </c>
      <c r="E172">
        <v>535</v>
      </c>
    </row>
    <row r="173" spans="1:5" x14ac:dyDescent="0.25">
      <c r="A173" s="12" t="s">
        <v>20</v>
      </c>
      <c r="B173">
        <v>546</v>
      </c>
      <c r="D173" s="11" t="s">
        <v>2108</v>
      </c>
      <c r="E173">
        <v>16</v>
      </c>
    </row>
    <row r="174" spans="1:5" x14ac:dyDescent="0.25">
      <c r="A174" s="12" t="s">
        <v>20</v>
      </c>
      <c r="B174">
        <v>393</v>
      </c>
      <c r="D174" s="11" t="s">
        <v>2108</v>
      </c>
      <c r="E174">
        <v>575</v>
      </c>
    </row>
    <row r="175" spans="1:5" x14ac:dyDescent="0.25">
      <c r="A175" s="12" t="s">
        <v>20</v>
      </c>
      <c r="B175">
        <v>133</v>
      </c>
      <c r="D175" s="11" t="s">
        <v>2108</v>
      </c>
      <c r="E175">
        <v>1120</v>
      </c>
    </row>
    <row r="176" spans="1:5" x14ac:dyDescent="0.25">
      <c r="A176" s="12" t="s">
        <v>20</v>
      </c>
      <c r="B176">
        <v>254</v>
      </c>
      <c r="D176" s="11" t="s">
        <v>2108</v>
      </c>
      <c r="E176">
        <v>113</v>
      </c>
    </row>
    <row r="177" spans="1:5" x14ac:dyDescent="0.25">
      <c r="A177" s="12" t="s">
        <v>20</v>
      </c>
      <c r="B177">
        <v>176</v>
      </c>
      <c r="D177" s="11" t="s">
        <v>2108</v>
      </c>
      <c r="E177">
        <v>1538</v>
      </c>
    </row>
    <row r="178" spans="1:5" x14ac:dyDescent="0.25">
      <c r="A178" s="12" t="s">
        <v>20</v>
      </c>
      <c r="B178">
        <v>337</v>
      </c>
      <c r="D178" s="11" t="s">
        <v>2108</v>
      </c>
      <c r="E178">
        <v>9</v>
      </c>
    </row>
    <row r="179" spans="1:5" x14ac:dyDescent="0.25">
      <c r="A179" s="12" t="s">
        <v>20</v>
      </c>
      <c r="B179">
        <v>107</v>
      </c>
      <c r="D179" s="11" t="s">
        <v>2108</v>
      </c>
      <c r="E179">
        <v>554</v>
      </c>
    </row>
    <row r="180" spans="1:5" x14ac:dyDescent="0.25">
      <c r="A180" s="12" t="s">
        <v>20</v>
      </c>
      <c r="B180">
        <v>183</v>
      </c>
      <c r="D180" s="11" t="s">
        <v>2108</v>
      </c>
      <c r="E180">
        <v>648</v>
      </c>
    </row>
    <row r="181" spans="1:5" x14ac:dyDescent="0.25">
      <c r="A181" s="12" t="s">
        <v>20</v>
      </c>
      <c r="B181">
        <v>72</v>
      </c>
      <c r="D181" s="11" t="s">
        <v>2108</v>
      </c>
      <c r="E181">
        <v>21</v>
      </c>
    </row>
    <row r="182" spans="1:5" x14ac:dyDescent="0.25">
      <c r="A182" s="12" t="s">
        <v>20</v>
      </c>
      <c r="B182">
        <v>295</v>
      </c>
      <c r="D182" s="11" t="s">
        <v>2108</v>
      </c>
      <c r="E182">
        <v>54</v>
      </c>
    </row>
    <row r="183" spans="1:5" x14ac:dyDescent="0.25">
      <c r="A183" s="12" t="s">
        <v>20</v>
      </c>
      <c r="B183">
        <v>142</v>
      </c>
      <c r="D183" s="11" t="s">
        <v>2108</v>
      </c>
      <c r="E183">
        <v>120</v>
      </c>
    </row>
    <row r="184" spans="1:5" x14ac:dyDescent="0.25">
      <c r="A184" s="12" t="s">
        <v>20</v>
      </c>
      <c r="B184">
        <v>85</v>
      </c>
      <c r="D184" s="11" t="s">
        <v>2108</v>
      </c>
      <c r="E184">
        <v>579</v>
      </c>
    </row>
    <row r="185" spans="1:5" x14ac:dyDescent="0.25">
      <c r="A185" s="12" t="s">
        <v>20</v>
      </c>
      <c r="B185">
        <v>659</v>
      </c>
      <c r="D185" s="11" t="s">
        <v>2108</v>
      </c>
      <c r="E185">
        <v>2072</v>
      </c>
    </row>
    <row r="186" spans="1:5" x14ac:dyDescent="0.25">
      <c r="A186" s="12" t="s">
        <v>20</v>
      </c>
      <c r="B186">
        <v>121</v>
      </c>
      <c r="D186" s="11" t="s">
        <v>2108</v>
      </c>
      <c r="E186">
        <v>0</v>
      </c>
    </row>
    <row r="187" spans="1:5" x14ac:dyDescent="0.25">
      <c r="A187" s="12" t="s">
        <v>20</v>
      </c>
      <c r="B187">
        <v>3742</v>
      </c>
      <c r="D187" s="11" t="s">
        <v>2108</v>
      </c>
      <c r="E187">
        <v>1796</v>
      </c>
    </row>
    <row r="188" spans="1:5" x14ac:dyDescent="0.25">
      <c r="A188" s="12" t="s">
        <v>20</v>
      </c>
      <c r="B188">
        <v>223</v>
      </c>
      <c r="D188" s="11" t="s">
        <v>2108</v>
      </c>
      <c r="E188">
        <v>62</v>
      </c>
    </row>
    <row r="189" spans="1:5" x14ac:dyDescent="0.25">
      <c r="A189" s="12" t="s">
        <v>20</v>
      </c>
      <c r="B189">
        <v>133</v>
      </c>
      <c r="D189" s="11" t="s">
        <v>2108</v>
      </c>
      <c r="E189">
        <v>347</v>
      </c>
    </row>
    <row r="190" spans="1:5" x14ac:dyDescent="0.25">
      <c r="A190" s="12" t="s">
        <v>20</v>
      </c>
      <c r="B190">
        <v>5168</v>
      </c>
      <c r="D190" s="11" t="s">
        <v>2108</v>
      </c>
      <c r="E190">
        <v>19</v>
      </c>
    </row>
    <row r="191" spans="1:5" x14ac:dyDescent="0.25">
      <c r="A191" s="12" t="s">
        <v>20</v>
      </c>
      <c r="B191">
        <v>307</v>
      </c>
      <c r="D191" s="11" t="s">
        <v>2108</v>
      </c>
      <c r="E191">
        <v>1258</v>
      </c>
    </row>
    <row r="192" spans="1:5" x14ac:dyDescent="0.25">
      <c r="A192" s="12" t="s">
        <v>20</v>
      </c>
      <c r="B192">
        <v>2441</v>
      </c>
      <c r="D192" s="11" t="s">
        <v>2108</v>
      </c>
      <c r="E192">
        <v>362</v>
      </c>
    </row>
    <row r="193" spans="1:5" x14ac:dyDescent="0.25">
      <c r="A193" s="12" t="s">
        <v>20</v>
      </c>
      <c r="B193">
        <v>1385</v>
      </c>
      <c r="D193" s="11" t="s">
        <v>2108</v>
      </c>
      <c r="E193">
        <v>133</v>
      </c>
    </row>
    <row r="194" spans="1:5" x14ac:dyDescent="0.25">
      <c r="A194" s="12" t="s">
        <v>20</v>
      </c>
      <c r="B194">
        <v>190</v>
      </c>
      <c r="D194" s="11" t="s">
        <v>2108</v>
      </c>
      <c r="E194">
        <v>846</v>
      </c>
    </row>
    <row r="195" spans="1:5" x14ac:dyDescent="0.25">
      <c r="A195" s="12" t="s">
        <v>20</v>
      </c>
      <c r="B195">
        <v>470</v>
      </c>
      <c r="D195" s="11" t="s">
        <v>2108</v>
      </c>
      <c r="E195">
        <v>10</v>
      </c>
    </row>
    <row r="196" spans="1:5" x14ac:dyDescent="0.25">
      <c r="A196" s="12" t="s">
        <v>20</v>
      </c>
      <c r="B196">
        <v>253</v>
      </c>
      <c r="D196" s="11" t="s">
        <v>2108</v>
      </c>
      <c r="E196">
        <v>191</v>
      </c>
    </row>
    <row r="197" spans="1:5" x14ac:dyDescent="0.25">
      <c r="A197" s="12" t="s">
        <v>20</v>
      </c>
      <c r="B197">
        <v>1113</v>
      </c>
      <c r="D197" s="11" t="s">
        <v>2108</v>
      </c>
      <c r="E197">
        <v>1979</v>
      </c>
    </row>
    <row r="198" spans="1:5" x14ac:dyDescent="0.25">
      <c r="A198" s="12" t="s">
        <v>20</v>
      </c>
      <c r="B198">
        <v>2283</v>
      </c>
      <c r="D198" s="11" t="s">
        <v>2108</v>
      </c>
      <c r="E198">
        <v>63</v>
      </c>
    </row>
    <row r="199" spans="1:5" x14ac:dyDescent="0.25">
      <c r="A199" s="12" t="s">
        <v>20</v>
      </c>
      <c r="B199">
        <v>1095</v>
      </c>
      <c r="D199" s="11" t="s">
        <v>2108</v>
      </c>
      <c r="E199">
        <v>6080</v>
      </c>
    </row>
    <row r="200" spans="1:5" x14ac:dyDescent="0.25">
      <c r="A200" s="12" t="s">
        <v>20</v>
      </c>
      <c r="B200">
        <v>1690</v>
      </c>
      <c r="D200" s="11" t="s">
        <v>2108</v>
      </c>
      <c r="E200">
        <v>80</v>
      </c>
    </row>
    <row r="201" spans="1:5" x14ac:dyDescent="0.25">
      <c r="A201" s="12" t="s">
        <v>20</v>
      </c>
      <c r="B201">
        <v>191</v>
      </c>
      <c r="D201" s="11" t="s">
        <v>2108</v>
      </c>
      <c r="E201">
        <v>9</v>
      </c>
    </row>
    <row r="202" spans="1:5" x14ac:dyDescent="0.25">
      <c r="A202" s="12" t="s">
        <v>20</v>
      </c>
      <c r="B202">
        <v>2013</v>
      </c>
      <c r="D202" s="11" t="s">
        <v>2108</v>
      </c>
      <c r="E202">
        <v>1784</v>
      </c>
    </row>
    <row r="203" spans="1:5" x14ac:dyDescent="0.25">
      <c r="A203" s="12" t="s">
        <v>20</v>
      </c>
      <c r="B203">
        <v>1703</v>
      </c>
      <c r="D203" s="11" t="s">
        <v>2108</v>
      </c>
      <c r="E203">
        <v>243</v>
      </c>
    </row>
    <row r="204" spans="1:5" x14ac:dyDescent="0.25">
      <c r="A204" s="12" t="s">
        <v>20</v>
      </c>
      <c r="B204">
        <v>80</v>
      </c>
      <c r="D204" s="11" t="s">
        <v>2108</v>
      </c>
      <c r="E204">
        <v>1296</v>
      </c>
    </row>
    <row r="205" spans="1:5" x14ac:dyDescent="0.25">
      <c r="A205" s="12" t="s">
        <v>20</v>
      </c>
      <c r="B205">
        <v>41</v>
      </c>
      <c r="D205" s="11" t="s">
        <v>2108</v>
      </c>
      <c r="E205">
        <v>77</v>
      </c>
    </row>
    <row r="206" spans="1:5" x14ac:dyDescent="0.25">
      <c r="A206" s="12" t="s">
        <v>20</v>
      </c>
      <c r="B206">
        <v>187</v>
      </c>
      <c r="D206" s="11" t="s">
        <v>2108</v>
      </c>
      <c r="E206">
        <v>395</v>
      </c>
    </row>
    <row r="207" spans="1:5" x14ac:dyDescent="0.25">
      <c r="A207" s="12" t="s">
        <v>20</v>
      </c>
      <c r="B207">
        <v>2875</v>
      </c>
      <c r="D207" s="11" t="s">
        <v>2108</v>
      </c>
      <c r="E207">
        <v>49</v>
      </c>
    </row>
    <row r="208" spans="1:5" x14ac:dyDescent="0.25">
      <c r="A208" s="12" t="s">
        <v>20</v>
      </c>
      <c r="B208">
        <v>88</v>
      </c>
      <c r="D208" s="11" t="s">
        <v>2108</v>
      </c>
      <c r="E208">
        <v>180</v>
      </c>
    </row>
    <row r="209" spans="1:5" x14ac:dyDescent="0.25">
      <c r="A209" s="12" t="s">
        <v>20</v>
      </c>
      <c r="B209">
        <v>191</v>
      </c>
      <c r="D209" s="11" t="s">
        <v>2108</v>
      </c>
      <c r="E209">
        <v>2690</v>
      </c>
    </row>
    <row r="210" spans="1:5" x14ac:dyDescent="0.25">
      <c r="A210" s="12" t="s">
        <v>20</v>
      </c>
      <c r="B210">
        <v>139</v>
      </c>
      <c r="D210" s="11" t="s">
        <v>2108</v>
      </c>
      <c r="E210">
        <v>2779</v>
      </c>
    </row>
    <row r="211" spans="1:5" x14ac:dyDescent="0.25">
      <c r="A211" s="12" t="s">
        <v>20</v>
      </c>
      <c r="B211">
        <v>186</v>
      </c>
      <c r="D211" s="11" t="s">
        <v>2108</v>
      </c>
      <c r="E211">
        <v>92</v>
      </c>
    </row>
    <row r="212" spans="1:5" x14ac:dyDescent="0.25">
      <c r="A212" s="12" t="s">
        <v>20</v>
      </c>
      <c r="B212">
        <v>112</v>
      </c>
      <c r="D212" s="11" t="s">
        <v>2108</v>
      </c>
      <c r="E212">
        <v>1028</v>
      </c>
    </row>
    <row r="213" spans="1:5" x14ac:dyDescent="0.25">
      <c r="A213" s="12" t="s">
        <v>20</v>
      </c>
      <c r="B213">
        <v>101</v>
      </c>
      <c r="D213" s="11" t="s">
        <v>2108</v>
      </c>
      <c r="E213">
        <v>26</v>
      </c>
    </row>
    <row r="214" spans="1:5" x14ac:dyDescent="0.25">
      <c r="A214" s="12" t="s">
        <v>20</v>
      </c>
      <c r="B214">
        <v>206</v>
      </c>
      <c r="D214" s="11" t="s">
        <v>2108</v>
      </c>
      <c r="E214">
        <v>1790</v>
      </c>
    </row>
    <row r="215" spans="1:5" x14ac:dyDescent="0.25">
      <c r="A215" s="12" t="s">
        <v>20</v>
      </c>
      <c r="B215">
        <v>154</v>
      </c>
      <c r="D215" s="11" t="s">
        <v>2108</v>
      </c>
      <c r="E215">
        <v>37</v>
      </c>
    </row>
    <row r="216" spans="1:5" x14ac:dyDescent="0.25">
      <c r="A216" s="12" t="s">
        <v>20</v>
      </c>
      <c r="B216">
        <v>5966</v>
      </c>
      <c r="D216" s="11" t="s">
        <v>2108</v>
      </c>
      <c r="E216">
        <v>35</v>
      </c>
    </row>
    <row r="217" spans="1:5" x14ac:dyDescent="0.25">
      <c r="A217" s="12" t="s">
        <v>20</v>
      </c>
      <c r="B217">
        <v>169</v>
      </c>
      <c r="D217" s="11" t="s">
        <v>2108</v>
      </c>
      <c r="E217">
        <v>558</v>
      </c>
    </row>
    <row r="218" spans="1:5" x14ac:dyDescent="0.25">
      <c r="A218" s="12" t="s">
        <v>20</v>
      </c>
      <c r="B218">
        <v>2106</v>
      </c>
      <c r="D218" s="11" t="s">
        <v>2108</v>
      </c>
      <c r="E218">
        <v>64</v>
      </c>
    </row>
    <row r="219" spans="1:5" x14ac:dyDescent="0.25">
      <c r="A219" s="12" t="s">
        <v>20</v>
      </c>
      <c r="B219">
        <v>131</v>
      </c>
      <c r="D219" s="11" t="s">
        <v>2108</v>
      </c>
      <c r="E219">
        <v>245</v>
      </c>
    </row>
    <row r="220" spans="1:5" x14ac:dyDescent="0.25">
      <c r="A220" s="12" t="s">
        <v>20</v>
      </c>
      <c r="B220">
        <v>84</v>
      </c>
      <c r="D220" s="11" t="s">
        <v>2108</v>
      </c>
      <c r="E220">
        <v>71</v>
      </c>
    </row>
    <row r="221" spans="1:5" x14ac:dyDescent="0.25">
      <c r="A221" s="12" t="s">
        <v>20</v>
      </c>
      <c r="B221">
        <v>155</v>
      </c>
      <c r="D221" s="11" t="s">
        <v>2108</v>
      </c>
      <c r="E221">
        <v>42</v>
      </c>
    </row>
    <row r="222" spans="1:5" x14ac:dyDescent="0.25">
      <c r="A222" s="12" t="s">
        <v>20</v>
      </c>
      <c r="B222">
        <v>189</v>
      </c>
      <c r="D222" s="11" t="s">
        <v>2108</v>
      </c>
      <c r="E222">
        <v>156</v>
      </c>
    </row>
    <row r="223" spans="1:5" x14ac:dyDescent="0.25">
      <c r="A223" s="12" t="s">
        <v>20</v>
      </c>
      <c r="B223">
        <v>4799</v>
      </c>
      <c r="D223" s="11" t="s">
        <v>2108</v>
      </c>
      <c r="E223">
        <v>1368</v>
      </c>
    </row>
    <row r="224" spans="1:5" x14ac:dyDescent="0.25">
      <c r="A224" s="12" t="s">
        <v>20</v>
      </c>
      <c r="B224">
        <v>1137</v>
      </c>
      <c r="D224" s="11" t="s">
        <v>2108</v>
      </c>
      <c r="E224">
        <v>102</v>
      </c>
    </row>
    <row r="225" spans="1:5" x14ac:dyDescent="0.25">
      <c r="A225" s="12" t="s">
        <v>20</v>
      </c>
      <c r="B225">
        <v>1152</v>
      </c>
      <c r="D225" s="11" t="s">
        <v>2108</v>
      </c>
      <c r="E225">
        <v>86</v>
      </c>
    </row>
    <row r="226" spans="1:5" x14ac:dyDescent="0.25">
      <c r="A226" s="12" t="s">
        <v>20</v>
      </c>
      <c r="B226">
        <v>50</v>
      </c>
      <c r="D226" s="11" t="s">
        <v>2108</v>
      </c>
      <c r="E226">
        <v>253</v>
      </c>
    </row>
    <row r="227" spans="1:5" x14ac:dyDescent="0.25">
      <c r="A227" s="12" t="s">
        <v>20</v>
      </c>
      <c r="B227">
        <v>3059</v>
      </c>
      <c r="D227" s="11" t="s">
        <v>2108</v>
      </c>
      <c r="E227">
        <v>157</v>
      </c>
    </row>
    <row r="228" spans="1:5" x14ac:dyDescent="0.25">
      <c r="A228" s="12" t="s">
        <v>20</v>
      </c>
      <c r="B228">
        <v>34</v>
      </c>
      <c r="D228" s="11" t="s">
        <v>2108</v>
      </c>
      <c r="E228">
        <v>183</v>
      </c>
    </row>
    <row r="229" spans="1:5" x14ac:dyDescent="0.25">
      <c r="A229" s="12" t="s">
        <v>20</v>
      </c>
      <c r="B229">
        <v>220</v>
      </c>
      <c r="D229" s="11" t="s">
        <v>2108</v>
      </c>
      <c r="E229">
        <v>82</v>
      </c>
    </row>
    <row r="230" spans="1:5" x14ac:dyDescent="0.25">
      <c r="A230" s="12" t="s">
        <v>20</v>
      </c>
      <c r="B230">
        <v>1604</v>
      </c>
      <c r="D230" s="11" t="s">
        <v>2108</v>
      </c>
      <c r="E230">
        <v>1</v>
      </c>
    </row>
    <row r="231" spans="1:5" x14ac:dyDescent="0.25">
      <c r="A231" s="12" t="s">
        <v>20</v>
      </c>
      <c r="B231">
        <v>454</v>
      </c>
      <c r="D231" s="11" t="s">
        <v>2108</v>
      </c>
      <c r="E231">
        <v>1198</v>
      </c>
    </row>
    <row r="232" spans="1:5" x14ac:dyDescent="0.25">
      <c r="A232" s="12" t="s">
        <v>20</v>
      </c>
      <c r="B232">
        <v>123</v>
      </c>
      <c r="D232" s="11" t="s">
        <v>2108</v>
      </c>
      <c r="E232">
        <v>648</v>
      </c>
    </row>
    <row r="233" spans="1:5" x14ac:dyDescent="0.25">
      <c r="A233" s="12" t="s">
        <v>20</v>
      </c>
      <c r="B233">
        <v>299</v>
      </c>
      <c r="D233" s="11" t="s">
        <v>2108</v>
      </c>
      <c r="E233">
        <v>64</v>
      </c>
    </row>
    <row r="234" spans="1:5" x14ac:dyDescent="0.25">
      <c r="A234" s="12" t="s">
        <v>20</v>
      </c>
      <c r="B234">
        <v>2237</v>
      </c>
      <c r="D234" s="11" t="s">
        <v>2108</v>
      </c>
      <c r="E234">
        <v>62</v>
      </c>
    </row>
    <row r="235" spans="1:5" x14ac:dyDescent="0.25">
      <c r="A235" s="12" t="s">
        <v>20</v>
      </c>
      <c r="B235">
        <v>645</v>
      </c>
      <c r="D235" s="11" t="s">
        <v>2108</v>
      </c>
      <c r="E235">
        <v>750</v>
      </c>
    </row>
    <row r="236" spans="1:5" x14ac:dyDescent="0.25">
      <c r="A236" s="12" t="s">
        <v>20</v>
      </c>
      <c r="B236">
        <v>484</v>
      </c>
      <c r="D236" s="11" t="s">
        <v>2108</v>
      </c>
      <c r="E236">
        <v>105</v>
      </c>
    </row>
    <row r="237" spans="1:5" x14ac:dyDescent="0.25">
      <c r="A237" s="12" t="s">
        <v>20</v>
      </c>
      <c r="B237">
        <v>154</v>
      </c>
      <c r="D237" s="11" t="s">
        <v>2108</v>
      </c>
      <c r="E237">
        <v>2604</v>
      </c>
    </row>
    <row r="238" spans="1:5" x14ac:dyDescent="0.25">
      <c r="A238" s="12" t="s">
        <v>20</v>
      </c>
      <c r="B238">
        <v>82</v>
      </c>
      <c r="D238" s="11" t="s">
        <v>2108</v>
      </c>
      <c r="E238">
        <v>65</v>
      </c>
    </row>
    <row r="239" spans="1:5" x14ac:dyDescent="0.25">
      <c r="A239" s="12" t="s">
        <v>20</v>
      </c>
      <c r="B239">
        <v>134</v>
      </c>
      <c r="D239" s="11" t="s">
        <v>2108</v>
      </c>
      <c r="E239">
        <v>94</v>
      </c>
    </row>
    <row r="240" spans="1:5" x14ac:dyDescent="0.25">
      <c r="A240" s="12" t="s">
        <v>20</v>
      </c>
      <c r="B240">
        <v>5203</v>
      </c>
      <c r="D240" s="11" t="s">
        <v>2108</v>
      </c>
      <c r="E240">
        <v>257</v>
      </c>
    </row>
    <row r="241" spans="1:5" x14ac:dyDescent="0.25">
      <c r="A241" s="12" t="s">
        <v>20</v>
      </c>
      <c r="B241">
        <v>94</v>
      </c>
      <c r="D241" s="11" t="s">
        <v>2108</v>
      </c>
      <c r="E241">
        <v>2928</v>
      </c>
    </row>
    <row r="242" spans="1:5" x14ac:dyDescent="0.25">
      <c r="A242" s="12" t="s">
        <v>20</v>
      </c>
      <c r="B242">
        <v>205</v>
      </c>
      <c r="D242" s="11" t="s">
        <v>2108</v>
      </c>
      <c r="E242">
        <v>4697</v>
      </c>
    </row>
    <row r="243" spans="1:5" x14ac:dyDescent="0.25">
      <c r="A243" s="12" t="s">
        <v>20</v>
      </c>
      <c r="B243">
        <v>92</v>
      </c>
      <c r="D243" s="11" t="s">
        <v>2108</v>
      </c>
      <c r="E243">
        <v>2915</v>
      </c>
    </row>
    <row r="244" spans="1:5" x14ac:dyDescent="0.25">
      <c r="A244" s="12" t="s">
        <v>20</v>
      </c>
      <c r="B244">
        <v>219</v>
      </c>
      <c r="D244" s="11" t="s">
        <v>2108</v>
      </c>
      <c r="E244">
        <v>18</v>
      </c>
    </row>
    <row r="245" spans="1:5" x14ac:dyDescent="0.25">
      <c r="A245" s="12" t="s">
        <v>20</v>
      </c>
      <c r="B245">
        <v>2526</v>
      </c>
      <c r="D245" s="11" t="s">
        <v>2108</v>
      </c>
      <c r="E245">
        <v>602</v>
      </c>
    </row>
    <row r="246" spans="1:5" x14ac:dyDescent="0.25">
      <c r="A246" s="12" t="s">
        <v>20</v>
      </c>
      <c r="B246">
        <v>94</v>
      </c>
      <c r="D246" s="11" t="s">
        <v>2108</v>
      </c>
      <c r="E246">
        <v>1</v>
      </c>
    </row>
    <row r="247" spans="1:5" x14ac:dyDescent="0.25">
      <c r="A247" s="12" t="s">
        <v>20</v>
      </c>
      <c r="B247">
        <v>1713</v>
      </c>
      <c r="D247" s="11" t="s">
        <v>2108</v>
      </c>
      <c r="E247">
        <v>3868</v>
      </c>
    </row>
    <row r="248" spans="1:5" x14ac:dyDescent="0.25">
      <c r="A248" s="12" t="s">
        <v>20</v>
      </c>
      <c r="B248">
        <v>249</v>
      </c>
      <c r="D248" s="11" t="s">
        <v>2108</v>
      </c>
      <c r="E248">
        <v>504</v>
      </c>
    </row>
    <row r="249" spans="1:5" x14ac:dyDescent="0.25">
      <c r="A249" s="12" t="s">
        <v>20</v>
      </c>
      <c r="B249">
        <v>192</v>
      </c>
      <c r="D249" s="11" t="s">
        <v>2108</v>
      </c>
      <c r="E249">
        <v>14</v>
      </c>
    </row>
    <row r="250" spans="1:5" x14ac:dyDescent="0.25">
      <c r="A250" s="12" t="s">
        <v>20</v>
      </c>
      <c r="B250">
        <v>247</v>
      </c>
      <c r="D250" s="11" t="s">
        <v>2108</v>
      </c>
      <c r="E250">
        <v>750</v>
      </c>
    </row>
    <row r="251" spans="1:5" x14ac:dyDescent="0.25">
      <c r="A251" s="12" t="s">
        <v>20</v>
      </c>
      <c r="B251">
        <v>2293</v>
      </c>
      <c r="D251" s="11" t="s">
        <v>2108</v>
      </c>
      <c r="E251">
        <v>77</v>
      </c>
    </row>
    <row r="252" spans="1:5" x14ac:dyDescent="0.25">
      <c r="A252" s="12" t="s">
        <v>20</v>
      </c>
      <c r="B252">
        <v>3131</v>
      </c>
      <c r="D252" s="11" t="s">
        <v>2108</v>
      </c>
      <c r="E252">
        <v>752</v>
      </c>
    </row>
    <row r="253" spans="1:5" x14ac:dyDescent="0.25">
      <c r="A253" s="12" t="s">
        <v>20</v>
      </c>
      <c r="B253">
        <v>143</v>
      </c>
      <c r="D253" s="11" t="s">
        <v>2108</v>
      </c>
      <c r="E253">
        <v>131</v>
      </c>
    </row>
    <row r="254" spans="1:5" x14ac:dyDescent="0.25">
      <c r="A254" s="12" t="s">
        <v>20</v>
      </c>
      <c r="B254">
        <v>296</v>
      </c>
      <c r="D254" s="11" t="s">
        <v>2108</v>
      </c>
      <c r="E254">
        <v>87</v>
      </c>
    </row>
    <row r="255" spans="1:5" x14ac:dyDescent="0.25">
      <c r="A255" s="12" t="s">
        <v>20</v>
      </c>
      <c r="B255">
        <v>170</v>
      </c>
      <c r="D255" s="11" t="s">
        <v>2108</v>
      </c>
      <c r="E255">
        <v>1063</v>
      </c>
    </row>
    <row r="256" spans="1:5" x14ac:dyDescent="0.25">
      <c r="A256" s="12" t="s">
        <v>20</v>
      </c>
      <c r="B256">
        <v>86</v>
      </c>
      <c r="D256" s="11" t="s">
        <v>2108</v>
      </c>
      <c r="E256">
        <v>76</v>
      </c>
    </row>
    <row r="257" spans="1:5" x14ac:dyDescent="0.25">
      <c r="A257" s="12" t="s">
        <v>20</v>
      </c>
      <c r="B257">
        <v>6286</v>
      </c>
      <c r="D257" s="11" t="s">
        <v>2108</v>
      </c>
      <c r="E257">
        <v>4428</v>
      </c>
    </row>
    <row r="258" spans="1:5" x14ac:dyDescent="0.25">
      <c r="A258" s="12" t="s">
        <v>20</v>
      </c>
      <c r="B258">
        <v>3727</v>
      </c>
      <c r="D258" s="11" t="s">
        <v>2108</v>
      </c>
      <c r="E258">
        <v>58</v>
      </c>
    </row>
    <row r="259" spans="1:5" x14ac:dyDescent="0.25">
      <c r="A259" s="12" t="s">
        <v>20</v>
      </c>
      <c r="B259">
        <v>1605</v>
      </c>
      <c r="D259" s="11" t="s">
        <v>2108</v>
      </c>
      <c r="E259">
        <v>111</v>
      </c>
    </row>
    <row r="260" spans="1:5" x14ac:dyDescent="0.25">
      <c r="A260" s="12" t="s">
        <v>20</v>
      </c>
      <c r="B260">
        <v>2120</v>
      </c>
      <c r="D260" s="11" t="s">
        <v>2108</v>
      </c>
      <c r="E260">
        <v>2955</v>
      </c>
    </row>
    <row r="261" spans="1:5" x14ac:dyDescent="0.25">
      <c r="A261" s="12" t="s">
        <v>20</v>
      </c>
      <c r="B261">
        <v>50</v>
      </c>
      <c r="D261" s="11" t="s">
        <v>2108</v>
      </c>
      <c r="E261">
        <v>1657</v>
      </c>
    </row>
    <row r="262" spans="1:5" x14ac:dyDescent="0.25">
      <c r="A262" s="12" t="s">
        <v>20</v>
      </c>
      <c r="B262">
        <v>2080</v>
      </c>
      <c r="D262" s="11" t="s">
        <v>2108</v>
      </c>
      <c r="E262">
        <v>926</v>
      </c>
    </row>
    <row r="263" spans="1:5" x14ac:dyDescent="0.25">
      <c r="A263" s="12" t="s">
        <v>20</v>
      </c>
      <c r="B263">
        <v>2105</v>
      </c>
      <c r="D263" s="11" t="s">
        <v>2108</v>
      </c>
      <c r="E263">
        <v>77</v>
      </c>
    </row>
    <row r="264" spans="1:5" x14ac:dyDescent="0.25">
      <c r="A264" s="12" t="s">
        <v>20</v>
      </c>
      <c r="B264">
        <v>2436</v>
      </c>
      <c r="D264" s="11" t="s">
        <v>2108</v>
      </c>
      <c r="E264">
        <v>1748</v>
      </c>
    </row>
    <row r="265" spans="1:5" x14ac:dyDescent="0.25">
      <c r="A265" s="12" t="s">
        <v>20</v>
      </c>
      <c r="B265">
        <v>80</v>
      </c>
      <c r="D265" s="11" t="s">
        <v>2108</v>
      </c>
      <c r="E265">
        <v>79</v>
      </c>
    </row>
    <row r="266" spans="1:5" x14ac:dyDescent="0.25">
      <c r="A266" s="12" t="s">
        <v>20</v>
      </c>
      <c r="B266">
        <v>42</v>
      </c>
      <c r="D266" s="11" t="s">
        <v>2108</v>
      </c>
      <c r="E266">
        <v>889</v>
      </c>
    </row>
    <row r="267" spans="1:5" x14ac:dyDescent="0.25">
      <c r="A267" s="12" t="s">
        <v>20</v>
      </c>
      <c r="B267">
        <v>139</v>
      </c>
      <c r="D267" s="11" t="s">
        <v>2108</v>
      </c>
      <c r="E267">
        <v>56</v>
      </c>
    </row>
    <row r="268" spans="1:5" x14ac:dyDescent="0.25">
      <c r="A268" s="12" t="s">
        <v>20</v>
      </c>
      <c r="B268">
        <v>159</v>
      </c>
      <c r="D268" s="11" t="s">
        <v>2108</v>
      </c>
      <c r="E268">
        <v>1</v>
      </c>
    </row>
    <row r="269" spans="1:5" x14ac:dyDescent="0.25">
      <c r="A269" s="12" t="s">
        <v>20</v>
      </c>
      <c r="B269">
        <v>381</v>
      </c>
      <c r="D269" s="11" t="s">
        <v>2108</v>
      </c>
      <c r="E269">
        <v>83</v>
      </c>
    </row>
    <row r="270" spans="1:5" x14ac:dyDescent="0.25">
      <c r="A270" s="12" t="s">
        <v>20</v>
      </c>
      <c r="B270">
        <v>194</v>
      </c>
      <c r="D270" s="11" t="s">
        <v>2108</v>
      </c>
      <c r="E270">
        <v>2025</v>
      </c>
    </row>
    <row r="271" spans="1:5" x14ac:dyDescent="0.25">
      <c r="A271" s="12" t="s">
        <v>20</v>
      </c>
      <c r="B271">
        <v>106</v>
      </c>
      <c r="D271" s="11" t="s">
        <v>2108</v>
      </c>
      <c r="E271">
        <v>14</v>
      </c>
    </row>
    <row r="272" spans="1:5" x14ac:dyDescent="0.25">
      <c r="A272" s="12" t="s">
        <v>20</v>
      </c>
      <c r="B272">
        <v>142</v>
      </c>
      <c r="D272" s="11" t="s">
        <v>2108</v>
      </c>
      <c r="E272">
        <v>656</v>
      </c>
    </row>
    <row r="273" spans="1:5" x14ac:dyDescent="0.25">
      <c r="A273" s="12" t="s">
        <v>20</v>
      </c>
      <c r="B273">
        <v>211</v>
      </c>
      <c r="D273" s="11" t="s">
        <v>2108</v>
      </c>
      <c r="E273">
        <v>1596</v>
      </c>
    </row>
    <row r="274" spans="1:5" x14ac:dyDescent="0.25">
      <c r="A274" s="12" t="s">
        <v>20</v>
      </c>
      <c r="B274">
        <v>2756</v>
      </c>
      <c r="D274" s="11" t="s">
        <v>2108</v>
      </c>
      <c r="E274">
        <v>10</v>
      </c>
    </row>
    <row r="275" spans="1:5" x14ac:dyDescent="0.25">
      <c r="A275" s="12" t="s">
        <v>20</v>
      </c>
      <c r="B275">
        <v>173</v>
      </c>
      <c r="D275" s="11" t="s">
        <v>2108</v>
      </c>
      <c r="E275">
        <v>1121</v>
      </c>
    </row>
    <row r="276" spans="1:5" x14ac:dyDescent="0.25">
      <c r="A276" s="12" t="s">
        <v>20</v>
      </c>
      <c r="B276">
        <v>87</v>
      </c>
      <c r="D276" s="11" t="s">
        <v>2108</v>
      </c>
      <c r="E276">
        <v>15</v>
      </c>
    </row>
    <row r="277" spans="1:5" x14ac:dyDescent="0.25">
      <c r="A277" s="12" t="s">
        <v>20</v>
      </c>
      <c r="B277">
        <v>1572</v>
      </c>
      <c r="D277" s="11" t="s">
        <v>2108</v>
      </c>
      <c r="E277">
        <v>191</v>
      </c>
    </row>
    <row r="278" spans="1:5" x14ac:dyDescent="0.25">
      <c r="A278" s="12" t="s">
        <v>20</v>
      </c>
      <c r="B278">
        <v>2346</v>
      </c>
      <c r="D278" s="11" t="s">
        <v>2108</v>
      </c>
      <c r="E278">
        <v>16</v>
      </c>
    </row>
    <row r="279" spans="1:5" x14ac:dyDescent="0.25">
      <c r="A279" s="12" t="s">
        <v>20</v>
      </c>
      <c r="B279">
        <v>115</v>
      </c>
      <c r="D279" s="11" t="s">
        <v>2108</v>
      </c>
      <c r="E279">
        <v>17</v>
      </c>
    </row>
    <row r="280" spans="1:5" x14ac:dyDescent="0.25">
      <c r="A280" s="12" t="s">
        <v>20</v>
      </c>
      <c r="B280">
        <v>85</v>
      </c>
      <c r="D280" s="11" t="s">
        <v>2108</v>
      </c>
      <c r="E280">
        <v>34</v>
      </c>
    </row>
    <row r="281" spans="1:5" x14ac:dyDescent="0.25">
      <c r="A281" s="12" t="s">
        <v>20</v>
      </c>
      <c r="B281">
        <v>144</v>
      </c>
      <c r="D281" s="11" t="s">
        <v>2108</v>
      </c>
      <c r="E281">
        <v>1</v>
      </c>
    </row>
    <row r="282" spans="1:5" x14ac:dyDescent="0.25">
      <c r="A282" s="12" t="s">
        <v>20</v>
      </c>
      <c r="B282">
        <v>2443</v>
      </c>
      <c r="D282" s="11" t="s">
        <v>2108</v>
      </c>
      <c r="E282">
        <v>1274</v>
      </c>
    </row>
    <row r="283" spans="1:5" x14ac:dyDescent="0.25">
      <c r="A283" s="12" t="s">
        <v>20</v>
      </c>
      <c r="B283">
        <v>64</v>
      </c>
      <c r="D283" s="11" t="s">
        <v>2108</v>
      </c>
      <c r="E283">
        <v>210</v>
      </c>
    </row>
    <row r="284" spans="1:5" x14ac:dyDescent="0.25">
      <c r="A284" s="12" t="s">
        <v>20</v>
      </c>
      <c r="B284">
        <v>268</v>
      </c>
      <c r="D284" s="11" t="s">
        <v>2108</v>
      </c>
      <c r="E284">
        <v>248</v>
      </c>
    </row>
    <row r="285" spans="1:5" x14ac:dyDescent="0.25">
      <c r="A285" s="12" t="s">
        <v>20</v>
      </c>
      <c r="B285">
        <v>195</v>
      </c>
      <c r="D285" s="11" t="s">
        <v>2108</v>
      </c>
      <c r="E285">
        <v>513</v>
      </c>
    </row>
    <row r="286" spans="1:5" x14ac:dyDescent="0.25">
      <c r="A286" s="12" t="s">
        <v>20</v>
      </c>
      <c r="B286">
        <v>186</v>
      </c>
      <c r="D286" s="11" t="s">
        <v>2108</v>
      </c>
      <c r="E286">
        <v>3410</v>
      </c>
    </row>
    <row r="287" spans="1:5" x14ac:dyDescent="0.25">
      <c r="A287" s="12" t="s">
        <v>20</v>
      </c>
      <c r="B287">
        <v>460</v>
      </c>
      <c r="D287" s="11" t="s">
        <v>2108</v>
      </c>
      <c r="E287">
        <v>10</v>
      </c>
    </row>
    <row r="288" spans="1:5" x14ac:dyDescent="0.25">
      <c r="A288" s="12" t="s">
        <v>20</v>
      </c>
      <c r="B288">
        <v>2528</v>
      </c>
      <c r="D288" s="11" t="s">
        <v>2108</v>
      </c>
      <c r="E288">
        <v>2201</v>
      </c>
    </row>
    <row r="289" spans="1:5" x14ac:dyDescent="0.25">
      <c r="A289" s="12" t="s">
        <v>20</v>
      </c>
      <c r="B289">
        <v>3657</v>
      </c>
      <c r="D289" s="11" t="s">
        <v>2108</v>
      </c>
      <c r="E289">
        <v>676</v>
      </c>
    </row>
    <row r="290" spans="1:5" x14ac:dyDescent="0.25">
      <c r="A290" s="12" t="s">
        <v>20</v>
      </c>
      <c r="B290">
        <v>131</v>
      </c>
      <c r="D290" s="11" t="s">
        <v>2108</v>
      </c>
      <c r="E290">
        <v>831</v>
      </c>
    </row>
    <row r="291" spans="1:5" x14ac:dyDescent="0.25">
      <c r="A291" s="12" t="s">
        <v>20</v>
      </c>
      <c r="B291">
        <v>239</v>
      </c>
      <c r="D291" s="11" t="s">
        <v>2108</v>
      </c>
      <c r="E291">
        <v>859</v>
      </c>
    </row>
    <row r="292" spans="1:5" x14ac:dyDescent="0.25">
      <c r="A292" s="12" t="s">
        <v>20</v>
      </c>
      <c r="B292">
        <v>78</v>
      </c>
      <c r="D292" s="11" t="s">
        <v>2108</v>
      </c>
      <c r="E292">
        <v>45</v>
      </c>
    </row>
    <row r="293" spans="1:5" x14ac:dyDescent="0.25">
      <c r="A293" s="12" t="s">
        <v>20</v>
      </c>
      <c r="B293">
        <v>1773</v>
      </c>
      <c r="D293" s="11" t="s">
        <v>2108</v>
      </c>
      <c r="E293">
        <v>6</v>
      </c>
    </row>
    <row r="294" spans="1:5" x14ac:dyDescent="0.25">
      <c r="A294" s="12" t="s">
        <v>20</v>
      </c>
      <c r="B294">
        <v>32</v>
      </c>
      <c r="D294" s="11" t="s">
        <v>2108</v>
      </c>
      <c r="E294">
        <v>7</v>
      </c>
    </row>
    <row r="295" spans="1:5" x14ac:dyDescent="0.25">
      <c r="A295" s="12" t="s">
        <v>20</v>
      </c>
      <c r="B295">
        <v>369</v>
      </c>
      <c r="D295" s="11" t="s">
        <v>2108</v>
      </c>
      <c r="E295">
        <v>31</v>
      </c>
    </row>
    <row r="296" spans="1:5" x14ac:dyDescent="0.25">
      <c r="A296" s="12" t="s">
        <v>20</v>
      </c>
      <c r="B296">
        <v>89</v>
      </c>
      <c r="D296" s="11" t="s">
        <v>2108</v>
      </c>
      <c r="E296">
        <v>78</v>
      </c>
    </row>
    <row r="297" spans="1:5" x14ac:dyDescent="0.25">
      <c r="A297" s="12" t="s">
        <v>20</v>
      </c>
      <c r="B297">
        <v>147</v>
      </c>
      <c r="D297" s="11" t="s">
        <v>2108</v>
      </c>
      <c r="E297">
        <v>1225</v>
      </c>
    </row>
    <row r="298" spans="1:5" x14ac:dyDescent="0.25">
      <c r="A298" s="12" t="s">
        <v>20</v>
      </c>
      <c r="B298">
        <v>126</v>
      </c>
      <c r="D298" s="11" t="s">
        <v>2108</v>
      </c>
      <c r="E298">
        <v>1</v>
      </c>
    </row>
    <row r="299" spans="1:5" x14ac:dyDescent="0.25">
      <c r="A299" s="12" t="s">
        <v>20</v>
      </c>
      <c r="B299">
        <v>2218</v>
      </c>
      <c r="D299" s="11" t="s">
        <v>2108</v>
      </c>
      <c r="E299">
        <v>67</v>
      </c>
    </row>
    <row r="300" spans="1:5" x14ac:dyDescent="0.25">
      <c r="A300" s="12" t="s">
        <v>20</v>
      </c>
      <c r="B300">
        <v>202</v>
      </c>
      <c r="D300" s="11" t="s">
        <v>2108</v>
      </c>
      <c r="E300">
        <v>19</v>
      </c>
    </row>
    <row r="301" spans="1:5" x14ac:dyDescent="0.25">
      <c r="A301" s="12" t="s">
        <v>20</v>
      </c>
      <c r="B301">
        <v>140</v>
      </c>
      <c r="D301" s="11" t="s">
        <v>2108</v>
      </c>
      <c r="E301">
        <v>2108</v>
      </c>
    </row>
    <row r="302" spans="1:5" x14ac:dyDescent="0.25">
      <c r="A302" s="12" t="s">
        <v>20</v>
      </c>
      <c r="B302">
        <v>1052</v>
      </c>
      <c r="D302" s="11" t="s">
        <v>2108</v>
      </c>
      <c r="E302">
        <v>679</v>
      </c>
    </row>
    <row r="303" spans="1:5" x14ac:dyDescent="0.25">
      <c r="A303" s="12" t="s">
        <v>20</v>
      </c>
      <c r="B303">
        <v>247</v>
      </c>
      <c r="D303" s="11" t="s">
        <v>2108</v>
      </c>
      <c r="E303">
        <v>36</v>
      </c>
    </row>
    <row r="304" spans="1:5" x14ac:dyDescent="0.25">
      <c r="A304" s="12" t="s">
        <v>20</v>
      </c>
      <c r="B304">
        <v>84</v>
      </c>
      <c r="D304" s="11" t="s">
        <v>2108</v>
      </c>
      <c r="E304">
        <v>47</v>
      </c>
    </row>
    <row r="305" spans="1:5" x14ac:dyDescent="0.25">
      <c r="A305" s="12" t="s">
        <v>20</v>
      </c>
      <c r="B305">
        <v>88</v>
      </c>
      <c r="D305" s="11" t="s">
        <v>2108</v>
      </c>
      <c r="E305">
        <v>70</v>
      </c>
    </row>
    <row r="306" spans="1:5" x14ac:dyDescent="0.25">
      <c r="A306" s="12" t="s">
        <v>20</v>
      </c>
      <c r="B306">
        <v>156</v>
      </c>
      <c r="D306" s="11" t="s">
        <v>2108</v>
      </c>
      <c r="E306">
        <v>154</v>
      </c>
    </row>
    <row r="307" spans="1:5" x14ac:dyDescent="0.25">
      <c r="A307" s="12" t="s">
        <v>20</v>
      </c>
      <c r="B307">
        <v>2985</v>
      </c>
      <c r="D307" s="11" t="s">
        <v>2108</v>
      </c>
      <c r="E307">
        <v>22</v>
      </c>
    </row>
    <row r="308" spans="1:5" x14ac:dyDescent="0.25">
      <c r="A308" s="12" t="s">
        <v>20</v>
      </c>
      <c r="B308">
        <v>762</v>
      </c>
      <c r="D308" s="11" t="s">
        <v>2108</v>
      </c>
      <c r="E308">
        <v>1758</v>
      </c>
    </row>
    <row r="309" spans="1:5" x14ac:dyDescent="0.25">
      <c r="A309" s="12" t="s">
        <v>20</v>
      </c>
      <c r="B309">
        <v>554</v>
      </c>
      <c r="D309" s="11" t="s">
        <v>2108</v>
      </c>
      <c r="E309">
        <v>94</v>
      </c>
    </row>
    <row r="310" spans="1:5" x14ac:dyDescent="0.25">
      <c r="A310" s="12" t="s">
        <v>20</v>
      </c>
      <c r="B310">
        <v>135</v>
      </c>
      <c r="D310" s="11" t="s">
        <v>2108</v>
      </c>
      <c r="E310">
        <v>33</v>
      </c>
    </row>
    <row r="311" spans="1:5" x14ac:dyDescent="0.25">
      <c r="A311" s="12" t="s">
        <v>20</v>
      </c>
      <c r="B311">
        <v>122</v>
      </c>
      <c r="D311" s="11" t="s">
        <v>2108</v>
      </c>
      <c r="E311">
        <v>1</v>
      </c>
    </row>
    <row r="312" spans="1:5" x14ac:dyDescent="0.25">
      <c r="A312" s="12" t="s">
        <v>20</v>
      </c>
      <c r="B312">
        <v>221</v>
      </c>
      <c r="D312" s="11" t="s">
        <v>2108</v>
      </c>
      <c r="E312">
        <v>31</v>
      </c>
    </row>
    <row r="313" spans="1:5" x14ac:dyDescent="0.25">
      <c r="A313" s="12" t="s">
        <v>20</v>
      </c>
      <c r="B313">
        <v>126</v>
      </c>
      <c r="D313" s="11" t="s">
        <v>2108</v>
      </c>
      <c r="E313">
        <v>35</v>
      </c>
    </row>
    <row r="314" spans="1:5" x14ac:dyDescent="0.25">
      <c r="A314" s="12" t="s">
        <v>20</v>
      </c>
      <c r="B314">
        <v>1022</v>
      </c>
      <c r="D314" s="11" t="s">
        <v>2108</v>
      </c>
      <c r="E314">
        <v>63</v>
      </c>
    </row>
    <row r="315" spans="1:5" x14ac:dyDescent="0.25">
      <c r="A315" s="12" t="s">
        <v>20</v>
      </c>
      <c r="B315">
        <v>3177</v>
      </c>
      <c r="D315" s="11" t="s">
        <v>2108</v>
      </c>
      <c r="E315">
        <v>526</v>
      </c>
    </row>
    <row r="316" spans="1:5" x14ac:dyDescent="0.25">
      <c r="A316" s="12" t="s">
        <v>20</v>
      </c>
      <c r="B316">
        <v>198</v>
      </c>
      <c r="D316" s="11" t="s">
        <v>2108</v>
      </c>
      <c r="E316">
        <v>121</v>
      </c>
    </row>
    <row r="317" spans="1:5" x14ac:dyDescent="0.25">
      <c r="A317" s="12" t="s">
        <v>20</v>
      </c>
      <c r="B317">
        <v>85</v>
      </c>
      <c r="D317" s="11" t="s">
        <v>2108</v>
      </c>
      <c r="E317">
        <v>67</v>
      </c>
    </row>
    <row r="318" spans="1:5" x14ac:dyDescent="0.25">
      <c r="A318" s="12" t="s">
        <v>20</v>
      </c>
      <c r="B318">
        <v>3596</v>
      </c>
      <c r="D318" s="11" t="s">
        <v>2108</v>
      </c>
      <c r="E318">
        <v>57</v>
      </c>
    </row>
    <row r="319" spans="1:5" x14ac:dyDescent="0.25">
      <c r="A319" s="12" t="s">
        <v>20</v>
      </c>
      <c r="B319">
        <v>244</v>
      </c>
      <c r="D319" s="11" t="s">
        <v>2108</v>
      </c>
      <c r="E319">
        <v>1229</v>
      </c>
    </row>
    <row r="320" spans="1:5" x14ac:dyDescent="0.25">
      <c r="A320" s="12" t="s">
        <v>20</v>
      </c>
      <c r="B320">
        <v>5180</v>
      </c>
      <c r="D320" s="11" t="s">
        <v>2108</v>
      </c>
      <c r="E320">
        <v>12</v>
      </c>
    </row>
    <row r="321" spans="1:5" x14ac:dyDescent="0.25">
      <c r="A321" s="12" t="s">
        <v>20</v>
      </c>
      <c r="B321">
        <v>589</v>
      </c>
      <c r="D321" s="11" t="s">
        <v>2108</v>
      </c>
      <c r="E321">
        <v>452</v>
      </c>
    </row>
    <row r="322" spans="1:5" x14ac:dyDescent="0.25">
      <c r="A322" s="12" t="s">
        <v>20</v>
      </c>
      <c r="B322">
        <v>2725</v>
      </c>
      <c r="D322" s="11" t="s">
        <v>2108</v>
      </c>
      <c r="E322">
        <v>1886</v>
      </c>
    </row>
    <row r="323" spans="1:5" x14ac:dyDescent="0.25">
      <c r="A323" s="12" t="s">
        <v>20</v>
      </c>
      <c r="B323">
        <v>300</v>
      </c>
      <c r="D323" s="11" t="s">
        <v>2108</v>
      </c>
      <c r="E323">
        <v>1825</v>
      </c>
    </row>
    <row r="324" spans="1:5" x14ac:dyDescent="0.25">
      <c r="A324" s="12" t="s">
        <v>20</v>
      </c>
      <c r="B324">
        <v>144</v>
      </c>
      <c r="D324" s="11" t="s">
        <v>2108</v>
      </c>
      <c r="E324">
        <v>31</v>
      </c>
    </row>
    <row r="325" spans="1:5" x14ac:dyDescent="0.25">
      <c r="A325" s="12" t="s">
        <v>20</v>
      </c>
      <c r="B325">
        <v>87</v>
      </c>
      <c r="D325" s="11" t="s">
        <v>2108</v>
      </c>
      <c r="E325">
        <v>107</v>
      </c>
    </row>
    <row r="326" spans="1:5" x14ac:dyDescent="0.25">
      <c r="A326" s="12" t="s">
        <v>20</v>
      </c>
      <c r="B326">
        <v>3116</v>
      </c>
      <c r="D326" s="11" t="s">
        <v>2108</v>
      </c>
      <c r="E326">
        <v>27</v>
      </c>
    </row>
    <row r="327" spans="1:5" x14ac:dyDescent="0.25">
      <c r="A327" s="12" t="s">
        <v>20</v>
      </c>
      <c r="B327">
        <v>909</v>
      </c>
      <c r="D327" s="11" t="s">
        <v>2108</v>
      </c>
      <c r="E327">
        <v>1221</v>
      </c>
    </row>
    <row r="328" spans="1:5" x14ac:dyDescent="0.25">
      <c r="A328" s="12" t="s">
        <v>20</v>
      </c>
      <c r="B328">
        <v>1613</v>
      </c>
      <c r="D328" s="11" t="s">
        <v>2108</v>
      </c>
      <c r="E328">
        <v>1</v>
      </c>
    </row>
    <row r="329" spans="1:5" x14ac:dyDescent="0.25">
      <c r="A329" s="12" t="s">
        <v>20</v>
      </c>
      <c r="B329">
        <v>136</v>
      </c>
      <c r="D329" s="11" t="s">
        <v>2108</v>
      </c>
      <c r="E329">
        <v>16</v>
      </c>
    </row>
    <row r="330" spans="1:5" x14ac:dyDescent="0.25">
      <c r="A330" s="12" t="s">
        <v>20</v>
      </c>
      <c r="B330">
        <v>130</v>
      </c>
      <c r="D330" s="11" t="s">
        <v>2108</v>
      </c>
      <c r="E330">
        <v>41</v>
      </c>
    </row>
    <row r="331" spans="1:5" x14ac:dyDescent="0.25">
      <c r="A331" s="12" t="s">
        <v>20</v>
      </c>
      <c r="B331">
        <v>102</v>
      </c>
      <c r="D331" s="11" t="s">
        <v>2108</v>
      </c>
      <c r="E331">
        <v>523</v>
      </c>
    </row>
    <row r="332" spans="1:5" x14ac:dyDescent="0.25">
      <c r="A332" s="12" t="s">
        <v>20</v>
      </c>
      <c r="B332">
        <v>4006</v>
      </c>
      <c r="D332" s="11" t="s">
        <v>2108</v>
      </c>
      <c r="E332">
        <v>141</v>
      </c>
    </row>
    <row r="333" spans="1:5" x14ac:dyDescent="0.25">
      <c r="A333" s="12" t="s">
        <v>20</v>
      </c>
      <c r="B333">
        <v>1629</v>
      </c>
      <c r="D333" s="11" t="s">
        <v>2108</v>
      </c>
      <c r="E333">
        <v>52</v>
      </c>
    </row>
    <row r="334" spans="1:5" x14ac:dyDescent="0.25">
      <c r="A334" s="12" t="s">
        <v>20</v>
      </c>
      <c r="B334">
        <v>2188</v>
      </c>
      <c r="D334" s="11" t="s">
        <v>2108</v>
      </c>
      <c r="E334">
        <v>225</v>
      </c>
    </row>
    <row r="335" spans="1:5" x14ac:dyDescent="0.25">
      <c r="A335" s="12" t="s">
        <v>20</v>
      </c>
      <c r="B335">
        <v>2409</v>
      </c>
      <c r="D335" s="11" t="s">
        <v>2108</v>
      </c>
      <c r="E335">
        <v>38</v>
      </c>
    </row>
    <row r="336" spans="1:5" x14ac:dyDescent="0.25">
      <c r="A336" s="12" t="s">
        <v>20</v>
      </c>
      <c r="B336">
        <v>194</v>
      </c>
      <c r="D336" s="11" t="s">
        <v>2108</v>
      </c>
      <c r="E336">
        <v>15</v>
      </c>
    </row>
    <row r="337" spans="1:5" x14ac:dyDescent="0.25">
      <c r="A337" s="12" t="s">
        <v>20</v>
      </c>
      <c r="B337">
        <v>1140</v>
      </c>
      <c r="D337" s="11" t="s">
        <v>2108</v>
      </c>
      <c r="E337">
        <v>37</v>
      </c>
    </row>
    <row r="338" spans="1:5" x14ac:dyDescent="0.25">
      <c r="A338" s="12" t="s">
        <v>20</v>
      </c>
      <c r="B338">
        <v>102</v>
      </c>
      <c r="D338" s="11" t="s">
        <v>2108</v>
      </c>
      <c r="E338">
        <v>112</v>
      </c>
    </row>
    <row r="339" spans="1:5" x14ac:dyDescent="0.25">
      <c r="A339" s="12" t="s">
        <v>20</v>
      </c>
      <c r="B339">
        <v>2857</v>
      </c>
      <c r="D339" s="11" t="s">
        <v>2108</v>
      </c>
      <c r="E339">
        <v>21</v>
      </c>
    </row>
    <row r="340" spans="1:5" x14ac:dyDescent="0.25">
      <c r="A340" s="12" t="s">
        <v>20</v>
      </c>
      <c r="B340">
        <v>107</v>
      </c>
      <c r="D340" s="11" t="s">
        <v>2108</v>
      </c>
      <c r="E340">
        <v>67</v>
      </c>
    </row>
    <row r="341" spans="1:5" x14ac:dyDescent="0.25">
      <c r="A341" s="12" t="s">
        <v>20</v>
      </c>
      <c r="B341">
        <v>160</v>
      </c>
      <c r="D341" s="11" t="s">
        <v>2108</v>
      </c>
      <c r="E341">
        <v>78</v>
      </c>
    </row>
    <row r="342" spans="1:5" x14ac:dyDescent="0.25">
      <c r="A342" s="12" t="s">
        <v>20</v>
      </c>
      <c r="B342">
        <v>2230</v>
      </c>
      <c r="D342" s="11" t="s">
        <v>2108</v>
      </c>
      <c r="E342">
        <v>67</v>
      </c>
    </row>
    <row r="343" spans="1:5" x14ac:dyDescent="0.25">
      <c r="A343" s="12" t="s">
        <v>20</v>
      </c>
      <c r="B343">
        <v>316</v>
      </c>
      <c r="D343" s="11" t="s">
        <v>2108</v>
      </c>
      <c r="E343">
        <v>263</v>
      </c>
    </row>
    <row r="344" spans="1:5" x14ac:dyDescent="0.25">
      <c r="A344" s="12" t="s">
        <v>20</v>
      </c>
      <c r="B344">
        <v>117</v>
      </c>
      <c r="D344" s="11" t="s">
        <v>2108</v>
      </c>
      <c r="E344">
        <v>1691</v>
      </c>
    </row>
    <row r="345" spans="1:5" x14ac:dyDescent="0.25">
      <c r="A345" s="12" t="s">
        <v>20</v>
      </c>
      <c r="B345">
        <v>6406</v>
      </c>
      <c r="D345" s="11" t="s">
        <v>2108</v>
      </c>
      <c r="E345">
        <v>181</v>
      </c>
    </row>
    <row r="346" spans="1:5" x14ac:dyDescent="0.25">
      <c r="A346" s="12" t="s">
        <v>20</v>
      </c>
      <c r="B346">
        <v>192</v>
      </c>
      <c r="D346" s="11" t="s">
        <v>2108</v>
      </c>
      <c r="E346">
        <v>13</v>
      </c>
    </row>
    <row r="347" spans="1:5" x14ac:dyDescent="0.25">
      <c r="A347" s="12" t="s">
        <v>20</v>
      </c>
      <c r="B347">
        <v>26</v>
      </c>
      <c r="D347" s="11" t="s">
        <v>2108</v>
      </c>
      <c r="E347">
        <v>1</v>
      </c>
    </row>
    <row r="348" spans="1:5" x14ac:dyDescent="0.25">
      <c r="A348" s="12" t="s">
        <v>20</v>
      </c>
      <c r="B348">
        <v>723</v>
      </c>
      <c r="D348" s="11" t="s">
        <v>2108</v>
      </c>
      <c r="E348">
        <v>21</v>
      </c>
    </row>
    <row r="349" spans="1:5" x14ac:dyDescent="0.25">
      <c r="A349" s="12" t="s">
        <v>20</v>
      </c>
      <c r="B349">
        <v>170</v>
      </c>
      <c r="D349" s="11" t="s">
        <v>2108</v>
      </c>
      <c r="E349">
        <v>830</v>
      </c>
    </row>
    <row r="350" spans="1:5" x14ac:dyDescent="0.25">
      <c r="A350" s="12" t="s">
        <v>20</v>
      </c>
      <c r="B350">
        <v>238</v>
      </c>
      <c r="D350" s="11" t="s">
        <v>2108</v>
      </c>
      <c r="E350">
        <v>130</v>
      </c>
    </row>
    <row r="351" spans="1:5" x14ac:dyDescent="0.25">
      <c r="A351" s="12" t="s">
        <v>20</v>
      </c>
      <c r="B351">
        <v>55</v>
      </c>
      <c r="D351" s="11" t="s">
        <v>2108</v>
      </c>
      <c r="E351">
        <v>55</v>
      </c>
    </row>
    <row r="352" spans="1:5" x14ac:dyDescent="0.25">
      <c r="A352" s="12" t="s">
        <v>20</v>
      </c>
      <c r="B352">
        <v>128</v>
      </c>
      <c r="D352" s="11" t="s">
        <v>2108</v>
      </c>
      <c r="E352">
        <v>114</v>
      </c>
    </row>
    <row r="353" spans="1:5" x14ac:dyDescent="0.25">
      <c r="A353" s="12" t="s">
        <v>20</v>
      </c>
      <c r="B353">
        <v>2144</v>
      </c>
      <c r="D353" s="11" t="s">
        <v>2108</v>
      </c>
      <c r="E353">
        <v>594</v>
      </c>
    </row>
    <row r="354" spans="1:5" x14ac:dyDescent="0.25">
      <c r="A354" s="12" t="s">
        <v>20</v>
      </c>
      <c r="B354">
        <v>2693</v>
      </c>
      <c r="D354" s="11" t="s">
        <v>2108</v>
      </c>
      <c r="E354">
        <v>24</v>
      </c>
    </row>
    <row r="355" spans="1:5" x14ac:dyDescent="0.25">
      <c r="A355" s="12" t="s">
        <v>20</v>
      </c>
      <c r="B355">
        <v>432</v>
      </c>
      <c r="D355" s="11" t="s">
        <v>2108</v>
      </c>
      <c r="E355">
        <v>252</v>
      </c>
    </row>
    <row r="356" spans="1:5" x14ac:dyDescent="0.25">
      <c r="A356" s="12" t="s">
        <v>20</v>
      </c>
      <c r="B356">
        <v>189</v>
      </c>
      <c r="D356" s="11" t="s">
        <v>2108</v>
      </c>
      <c r="E356">
        <v>67</v>
      </c>
    </row>
    <row r="357" spans="1:5" x14ac:dyDescent="0.25">
      <c r="A357" s="12" t="s">
        <v>20</v>
      </c>
      <c r="B357">
        <v>154</v>
      </c>
      <c r="D357" s="11" t="s">
        <v>2108</v>
      </c>
      <c r="E357">
        <v>742</v>
      </c>
    </row>
    <row r="358" spans="1:5" x14ac:dyDescent="0.25">
      <c r="A358" s="12" t="s">
        <v>20</v>
      </c>
      <c r="B358">
        <v>96</v>
      </c>
      <c r="D358" s="11" t="s">
        <v>2108</v>
      </c>
      <c r="E358">
        <v>75</v>
      </c>
    </row>
    <row r="359" spans="1:5" x14ac:dyDescent="0.25">
      <c r="A359" s="12" t="s">
        <v>20</v>
      </c>
      <c r="B359">
        <v>3063</v>
      </c>
      <c r="D359" s="11" t="s">
        <v>2108</v>
      </c>
      <c r="E359">
        <v>4405</v>
      </c>
    </row>
    <row r="360" spans="1:5" x14ac:dyDescent="0.25">
      <c r="A360" s="12" t="s">
        <v>20</v>
      </c>
      <c r="B360">
        <v>2266</v>
      </c>
      <c r="D360" s="11" t="s">
        <v>2108</v>
      </c>
      <c r="E360">
        <v>92</v>
      </c>
    </row>
    <row r="361" spans="1:5" x14ac:dyDescent="0.25">
      <c r="A361" s="12" t="s">
        <v>20</v>
      </c>
      <c r="B361">
        <v>194</v>
      </c>
      <c r="D361" s="11" t="s">
        <v>2108</v>
      </c>
      <c r="E361">
        <v>64</v>
      </c>
    </row>
    <row r="362" spans="1:5" x14ac:dyDescent="0.25">
      <c r="A362" s="12" t="s">
        <v>20</v>
      </c>
      <c r="B362">
        <v>129</v>
      </c>
      <c r="D362" s="11" t="s">
        <v>2108</v>
      </c>
      <c r="E362">
        <v>64</v>
      </c>
    </row>
    <row r="363" spans="1:5" x14ac:dyDescent="0.25">
      <c r="A363" s="12" t="s">
        <v>20</v>
      </c>
      <c r="B363">
        <v>375</v>
      </c>
      <c r="D363" s="11" t="s">
        <v>2108</v>
      </c>
      <c r="E363">
        <v>842</v>
      </c>
    </row>
    <row r="364" spans="1:5" x14ac:dyDescent="0.25">
      <c r="A364" s="12" t="s">
        <v>20</v>
      </c>
      <c r="B364">
        <v>409</v>
      </c>
      <c r="D364" s="11" t="s">
        <v>2108</v>
      </c>
      <c r="E364">
        <v>112</v>
      </c>
    </row>
    <row r="365" spans="1:5" x14ac:dyDescent="0.25">
      <c r="A365" s="12" t="s">
        <v>20</v>
      </c>
      <c r="B365">
        <v>234</v>
      </c>
      <c r="D365" s="11" t="s">
        <v>2108</v>
      </c>
      <c r="E365">
        <v>374</v>
      </c>
    </row>
    <row r="366" spans="1:5" x14ac:dyDescent="0.25">
      <c r="A366" s="12" t="s">
        <v>20</v>
      </c>
      <c r="B366">
        <v>3016</v>
      </c>
    </row>
    <row r="367" spans="1:5" x14ac:dyDescent="0.25">
      <c r="A367" s="12" t="s">
        <v>20</v>
      </c>
      <c r="B367">
        <v>264</v>
      </c>
    </row>
    <row r="368" spans="1:5" x14ac:dyDescent="0.25">
      <c r="A368" s="12" t="s">
        <v>20</v>
      </c>
      <c r="B368">
        <v>272</v>
      </c>
    </row>
    <row r="369" spans="1:2" x14ac:dyDescent="0.25">
      <c r="A369" s="12" t="s">
        <v>20</v>
      </c>
      <c r="B369">
        <v>419</v>
      </c>
    </row>
    <row r="370" spans="1:2" x14ac:dyDescent="0.25">
      <c r="A370" s="12" t="s">
        <v>20</v>
      </c>
      <c r="B370">
        <v>1621</v>
      </c>
    </row>
    <row r="371" spans="1:2" x14ac:dyDescent="0.25">
      <c r="A371" s="12" t="s">
        <v>20</v>
      </c>
      <c r="B371">
        <v>1101</v>
      </c>
    </row>
    <row r="372" spans="1:2" x14ac:dyDescent="0.25">
      <c r="A372" s="12" t="s">
        <v>20</v>
      </c>
      <c r="B372">
        <v>1073</v>
      </c>
    </row>
    <row r="373" spans="1:2" x14ac:dyDescent="0.25">
      <c r="A373" s="12" t="s">
        <v>20</v>
      </c>
      <c r="B373">
        <v>331</v>
      </c>
    </row>
    <row r="374" spans="1:2" x14ac:dyDescent="0.25">
      <c r="A374" s="12" t="s">
        <v>20</v>
      </c>
      <c r="B374">
        <v>1170</v>
      </c>
    </row>
    <row r="375" spans="1:2" x14ac:dyDescent="0.25">
      <c r="A375" s="12" t="s">
        <v>20</v>
      </c>
      <c r="B375">
        <v>363</v>
      </c>
    </row>
    <row r="376" spans="1:2" x14ac:dyDescent="0.25">
      <c r="A376" s="12" t="s">
        <v>20</v>
      </c>
      <c r="B376">
        <v>103</v>
      </c>
    </row>
    <row r="377" spans="1:2" x14ac:dyDescent="0.25">
      <c r="A377" s="12" t="s">
        <v>20</v>
      </c>
      <c r="B377">
        <v>147</v>
      </c>
    </row>
    <row r="378" spans="1:2" x14ac:dyDescent="0.25">
      <c r="A378" s="12" t="s">
        <v>20</v>
      </c>
      <c r="B378">
        <v>110</v>
      </c>
    </row>
    <row r="379" spans="1:2" x14ac:dyDescent="0.25">
      <c r="A379" s="12" t="s">
        <v>20</v>
      </c>
      <c r="B379">
        <v>134</v>
      </c>
    </row>
    <row r="380" spans="1:2" x14ac:dyDescent="0.25">
      <c r="A380" s="12" t="s">
        <v>20</v>
      </c>
      <c r="B380">
        <v>269</v>
      </c>
    </row>
    <row r="381" spans="1:2" x14ac:dyDescent="0.25">
      <c r="A381" s="12" t="s">
        <v>20</v>
      </c>
      <c r="B381">
        <v>175</v>
      </c>
    </row>
    <row r="382" spans="1:2" x14ac:dyDescent="0.25">
      <c r="A382" s="12" t="s">
        <v>20</v>
      </c>
      <c r="B382">
        <v>69</v>
      </c>
    </row>
    <row r="383" spans="1:2" x14ac:dyDescent="0.25">
      <c r="A383" s="12" t="s">
        <v>20</v>
      </c>
      <c r="B383">
        <v>190</v>
      </c>
    </row>
    <row r="384" spans="1:2" x14ac:dyDescent="0.25">
      <c r="A384" s="12" t="s">
        <v>20</v>
      </c>
      <c r="B384">
        <v>237</v>
      </c>
    </row>
    <row r="385" spans="1:2" x14ac:dyDescent="0.25">
      <c r="A385" s="12" t="s">
        <v>20</v>
      </c>
      <c r="B385">
        <v>196</v>
      </c>
    </row>
    <row r="386" spans="1:2" x14ac:dyDescent="0.25">
      <c r="A386" s="12" t="s">
        <v>20</v>
      </c>
      <c r="B386">
        <v>7295</v>
      </c>
    </row>
    <row r="387" spans="1:2" x14ac:dyDescent="0.25">
      <c r="A387" s="12" t="s">
        <v>20</v>
      </c>
      <c r="B387">
        <v>2893</v>
      </c>
    </row>
    <row r="388" spans="1:2" x14ac:dyDescent="0.25">
      <c r="A388" s="12" t="s">
        <v>20</v>
      </c>
      <c r="B388">
        <v>820</v>
      </c>
    </row>
    <row r="389" spans="1:2" x14ac:dyDescent="0.25">
      <c r="A389" s="12" t="s">
        <v>20</v>
      </c>
      <c r="B389">
        <v>2038</v>
      </c>
    </row>
    <row r="390" spans="1:2" x14ac:dyDescent="0.25">
      <c r="A390" s="12" t="s">
        <v>20</v>
      </c>
      <c r="B390">
        <v>116</v>
      </c>
    </row>
    <row r="391" spans="1:2" x14ac:dyDescent="0.25">
      <c r="A391" s="12" t="s">
        <v>20</v>
      </c>
      <c r="B391">
        <v>1345</v>
      </c>
    </row>
    <row r="392" spans="1:2" x14ac:dyDescent="0.25">
      <c r="A392" s="12" t="s">
        <v>20</v>
      </c>
      <c r="B392">
        <v>168</v>
      </c>
    </row>
    <row r="393" spans="1:2" x14ac:dyDescent="0.25">
      <c r="A393" s="12" t="s">
        <v>20</v>
      </c>
      <c r="B393">
        <v>137</v>
      </c>
    </row>
    <row r="394" spans="1:2" x14ac:dyDescent="0.25">
      <c r="A394" s="12" t="s">
        <v>20</v>
      </c>
      <c r="B394">
        <v>186</v>
      </c>
    </row>
    <row r="395" spans="1:2" x14ac:dyDescent="0.25">
      <c r="A395" s="12" t="s">
        <v>20</v>
      </c>
      <c r="B395">
        <v>125</v>
      </c>
    </row>
    <row r="396" spans="1:2" x14ac:dyDescent="0.25">
      <c r="A396" s="12" t="s">
        <v>20</v>
      </c>
      <c r="B396">
        <v>202</v>
      </c>
    </row>
    <row r="397" spans="1:2" x14ac:dyDescent="0.25">
      <c r="A397" s="12" t="s">
        <v>20</v>
      </c>
      <c r="B397">
        <v>103</v>
      </c>
    </row>
    <row r="398" spans="1:2" x14ac:dyDescent="0.25">
      <c r="A398" s="12" t="s">
        <v>20</v>
      </c>
      <c r="B398">
        <v>1785</v>
      </c>
    </row>
    <row r="399" spans="1:2" x14ac:dyDescent="0.25">
      <c r="A399" s="12" t="s">
        <v>20</v>
      </c>
      <c r="B399">
        <v>157</v>
      </c>
    </row>
    <row r="400" spans="1:2" x14ac:dyDescent="0.25">
      <c r="A400" s="12" t="s">
        <v>20</v>
      </c>
      <c r="B400">
        <v>555</v>
      </c>
    </row>
    <row r="401" spans="1:2" x14ac:dyDescent="0.25">
      <c r="A401" s="12" t="s">
        <v>20</v>
      </c>
      <c r="B401">
        <v>297</v>
      </c>
    </row>
    <row r="402" spans="1:2" x14ac:dyDescent="0.25">
      <c r="A402" s="12" t="s">
        <v>20</v>
      </c>
      <c r="B402">
        <v>123</v>
      </c>
    </row>
    <row r="403" spans="1:2" x14ac:dyDescent="0.25">
      <c r="A403" s="12" t="s">
        <v>20</v>
      </c>
      <c r="B403">
        <v>3036</v>
      </c>
    </row>
    <row r="404" spans="1:2" x14ac:dyDescent="0.25">
      <c r="A404" s="12" t="s">
        <v>20</v>
      </c>
      <c r="B404">
        <v>144</v>
      </c>
    </row>
    <row r="405" spans="1:2" x14ac:dyDescent="0.25">
      <c r="A405" s="12" t="s">
        <v>20</v>
      </c>
      <c r="B405">
        <v>121</v>
      </c>
    </row>
    <row r="406" spans="1:2" x14ac:dyDescent="0.25">
      <c r="A406" s="12" t="s">
        <v>20</v>
      </c>
      <c r="B406">
        <v>181</v>
      </c>
    </row>
    <row r="407" spans="1:2" x14ac:dyDescent="0.25">
      <c r="A407" s="12" t="s">
        <v>20</v>
      </c>
      <c r="B407">
        <v>122</v>
      </c>
    </row>
    <row r="408" spans="1:2" x14ac:dyDescent="0.25">
      <c r="A408" s="12" t="s">
        <v>20</v>
      </c>
      <c r="B408">
        <v>1071</v>
      </c>
    </row>
    <row r="409" spans="1:2" x14ac:dyDescent="0.25">
      <c r="A409" s="12" t="s">
        <v>20</v>
      </c>
      <c r="B409">
        <v>980</v>
      </c>
    </row>
    <row r="410" spans="1:2" x14ac:dyDescent="0.25">
      <c r="A410" s="12" t="s">
        <v>20</v>
      </c>
      <c r="B410">
        <v>536</v>
      </c>
    </row>
    <row r="411" spans="1:2" x14ac:dyDescent="0.25">
      <c r="A411" s="12" t="s">
        <v>20</v>
      </c>
      <c r="B411">
        <v>1991</v>
      </c>
    </row>
    <row r="412" spans="1:2" x14ac:dyDescent="0.25">
      <c r="A412" s="12" t="s">
        <v>20</v>
      </c>
      <c r="B412">
        <v>180</v>
      </c>
    </row>
    <row r="413" spans="1:2" x14ac:dyDescent="0.25">
      <c r="A413" s="12" t="s">
        <v>20</v>
      </c>
      <c r="B413">
        <v>130</v>
      </c>
    </row>
    <row r="414" spans="1:2" x14ac:dyDescent="0.25">
      <c r="A414" s="12" t="s">
        <v>20</v>
      </c>
      <c r="B414">
        <v>122</v>
      </c>
    </row>
    <row r="415" spans="1:2" x14ac:dyDescent="0.25">
      <c r="A415" s="12" t="s">
        <v>20</v>
      </c>
      <c r="B415">
        <v>140</v>
      </c>
    </row>
    <row r="416" spans="1:2" x14ac:dyDescent="0.25">
      <c r="A416" s="12" t="s">
        <v>20</v>
      </c>
      <c r="B416">
        <v>3388</v>
      </c>
    </row>
    <row r="417" spans="1:2" x14ac:dyDescent="0.25">
      <c r="A417" s="12" t="s">
        <v>20</v>
      </c>
      <c r="B417">
        <v>280</v>
      </c>
    </row>
    <row r="418" spans="1:2" x14ac:dyDescent="0.25">
      <c r="A418" s="12" t="s">
        <v>20</v>
      </c>
      <c r="B418">
        <v>366</v>
      </c>
    </row>
    <row r="419" spans="1:2" x14ac:dyDescent="0.25">
      <c r="A419" s="12" t="s">
        <v>20</v>
      </c>
      <c r="B419">
        <v>270</v>
      </c>
    </row>
    <row r="420" spans="1:2" x14ac:dyDescent="0.25">
      <c r="A420" s="12" t="s">
        <v>20</v>
      </c>
      <c r="B420">
        <v>137</v>
      </c>
    </row>
    <row r="421" spans="1:2" x14ac:dyDescent="0.25">
      <c r="A421" s="12" t="s">
        <v>20</v>
      </c>
      <c r="B421">
        <v>3205</v>
      </c>
    </row>
    <row r="422" spans="1:2" x14ac:dyDescent="0.25">
      <c r="A422" s="12" t="s">
        <v>20</v>
      </c>
      <c r="B422">
        <v>288</v>
      </c>
    </row>
    <row r="423" spans="1:2" x14ac:dyDescent="0.25">
      <c r="A423" s="12" t="s">
        <v>20</v>
      </c>
      <c r="B423">
        <v>148</v>
      </c>
    </row>
    <row r="424" spans="1:2" x14ac:dyDescent="0.25">
      <c r="A424" s="12" t="s">
        <v>20</v>
      </c>
      <c r="B424">
        <v>114</v>
      </c>
    </row>
    <row r="425" spans="1:2" x14ac:dyDescent="0.25">
      <c r="A425" s="12" t="s">
        <v>20</v>
      </c>
      <c r="B425">
        <v>1518</v>
      </c>
    </row>
    <row r="426" spans="1:2" x14ac:dyDescent="0.25">
      <c r="A426" s="12" t="s">
        <v>20</v>
      </c>
      <c r="B426">
        <v>166</v>
      </c>
    </row>
    <row r="427" spans="1:2" x14ac:dyDescent="0.25">
      <c r="A427" s="12" t="s">
        <v>20</v>
      </c>
      <c r="B427">
        <v>100</v>
      </c>
    </row>
    <row r="428" spans="1:2" x14ac:dyDescent="0.25">
      <c r="A428" s="12" t="s">
        <v>20</v>
      </c>
      <c r="B428">
        <v>235</v>
      </c>
    </row>
    <row r="429" spans="1:2" x14ac:dyDescent="0.25">
      <c r="A429" s="12" t="s">
        <v>20</v>
      </c>
      <c r="B429">
        <v>148</v>
      </c>
    </row>
    <row r="430" spans="1:2" x14ac:dyDescent="0.25">
      <c r="A430" s="12" t="s">
        <v>20</v>
      </c>
      <c r="B430">
        <v>198</v>
      </c>
    </row>
    <row r="431" spans="1:2" x14ac:dyDescent="0.25">
      <c r="A431" s="12" t="s">
        <v>20</v>
      </c>
      <c r="B431">
        <v>150</v>
      </c>
    </row>
    <row r="432" spans="1:2" x14ac:dyDescent="0.25">
      <c r="A432" s="12" t="s">
        <v>20</v>
      </c>
      <c r="B432">
        <v>216</v>
      </c>
    </row>
    <row r="433" spans="1:2" x14ac:dyDescent="0.25">
      <c r="A433" s="12" t="s">
        <v>20</v>
      </c>
      <c r="B433">
        <v>5139</v>
      </c>
    </row>
    <row r="434" spans="1:2" x14ac:dyDescent="0.25">
      <c r="A434" s="12" t="s">
        <v>20</v>
      </c>
      <c r="B434">
        <v>2353</v>
      </c>
    </row>
    <row r="435" spans="1:2" x14ac:dyDescent="0.25">
      <c r="A435" s="12" t="s">
        <v>20</v>
      </c>
      <c r="B435">
        <v>78</v>
      </c>
    </row>
    <row r="436" spans="1:2" x14ac:dyDescent="0.25">
      <c r="A436" s="12" t="s">
        <v>20</v>
      </c>
      <c r="B436">
        <v>174</v>
      </c>
    </row>
    <row r="437" spans="1:2" x14ac:dyDescent="0.25">
      <c r="A437" s="12" t="s">
        <v>20</v>
      </c>
      <c r="B437">
        <v>164</v>
      </c>
    </row>
    <row r="438" spans="1:2" x14ac:dyDescent="0.25">
      <c r="A438" s="12" t="s">
        <v>20</v>
      </c>
      <c r="B438">
        <v>161</v>
      </c>
    </row>
    <row r="439" spans="1:2" x14ac:dyDescent="0.25">
      <c r="A439" s="12" t="s">
        <v>20</v>
      </c>
      <c r="B439">
        <v>138</v>
      </c>
    </row>
    <row r="440" spans="1:2" x14ac:dyDescent="0.25">
      <c r="A440" s="12" t="s">
        <v>20</v>
      </c>
      <c r="B440">
        <v>3308</v>
      </c>
    </row>
    <row r="441" spans="1:2" x14ac:dyDescent="0.25">
      <c r="A441" s="12" t="s">
        <v>20</v>
      </c>
      <c r="B441">
        <v>127</v>
      </c>
    </row>
    <row r="442" spans="1:2" x14ac:dyDescent="0.25">
      <c r="A442" s="12" t="s">
        <v>20</v>
      </c>
      <c r="B442">
        <v>207</v>
      </c>
    </row>
    <row r="443" spans="1:2" x14ac:dyDescent="0.25">
      <c r="A443" s="12" t="s">
        <v>20</v>
      </c>
      <c r="B443">
        <v>181</v>
      </c>
    </row>
    <row r="444" spans="1:2" x14ac:dyDescent="0.25">
      <c r="A444" s="12" t="s">
        <v>20</v>
      </c>
      <c r="B444">
        <v>110</v>
      </c>
    </row>
    <row r="445" spans="1:2" x14ac:dyDescent="0.25">
      <c r="A445" s="12" t="s">
        <v>20</v>
      </c>
      <c r="B445">
        <v>185</v>
      </c>
    </row>
    <row r="446" spans="1:2" x14ac:dyDescent="0.25">
      <c r="A446" s="12" t="s">
        <v>20</v>
      </c>
      <c r="B446">
        <v>121</v>
      </c>
    </row>
    <row r="447" spans="1:2" x14ac:dyDescent="0.25">
      <c r="A447" s="12" t="s">
        <v>20</v>
      </c>
      <c r="B447">
        <v>106</v>
      </c>
    </row>
    <row r="448" spans="1:2" x14ac:dyDescent="0.25">
      <c r="A448" s="12" t="s">
        <v>20</v>
      </c>
      <c r="B448">
        <v>142</v>
      </c>
    </row>
    <row r="449" spans="1:2" x14ac:dyDescent="0.25">
      <c r="A449" s="12" t="s">
        <v>20</v>
      </c>
      <c r="B449">
        <v>233</v>
      </c>
    </row>
    <row r="450" spans="1:2" x14ac:dyDescent="0.25">
      <c r="A450" s="12" t="s">
        <v>20</v>
      </c>
      <c r="B450">
        <v>218</v>
      </c>
    </row>
    <row r="451" spans="1:2" x14ac:dyDescent="0.25">
      <c r="A451" s="12" t="s">
        <v>20</v>
      </c>
      <c r="B451">
        <v>76</v>
      </c>
    </row>
    <row r="452" spans="1:2" x14ac:dyDescent="0.25">
      <c r="A452" s="12" t="s">
        <v>20</v>
      </c>
      <c r="B452">
        <v>43</v>
      </c>
    </row>
    <row r="453" spans="1:2" x14ac:dyDescent="0.25">
      <c r="A453" s="12" t="s">
        <v>20</v>
      </c>
      <c r="B453">
        <v>221</v>
      </c>
    </row>
    <row r="454" spans="1:2" x14ac:dyDescent="0.25">
      <c r="A454" s="12" t="s">
        <v>20</v>
      </c>
      <c r="B454">
        <v>2805</v>
      </c>
    </row>
    <row r="455" spans="1:2" x14ac:dyDescent="0.25">
      <c r="A455" s="12" t="s">
        <v>20</v>
      </c>
      <c r="B455">
        <v>68</v>
      </c>
    </row>
    <row r="456" spans="1:2" x14ac:dyDescent="0.25">
      <c r="A456" s="12" t="s">
        <v>20</v>
      </c>
      <c r="B456">
        <v>183</v>
      </c>
    </row>
    <row r="457" spans="1:2" x14ac:dyDescent="0.25">
      <c r="A457" s="12" t="s">
        <v>20</v>
      </c>
      <c r="B457">
        <v>133</v>
      </c>
    </row>
    <row r="458" spans="1:2" x14ac:dyDescent="0.25">
      <c r="A458" s="12" t="s">
        <v>20</v>
      </c>
      <c r="B458">
        <v>2489</v>
      </c>
    </row>
    <row r="459" spans="1:2" x14ac:dyDescent="0.25">
      <c r="A459" s="12" t="s">
        <v>20</v>
      </c>
      <c r="B459">
        <v>69</v>
      </c>
    </row>
    <row r="460" spans="1:2" x14ac:dyDescent="0.25">
      <c r="A460" s="12" t="s">
        <v>20</v>
      </c>
      <c r="B460">
        <v>279</v>
      </c>
    </row>
    <row r="461" spans="1:2" x14ac:dyDescent="0.25">
      <c r="A461" s="12" t="s">
        <v>20</v>
      </c>
      <c r="B461">
        <v>210</v>
      </c>
    </row>
    <row r="462" spans="1:2" x14ac:dyDescent="0.25">
      <c r="A462" s="12" t="s">
        <v>20</v>
      </c>
      <c r="B462">
        <v>2100</v>
      </c>
    </row>
    <row r="463" spans="1:2" x14ac:dyDescent="0.25">
      <c r="A463" s="12" t="s">
        <v>20</v>
      </c>
      <c r="B463">
        <v>252</v>
      </c>
    </row>
    <row r="464" spans="1:2" x14ac:dyDescent="0.25">
      <c r="A464" s="12" t="s">
        <v>20</v>
      </c>
      <c r="B464">
        <v>1280</v>
      </c>
    </row>
    <row r="465" spans="1:2" x14ac:dyDescent="0.25">
      <c r="A465" s="12" t="s">
        <v>20</v>
      </c>
      <c r="B465">
        <v>157</v>
      </c>
    </row>
    <row r="466" spans="1:2" x14ac:dyDescent="0.25">
      <c r="A466" s="12" t="s">
        <v>20</v>
      </c>
      <c r="B466">
        <v>194</v>
      </c>
    </row>
    <row r="467" spans="1:2" x14ac:dyDescent="0.25">
      <c r="A467" s="12" t="s">
        <v>20</v>
      </c>
      <c r="B467">
        <v>82</v>
      </c>
    </row>
    <row r="468" spans="1:2" x14ac:dyDescent="0.25">
      <c r="A468" s="12" t="s">
        <v>20</v>
      </c>
      <c r="B468">
        <v>4233</v>
      </c>
    </row>
    <row r="469" spans="1:2" x14ac:dyDescent="0.25">
      <c r="A469" s="12" t="s">
        <v>20</v>
      </c>
      <c r="B469">
        <v>1297</v>
      </c>
    </row>
    <row r="470" spans="1:2" x14ac:dyDescent="0.25">
      <c r="A470" s="12" t="s">
        <v>20</v>
      </c>
      <c r="B470">
        <v>165</v>
      </c>
    </row>
    <row r="471" spans="1:2" x14ac:dyDescent="0.25">
      <c r="A471" s="12" t="s">
        <v>20</v>
      </c>
      <c r="B471">
        <v>119</v>
      </c>
    </row>
    <row r="472" spans="1:2" x14ac:dyDescent="0.25">
      <c r="A472" s="12" t="s">
        <v>20</v>
      </c>
      <c r="B472">
        <v>1797</v>
      </c>
    </row>
    <row r="473" spans="1:2" x14ac:dyDescent="0.25">
      <c r="A473" s="12" t="s">
        <v>20</v>
      </c>
      <c r="B473">
        <v>261</v>
      </c>
    </row>
    <row r="474" spans="1:2" x14ac:dyDescent="0.25">
      <c r="A474" s="12" t="s">
        <v>20</v>
      </c>
      <c r="B474">
        <v>157</v>
      </c>
    </row>
    <row r="475" spans="1:2" x14ac:dyDescent="0.25">
      <c r="A475" s="12" t="s">
        <v>20</v>
      </c>
      <c r="B475">
        <v>3533</v>
      </c>
    </row>
    <row r="476" spans="1:2" x14ac:dyDescent="0.25">
      <c r="A476" s="12" t="s">
        <v>20</v>
      </c>
      <c r="B476">
        <v>155</v>
      </c>
    </row>
    <row r="477" spans="1:2" x14ac:dyDescent="0.25">
      <c r="A477" s="12" t="s">
        <v>20</v>
      </c>
      <c r="B477">
        <v>132</v>
      </c>
    </row>
    <row r="478" spans="1:2" x14ac:dyDescent="0.25">
      <c r="A478" s="12" t="s">
        <v>20</v>
      </c>
      <c r="B478">
        <v>1354</v>
      </c>
    </row>
    <row r="479" spans="1:2" x14ac:dyDescent="0.25">
      <c r="A479" s="12" t="s">
        <v>20</v>
      </c>
      <c r="B479">
        <v>48</v>
      </c>
    </row>
    <row r="480" spans="1:2" x14ac:dyDescent="0.25">
      <c r="A480" s="12" t="s">
        <v>20</v>
      </c>
      <c r="B480">
        <v>110</v>
      </c>
    </row>
    <row r="481" spans="1:2" x14ac:dyDescent="0.25">
      <c r="A481" s="12" t="s">
        <v>20</v>
      </c>
      <c r="B481">
        <v>172</v>
      </c>
    </row>
    <row r="482" spans="1:2" x14ac:dyDescent="0.25">
      <c r="A482" s="12" t="s">
        <v>20</v>
      </c>
      <c r="B482">
        <v>307</v>
      </c>
    </row>
    <row r="483" spans="1:2" x14ac:dyDescent="0.25">
      <c r="A483" s="12" t="s">
        <v>20</v>
      </c>
      <c r="B483">
        <v>160</v>
      </c>
    </row>
    <row r="484" spans="1:2" x14ac:dyDescent="0.25">
      <c r="A484" s="12" t="s">
        <v>20</v>
      </c>
      <c r="B484">
        <v>1467</v>
      </c>
    </row>
    <row r="485" spans="1:2" x14ac:dyDescent="0.25">
      <c r="A485" s="12" t="s">
        <v>20</v>
      </c>
      <c r="B485">
        <v>2662</v>
      </c>
    </row>
    <row r="486" spans="1:2" x14ac:dyDescent="0.25">
      <c r="A486" s="12" t="s">
        <v>20</v>
      </c>
      <c r="B486">
        <v>452</v>
      </c>
    </row>
    <row r="487" spans="1:2" x14ac:dyDescent="0.25">
      <c r="A487" s="12" t="s">
        <v>20</v>
      </c>
      <c r="B487">
        <v>158</v>
      </c>
    </row>
    <row r="488" spans="1:2" x14ac:dyDescent="0.25">
      <c r="A488" s="12" t="s">
        <v>20</v>
      </c>
      <c r="B488">
        <v>225</v>
      </c>
    </row>
    <row r="489" spans="1:2" x14ac:dyDescent="0.25">
      <c r="A489" s="12" t="s">
        <v>20</v>
      </c>
      <c r="B489">
        <v>65</v>
      </c>
    </row>
    <row r="490" spans="1:2" x14ac:dyDescent="0.25">
      <c r="A490" s="12" t="s">
        <v>20</v>
      </c>
      <c r="B490">
        <v>163</v>
      </c>
    </row>
    <row r="491" spans="1:2" x14ac:dyDescent="0.25">
      <c r="A491" s="12" t="s">
        <v>20</v>
      </c>
      <c r="B491">
        <v>85</v>
      </c>
    </row>
    <row r="492" spans="1:2" x14ac:dyDescent="0.25">
      <c r="A492" s="12" t="s">
        <v>20</v>
      </c>
      <c r="B492">
        <v>217</v>
      </c>
    </row>
    <row r="493" spans="1:2" x14ac:dyDescent="0.25">
      <c r="A493" s="12" t="s">
        <v>20</v>
      </c>
      <c r="B493">
        <v>150</v>
      </c>
    </row>
    <row r="494" spans="1:2" x14ac:dyDescent="0.25">
      <c r="A494" s="12" t="s">
        <v>20</v>
      </c>
      <c r="B494">
        <v>3272</v>
      </c>
    </row>
    <row r="495" spans="1:2" x14ac:dyDescent="0.25">
      <c r="A495" s="12" t="s">
        <v>20</v>
      </c>
      <c r="B495">
        <v>300</v>
      </c>
    </row>
    <row r="496" spans="1:2" x14ac:dyDescent="0.25">
      <c r="A496" s="12" t="s">
        <v>20</v>
      </c>
      <c r="B496">
        <v>126</v>
      </c>
    </row>
    <row r="497" spans="1:2" x14ac:dyDescent="0.25">
      <c r="A497" s="12" t="s">
        <v>20</v>
      </c>
      <c r="B497">
        <v>2320</v>
      </c>
    </row>
    <row r="498" spans="1:2" x14ac:dyDescent="0.25">
      <c r="A498" s="12" t="s">
        <v>20</v>
      </c>
      <c r="B498">
        <v>81</v>
      </c>
    </row>
    <row r="499" spans="1:2" x14ac:dyDescent="0.25">
      <c r="A499" s="12" t="s">
        <v>20</v>
      </c>
      <c r="B499">
        <v>1887</v>
      </c>
    </row>
    <row r="500" spans="1:2" x14ac:dyDescent="0.25">
      <c r="A500" s="12" t="s">
        <v>20</v>
      </c>
      <c r="B500">
        <v>4358</v>
      </c>
    </row>
    <row r="501" spans="1:2" x14ac:dyDescent="0.25">
      <c r="A501" s="12" t="s">
        <v>20</v>
      </c>
      <c r="B501">
        <v>53</v>
      </c>
    </row>
    <row r="502" spans="1:2" x14ac:dyDescent="0.25">
      <c r="A502" s="12" t="s">
        <v>20</v>
      </c>
      <c r="B502">
        <v>2414</v>
      </c>
    </row>
    <row r="503" spans="1:2" x14ac:dyDescent="0.25">
      <c r="A503" s="12" t="s">
        <v>20</v>
      </c>
      <c r="B503">
        <v>80</v>
      </c>
    </row>
    <row r="504" spans="1:2" x14ac:dyDescent="0.25">
      <c r="A504" s="12" t="s">
        <v>20</v>
      </c>
      <c r="B504">
        <v>193</v>
      </c>
    </row>
    <row r="505" spans="1:2" x14ac:dyDescent="0.25">
      <c r="A505" s="12" t="s">
        <v>20</v>
      </c>
      <c r="B505">
        <v>52</v>
      </c>
    </row>
    <row r="506" spans="1:2" x14ac:dyDescent="0.25">
      <c r="A506" s="12" t="s">
        <v>20</v>
      </c>
      <c r="B506">
        <v>290</v>
      </c>
    </row>
    <row r="507" spans="1:2" x14ac:dyDescent="0.25">
      <c r="A507" s="12" t="s">
        <v>20</v>
      </c>
      <c r="B507">
        <v>122</v>
      </c>
    </row>
    <row r="508" spans="1:2" x14ac:dyDescent="0.25">
      <c r="A508" s="12" t="s">
        <v>20</v>
      </c>
      <c r="B508">
        <v>1470</v>
      </c>
    </row>
    <row r="509" spans="1:2" x14ac:dyDescent="0.25">
      <c r="A509" s="12" t="s">
        <v>20</v>
      </c>
      <c r="B509">
        <v>165</v>
      </c>
    </row>
    <row r="510" spans="1:2" x14ac:dyDescent="0.25">
      <c r="A510" s="12" t="s">
        <v>20</v>
      </c>
      <c r="B510">
        <v>182</v>
      </c>
    </row>
    <row r="511" spans="1:2" x14ac:dyDescent="0.25">
      <c r="A511" s="12" t="s">
        <v>20</v>
      </c>
      <c r="B511">
        <v>199</v>
      </c>
    </row>
    <row r="512" spans="1:2" x14ac:dyDescent="0.25">
      <c r="A512" s="12" t="s">
        <v>20</v>
      </c>
      <c r="B512">
        <v>56</v>
      </c>
    </row>
    <row r="513" spans="1:2" x14ac:dyDescent="0.25">
      <c r="A513" s="12" t="s">
        <v>20</v>
      </c>
      <c r="B513">
        <v>1460</v>
      </c>
    </row>
    <row r="514" spans="1:2" x14ac:dyDescent="0.25">
      <c r="A514" s="12" t="s">
        <v>20</v>
      </c>
      <c r="B514">
        <v>123</v>
      </c>
    </row>
    <row r="515" spans="1:2" x14ac:dyDescent="0.25">
      <c r="A515" s="12" t="s">
        <v>20</v>
      </c>
      <c r="B515">
        <v>159</v>
      </c>
    </row>
    <row r="516" spans="1:2" x14ac:dyDescent="0.25">
      <c r="A516" s="12" t="s">
        <v>20</v>
      </c>
      <c r="B516">
        <v>110</v>
      </c>
    </row>
    <row r="517" spans="1:2" x14ac:dyDescent="0.25">
      <c r="A517" s="12" t="s">
        <v>20</v>
      </c>
      <c r="B517">
        <v>236</v>
      </c>
    </row>
    <row r="518" spans="1:2" x14ac:dyDescent="0.25">
      <c r="A518" s="12" t="s">
        <v>20</v>
      </c>
      <c r="B518">
        <v>191</v>
      </c>
    </row>
    <row r="519" spans="1:2" x14ac:dyDescent="0.25">
      <c r="A519" s="12" t="s">
        <v>20</v>
      </c>
      <c r="B519">
        <v>3934</v>
      </c>
    </row>
    <row r="520" spans="1:2" x14ac:dyDescent="0.25">
      <c r="A520" s="12" t="s">
        <v>20</v>
      </c>
      <c r="B520">
        <v>80</v>
      </c>
    </row>
    <row r="521" spans="1:2" x14ac:dyDescent="0.25">
      <c r="A521" s="12" t="s">
        <v>20</v>
      </c>
      <c r="B521">
        <v>462</v>
      </c>
    </row>
    <row r="522" spans="1:2" x14ac:dyDescent="0.25">
      <c r="A522" s="12" t="s">
        <v>20</v>
      </c>
      <c r="B522">
        <v>179</v>
      </c>
    </row>
    <row r="523" spans="1:2" x14ac:dyDescent="0.25">
      <c r="A523" s="12" t="s">
        <v>20</v>
      </c>
      <c r="B523">
        <v>1866</v>
      </c>
    </row>
    <row r="524" spans="1:2" x14ac:dyDescent="0.25">
      <c r="A524" s="12" t="s">
        <v>20</v>
      </c>
      <c r="B524">
        <v>156</v>
      </c>
    </row>
    <row r="525" spans="1:2" x14ac:dyDescent="0.25">
      <c r="A525" s="12" t="s">
        <v>20</v>
      </c>
      <c r="B525">
        <v>255</v>
      </c>
    </row>
    <row r="526" spans="1:2" x14ac:dyDescent="0.25">
      <c r="A526" s="12" t="s">
        <v>20</v>
      </c>
      <c r="B526">
        <v>2261</v>
      </c>
    </row>
    <row r="527" spans="1:2" x14ac:dyDescent="0.25">
      <c r="A527" s="12" t="s">
        <v>20</v>
      </c>
      <c r="B527">
        <v>40</v>
      </c>
    </row>
    <row r="528" spans="1:2" x14ac:dyDescent="0.25">
      <c r="A528" s="12" t="s">
        <v>20</v>
      </c>
      <c r="B528">
        <v>2289</v>
      </c>
    </row>
    <row r="529" spans="1:2" x14ac:dyDescent="0.25">
      <c r="A529" s="12" t="s">
        <v>20</v>
      </c>
      <c r="B529">
        <v>65</v>
      </c>
    </row>
    <row r="530" spans="1:2" x14ac:dyDescent="0.25">
      <c r="A530" s="12" t="s">
        <v>20</v>
      </c>
      <c r="B530">
        <v>3777</v>
      </c>
    </row>
    <row r="531" spans="1:2" x14ac:dyDescent="0.25">
      <c r="A531" s="12" t="s">
        <v>20</v>
      </c>
      <c r="B531">
        <v>184</v>
      </c>
    </row>
    <row r="532" spans="1:2" x14ac:dyDescent="0.25">
      <c r="A532" s="12" t="s">
        <v>20</v>
      </c>
      <c r="B532">
        <v>85</v>
      </c>
    </row>
    <row r="533" spans="1:2" x14ac:dyDescent="0.25">
      <c r="A533" s="12" t="s">
        <v>20</v>
      </c>
      <c r="B533">
        <v>144</v>
      </c>
    </row>
    <row r="534" spans="1:2" x14ac:dyDescent="0.25">
      <c r="A534" s="12" t="s">
        <v>20</v>
      </c>
      <c r="B534">
        <v>1902</v>
      </c>
    </row>
    <row r="535" spans="1:2" x14ac:dyDescent="0.25">
      <c r="A535" s="12" t="s">
        <v>20</v>
      </c>
      <c r="B535">
        <v>105</v>
      </c>
    </row>
    <row r="536" spans="1:2" x14ac:dyDescent="0.25">
      <c r="A536" s="12" t="s">
        <v>20</v>
      </c>
      <c r="B536">
        <v>132</v>
      </c>
    </row>
    <row r="537" spans="1:2" x14ac:dyDescent="0.25">
      <c r="A537" s="12" t="s">
        <v>20</v>
      </c>
      <c r="B537">
        <v>96</v>
      </c>
    </row>
    <row r="538" spans="1:2" x14ac:dyDescent="0.25">
      <c r="A538" s="12" t="s">
        <v>20</v>
      </c>
      <c r="B538">
        <v>114</v>
      </c>
    </row>
    <row r="539" spans="1:2" x14ac:dyDescent="0.25">
      <c r="A539" s="12" t="s">
        <v>20</v>
      </c>
      <c r="B539">
        <v>203</v>
      </c>
    </row>
    <row r="540" spans="1:2" x14ac:dyDescent="0.25">
      <c r="A540" s="12" t="s">
        <v>20</v>
      </c>
      <c r="B540">
        <v>1559</v>
      </c>
    </row>
    <row r="541" spans="1:2" x14ac:dyDescent="0.25">
      <c r="A541" s="12" t="s">
        <v>20</v>
      </c>
      <c r="B541">
        <v>1548</v>
      </c>
    </row>
    <row r="542" spans="1:2" x14ac:dyDescent="0.25">
      <c r="A542" s="12" t="s">
        <v>20</v>
      </c>
      <c r="B542">
        <v>80</v>
      </c>
    </row>
    <row r="543" spans="1:2" x14ac:dyDescent="0.25">
      <c r="A543" s="12" t="s">
        <v>20</v>
      </c>
      <c r="B543">
        <v>131</v>
      </c>
    </row>
    <row r="544" spans="1:2" x14ac:dyDescent="0.25">
      <c r="A544" s="12" t="s">
        <v>20</v>
      </c>
      <c r="B544">
        <v>112</v>
      </c>
    </row>
    <row r="545" spans="1:2" x14ac:dyDescent="0.25">
      <c r="A545" s="12" t="s">
        <v>20</v>
      </c>
      <c r="B545">
        <v>155</v>
      </c>
    </row>
    <row r="546" spans="1:2" x14ac:dyDescent="0.25">
      <c r="A546" s="12" t="s">
        <v>20</v>
      </c>
      <c r="B546">
        <v>266</v>
      </c>
    </row>
    <row r="547" spans="1:2" x14ac:dyDescent="0.25">
      <c r="A547" s="12" t="s">
        <v>20</v>
      </c>
      <c r="B547">
        <v>155</v>
      </c>
    </row>
    <row r="548" spans="1:2" x14ac:dyDescent="0.25">
      <c r="A548" s="12" t="s">
        <v>20</v>
      </c>
      <c r="B548">
        <v>207</v>
      </c>
    </row>
    <row r="549" spans="1:2" x14ac:dyDescent="0.25">
      <c r="A549" s="12" t="s">
        <v>20</v>
      </c>
      <c r="B549">
        <v>245</v>
      </c>
    </row>
    <row r="550" spans="1:2" x14ac:dyDescent="0.25">
      <c r="A550" s="12" t="s">
        <v>20</v>
      </c>
      <c r="B550">
        <v>1573</v>
      </c>
    </row>
    <row r="551" spans="1:2" x14ac:dyDescent="0.25">
      <c r="A551" s="12" t="s">
        <v>20</v>
      </c>
      <c r="B551">
        <v>114</v>
      </c>
    </row>
    <row r="552" spans="1:2" x14ac:dyDescent="0.25">
      <c r="A552" s="12" t="s">
        <v>20</v>
      </c>
      <c r="B552">
        <v>93</v>
      </c>
    </row>
    <row r="553" spans="1:2" x14ac:dyDescent="0.25">
      <c r="A553" s="12" t="s">
        <v>20</v>
      </c>
      <c r="B553">
        <v>1681</v>
      </c>
    </row>
    <row r="554" spans="1:2" x14ac:dyDescent="0.25">
      <c r="A554" s="12" t="s">
        <v>20</v>
      </c>
      <c r="B554">
        <v>32</v>
      </c>
    </row>
    <row r="555" spans="1:2" x14ac:dyDescent="0.25">
      <c r="A555" s="12" t="s">
        <v>20</v>
      </c>
      <c r="B555">
        <v>135</v>
      </c>
    </row>
    <row r="556" spans="1:2" x14ac:dyDescent="0.25">
      <c r="A556" s="12" t="s">
        <v>20</v>
      </c>
      <c r="B556">
        <v>140</v>
      </c>
    </row>
    <row r="557" spans="1:2" x14ac:dyDescent="0.25">
      <c r="A557" s="12" t="s">
        <v>20</v>
      </c>
      <c r="B557">
        <v>92</v>
      </c>
    </row>
    <row r="558" spans="1:2" x14ac:dyDescent="0.25">
      <c r="A558" s="12" t="s">
        <v>20</v>
      </c>
      <c r="B558">
        <v>1015</v>
      </c>
    </row>
    <row r="559" spans="1:2" x14ac:dyDescent="0.25">
      <c r="A559" s="12" t="s">
        <v>20</v>
      </c>
      <c r="B559">
        <v>323</v>
      </c>
    </row>
    <row r="560" spans="1:2" x14ac:dyDescent="0.25">
      <c r="A560" s="12" t="s">
        <v>20</v>
      </c>
      <c r="B560">
        <v>2326</v>
      </c>
    </row>
    <row r="561" spans="1:2" x14ac:dyDescent="0.25">
      <c r="A561" s="12" t="s">
        <v>20</v>
      </c>
      <c r="B561">
        <v>381</v>
      </c>
    </row>
    <row r="562" spans="1:2" x14ac:dyDescent="0.25">
      <c r="A562" s="12" t="s">
        <v>20</v>
      </c>
      <c r="B562">
        <v>480</v>
      </c>
    </row>
    <row r="563" spans="1:2" x14ac:dyDescent="0.25">
      <c r="A563" s="12" t="s">
        <v>20</v>
      </c>
      <c r="B563">
        <v>226</v>
      </c>
    </row>
    <row r="564" spans="1:2" x14ac:dyDescent="0.25">
      <c r="A564" s="12" t="s">
        <v>20</v>
      </c>
      <c r="B564">
        <v>241</v>
      </c>
    </row>
    <row r="565" spans="1:2" x14ac:dyDescent="0.25">
      <c r="A565" s="12" t="s">
        <v>20</v>
      </c>
      <c r="B565">
        <v>132</v>
      </c>
    </row>
    <row r="566" spans="1:2" x14ac:dyDescent="0.25">
      <c r="A566" s="12" t="s">
        <v>20</v>
      </c>
      <c r="B566">
        <v>2043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F76DC-440F-42B5-82F1-B7143BDB3BCE}">
  <dimension ref="A1:L37"/>
  <sheetViews>
    <sheetView tabSelected="1" workbookViewId="0">
      <selection activeCell="F28" sqref="F28"/>
    </sheetView>
  </sheetViews>
  <sheetFormatPr defaultRowHeight="15.75" x14ac:dyDescent="0.25"/>
  <sheetData>
    <row r="1" spans="1:12" x14ac:dyDescent="0.25">
      <c r="A1" s="15" t="s">
        <v>2131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25">
      <c r="A2" s="16" t="s">
        <v>2132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25">
      <c r="A3" s="17" t="s">
        <v>2133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5">
      <c r="A4" s="17" t="s">
        <v>2134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x14ac:dyDescent="0.25">
      <c r="A5" s="17" t="s">
        <v>2135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 x14ac:dyDescent="0.25">
      <c r="A6" s="16" t="s">
        <v>2136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x14ac:dyDescent="0.25">
      <c r="A7" s="16" t="s">
        <v>2137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25">
      <c r="A8" s="16" t="s">
        <v>2138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x14ac:dyDescent="0.25">
      <c r="A9" s="16" t="s">
        <v>2139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 x14ac:dyDescent="0.25">
      <c r="A10" s="16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5">
      <c r="A11" s="16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 x14ac:dyDescent="0.25">
      <c r="A12" s="16" t="s">
        <v>2140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 x14ac:dyDescent="0.25">
      <c r="A13" s="16" t="s">
        <v>2141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 x14ac:dyDescent="0.25">
      <c r="A14" s="16" t="s">
        <v>2142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 x14ac:dyDescent="0.25">
      <c r="A15" s="16" t="s">
        <v>2143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Parent Cat Outcome Graph</vt:lpstr>
      <vt:lpstr>Sub Cat Outcome Graph</vt:lpstr>
      <vt:lpstr>Date Outcome Graph</vt:lpstr>
      <vt:lpstr>Crowdfunding Goal analysis</vt:lpstr>
      <vt:lpstr>Statistical Analysis</vt:lpstr>
      <vt:lpstr>report and 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Louis Gonzalez</cp:lastModifiedBy>
  <dcterms:created xsi:type="dcterms:W3CDTF">2021-09-29T18:52:28Z</dcterms:created>
  <dcterms:modified xsi:type="dcterms:W3CDTF">2023-05-08T20:47:44Z</dcterms:modified>
</cp:coreProperties>
</file>