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ouie\OneDrive\Desktop\Spreadsheet Analysis\"/>
    </mc:Choice>
  </mc:AlternateContent>
  <xr:revisionPtr revIDLastSave="0" documentId="13_ncr:1_{6DC40FBC-D636-4D9D-92CD-470D51C7D64E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Chutes and Ladders" sheetId="4" r:id="rId1"/>
    <sheet name="Extended Stay Hotel" sheetId="1" r:id="rId2"/>
    <sheet name="Collins Field Ticket Revenue" sheetId="3" r:id="rId3"/>
  </sheets>
  <externalReferences>
    <externalReference r:id="rId4"/>
    <externalReference r:id="rId5"/>
    <externalReference r:id="rId6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2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vgYr1Contribution">#REF!</definedName>
    <definedName name="CBWorkbookPriority" hidden="1">-1309320981</definedName>
    <definedName name="ClinicalTrials">'[1]Moore Pharmaceuticals'!$B$17</definedName>
    <definedName name="ContIncreaseLikely">#REF!</definedName>
    <definedName name="ContIncreaseMax">#REF!</definedName>
    <definedName name="ContIncreaseMin">#REF!</definedName>
    <definedName name="Cost">'[2]Newsvendor Simulation'!$B$4</definedName>
    <definedName name="Demand">'Extended Stay Hotel'!$B$13</definedName>
    <definedName name="DemandFc">'Extended Stay Hotel'!$G$8</definedName>
    <definedName name="DemandLikely">'Extended Stay Hotel'!$C$8</definedName>
    <definedName name="DemandMax">'Extended Stay Hotel'!$D$8</definedName>
    <definedName name="DemandMean">'[2]Newsvendor Simulation'!$B$7</definedName>
    <definedName name="DemandMin">'Extended Stay Hotel'!$B$8</definedName>
    <definedName name="DemandSD">'[2]Newsvendor Simulation'!$B$8</definedName>
    <definedName name="DiscontinueLikely">#REF!</definedName>
    <definedName name="DiscontinueMax">#REF!</definedName>
    <definedName name="DiscontinueMin">#REF!</definedName>
    <definedName name="FirstLvlEndZoneCap">'Collins Field Ticket Revenue'!$B$8</definedName>
    <definedName name="FirstLvlEndZoneMean">'Collins Field Ticket Revenue'!$D$8</definedName>
    <definedName name="FirstLvlEndZonePrice">'Collins Field Ticket Revenue'!$C$8</definedName>
    <definedName name="FirstLvlEndZoneSD">'Collins Field Ticket Revenue'!$E$8</definedName>
    <definedName name="FirstLvlSidelineCap">'Collins Field Ticket Revenue'!$B$6</definedName>
    <definedName name="FirstLvlSidelineMean">'Collins Field Ticket Revenue'!$D$6</definedName>
    <definedName name="FirstLvlSidelinePrice">'Collins Field Ticket Revenue'!$C$6</definedName>
    <definedName name="FirstLvlSidelineSD">'Collins Field Ticket Revenue'!$E$6</definedName>
    <definedName name="Maximum">'[3]Triangular distribution formula'!$C$15</definedName>
    <definedName name="Minimum">'[3]Triangular distribution formula'!$A$15</definedName>
    <definedName name="MostLikely">'[3]Triangular distribution formula'!$B$15</definedName>
    <definedName name="NewDonorLikely">#REF!</definedName>
    <definedName name="NewDonorMax">#REF!</definedName>
    <definedName name="NewDonorMin">#REF!</definedName>
    <definedName name="OpCostMean">'Extended Stay Hotel'!$B$6</definedName>
    <definedName name="OpCostMin">'Extended Stay Hotel'!$D$6</definedName>
    <definedName name="OpCostStDev">'Extended Stay Hotel'!$C$6</definedName>
    <definedName name="OperatingCosts">'Extended Stay Hotel'!$B$12</definedName>
    <definedName name="Pal_Workbook_GUID" hidden="1">"X6Y4V91Z7VUNXBHJPJUHE4S4"</definedName>
    <definedName name="PotentialDonors">#REF!</definedName>
    <definedName name="RandD">'[1]Moore Pharmaceuticals'!$B$15</definedName>
    <definedName name="RandNum">'[3]Triangular distribution formula'!$B$17</definedName>
    <definedName name="Revenue">'Extended Stay Hotel'!$B$14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"$F$93"</definedName>
    <definedName name="RiskSelectedNameCell1" hidden="1">"$D$93"</definedName>
    <definedName name="RiskSelectedNameCell2" hidden="1">"$F$2"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crapPrice">'[2]Newsvendor Simulation'!$B$6</definedName>
    <definedName name="SecondLvlCap">'Collins Field Ticket Revenue'!$B$7</definedName>
    <definedName name="SecondLvlMean">'Collins Field Ticket Revenue'!$D$7</definedName>
    <definedName name="SecondLvlPrice">'Collins Field Ticket Revenue'!$C$7</definedName>
    <definedName name="SecondLvlSD">'Collins Field Ticket Revenue'!$E$7</definedName>
    <definedName name="SellingPrice">'[2]Newsvendor Simulation'!$B$5</definedName>
    <definedName name="solver_corr" hidden="1">1</definedName>
    <definedName name="solver_ctp1" hidden="1">0</definedName>
    <definedName name="solver_ctp2" hidden="1">0</definedName>
    <definedName name="solver_disp" hidden="1">0</definedName>
    <definedName name="solver_eng" localSheetId="2" hidden="1">1</definedName>
    <definedName name="solver_eval" hidden="1">0</definedName>
    <definedName name="solver_lcens" hidden="1">-1E+30</definedName>
    <definedName name="solver_lcut" hidden="1">-1E+30</definedName>
    <definedName name="solver_neg" localSheetId="2" hidden="1">1</definedName>
    <definedName name="solver_nsim" hidden="1">1</definedName>
    <definedName name="solver_nssim" hidden="1">-1</definedName>
    <definedName name="solver_ntri" hidden="1">10000</definedName>
    <definedName name="solver_num" localSheetId="2" hidden="1">0</definedName>
    <definedName name="solver_opt" localSheetId="2" hidden="1">'Collins Field Ticket Revenue'!$B$2</definedName>
    <definedName name="solver_rgen" hidden="1">1</definedName>
    <definedName name="solver_rsmp" hidden="1">1</definedName>
    <definedName name="solver_seed" hidden="1">0</definedName>
    <definedName name="solver_strm" hidden="1">0</definedName>
    <definedName name="solver_typ" localSheetId="2" hidden="1">1</definedName>
    <definedName name="solver_ucens" hidden="1">1E+30</definedName>
    <definedName name="solver_ucut" hidden="1">1E+30</definedName>
    <definedName name="solver_val" localSheetId="2" hidden="1">0</definedName>
    <definedName name="solver_ver" localSheetId="2" hidden="1">3</definedName>
    <definedName name="ThirdLvlEndZoneCap">'Collins Field Ticket Revenue'!$B$10</definedName>
    <definedName name="ThirdLvlEndZoneMean">'Collins Field Ticket Revenue'!$D$10</definedName>
    <definedName name="ThirdLvlEndZonePrice">'Collins Field Ticket Revenue'!$C$10</definedName>
    <definedName name="ThirdLvlEndZoneSD">'Collins Field Ticket Revenue'!$E$10</definedName>
    <definedName name="ThirdLvlSidelineCap">'Collins Field Ticket Revenue'!$B$9</definedName>
    <definedName name="ThirdLvlSidelineMean">'Collins Field Ticket Revenue'!$D$9</definedName>
    <definedName name="ThirdLvlSidelinePrice">'Collins Field Ticket Revenue'!$C$9</definedName>
    <definedName name="ThirdLvlSidelineSD">'Collins Field Ticket Revenue'!$E$9</definedName>
    <definedName name="UValue">'Extended Stay Hotel'!$E$13</definedName>
    <definedName name="WklyPrice">'Extended Stay Hotel'!$B$4</definedName>
    <definedName name="Yr1DonorMax">#REF!</definedName>
    <definedName name="Yr1DonorMin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Q39" i="3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39" i="3"/>
  <c r="Q12" i="1" l="1"/>
  <c r="P7" i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O8" i="1"/>
  <c r="O9" i="1"/>
  <c r="O10" i="1"/>
  <c r="O11" i="1"/>
  <c r="O12" i="1"/>
  <c r="O13" i="1"/>
  <c r="O14" i="1"/>
  <c r="O15" i="1"/>
  <c r="O16" i="1"/>
  <c r="O17" i="1"/>
  <c r="O18" i="1"/>
  <c r="O7" i="1"/>
  <c r="Q11" i="3"/>
  <c r="O8" i="3"/>
  <c r="O9" i="3"/>
  <c r="O10" i="3"/>
  <c r="O11" i="3"/>
  <c r="O12" i="3"/>
  <c r="O13" i="3"/>
  <c r="O14" i="3"/>
  <c r="O15" i="3"/>
  <c r="O16" i="3"/>
  <c r="O17" i="3"/>
  <c r="O18" i="3"/>
  <c r="O7" i="3"/>
  <c r="P7" i="3" s="1"/>
  <c r="P8" i="3" l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I6" i="3" l="1"/>
  <c r="B20" i="3"/>
  <c r="C20" i="3" s="1"/>
  <c r="D20" i="3" s="1"/>
  <c r="B19" i="3"/>
  <c r="C19" i="3" s="1"/>
  <c r="D19" i="3" s="1"/>
  <c r="B18" i="3"/>
  <c r="B17" i="3"/>
  <c r="C17" i="3" s="1"/>
  <c r="D17" i="3" s="1"/>
  <c r="B16" i="3"/>
  <c r="C18" i="3" l="1"/>
  <c r="D18" i="3" s="1"/>
  <c r="C26" i="3"/>
  <c r="C16" i="3"/>
  <c r="D16" i="3" s="1"/>
  <c r="B12" i="1"/>
  <c r="D8" i="1"/>
  <c r="C8" i="1"/>
  <c r="G8" i="1" s="1"/>
  <c r="B8" i="1"/>
  <c r="E13" i="1"/>
  <c r="D22" i="3" l="1"/>
  <c r="G6" i="3" s="1"/>
  <c r="B13" i="1"/>
  <c r="B14" i="1" s="1"/>
  <c r="B16" i="1" s="1"/>
  <c r="J3" i="1" s="1"/>
  <c r="M3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4" i="4"/>
  <c r="G4" i="4" s="1"/>
  <c r="H4" i="4" l="1"/>
  <c r="G5" i="4" l="1"/>
  <c r="H5" i="4" s="1"/>
  <c r="G6" i="4" l="1"/>
  <c r="H6" i="4" s="1"/>
  <c r="G7" i="4" s="1"/>
  <c r="H7" i="4" s="1"/>
  <c r="G8" i="4" s="1"/>
  <c r="H8" i="4" s="1"/>
  <c r="G9" i="4" l="1"/>
  <c r="H9" i="4" s="1"/>
  <c r="G10" i="4" l="1"/>
  <c r="H10" i="4" s="1"/>
  <c r="G11" i="4" l="1"/>
  <c r="H11" i="4" s="1"/>
  <c r="G12" i="4" l="1"/>
  <c r="H12" i="4" s="1"/>
  <c r="G13" i="4" l="1"/>
  <c r="H13" i="4" s="1"/>
  <c r="G14" i="4" l="1"/>
  <c r="H14" i="4" s="1"/>
  <c r="G15" i="4" l="1"/>
  <c r="H15" i="4" s="1"/>
  <c r="G16" i="4" l="1"/>
  <c r="H16" i="4" s="1"/>
  <c r="G17" i="4" l="1"/>
  <c r="H17" i="4" s="1"/>
  <c r="G18" i="4" l="1"/>
  <c r="H18" i="4" s="1"/>
  <c r="G19" i="4" l="1"/>
  <c r="H19" i="4" s="1"/>
  <c r="G20" i="4" l="1"/>
  <c r="H20" i="4" l="1"/>
  <c r="G21" i="4" s="1"/>
  <c r="H21" i="4" l="1"/>
  <c r="G22" i="4" s="1"/>
  <c r="H22" i="4" l="1"/>
  <c r="G23" i="4" s="1"/>
  <c r="H23" i="4" l="1"/>
  <c r="G24" i="4" s="1"/>
  <c r="H24" i="4" s="1"/>
  <c r="G25" i="4" s="1"/>
  <c r="H25" i="4" s="1"/>
  <c r="G26" i="4" s="1"/>
  <c r="H26" i="4" s="1"/>
  <c r="G27" i="4" s="1"/>
  <c r="H27" i="4" s="1"/>
  <c r="G28" i="4" s="1"/>
  <c r="H28" i="4" s="1"/>
  <c r="H29" i="4" l="1"/>
  <c r="K2" i="4" s="1"/>
</calcChain>
</file>

<file path=xl/sharedStrings.xml><?xml version="1.0" encoding="utf-8"?>
<sst xmlns="http://schemas.openxmlformats.org/spreadsheetml/2006/main" count="81" uniqueCount="51">
  <si>
    <t>Extended Stay Hotel</t>
  </si>
  <si>
    <t>Data</t>
  </si>
  <si>
    <t>Weekly price</t>
  </si>
  <si>
    <t>Operating costs</t>
  </si>
  <si>
    <t>Mean</t>
  </si>
  <si>
    <t>St. Dev.</t>
  </si>
  <si>
    <t>Minimum</t>
  </si>
  <si>
    <t>Room demand</t>
  </si>
  <si>
    <t>Most Likely</t>
  </si>
  <si>
    <t>Maximum</t>
  </si>
  <si>
    <t>Model</t>
  </si>
  <si>
    <t>F( c )=</t>
  </si>
  <si>
    <t>U=</t>
  </si>
  <si>
    <t>Demand</t>
  </si>
  <si>
    <t>Revenue</t>
  </si>
  <si>
    <t>Profit</t>
  </si>
  <si>
    <t>Seating Zone</t>
  </si>
  <si>
    <t>Seats Available</t>
  </si>
  <si>
    <t>Ticket Price</t>
  </si>
  <si>
    <t>Mean Demand</t>
  </si>
  <si>
    <t>Standard Deviation</t>
  </si>
  <si>
    <t>First Level Sideline</t>
  </si>
  <si>
    <t>Second Level</t>
  </si>
  <si>
    <t>First Level End Zone</t>
  </si>
  <si>
    <t>Third Level Sideline</t>
  </si>
  <si>
    <t>Third Level End Zone</t>
  </si>
  <si>
    <t>Collins Field Ticket Revenue</t>
  </si>
  <si>
    <t>Tickets Sold</t>
  </si>
  <si>
    <t>Total Revenue</t>
  </si>
  <si>
    <t>Spinner</t>
  </si>
  <si>
    <t>Turns</t>
  </si>
  <si>
    <t>Random No. Interval</t>
  </si>
  <si>
    <t>Spin</t>
  </si>
  <si>
    <t>Turn</t>
  </si>
  <si>
    <t>Land On</t>
  </si>
  <si>
    <t>End Up On</t>
  </si>
  <si>
    <t>Trial</t>
  </si>
  <si>
    <t>Avg. Turns</t>
  </si>
  <si>
    <t>Start</t>
  </si>
  <si>
    <t>Game Board</t>
  </si>
  <si>
    <t>Total Rev</t>
  </si>
  <si>
    <t>Average</t>
  </si>
  <si>
    <t>Bins</t>
  </si>
  <si>
    <t>Bin</t>
  </si>
  <si>
    <t>More</t>
  </si>
  <si>
    <t>Frequency</t>
  </si>
  <si>
    <t>Rel Freq</t>
  </si>
  <si>
    <t>Cum Freq</t>
  </si>
  <si>
    <t>bins</t>
  </si>
  <si>
    <t>rel freq</t>
  </si>
  <si>
    <t>cum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</si>
</sst>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"/>
    <numFmt numFmtId="166" formatCode="_(* #,##0_);_(* \(#,##0\);_(* &quot;-&quot;??_);_(@_)"/>
    <numFmt numFmtId="167" formatCode="&quot;$&quot;#,##0"/>
    <numFmt numFmtId="168" formatCode="0.000"/>
    <numFmt numFmtId="172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/>
    <xf numFmtId="6" fontId="0" fillId="2" borderId="1" xfId="0" applyNumberFormat="1" applyFill="1" applyBorder="1"/>
    <xf numFmtId="0" fontId="0" fillId="2" borderId="1" xfId="0" applyFill="1" applyBorder="1"/>
    <xf numFmtId="164" fontId="0" fillId="3" borderId="1" xfId="0" applyNumberFormat="1" applyFill="1" applyBorder="1"/>
    <xf numFmtId="0" fontId="0" fillId="3" borderId="1" xfId="0" applyFill="1" applyBorder="1"/>
    <xf numFmtId="6" fontId="0" fillId="3" borderId="1" xfId="0" applyNumberFormat="1" applyFill="1" applyBorder="1"/>
    <xf numFmtId="8" fontId="0" fillId="3" borderId="1" xfId="0" applyNumberFormat="1" applyFill="1" applyBorder="1"/>
    <xf numFmtId="0" fontId="1" fillId="2" borderId="2" xfId="0" applyFont="1" applyFill="1" applyBorder="1" applyAlignment="1">
      <alignment horizontal="center" wrapText="1"/>
    </xf>
    <xf numFmtId="3" fontId="0" fillId="2" borderId="3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1" fillId="4" borderId="4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0" fillId="4" borderId="0" xfId="0" applyFill="1"/>
    <xf numFmtId="0" fontId="0" fillId="4" borderId="1" xfId="0" applyFill="1" applyBorder="1"/>
    <xf numFmtId="0" fontId="0" fillId="4" borderId="3" xfId="0" applyFill="1" applyBorder="1"/>
    <xf numFmtId="0" fontId="1" fillId="4" borderId="1" xfId="0" applyFont="1" applyFill="1" applyBorder="1" applyAlignment="1">
      <alignment horizontal="right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2" borderId="6" xfId="0" applyFill="1" applyBorder="1"/>
    <xf numFmtId="3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3" fontId="0" fillId="2" borderId="7" xfId="0" applyNumberFormat="1" applyFill="1" applyBorder="1" applyAlignment="1">
      <alignment horizontal="center"/>
    </xf>
    <xf numFmtId="0" fontId="0" fillId="2" borderId="8" xfId="0" applyFill="1" applyBorder="1"/>
    <xf numFmtId="3" fontId="0" fillId="2" borderId="9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7" xfId="0" applyBorder="1"/>
    <xf numFmtId="0" fontId="0" fillId="0" borderId="14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5" xfId="0" applyBorder="1"/>
    <xf numFmtId="0" fontId="0" fillId="4" borderId="12" xfId="0" applyFill="1" applyBorder="1"/>
    <xf numFmtId="0" fontId="0" fillId="4" borderId="14" xfId="0" applyFill="1" applyBorder="1"/>
    <xf numFmtId="0" fontId="2" fillId="0" borderId="0" xfId="0" applyFont="1" applyAlignment="1">
      <alignment horizontal="center"/>
    </xf>
    <xf numFmtId="0" fontId="0" fillId="4" borderId="15" xfId="0" applyFill="1" applyBorder="1"/>
    <xf numFmtId="0" fontId="1" fillId="0" borderId="4" xfId="0" applyFont="1" applyBorder="1" applyAlignment="1">
      <alignment horizontal="right"/>
    </xf>
    <xf numFmtId="0" fontId="1" fillId="2" borderId="5" xfId="0" applyFont="1" applyFill="1" applyBorder="1"/>
    <xf numFmtId="164" fontId="0" fillId="4" borderId="1" xfId="1" applyNumberFormat="1" applyFont="1" applyFill="1" applyBorder="1"/>
    <xf numFmtId="164" fontId="0" fillId="4" borderId="1" xfId="0" applyNumberFormat="1" applyFill="1" applyBorder="1"/>
    <xf numFmtId="3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1" applyNumberFormat="1" applyFont="1"/>
    <xf numFmtId="166" fontId="0" fillId="0" borderId="0" xfId="2" applyNumberFormat="1" applyFont="1"/>
    <xf numFmtId="10" fontId="0" fillId="0" borderId="0" xfId="0" applyNumberFormat="1"/>
    <xf numFmtId="166" fontId="0" fillId="0" borderId="0" xfId="0" applyNumberFormat="1"/>
    <xf numFmtId="0" fontId="0" fillId="0" borderId="16" xfId="0" applyBorder="1"/>
    <xf numFmtId="0" fontId="2" fillId="0" borderId="17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10" fontId="0" fillId="5" borderId="0" xfId="0" applyNumberFormat="1" applyFill="1"/>
    <xf numFmtId="8" fontId="0" fillId="0" borderId="0" xfId="0" applyNumberFormat="1" applyAlignment="1">
      <alignment wrapText="1"/>
    </xf>
    <xf numFmtId="10" fontId="0" fillId="0" borderId="0" xfId="3" applyNumberFormat="1" applyFont="1"/>
    <xf numFmtId="167" fontId="0" fillId="5" borderId="0" xfId="0" applyNumberFormat="1" applyFill="1"/>
    <xf numFmtId="168" fontId="0" fillId="0" borderId="0" xfId="0" applyNumberFormat="1"/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6" xfId="0" applyFill="1" applyBorder="1" applyAlignment="1"/>
    <xf numFmtId="0" fontId="2" fillId="0" borderId="17" xfId="0" applyFont="1" applyFill="1" applyBorder="1" applyAlignment="1">
      <alignment horizontal="center"/>
    </xf>
    <xf numFmtId="0" fontId="0" fillId="0" borderId="0" xfId="0" applyBorder="1"/>
    <xf numFmtId="10" fontId="0" fillId="0" borderId="0" xfId="3" applyNumberFormat="1" applyFont="1" applyBorder="1"/>
    <xf numFmtId="0" fontId="0" fillId="0" borderId="0" xfId="0" applyFill="1" applyBorder="1"/>
    <xf numFmtId="168" fontId="0" fillId="0" borderId="0" xfId="3" applyNumberFormat="1" applyFont="1" applyBorder="1"/>
    <xf numFmtId="165" fontId="0" fillId="5" borderId="0" xfId="0" applyNumberFormat="1" applyFill="1"/>
    <xf numFmtId="168" fontId="0" fillId="5" borderId="0" xfId="3" applyNumberFormat="1" applyFont="1" applyFill="1" applyBorder="1"/>
    <xf numFmtId="168" fontId="0" fillId="5" borderId="0" xfId="0" applyNumberFormat="1" applyFill="1"/>
    <xf numFmtId="172" fontId="0" fillId="5" borderId="0" xfId="0" applyNumberFormat="1" applyFill="1"/>
    <xf numFmtId="1" fontId="0" fillId="5" borderId="0" xfId="0" applyNumberFormat="1" applyFill="1"/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'Extended Stay Hotel'!$M$7:$M$18</c:f>
              <c:strCache>
                <c:ptCount val="12"/>
                <c:pt idx="0">
                  <c:v>10000</c:v>
                </c:pt>
                <c:pt idx="1">
                  <c:v>12000</c:v>
                </c:pt>
                <c:pt idx="2">
                  <c:v>14000</c:v>
                </c:pt>
                <c:pt idx="3">
                  <c:v>16000</c:v>
                </c:pt>
                <c:pt idx="4">
                  <c:v>18000</c:v>
                </c:pt>
                <c:pt idx="5">
                  <c:v>20000</c:v>
                </c:pt>
                <c:pt idx="6">
                  <c:v>22000</c:v>
                </c:pt>
                <c:pt idx="7">
                  <c:v>24000</c:v>
                </c:pt>
                <c:pt idx="8">
                  <c:v>26000</c:v>
                </c:pt>
                <c:pt idx="9">
                  <c:v>28000</c:v>
                </c:pt>
                <c:pt idx="10">
                  <c:v>30000</c:v>
                </c:pt>
                <c:pt idx="11">
                  <c:v>More</c:v>
                </c:pt>
              </c:strCache>
            </c:strRef>
          </c:cat>
          <c:val>
            <c:numRef>
              <c:f>'Extended Stay Hotel'!$N$7:$N$18</c:f>
              <c:numCache>
                <c:formatCode>General</c:formatCode>
                <c:ptCount val="12"/>
                <c:pt idx="0">
                  <c:v>4</c:v>
                </c:pt>
                <c:pt idx="1">
                  <c:v>14</c:v>
                </c:pt>
                <c:pt idx="2">
                  <c:v>21</c:v>
                </c:pt>
                <c:pt idx="3">
                  <c:v>24</c:v>
                </c:pt>
                <c:pt idx="4">
                  <c:v>34</c:v>
                </c:pt>
                <c:pt idx="5">
                  <c:v>33</c:v>
                </c:pt>
                <c:pt idx="6">
                  <c:v>28</c:v>
                </c:pt>
                <c:pt idx="7">
                  <c:v>19</c:v>
                </c:pt>
                <c:pt idx="8">
                  <c:v>12</c:v>
                </c:pt>
                <c:pt idx="9">
                  <c:v>10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D6-409C-B976-AC54591DA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2300184"/>
        <c:axId val="621312112"/>
      </c:barChart>
      <c:catAx>
        <c:axId val="762300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1312112"/>
        <c:crosses val="autoZero"/>
        <c:auto val="1"/>
        <c:lblAlgn val="ctr"/>
        <c:lblOffset val="100"/>
        <c:noMultiLvlLbl val="0"/>
      </c:catAx>
      <c:valAx>
        <c:axId val="621312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230018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'Collins Field Ticket Revenue'!$M$7:$M$18</c:f>
              <c:strCache>
                <c:ptCount val="12"/>
                <c:pt idx="0">
                  <c:v> 3,000,000 </c:v>
                </c:pt>
                <c:pt idx="1">
                  <c:v> 3,200,000 </c:v>
                </c:pt>
                <c:pt idx="2">
                  <c:v> 3,400,000 </c:v>
                </c:pt>
                <c:pt idx="3">
                  <c:v> 3,600,000 </c:v>
                </c:pt>
                <c:pt idx="4">
                  <c:v> 3,800,000 </c:v>
                </c:pt>
                <c:pt idx="5">
                  <c:v> 4,000,000 </c:v>
                </c:pt>
                <c:pt idx="6">
                  <c:v> 4,200,000 </c:v>
                </c:pt>
                <c:pt idx="7">
                  <c:v> 4,400,000 </c:v>
                </c:pt>
                <c:pt idx="8">
                  <c:v> 4,600,000 </c:v>
                </c:pt>
                <c:pt idx="9">
                  <c:v> 4,800,000 </c:v>
                </c:pt>
                <c:pt idx="10">
                  <c:v> 5,000,000 </c:v>
                </c:pt>
                <c:pt idx="11">
                  <c:v>More</c:v>
                </c:pt>
              </c:strCache>
            </c:strRef>
          </c:cat>
          <c:val>
            <c:numRef>
              <c:f>'Collins Field Ticket Revenue'!$N$7:$N$18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</c:v>
                </c:pt>
                <c:pt idx="4">
                  <c:v>55</c:v>
                </c:pt>
                <c:pt idx="5">
                  <c:v>121</c:v>
                </c:pt>
                <c:pt idx="6">
                  <c:v>267</c:v>
                </c:pt>
                <c:pt idx="7">
                  <c:v>295</c:v>
                </c:pt>
                <c:pt idx="8">
                  <c:v>174</c:v>
                </c:pt>
                <c:pt idx="9">
                  <c:v>65</c:v>
                </c:pt>
                <c:pt idx="10">
                  <c:v>10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05-40C9-A7FC-ED9F8DC6D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4888632"/>
        <c:axId val="774887224"/>
      </c:barChart>
      <c:catAx>
        <c:axId val="774888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4887224"/>
        <c:crosses val="autoZero"/>
        <c:auto val="1"/>
        <c:lblAlgn val="ctr"/>
        <c:lblOffset val="100"/>
        <c:noMultiLvlLbl val="0"/>
      </c:catAx>
      <c:valAx>
        <c:axId val="774887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48886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'Collins Field Ticket Revenue'!$N$39:$N$60</c:f>
              <c:strCache>
                <c:ptCount val="22"/>
                <c:pt idx="0">
                  <c:v>4000</c:v>
                </c:pt>
                <c:pt idx="1">
                  <c:v>4500</c:v>
                </c:pt>
                <c:pt idx="2">
                  <c:v>5000</c:v>
                </c:pt>
                <c:pt idx="3">
                  <c:v>5500</c:v>
                </c:pt>
                <c:pt idx="4">
                  <c:v>6000</c:v>
                </c:pt>
                <c:pt idx="5">
                  <c:v>6500</c:v>
                </c:pt>
                <c:pt idx="6">
                  <c:v>7000</c:v>
                </c:pt>
                <c:pt idx="7">
                  <c:v>7500</c:v>
                </c:pt>
                <c:pt idx="8">
                  <c:v>8000</c:v>
                </c:pt>
                <c:pt idx="9">
                  <c:v>8500</c:v>
                </c:pt>
                <c:pt idx="10">
                  <c:v>9000</c:v>
                </c:pt>
                <c:pt idx="11">
                  <c:v>9500</c:v>
                </c:pt>
                <c:pt idx="12">
                  <c:v>10000</c:v>
                </c:pt>
                <c:pt idx="13">
                  <c:v>10500</c:v>
                </c:pt>
                <c:pt idx="14">
                  <c:v>11000</c:v>
                </c:pt>
                <c:pt idx="15">
                  <c:v>11500</c:v>
                </c:pt>
                <c:pt idx="16">
                  <c:v>12000</c:v>
                </c:pt>
                <c:pt idx="17">
                  <c:v>12500</c:v>
                </c:pt>
                <c:pt idx="18">
                  <c:v>13000</c:v>
                </c:pt>
                <c:pt idx="19">
                  <c:v>13500</c:v>
                </c:pt>
                <c:pt idx="20">
                  <c:v>14000</c:v>
                </c:pt>
                <c:pt idx="21">
                  <c:v>More</c:v>
                </c:pt>
              </c:strCache>
            </c:strRef>
          </c:cat>
          <c:val>
            <c:numRef>
              <c:f>'Collins Field Ticket Revenue'!$O$39:$O$60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16</c:v>
                </c:pt>
                <c:pt idx="7">
                  <c:v>29</c:v>
                </c:pt>
                <c:pt idx="8">
                  <c:v>43</c:v>
                </c:pt>
                <c:pt idx="9">
                  <c:v>58</c:v>
                </c:pt>
                <c:pt idx="10">
                  <c:v>85</c:v>
                </c:pt>
                <c:pt idx="11">
                  <c:v>75</c:v>
                </c:pt>
                <c:pt idx="12">
                  <c:v>69</c:v>
                </c:pt>
                <c:pt idx="13">
                  <c:v>55</c:v>
                </c:pt>
                <c:pt idx="14">
                  <c:v>30</c:v>
                </c:pt>
                <c:pt idx="15">
                  <c:v>17</c:v>
                </c:pt>
                <c:pt idx="16">
                  <c:v>9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BA-4473-A2CB-81B312A1A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3107680"/>
        <c:axId val="813109088"/>
      </c:barChart>
      <c:catAx>
        <c:axId val="81310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3109088"/>
        <c:crosses val="autoZero"/>
        <c:auto val="1"/>
        <c:lblAlgn val="ctr"/>
        <c:lblOffset val="100"/>
        <c:noMultiLvlLbl val="0"/>
      </c:catAx>
      <c:valAx>
        <c:axId val="813109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310768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2</xdr:row>
      <xdr:rowOff>0</xdr:rowOff>
    </xdr:from>
    <xdr:ext cx="3009524" cy="1422217"/>
    <xdr:pic>
      <xdr:nvPicPr>
        <xdr:cNvPr id="2" name="Picture 1">
          <a:extLst>
            <a:ext uri="{FF2B5EF4-FFF2-40B4-BE49-F238E27FC236}">
              <a16:creationId xmlns:a16="http://schemas.microsoft.com/office/drawing/2014/main" id="{1965A56E-2C0C-4945-B942-3D1E786D9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5375" y="381000"/>
          <a:ext cx="3009524" cy="142221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632460</xdr:colOff>
      <xdr:row>18</xdr:row>
      <xdr:rowOff>80010</xdr:rowOff>
    </xdr:from>
    <xdr:to>
      <xdr:col>17</xdr:col>
      <xdr:colOff>632460</xdr:colOff>
      <xdr:row>28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01B73-7D56-9FAC-E147-25C3145EE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</xdr:colOff>
      <xdr:row>18</xdr:row>
      <xdr:rowOff>49530</xdr:rowOff>
    </xdr:from>
    <xdr:to>
      <xdr:col>17</xdr:col>
      <xdr:colOff>598170</xdr:colOff>
      <xdr:row>28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C14C9B-6481-35F5-549B-763C30BF9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79078</xdr:colOff>
      <xdr:row>28</xdr:row>
      <xdr:rowOff>169351</xdr:rowOff>
    </xdr:from>
    <xdr:to>
      <xdr:col>26</xdr:col>
      <xdr:colOff>79077</xdr:colOff>
      <xdr:row>38</xdr:row>
      <xdr:rowOff>165540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3242B3-DBD8-B883-3012-62240573D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uc-my.sharepoint.com/personal/plattm_ucmail_uc_edu/Documents/BANA%204085/2218-FS2021/Supplemental%20Lecture%20Example%20Files/Lecture%2024%20-%20Simulation%20Basics%20(cont'd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uc-my.sharepoint.com/personal/plattm_ucmail_uc_edu/Documents/BANA%204085/2208-FS2020/Supplementary%20Lecture%20Example%20Files/Lecture%2016%20-%20Monte%20Carlo%20Simulation%20Basi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uc-my.sharepoint.com/personal/plattm_ucmail_uc_edu/Documents/BANA%204085/2215-US2021/Supplementary%20Lecture%20Example%20Files/Lecture%2016%20-%20More%20Monte%20Carlo%20Sim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iform Distribution"/>
      <sheetName val="Lognormal Distribution"/>
      <sheetName val="Moore Pharmaceuticals"/>
      <sheetName val="Chutes and Ladders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ce Rolls"/>
      <sheetName val="Outsourcing Monte Carlo Simulat"/>
      <sheetName val="Newsvendor Simulation"/>
    </sheetNames>
    <sheetDataSet>
      <sheetData sheetId="0"/>
      <sheetData sheetId="1"/>
      <sheetData sheetId="2">
        <row r="4">
          <cell r="B4">
            <v>0.55000000000000004</v>
          </cell>
        </row>
        <row r="5">
          <cell r="B5">
            <v>1</v>
          </cell>
        </row>
        <row r="6">
          <cell r="B6">
            <v>0.03</v>
          </cell>
        </row>
        <row r="7">
          <cell r="B7">
            <v>135.69999999999999</v>
          </cell>
        </row>
        <row r="8">
          <cell r="B8">
            <v>27.1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iangular distribution formula"/>
      <sheetName val="Waring Solar Systems"/>
      <sheetName val="Simple Stock Simulation"/>
      <sheetName val="Playlist selector"/>
      <sheetName val="Chutes and Ladders"/>
    </sheetNames>
    <sheetDataSet>
      <sheetData sheetId="0">
        <row r="15">
          <cell r="A15">
            <v>2</v>
          </cell>
          <cell r="B15">
            <v>3</v>
          </cell>
          <cell r="C15">
            <v>5</v>
          </cell>
        </row>
        <row r="17">
          <cell r="B17">
            <v>0.37979555697971179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693B-93C4-4EE2-BC55-F89B480CD6C8}">
  <dimension ref="A1:R502"/>
  <sheetViews>
    <sheetView zoomScale="58" zoomScaleNormal="110" workbookViewId="0">
      <selection activeCell="H45" sqref="H45"/>
    </sheetView>
  </sheetViews>
  <sheetFormatPr defaultRowHeight="14.4" x14ac:dyDescent="0.55000000000000004"/>
  <cols>
    <col min="2" max="2" width="10.41796875" bestFit="1" customWidth="1"/>
    <col min="4" max="4" width="9.578125" customWidth="1"/>
    <col min="8" max="8" width="10.15625" bestFit="1" customWidth="1"/>
  </cols>
  <sheetData>
    <row r="1" spans="1:18" x14ac:dyDescent="0.55000000000000004">
      <c r="A1" s="67" t="s">
        <v>29</v>
      </c>
      <c r="B1" s="68"/>
      <c r="C1" s="69"/>
      <c r="H1" s="31"/>
      <c r="K1" t="s">
        <v>30</v>
      </c>
    </row>
    <row r="2" spans="1:18" x14ac:dyDescent="0.55000000000000004">
      <c r="A2" s="70" t="s">
        <v>31</v>
      </c>
      <c r="B2" s="70"/>
      <c r="C2" s="32" t="s">
        <v>32</v>
      </c>
      <c r="E2" s="32" t="s">
        <v>33</v>
      </c>
      <c r="F2" s="32" t="s">
        <v>32</v>
      </c>
      <c r="G2" s="32" t="s">
        <v>34</v>
      </c>
      <c r="H2" s="32" t="s">
        <v>35</v>
      </c>
      <c r="J2" t="s">
        <v>36</v>
      </c>
      <c r="K2">
        <f ca="1">H29</f>
        <v>3</v>
      </c>
      <c r="M2" t="s">
        <v>37</v>
      </c>
    </row>
    <row r="3" spans="1:18" x14ac:dyDescent="0.55000000000000004">
      <c r="A3" s="33">
        <v>0</v>
      </c>
      <c r="B3" s="34">
        <v>0.33</v>
      </c>
      <c r="C3" s="35">
        <v>1</v>
      </c>
      <c r="E3" s="33" t="s">
        <v>38</v>
      </c>
      <c r="F3" s="36"/>
      <c r="G3" s="36">
        <v>1</v>
      </c>
      <c r="H3" s="34">
        <v>1</v>
      </c>
      <c r="J3">
        <v>1</v>
      </c>
      <c r="K3">
        <f t="dataTable" ref="K3:K502" dt2D="0" dtr="0" r1="I1" ca="1"/>
        <v>7</v>
      </c>
      <c r="M3" s="79">
        <f>AVERAGE(K3:K502)</f>
        <v>5.5359999999999996</v>
      </c>
    </row>
    <row r="4" spans="1:18" x14ac:dyDescent="0.55000000000000004">
      <c r="A4" s="37">
        <v>0.33</v>
      </c>
      <c r="B4" s="38">
        <v>0.66</v>
      </c>
      <c r="C4" s="39">
        <v>2</v>
      </c>
      <c r="E4" s="37">
        <v>1</v>
      </c>
      <c r="F4" s="4">
        <f ca="1">IF(RAND()&lt;=$B$3,$C$3,IF(RAND()&lt;=$B$4,$C$4,IF(RAND()&lt;=$B$5,$C$5,"")))</f>
        <v>2</v>
      </c>
      <c r="G4" s="4">
        <f ca="1">G3+F4</f>
        <v>3</v>
      </c>
      <c r="H4" s="40">
        <f ca="1">IF(VLOOKUP(G4,$A$10:$B$21,2,0)&lt;12,VLOOKUP(G4,$A$10:$B$21,2,0),12)</f>
        <v>3</v>
      </c>
      <c r="J4">
        <v>2</v>
      </c>
      <c r="K4">
        <v>6</v>
      </c>
    </row>
    <row r="5" spans="1:18" x14ac:dyDescent="0.55000000000000004">
      <c r="A5" s="41">
        <v>0.66</v>
      </c>
      <c r="B5" s="42">
        <v>1</v>
      </c>
      <c r="C5" s="43">
        <v>3</v>
      </c>
      <c r="E5" s="37">
        <v>2</v>
      </c>
      <c r="F5" s="4">
        <f t="shared" ref="F5:F28" ca="1" si="0">IF(RAND()&lt;=$B$3,$C$3,IF(RAND()&lt;=$B$4,$C$4,IF(RAND()&lt;=$B$5,$C$5,"")))</f>
        <v>3</v>
      </c>
      <c r="G5" s="4">
        <f ca="1">IFERROR(IF(H4+F5&lt;=12,H4+F5,12),12)</f>
        <v>6</v>
      </c>
      <c r="H5" s="40">
        <f t="shared" ref="H5:H28" ca="1" si="1">IF(VLOOKUP(G5,$A$10:$B$21,2,0)&lt;12,VLOOKUP(G5,$A$10:$B$21,2,0),12)</f>
        <v>11</v>
      </c>
      <c r="J5">
        <v>3</v>
      </c>
      <c r="K5">
        <v>7</v>
      </c>
    </row>
    <row r="6" spans="1:18" x14ac:dyDescent="0.55000000000000004">
      <c r="E6" s="37">
        <v>3</v>
      </c>
      <c r="F6" s="4">
        <f t="shared" ca="1" si="0"/>
        <v>1</v>
      </c>
      <c r="G6" s="4">
        <f t="shared" ref="G6:G28" ca="1" si="2">IFERROR(IF(H5+F6&lt;=12,H5+F6,12),12)</f>
        <v>12</v>
      </c>
      <c r="H6" s="40">
        <f t="shared" ca="1" si="1"/>
        <v>12</v>
      </c>
      <c r="J6">
        <v>4</v>
      </c>
      <c r="K6">
        <v>7</v>
      </c>
    </row>
    <row r="7" spans="1:18" x14ac:dyDescent="0.55000000000000004">
      <c r="E7" s="37">
        <v>4</v>
      </c>
      <c r="F7" s="4">
        <f t="shared" ca="1" si="0"/>
        <v>1</v>
      </c>
      <c r="G7" s="4">
        <f t="shared" ca="1" si="2"/>
        <v>12</v>
      </c>
      <c r="H7" s="40">
        <f t="shared" ca="1" si="1"/>
        <v>12</v>
      </c>
      <c r="J7">
        <v>5</v>
      </c>
      <c r="K7">
        <v>6</v>
      </c>
    </row>
    <row r="8" spans="1:18" x14ac:dyDescent="0.55000000000000004">
      <c r="A8" s="67" t="s">
        <v>39</v>
      </c>
      <c r="B8" s="69"/>
      <c r="E8" s="37">
        <v>5</v>
      </c>
      <c r="F8" s="4">
        <f t="shared" ca="1" si="0"/>
        <v>2</v>
      </c>
      <c r="G8" s="4">
        <f t="shared" ca="1" si="2"/>
        <v>12</v>
      </c>
      <c r="H8" s="40">
        <f t="shared" ca="1" si="1"/>
        <v>12</v>
      </c>
      <c r="J8">
        <v>6</v>
      </c>
      <c r="K8">
        <v>4</v>
      </c>
    </row>
    <row r="9" spans="1:18" x14ac:dyDescent="0.55000000000000004">
      <c r="A9" s="32" t="s">
        <v>34</v>
      </c>
      <c r="B9" s="32" t="s">
        <v>35</v>
      </c>
      <c r="E9" s="37">
        <v>6</v>
      </c>
      <c r="F9" s="4">
        <f t="shared" ca="1" si="0"/>
        <v>1</v>
      </c>
      <c r="G9" s="4">
        <f t="shared" ca="1" si="2"/>
        <v>12</v>
      </c>
      <c r="H9" s="40">
        <f t="shared" ca="1" si="1"/>
        <v>12</v>
      </c>
      <c r="J9">
        <v>7</v>
      </c>
      <c r="K9">
        <v>3</v>
      </c>
    </row>
    <row r="10" spans="1:18" x14ac:dyDescent="0.55000000000000004">
      <c r="A10" s="35">
        <v>1</v>
      </c>
      <c r="B10" s="44">
        <v>1</v>
      </c>
      <c r="E10" s="37">
        <v>7</v>
      </c>
      <c r="F10" s="4">
        <f t="shared" ca="1" si="0"/>
        <v>1</v>
      </c>
      <c r="G10" s="4">
        <f t="shared" ca="1" si="2"/>
        <v>12</v>
      </c>
      <c r="H10" s="40">
        <f t="shared" ca="1" si="1"/>
        <v>12</v>
      </c>
      <c r="J10">
        <v>8</v>
      </c>
      <c r="K10">
        <v>4</v>
      </c>
    </row>
    <row r="11" spans="1:18" x14ac:dyDescent="0.55000000000000004">
      <c r="A11" s="39">
        <v>2</v>
      </c>
      <c r="B11" s="45">
        <v>2</v>
      </c>
      <c r="E11" s="37">
        <v>8</v>
      </c>
      <c r="F11" s="4">
        <f t="shared" ca="1" si="0"/>
        <v>1</v>
      </c>
      <c r="G11" s="4">
        <f t="shared" ca="1" si="2"/>
        <v>12</v>
      </c>
      <c r="H11" s="40">
        <f t="shared" ca="1" si="1"/>
        <v>12</v>
      </c>
      <c r="J11">
        <v>9</v>
      </c>
      <c r="K11">
        <v>8</v>
      </c>
    </row>
    <row r="12" spans="1:18" x14ac:dyDescent="0.55000000000000004">
      <c r="A12" s="39">
        <v>3</v>
      </c>
      <c r="B12" s="45">
        <v>3</v>
      </c>
      <c r="E12" s="37">
        <v>9</v>
      </c>
      <c r="F12" s="4">
        <f t="shared" ca="1" si="0"/>
        <v>2</v>
      </c>
      <c r="G12" s="4">
        <f t="shared" ca="1" si="2"/>
        <v>12</v>
      </c>
      <c r="H12" s="40">
        <f t="shared" ca="1" si="1"/>
        <v>12</v>
      </c>
      <c r="J12">
        <v>10</v>
      </c>
      <c r="K12">
        <v>4</v>
      </c>
      <c r="Q12" s="46"/>
      <c r="R12" s="46"/>
    </row>
    <row r="13" spans="1:18" x14ac:dyDescent="0.55000000000000004">
      <c r="A13" s="39">
        <v>4</v>
      </c>
      <c r="B13" s="45">
        <v>5</v>
      </c>
      <c r="E13" s="37">
        <v>10</v>
      </c>
      <c r="F13" s="4">
        <f t="shared" ca="1" si="0"/>
        <v>1</v>
      </c>
      <c r="G13" s="4">
        <f t="shared" ca="1" si="2"/>
        <v>12</v>
      </c>
      <c r="H13" s="40">
        <f t="shared" ca="1" si="1"/>
        <v>12</v>
      </c>
      <c r="J13">
        <v>11</v>
      </c>
      <c r="K13">
        <v>9</v>
      </c>
    </row>
    <row r="14" spans="1:18" x14ac:dyDescent="0.55000000000000004">
      <c r="A14" s="39">
        <v>5</v>
      </c>
      <c r="B14" s="45">
        <v>5</v>
      </c>
      <c r="E14" s="37">
        <v>11</v>
      </c>
      <c r="F14" s="4">
        <f t="shared" ca="1" si="0"/>
        <v>2</v>
      </c>
      <c r="G14" s="4">
        <f t="shared" ca="1" si="2"/>
        <v>12</v>
      </c>
      <c r="H14" s="40">
        <f t="shared" ca="1" si="1"/>
        <v>12</v>
      </c>
      <c r="J14">
        <v>12</v>
      </c>
      <c r="K14">
        <v>11</v>
      </c>
    </row>
    <row r="15" spans="1:18" x14ac:dyDescent="0.55000000000000004">
      <c r="A15" s="39">
        <v>6</v>
      </c>
      <c r="B15" s="45">
        <v>11</v>
      </c>
      <c r="E15" s="37">
        <v>12</v>
      </c>
      <c r="F15" s="4">
        <f t="shared" ca="1" si="0"/>
        <v>3</v>
      </c>
      <c r="G15" s="4">
        <f t="shared" ca="1" si="2"/>
        <v>12</v>
      </c>
      <c r="H15" s="40">
        <f t="shared" ca="1" si="1"/>
        <v>12</v>
      </c>
      <c r="J15">
        <v>13</v>
      </c>
      <c r="K15">
        <v>5</v>
      </c>
    </row>
    <row r="16" spans="1:18" x14ac:dyDescent="0.55000000000000004">
      <c r="A16" s="39">
        <v>7</v>
      </c>
      <c r="B16" s="45">
        <v>2</v>
      </c>
      <c r="E16" s="37">
        <v>13</v>
      </c>
      <c r="F16" s="4">
        <f t="shared" ca="1" si="0"/>
        <v>3</v>
      </c>
      <c r="G16" s="4">
        <f t="shared" ca="1" si="2"/>
        <v>12</v>
      </c>
      <c r="H16" s="40">
        <f t="shared" ca="1" si="1"/>
        <v>12</v>
      </c>
      <c r="J16">
        <v>14</v>
      </c>
      <c r="K16">
        <v>4</v>
      </c>
    </row>
    <row r="17" spans="1:11" x14ac:dyDescent="0.55000000000000004">
      <c r="A17" s="39">
        <v>8</v>
      </c>
      <c r="B17" s="45">
        <v>9</v>
      </c>
      <c r="E17" s="37">
        <v>14</v>
      </c>
      <c r="F17" s="4">
        <f t="shared" ca="1" si="0"/>
        <v>3</v>
      </c>
      <c r="G17" s="4">
        <f t="shared" ca="1" si="2"/>
        <v>12</v>
      </c>
      <c r="H17" s="40">
        <f t="shared" ca="1" si="1"/>
        <v>12</v>
      </c>
      <c r="J17">
        <v>15</v>
      </c>
      <c r="K17">
        <v>4</v>
      </c>
    </row>
    <row r="18" spans="1:11" x14ac:dyDescent="0.55000000000000004">
      <c r="A18" s="39">
        <v>9</v>
      </c>
      <c r="B18" s="45">
        <v>9</v>
      </c>
      <c r="E18" s="37">
        <v>15</v>
      </c>
      <c r="F18" s="4">
        <f t="shared" ca="1" si="0"/>
        <v>1</v>
      </c>
      <c r="G18" s="4">
        <f t="shared" ca="1" si="2"/>
        <v>12</v>
      </c>
      <c r="H18" s="40">
        <f t="shared" ca="1" si="1"/>
        <v>12</v>
      </c>
      <c r="J18">
        <v>16</v>
      </c>
      <c r="K18">
        <v>3</v>
      </c>
    </row>
    <row r="19" spans="1:11" x14ac:dyDescent="0.55000000000000004">
      <c r="A19" s="39">
        <v>10</v>
      </c>
      <c r="B19" s="45">
        <v>10</v>
      </c>
      <c r="E19" s="37">
        <v>16</v>
      </c>
      <c r="F19" s="4">
        <f t="shared" ca="1" si="0"/>
        <v>1</v>
      </c>
      <c r="G19" s="4">
        <f t="shared" ca="1" si="2"/>
        <v>12</v>
      </c>
      <c r="H19" s="40">
        <f t="shared" ca="1" si="1"/>
        <v>12</v>
      </c>
      <c r="J19">
        <v>17</v>
      </c>
      <c r="K19">
        <v>3</v>
      </c>
    </row>
    <row r="20" spans="1:11" x14ac:dyDescent="0.55000000000000004">
      <c r="A20" s="39">
        <v>11</v>
      </c>
      <c r="B20" s="45">
        <v>11</v>
      </c>
      <c r="E20" s="37">
        <v>17</v>
      </c>
      <c r="F20" s="4">
        <f t="shared" ca="1" si="0"/>
        <v>3</v>
      </c>
      <c r="G20" s="4">
        <f t="shared" ca="1" si="2"/>
        <v>12</v>
      </c>
      <c r="H20" s="40">
        <f t="shared" ca="1" si="1"/>
        <v>12</v>
      </c>
      <c r="J20">
        <v>18</v>
      </c>
      <c r="K20">
        <v>4</v>
      </c>
    </row>
    <row r="21" spans="1:11" x14ac:dyDescent="0.55000000000000004">
      <c r="A21" s="43">
        <v>12</v>
      </c>
      <c r="B21" s="47">
        <v>12</v>
      </c>
      <c r="E21" s="37">
        <v>18</v>
      </c>
      <c r="F21" s="4">
        <f t="shared" ca="1" si="0"/>
        <v>1</v>
      </c>
      <c r="G21" s="4">
        <f t="shared" ca="1" si="2"/>
        <v>12</v>
      </c>
      <c r="H21" s="40">
        <f t="shared" ca="1" si="1"/>
        <v>12</v>
      </c>
      <c r="J21">
        <v>19</v>
      </c>
      <c r="K21">
        <v>7</v>
      </c>
    </row>
    <row r="22" spans="1:11" x14ac:dyDescent="0.55000000000000004">
      <c r="E22" s="37">
        <v>19</v>
      </c>
      <c r="F22" s="4">
        <f t="shared" ca="1" si="0"/>
        <v>1</v>
      </c>
      <c r="G22" s="4">
        <f t="shared" ca="1" si="2"/>
        <v>12</v>
      </c>
      <c r="H22" s="40">
        <f t="shared" ca="1" si="1"/>
        <v>12</v>
      </c>
      <c r="J22">
        <v>20</v>
      </c>
      <c r="K22">
        <v>5</v>
      </c>
    </row>
    <row r="23" spans="1:11" x14ac:dyDescent="0.55000000000000004">
      <c r="E23" s="37">
        <v>20</v>
      </c>
      <c r="F23" s="4">
        <f t="shared" ca="1" si="0"/>
        <v>2</v>
      </c>
      <c r="G23" s="4">
        <f t="shared" ca="1" si="2"/>
        <v>12</v>
      </c>
      <c r="H23" s="40">
        <f t="shared" ca="1" si="1"/>
        <v>12</v>
      </c>
      <c r="J23">
        <v>21</v>
      </c>
      <c r="K23">
        <v>8</v>
      </c>
    </row>
    <row r="24" spans="1:11" x14ac:dyDescent="0.55000000000000004">
      <c r="E24" s="37">
        <v>21</v>
      </c>
      <c r="F24" s="4">
        <f t="shared" ca="1" si="0"/>
        <v>3</v>
      </c>
      <c r="G24" s="4">
        <f t="shared" ca="1" si="2"/>
        <v>12</v>
      </c>
      <c r="H24" s="40">
        <f t="shared" ca="1" si="1"/>
        <v>12</v>
      </c>
      <c r="J24">
        <v>22</v>
      </c>
      <c r="K24">
        <v>3</v>
      </c>
    </row>
    <row r="25" spans="1:11" x14ac:dyDescent="0.55000000000000004">
      <c r="E25" s="37">
        <v>22</v>
      </c>
      <c r="F25" s="4">
        <f t="shared" ca="1" si="0"/>
        <v>2</v>
      </c>
      <c r="G25" s="4">
        <f t="shared" ca="1" si="2"/>
        <v>12</v>
      </c>
      <c r="H25" s="40">
        <f t="shared" ca="1" si="1"/>
        <v>12</v>
      </c>
      <c r="J25">
        <v>23</v>
      </c>
      <c r="K25">
        <v>7</v>
      </c>
    </row>
    <row r="26" spans="1:11" x14ac:dyDescent="0.55000000000000004">
      <c r="E26" s="37">
        <v>23</v>
      </c>
      <c r="F26" s="4">
        <f t="shared" ca="1" si="0"/>
        <v>1</v>
      </c>
      <c r="G26" s="4">
        <f t="shared" ca="1" si="2"/>
        <v>12</v>
      </c>
      <c r="H26" s="40">
        <f t="shared" ca="1" si="1"/>
        <v>12</v>
      </c>
      <c r="J26">
        <v>24</v>
      </c>
      <c r="K26">
        <v>3</v>
      </c>
    </row>
    <row r="27" spans="1:11" x14ac:dyDescent="0.55000000000000004">
      <c r="E27" s="37">
        <v>24</v>
      </c>
      <c r="F27" s="4">
        <f t="shared" ca="1" si="0"/>
        <v>3</v>
      </c>
      <c r="G27" s="4">
        <f t="shared" ca="1" si="2"/>
        <v>12</v>
      </c>
      <c r="H27" s="40">
        <f t="shared" ca="1" si="1"/>
        <v>12</v>
      </c>
      <c r="J27">
        <v>25</v>
      </c>
      <c r="K27">
        <v>7</v>
      </c>
    </row>
    <row r="28" spans="1:11" x14ac:dyDescent="0.55000000000000004">
      <c r="E28" s="41">
        <v>25</v>
      </c>
      <c r="F28" s="4">
        <f t="shared" ca="1" si="0"/>
        <v>2</v>
      </c>
      <c r="G28" s="4">
        <f t="shared" ca="1" si="2"/>
        <v>12</v>
      </c>
      <c r="H28" s="40">
        <f t="shared" ca="1" si="1"/>
        <v>12</v>
      </c>
      <c r="J28">
        <v>26</v>
      </c>
      <c r="K28">
        <v>6</v>
      </c>
    </row>
    <row r="29" spans="1:11" x14ac:dyDescent="0.55000000000000004">
      <c r="G29" s="48" t="s">
        <v>30</v>
      </c>
      <c r="H29" s="49">
        <f ca="1">MATCH(12,H4:H28,0)</f>
        <v>3</v>
      </c>
      <c r="J29">
        <v>27</v>
      </c>
      <c r="K29">
        <v>5</v>
      </c>
    </row>
    <row r="30" spans="1:11" x14ac:dyDescent="0.55000000000000004">
      <c r="J30">
        <v>28</v>
      </c>
      <c r="K30">
        <v>5</v>
      </c>
    </row>
    <row r="31" spans="1:11" x14ac:dyDescent="0.55000000000000004">
      <c r="J31">
        <v>29</v>
      </c>
      <c r="K31">
        <v>4</v>
      </c>
    </row>
    <row r="32" spans="1:11" x14ac:dyDescent="0.55000000000000004">
      <c r="J32">
        <v>30</v>
      </c>
      <c r="K32">
        <v>3</v>
      </c>
    </row>
    <row r="33" spans="10:11" x14ac:dyDescent="0.55000000000000004">
      <c r="J33">
        <v>31</v>
      </c>
      <c r="K33">
        <v>8</v>
      </c>
    </row>
    <row r="34" spans="10:11" x14ac:dyDescent="0.55000000000000004">
      <c r="J34">
        <v>32</v>
      </c>
      <c r="K34">
        <v>6</v>
      </c>
    </row>
    <row r="35" spans="10:11" x14ac:dyDescent="0.55000000000000004">
      <c r="J35">
        <v>33</v>
      </c>
      <c r="K35">
        <v>8</v>
      </c>
    </row>
    <row r="36" spans="10:11" x14ac:dyDescent="0.55000000000000004">
      <c r="J36">
        <v>34</v>
      </c>
      <c r="K36">
        <v>3</v>
      </c>
    </row>
    <row r="37" spans="10:11" x14ac:dyDescent="0.55000000000000004">
      <c r="J37">
        <v>35</v>
      </c>
      <c r="K37">
        <v>3</v>
      </c>
    </row>
    <row r="38" spans="10:11" x14ac:dyDescent="0.55000000000000004">
      <c r="J38">
        <v>36</v>
      </c>
      <c r="K38">
        <v>11</v>
      </c>
    </row>
    <row r="39" spans="10:11" x14ac:dyDescent="0.55000000000000004">
      <c r="J39">
        <v>37</v>
      </c>
      <c r="K39">
        <v>4</v>
      </c>
    </row>
    <row r="40" spans="10:11" x14ac:dyDescent="0.55000000000000004">
      <c r="J40">
        <v>38</v>
      </c>
      <c r="K40">
        <v>6</v>
      </c>
    </row>
    <row r="41" spans="10:11" x14ac:dyDescent="0.55000000000000004">
      <c r="J41">
        <v>39</v>
      </c>
      <c r="K41">
        <v>7</v>
      </c>
    </row>
    <row r="42" spans="10:11" x14ac:dyDescent="0.55000000000000004">
      <c r="J42">
        <v>40</v>
      </c>
      <c r="K42">
        <v>7</v>
      </c>
    </row>
    <row r="43" spans="10:11" x14ac:dyDescent="0.55000000000000004">
      <c r="J43">
        <v>41</v>
      </c>
      <c r="K43">
        <v>3</v>
      </c>
    </row>
    <row r="44" spans="10:11" x14ac:dyDescent="0.55000000000000004">
      <c r="J44">
        <v>42</v>
      </c>
      <c r="K44">
        <v>3</v>
      </c>
    </row>
    <row r="45" spans="10:11" x14ac:dyDescent="0.55000000000000004">
      <c r="J45">
        <v>43</v>
      </c>
      <c r="K45">
        <v>10</v>
      </c>
    </row>
    <row r="46" spans="10:11" x14ac:dyDescent="0.55000000000000004">
      <c r="J46">
        <v>44</v>
      </c>
      <c r="K46">
        <v>15</v>
      </c>
    </row>
    <row r="47" spans="10:11" x14ac:dyDescent="0.55000000000000004">
      <c r="J47">
        <v>45</v>
      </c>
      <c r="K47">
        <v>5</v>
      </c>
    </row>
    <row r="48" spans="10:11" x14ac:dyDescent="0.55000000000000004">
      <c r="J48">
        <v>46</v>
      </c>
      <c r="K48">
        <v>13</v>
      </c>
    </row>
    <row r="49" spans="10:11" x14ac:dyDescent="0.55000000000000004">
      <c r="J49">
        <v>47</v>
      </c>
      <c r="K49">
        <v>4</v>
      </c>
    </row>
    <row r="50" spans="10:11" x14ac:dyDescent="0.55000000000000004">
      <c r="J50">
        <v>48</v>
      </c>
      <c r="K50">
        <v>6</v>
      </c>
    </row>
    <row r="51" spans="10:11" x14ac:dyDescent="0.55000000000000004">
      <c r="J51">
        <v>49</v>
      </c>
      <c r="K51">
        <v>10</v>
      </c>
    </row>
    <row r="52" spans="10:11" x14ac:dyDescent="0.55000000000000004">
      <c r="J52">
        <v>50</v>
      </c>
      <c r="K52">
        <v>3</v>
      </c>
    </row>
    <row r="53" spans="10:11" x14ac:dyDescent="0.55000000000000004">
      <c r="J53">
        <v>51</v>
      </c>
      <c r="K53">
        <v>3</v>
      </c>
    </row>
    <row r="54" spans="10:11" x14ac:dyDescent="0.55000000000000004">
      <c r="J54">
        <v>52</v>
      </c>
      <c r="K54">
        <v>3</v>
      </c>
    </row>
    <row r="55" spans="10:11" x14ac:dyDescent="0.55000000000000004">
      <c r="J55">
        <v>53</v>
      </c>
      <c r="K55">
        <v>4</v>
      </c>
    </row>
    <row r="56" spans="10:11" x14ac:dyDescent="0.55000000000000004">
      <c r="J56">
        <v>54</v>
      </c>
      <c r="K56">
        <v>12</v>
      </c>
    </row>
    <row r="57" spans="10:11" x14ac:dyDescent="0.55000000000000004">
      <c r="J57">
        <v>55</v>
      </c>
      <c r="K57">
        <v>5</v>
      </c>
    </row>
    <row r="58" spans="10:11" x14ac:dyDescent="0.55000000000000004">
      <c r="J58">
        <v>56</v>
      </c>
      <c r="K58">
        <v>8</v>
      </c>
    </row>
    <row r="59" spans="10:11" x14ac:dyDescent="0.55000000000000004">
      <c r="J59">
        <v>57</v>
      </c>
      <c r="K59">
        <v>4</v>
      </c>
    </row>
    <row r="60" spans="10:11" x14ac:dyDescent="0.55000000000000004">
      <c r="J60">
        <v>58</v>
      </c>
      <c r="K60">
        <v>4</v>
      </c>
    </row>
    <row r="61" spans="10:11" x14ac:dyDescent="0.55000000000000004">
      <c r="J61">
        <v>59</v>
      </c>
      <c r="K61">
        <v>5</v>
      </c>
    </row>
    <row r="62" spans="10:11" x14ac:dyDescent="0.55000000000000004">
      <c r="J62">
        <v>60</v>
      </c>
      <c r="K62">
        <v>6</v>
      </c>
    </row>
    <row r="63" spans="10:11" x14ac:dyDescent="0.55000000000000004">
      <c r="J63">
        <v>61</v>
      </c>
      <c r="K63">
        <v>6</v>
      </c>
    </row>
    <row r="64" spans="10:11" x14ac:dyDescent="0.55000000000000004">
      <c r="J64">
        <v>62</v>
      </c>
      <c r="K64">
        <v>6</v>
      </c>
    </row>
    <row r="65" spans="10:11" x14ac:dyDescent="0.55000000000000004">
      <c r="J65">
        <v>63</v>
      </c>
      <c r="K65">
        <v>3</v>
      </c>
    </row>
    <row r="66" spans="10:11" x14ac:dyDescent="0.55000000000000004">
      <c r="J66">
        <v>64</v>
      </c>
      <c r="K66">
        <v>3</v>
      </c>
    </row>
    <row r="67" spans="10:11" x14ac:dyDescent="0.55000000000000004">
      <c r="J67">
        <v>65</v>
      </c>
      <c r="K67">
        <v>4</v>
      </c>
    </row>
    <row r="68" spans="10:11" x14ac:dyDescent="0.55000000000000004">
      <c r="J68">
        <v>66</v>
      </c>
      <c r="K68">
        <v>6</v>
      </c>
    </row>
    <row r="69" spans="10:11" x14ac:dyDescent="0.55000000000000004">
      <c r="J69">
        <v>67</v>
      </c>
      <c r="K69">
        <v>3</v>
      </c>
    </row>
    <row r="70" spans="10:11" x14ac:dyDescent="0.55000000000000004">
      <c r="J70">
        <v>68</v>
      </c>
      <c r="K70">
        <v>5</v>
      </c>
    </row>
    <row r="71" spans="10:11" x14ac:dyDescent="0.55000000000000004">
      <c r="J71">
        <v>69</v>
      </c>
      <c r="K71">
        <v>5</v>
      </c>
    </row>
    <row r="72" spans="10:11" x14ac:dyDescent="0.55000000000000004">
      <c r="J72">
        <v>70</v>
      </c>
      <c r="K72">
        <v>6</v>
      </c>
    </row>
    <row r="73" spans="10:11" x14ac:dyDescent="0.55000000000000004">
      <c r="J73">
        <v>71</v>
      </c>
      <c r="K73">
        <v>5</v>
      </c>
    </row>
    <row r="74" spans="10:11" x14ac:dyDescent="0.55000000000000004">
      <c r="J74">
        <v>72</v>
      </c>
      <c r="K74">
        <v>6</v>
      </c>
    </row>
    <row r="75" spans="10:11" x14ac:dyDescent="0.55000000000000004">
      <c r="J75">
        <v>73</v>
      </c>
      <c r="K75">
        <v>3</v>
      </c>
    </row>
    <row r="76" spans="10:11" x14ac:dyDescent="0.55000000000000004">
      <c r="J76">
        <v>74</v>
      </c>
      <c r="K76">
        <v>4</v>
      </c>
    </row>
    <row r="77" spans="10:11" x14ac:dyDescent="0.55000000000000004">
      <c r="J77">
        <v>75</v>
      </c>
      <c r="K77">
        <v>4</v>
      </c>
    </row>
    <row r="78" spans="10:11" x14ac:dyDescent="0.55000000000000004">
      <c r="J78">
        <v>76</v>
      </c>
      <c r="K78">
        <v>5</v>
      </c>
    </row>
    <row r="79" spans="10:11" x14ac:dyDescent="0.55000000000000004">
      <c r="J79">
        <v>77</v>
      </c>
      <c r="K79">
        <v>3</v>
      </c>
    </row>
    <row r="80" spans="10:11" x14ac:dyDescent="0.55000000000000004">
      <c r="J80">
        <v>78</v>
      </c>
      <c r="K80">
        <v>7</v>
      </c>
    </row>
    <row r="81" spans="10:11" x14ac:dyDescent="0.55000000000000004">
      <c r="J81">
        <v>79</v>
      </c>
      <c r="K81">
        <v>4</v>
      </c>
    </row>
    <row r="82" spans="10:11" x14ac:dyDescent="0.55000000000000004">
      <c r="J82">
        <v>80</v>
      </c>
      <c r="K82">
        <v>5</v>
      </c>
    </row>
    <row r="83" spans="10:11" x14ac:dyDescent="0.55000000000000004">
      <c r="J83">
        <v>81</v>
      </c>
      <c r="K83">
        <v>3</v>
      </c>
    </row>
    <row r="84" spans="10:11" x14ac:dyDescent="0.55000000000000004">
      <c r="J84">
        <v>82</v>
      </c>
      <c r="K84">
        <v>4</v>
      </c>
    </row>
    <row r="85" spans="10:11" x14ac:dyDescent="0.55000000000000004">
      <c r="J85">
        <v>83</v>
      </c>
      <c r="K85">
        <v>10</v>
      </c>
    </row>
    <row r="86" spans="10:11" x14ac:dyDescent="0.55000000000000004">
      <c r="J86">
        <v>84</v>
      </c>
      <c r="K86">
        <v>3</v>
      </c>
    </row>
    <row r="87" spans="10:11" x14ac:dyDescent="0.55000000000000004">
      <c r="J87">
        <v>85</v>
      </c>
      <c r="K87">
        <v>7</v>
      </c>
    </row>
    <row r="88" spans="10:11" x14ac:dyDescent="0.55000000000000004">
      <c r="J88">
        <v>86</v>
      </c>
      <c r="K88">
        <v>7</v>
      </c>
    </row>
    <row r="89" spans="10:11" x14ac:dyDescent="0.55000000000000004">
      <c r="J89">
        <v>87</v>
      </c>
      <c r="K89">
        <v>11</v>
      </c>
    </row>
    <row r="90" spans="10:11" x14ac:dyDescent="0.55000000000000004">
      <c r="J90">
        <v>88</v>
      </c>
      <c r="K90">
        <v>3</v>
      </c>
    </row>
    <row r="91" spans="10:11" x14ac:dyDescent="0.55000000000000004">
      <c r="J91">
        <v>89</v>
      </c>
      <c r="K91">
        <v>5</v>
      </c>
    </row>
    <row r="92" spans="10:11" x14ac:dyDescent="0.55000000000000004">
      <c r="J92">
        <v>90</v>
      </c>
      <c r="K92">
        <v>4</v>
      </c>
    </row>
    <row r="93" spans="10:11" x14ac:dyDescent="0.55000000000000004">
      <c r="J93">
        <v>91</v>
      </c>
      <c r="K93">
        <v>4</v>
      </c>
    </row>
    <row r="94" spans="10:11" x14ac:dyDescent="0.55000000000000004">
      <c r="J94">
        <v>92</v>
      </c>
      <c r="K94">
        <v>5</v>
      </c>
    </row>
    <row r="95" spans="10:11" x14ac:dyDescent="0.55000000000000004">
      <c r="J95">
        <v>93</v>
      </c>
      <c r="K95">
        <v>7</v>
      </c>
    </row>
    <row r="96" spans="10:11" x14ac:dyDescent="0.55000000000000004">
      <c r="J96">
        <v>94</v>
      </c>
      <c r="K96">
        <v>4</v>
      </c>
    </row>
    <row r="97" spans="10:11" x14ac:dyDescent="0.55000000000000004">
      <c r="J97">
        <v>95</v>
      </c>
      <c r="K97">
        <v>3</v>
      </c>
    </row>
    <row r="98" spans="10:11" x14ac:dyDescent="0.55000000000000004">
      <c r="J98">
        <v>96</v>
      </c>
      <c r="K98">
        <v>3</v>
      </c>
    </row>
    <row r="99" spans="10:11" x14ac:dyDescent="0.55000000000000004">
      <c r="J99">
        <v>97</v>
      </c>
      <c r="K99">
        <v>3</v>
      </c>
    </row>
    <row r="100" spans="10:11" x14ac:dyDescent="0.55000000000000004">
      <c r="J100">
        <v>98</v>
      </c>
      <c r="K100">
        <v>5</v>
      </c>
    </row>
    <row r="101" spans="10:11" x14ac:dyDescent="0.55000000000000004">
      <c r="J101">
        <v>99</v>
      </c>
      <c r="K101">
        <v>4</v>
      </c>
    </row>
    <row r="102" spans="10:11" x14ac:dyDescent="0.55000000000000004">
      <c r="J102">
        <v>100</v>
      </c>
      <c r="K102">
        <v>3</v>
      </c>
    </row>
    <row r="103" spans="10:11" x14ac:dyDescent="0.55000000000000004">
      <c r="J103">
        <v>101</v>
      </c>
      <c r="K103">
        <v>11</v>
      </c>
    </row>
    <row r="104" spans="10:11" x14ac:dyDescent="0.55000000000000004">
      <c r="J104">
        <v>102</v>
      </c>
      <c r="K104">
        <v>4</v>
      </c>
    </row>
    <row r="105" spans="10:11" x14ac:dyDescent="0.55000000000000004">
      <c r="J105">
        <v>103</v>
      </c>
      <c r="K105">
        <v>5</v>
      </c>
    </row>
    <row r="106" spans="10:11" x14ac:dyDescent="0.55000000000000004">
      <c r="J106">
        <v>104</v>
      </c>
      <c r="K106">
        <v>5</v>
      </c>
    </row>
    <row r="107" spans="10:11" x14ac:dyDescent="0.55000000000000004">
      <c r="J107">
        <v>105</v>
      </c>
      <c r="K107">
        <v>5</v>
      </c>
    </row>
    <row r="108" spans="10:11" x14ac:dyDescent="0.55000000000000004">
      <c r="J108">
        <v>106</v>
      </c>
      <c r="K108">
        <v>7</v>
      </c>
    </row>
    <row r="109" spans="10:11" x14ac:dyDescent="0.55000000000000004">
      <c r="J109">
        <v>107</v>
      </c>
      <c r="K109">
        <v>3</v>
      </c>
    </row>
    <row r="110" spans="10:11" x14ac:dyDescent="0.55000000000000004">
      <c r="J110">
        <v>108</v>
      </c>
      <c r="K110">
        <v>3</v>
      </c>
    </row>
    <row r="111" spans="10:11" x14ac:dyDescent="0.55000000000000004">
      <c r="J111">
        <v>109</v>
      </c>
      <c r="K111">
        <v>7</v>
      </c>
    </row>
    <row r="112" spans="10:11" x14ac:dyDescent="0.55000000000000004">
      <c r="J112">
        <v>110</v>
      </c>
      <c r="K112">
        <v>4</v>
      </c>
    </row>
    <row r="113" spans="10:11" x14ac:dyDescent="0.55000000000000004">
      <c r="J113">
        <v>111</v>
      </c>
      <c r="K113">
        <v>3</v>
      </c>
    </row>
    <row r="114" spans="10:11" x14ac:dyDescent="0.55000000000000004">
      <c r="J114">
        <v>112</v>
      </c>
      <c r="K114">
        <v>4</v>
      </c>
    </row>
    <row r="115" spans="10:11" x14ac:dyDescent="0.55000000000000004">
      <c r="J115">
        <v>113</v>
      </c>
      <c r="K115">
        <v>4</v>
      </c>
    </row>
    <row r="116" spans="10:11" x14ac:dyDescent="0.55000000000000004">
      <c r="J116">
        <v>114</v>
      </c>
      <c r="K116">
        <v>4</v>
      </c>
    </row>
    <row r="117" spans="10:11" x14ac:dyDescent="0.55000000000000004">
      <c r="J117">
        <v>115</v>
      </c>
      <c r="K117">
        <v>11</v>
      </c>
    </row>
    <row r="118" spans="10:11" x14ac:dyDescent="0.55000000000000004">
      <c r="J118">
        <v>116</v>
      </c>
      <c r="K118">
        <v>5</v>
      </c>
    </row>
    <row r="119" spans="10:11" x14ac:dyDescent="0.55000000000000004">
      <c r="J119">
        <v>117</v>
      </c>
      <c r="K119">
        <v>5</v>
      </c>
    </row>
    <row r="120" spans="10:11" x14ac:dyDescent="0.55000000000000004">
      <c r="J120">
        <v>118</v>
      </c>
      <c r="K120">
        <v>4</v>
      </c>
    </row>
    <row r="121" spans="10:11" x14ac:dyDescent="0.55000000000000004">
      <c r="J121">
        <v>119</v>
      </c>
      <c r="K121">
        <v>4</v>
      </c>
    </row>
    <row r="122" spans="10:11" x14ac:dyDescent="0.55000000000000004">
      <c r="J122">
        <v>120</v>
      </c>
      <c r="K122">
        <v>4</v>
      </c>
    </row>
    <row r="123" spans="10:11" x14ac:dyDescent="0.55000000000000004">
      <c r="J123">
        <v>121</v>
      </c>
      <c r="K123">
        <v>4</v>
      </c>
    </row>
    <row r="124" spans="10:11" x14ac:dyDescent="0.55000000000000004">
      <c r="J124">
        <v>122</v>
      </c>
      <c r="K124">
        <v>8</v>
      </c>
    </row>
    <row r="125" spans="10:11" x14ac:dyDescent="0.55000000000000004">
      <c r="J125">
        <v>123</v>
      </c>
      <c r="K125">
        <v>5</v>
      </c>
    </row>
    <row r="126" spans="10:11" x14ac:dyDescent="0.55000000000000004">
      <c r="J126">
        <v>124</v>
      </c>
      <c r="K126">
        <v>4</v>
      </c>
    </row>
    <row r="127" spans="10:11" x14ac:dyDescent="0.55000000000000004">
      <c r="J127">
        <v>125</v>
      </c>
      <c r="K127">
        <v>8</v>
      </c>
    </row>
    <row r="128" spans="10:11" x14ac:dyDescent="0.55000000000000004">
      <c r="J128">
        <v>126</v>
      </c>
      <c r="K128">
        <v>7</v>
      </c>
    </row>
    <row r="129" spans="10:11" x14ac:dyDescent="0.55000000000000004">
      <c r="J129">
        <v>127</v>
      </c>
      <c r="K129">
        <v>11</v>
      </c>
    </row>
    <row r="130" spans="10:11" x14ac:dyDescent="0.55000000000000004">
      <c r="J130">
        <v>128</v>
      </c>
      <c r="K130">
        <v>3</v>
      </c>
    </row>
    <row r="131" spans="10:11" x14ac:dyDescent="0.55000000000000004">
      <c r="J131">
        <v>129</v>
      </c>
      <c r="K131">
        <v>3</v>
      </c>
    </row>
    <row r="132" spans="10:11" x14ac:dyDescent="0.55000000000000004">
      <c r="J132">
        <v>130</v>
      </c>
      <c r="K132">
        <v>5</v>
      </c>
    </row>
    <row r="133" spans="10:11" x14ac:dyDescent="0.55000000000000004">
      <c r="J133">
        <v>131</v>
      </c>
      <c r="K133">
        <v>4</v>
      </c>
    </row>
    <row r="134" spans="10:11" x14ac:dyDescent="0.55000000000000004">
      <c r="J134">
        <v>132</v>
      </c>
      <c r="K134">
        <v>3</v>
      </c>
    </row>
    <row r="135" spans="10:11" x14ac:dyDescent="0.55000000000000004">
      <c r="J135">
        <v>133</v>
      </c>
      <c r="K135">
        <v>13</v>
      </c>
    </row>
    <row r="136" spans="10:11" x14ac:dyDescent="0.55000000000000004">
      <c r="J136">
        <v>134</v>
      </c>
      <c r="K136">
        <v>5</v>
      </c>
    </row>
    <row r="137" spans="10:11" x14ac:dyDescent="0.55000000000000004">
      <c r="J137">
        <v>135</v>
      </c>
      <c r="K137">
        <v>7</v>
      </c>
    </row>
    <row r="138" spans="10:11" x14ac:dyDescent="0.55000000000000004">
      <c r="J138">
        <v>136</v>
      </c>
      <c r="K138">
        <v>5</v>
      </c>
    </row>
    <row r="139" spans="10:11" x14ac:dyDescent="0.55000000000000004">
      <c r="J139">
        <v>137</v>
      </c>
      <c r="K139">
        <v>10</v>
      </c>
    </row>
    <row r="140" spans="10:11" x14ac:dyDescent="0.55000000000000004">
      <c r="J140">
        <v>138</v>
      </c>
      <c r="K140">
        <v>4</v>
      </c>
    </row>
    <row r="141" spans="10:11" x14ac:dyDescent="0.55000000000000004">
      <c r="J141">
        <v>139</v>
      </c>
      <c r="K141">
        <v>4</v>
      </c>
    </row>
    <row r="142" spans="10:11" x14ac:dyDescent="0.55000000000000004">
      <c r="J142">
        <v>140</v>
      </c>
      <c r="K142">
        <v>8</v>
      </c>
    </row>
    <row r="143" spans="10:11" x14ac:dyDescent="0.55000000000000004">
      <c r="J143">
        <v>141</v>
      </c>
      <c r="K143">
        <v>5</v>
      </c>
    </row>
    <row r="144" spans="10:11" x14ac:dyDescent="0.55000000000000004">
      <c r="J144">
        <v>142</v>
      </c>
      <c r="K144">
        <v>6</v>
      </c>
    </row>
    <row r="145" spans="10:11" x14ac:dyDescent="0.55000000000000004">
      <c r="J145">
        <v>143</v>
      </c>
      <c r="K145">
        <v>6</v>
      </c>
    </row>
    <row r="146" spans="10:11" x14ac:dyDescent="0.55000000000000004">
      <c r="J146">
        <v>144</v>
      </c>
      <c r="K146">
        <v>4</v>
      </c>
    </row>
    <row r="147" spans="10:11" x14ac:dyDescent="0.55000000000000004">
      <c r="J147">
        <v>145</v>
      </c>
      <c r="K147">
        <v>4</v>
      </c>
    </row>
    <row r="148" spans="10:11" x14ac:dyDescent="0.55000000000000004">
      <c r="J148">
        <v>146</v>
      </c>
      <c r="K148">
        <v>7</v>
      </c>
    </row>
    <row r="149" spans="10:11" x14ac:dyDescent="0.55000000000000004">
      <c r="J149">
        <v>147</v>
      </c>
      <c r="K149">
        <v>6</v>
      </c>
    </row>
    <row r="150" spans="10:11" x14ac:dyDescent="0.55000000000000004">
      <c r="J150">
        <v>148</v>
      </c>
      <c r="K150">
        <v>3</v>
      </c>
    </row>
    <row r="151" spans="10:11" x14ac:dyDescent="0.55000000000000004">
      <c r="J151">
        <v>149</v>
      </c>
      <c r="K151">
        <v>6</v>
      </c>
    </row>
    <row r="152" spans="10:11" x14ac:dyDescent="0.55000000000000004">
      <c r="J152">
        <v>150</v>
      </c>
      <c r="K152">
        <v>5</v>
      </c>
    </row>
    <row r="153" spans="10:11" x14ac:dyDescent="0.55000000000000004">
      <c r="J153">
        <v>151</v>
      </c>
      <c r="K153">
        <v>4</v>
      </c>
    </row>
    <row r="154" spans="10:11" x14ac:dyDescent="0.55000000000000004">
      <c r="J154">
        <v>152</v>
      </c>
      <c r="K154">
        <v>8</v>
      </c>
    </row>
    <row r="155" spans="10:11" x14ac:dyDescent="0.55000000000000004">
      <c r="J155">
        <v>153</v>
      </c>
      <c r="K155">
        <v>10</v>
      </c>
    </row>
    <row r="156" spans="10:11" x14ac:dyDescent="0.55000000000000004">
      <c r="J156">
        <v>154</v>
      </c>
      <c r="K156">
        <v>7</v>
      </c>
    </row>
    <row r="157" spans="10:11" x14ac:dyDescent="0.55000000000000004">
      <c r="J157">
        <v>155</v>
      </c>
      <c r="K157">
        <v>5</v>
      </c>
    </row>
    <row r="158" spans="10:11" x14ac:dyDescent="0.55000000000000004">
      <c r="J158">
        <v>156</v>
      </c>
      <c r="K158">
        <v>4</v>
      </c>
    </row>
    <row r="159" spans="10:11" x14ac:dyDescent="0.55000000000000004">
      <c r="J159">
        <v>157</v>
      </c>
      <c r="K159">
        <v>3</v>
      </c>
    </row>
    <row r="160" spans="10:11" x14ac:dyDescent="0.55000000000000004">
      <c r="J160">
        <v>158</v>
      </c>
      <c r="K160">
        <v>3</v>
      </c>
    </row>
    <row r="161" spans="10:11" x14ac:dyDescent="0.55000000000000004">
      <c r="J161">
        <v>159</v>
      </c>
      <c r="K161">
        <v>5</v>
      </c>
    </row>
    <row r="162" spans="10:11" x14ac:dyDescent="0.55000000000000004">
      <c r="J162">
        <v>160</v>
      </c>
      <c r="K162">
        <v>8</v>
      </c>
    </row>
    <row r="163" spans="10:11" x14ac:dyDescent="0.55000000000000004">
      <c r="J163">
        <v>161</v>
      </c>
      <c r="K163">
        <v>8</v>
      </c>
    </row>
    <row r="164" spans="10:11" x14ac:dyDescent="0.55000000000000004">
      <c r="J164">
        <v>162</v>
      </c>
      <c r="K164">
        <v>5</v>
      </c>
    </row>
    <row r="165" spans="10:11" x14ac:dyDescent="0.55000000000000004">
      <c r="J165">
        <v>163</v>
      </c>
      <c r="K165">
        <v>7</v>
      </c>
    </row>
    <row r="166" spans="10:11" x14ac:dyDescent="0.55000000000000004">
      <c r="J166">
        <v>164</v>
      </c>
      <c r="K166">
        <v>4</v>
      </c>
    </row>
    <row r="167" spans="10:11" x14ac:dyDescent="0.55000000000000004">
      <c r="J167">
        <v>165</v>
      </c>
      <c r="K167">
        <v>6</v>
      </c>
    </row>
    <row r="168" spans="10:11" x14ac:dyDescent="0.55000000000000004">
      <c r="J168">
        <v>166</v>
      </c>
      <c r="K168">
        <v>4</v>
      </c>
    </row>
    <row r="169" spans="10:11" x14ac:dyDescent="0.55000000000000004">
      <c r="J169">
        <v>167</v>
      </c>
      <c r="K169">
        <v>3</v>
      </c>
    </row>
    <row r="170" spans="10:11" x14ac:dyDescent="0.55000000000000004">
      <c r="J170">
        <v>168</v>
      </c>
      <c r="K170">
        <v>5</v>
      </c>
    </row>
    <row r="171" spans="10:11" x14ac:dyDescent="0.55000000000000004">
      <c r="J171">
        <v>169</v>
      </c>
      <c r="K171">
        <v>3</v>
      </c>
    </row>
    <row r="172" spans="10:11" x14ac:dyDescent="0.55000000000000004">
      <c r="J172">
        <v>170</v>
      </c>
      <c r="K172">
        <v>3</v>
      </c>
    </row>
    <row r="173" spans="10:11" x14ac:dyDescent="0.55000000000000004">
      <c r="J173">
        <v>171</v>
      </c>
      <c r="K173">
        <v>7</v>
      </c>
    </row>
    <row r="174" spans="10:11" x14ac:dyDescent="0.55000000000000004">
      <c r="J174">
        <v>172</v>
      </c>
      <c r="K174">
        <v>4</v>
      </c>
    </row>
    <row r="175" spans="10:11" x14ac:dyDescent="0.55000000000000004">
      <c r="J175">
        <v>173</v>
      </c>
      <c r="K175">
        <v>7</v>
      </c>
    </row>
    <row r="176" spans="10:11" x14ac:dyDescent="0.55000000000000004">
      <c r="J176">
        <v>174</v>
      </c>
      <c r="K176">
        <v>3</v>
      </c>
    </row>
    <row r="177" spans="10:11" x14ac:dyDescent="0.55000000000000004">
      <c r="J177">
        <v>175</v>
      </c>
      <c r="K177">
        <v>14</v>
      </c>
    </row>
    <row r="178" spans="10:11" x14ac:dyDescent="0.55000000000000004">
      <c r="J178">
        <v>176</v>
      </c>
      <c r="K178">
        <v>3</v>
      </c>
    </row>
    <row r="179" spans="10:11" x14ac:dyDescent="0.55000000000000004">
      <c r="J179">
        <v>177</v>
      </c>
      <c r="K179">
        <v>3</v>
      </c>
    </row>
    <row r="180" spans="10:11" x14ac:dyDescent="0.55000000000000004">
      <c r="J180">
        <v>178</v>
      </c>
      <c r="K180">
        <v>3</v>
      </c>
    </row>
    <row r="181" spans="10:11" x14ac:dyDescent="0.55000000000000004">
      <c r="J181">
        <v>179</v>
      </c>
      <c r="K181">
        <v>3</v>
      </c>
    </row>
    <row r="182" spans="10:11" x14ac:dyDescent="0.55000000000000004">
      <c r="J182">
        <v>180</v>
      </c>
      <c r="K182">
        <v>4</v>
      </c>
    </row>
    <row r="183" spans="10:11" x14ac:dyDescent="0.55000000000000004">
      <c r="J183">
        <v>181</v>
      </c>
      <c r="K183">
        <v>4</v>
      </c>
    </row>
    <row r="184" spans="10:11" x14ac:dyDescent="0.55000000000000004">
      <c r="J184">
        <v>182</v>
      </c>
      <c r="K184">
        <v>4</v>
      </c>
    </row>
    <row r="185" spans="10:11" x14ac:dyDescent="0.55000000000000004">
      <c r="J185">
        <v>183</v>
      </c>
      <c r="K185">
        <v>6</v>
      </c>
    </row>
    <row r="186" spans="10:11" x14ac:dyDescent="0.55000000000000004">
      <c r="J186">
        <v>184</v>
      </c>
      <c r="K186">
        <v>6</v>
      </c>
    </row>
    <row r="187" spans="10:11" x14ac:dyDescent="0.55000000000000004">
      <c r="J187">
        <v>185</v>
      </c>
      <c r="K187">
        <v>4</v>
      </c>
    </row>
    <row r="188" spans="10:11" x14ac:dyDescent="0.55000000000000004">
      <c r="J188">
        <v>186</v>
      </c>
      <c r="K188">
        <v>4</v>
      </c>
    </row>
    <row r="189" spans="10:11" x14ac:dyDescent="0.55000000000000004">
      <c r="J189">
        <v>187</v>
      </c>
      <c r="K189">
        <v>9</v>
      </c>
    </row>
    <row r="190" spans="10:11" x14ac:dyDescent="0.55000000000000004">
      <c r="J190">
        <v>188</v>
      </c>
      <c r="K190">
        <v>6</v>
      </c>
    </row>
    <row r="191" spans="10:11" x14ac:dyDescent="0.55000000000000004">
      <c r="J191">
        <v>189</v>
      </c>
      <c r="K191">
        <v>4</v>
      </c>
    </row>
    <row r="192" spans="10:11" x14ac:dyDescent="0.55000000000000004">
      <c r="J192">
        <v>190</v>
      </c>
      <c r="K192">
        <v>4</v>
      </c>
    </row>
    <row r="193" spans="10:11" x14ac:dyDescent="0.55000000000000004">
      <c r="J193">
        <v>191</v>
      </c>
      <c r="K193">
        <v>5</v>
      </c>
    </row>
    <row r="194" spans="10:11" x14ac:dyDescent="0.55000000000000004">
      <c r="J194">
        <v>192</v>
      </c>
      <c r="K194">
        <v>6</v>
      </c>
    </row>
    <row r="195" spans="10:11" x14ac:dyDescent="0.55000000000000004">
      <c r="J195">
        <v>193</v>
      </c>
      <c r="K195">
        <v>4</v>
      </c>
    </row>
    <row r="196" spans="10:11" x14ac:dyDescent="0.55000000000000004">
      <c r="J196">
        <v>194</v>
      </c>
      <c r="K196">
        <v>6</v>
      </c>
    </row>
    <row r="197" spans="10:11" x14ac:dyDescent="0.55000000000000004">
      <c r="J197">
        <v>195</v>
      </c>
      <c r="K197">
        <v>3</v>
      </c>
    </row>
    <row r="198" spans="10:11" x14ac:dyDescent="0.55000000000000004">
      <c r="J198">
        <v>196</v>
      </c>
      <c r="K198">
        <v>4</v>
      </c>
    </row>
    <row r="199" spans="10:11" x14ac:dyDescent="0.55000000000000004">
      <c r="J199">
        <v>197</v>
      </c>
      <c r="K199">
        <v>9</v>
      </c>
    </row>
    <row r="200" spans="10:11" x14ac:dyDescent="0.55000000000000004">
      <c r="J200">
        <v>198</v>
      </c>
      <c r="K200">
        <v>4</v>
      </c>
    </row>
    <row r="201" spans="10:11" x14ac:dyDescent="0.55000000000000004">
      <c r="J201">
        <v>199</v>
      </c>
      <c r="K201">
        <v>3</v>
      </c>
    </row>
    <row r="202" spans="10:11" x14ac:dyDescent="0.55000000000000004">
      <c r="J202">
        <v>200</v>
      </c>
      <c r="K202">
        <v>3</v>
      </c>
    </row>
    <row r="203" spans="10:11" x14ac:dyDescent="0.55000000000000004">
      <c r="J203">
        <v>201</v>
      </c>
      <c r="K203">
        <v>7</v>
      </c>
    </row>
    <row r="204" spans="10:11" x14ac:dyDescent="0.55000000000000004">
      <c r="J204">
        <v>202</v>
      </c>
      <c r="K204">
        <v>3</v>
      </c>
    </row>
    <row r="205" spans="10:11" x14ac:dyDescent="0.55000000000000004">
      <c r="J205">
        <v>203</v>
      </c>
      <c r="K205">
        <v>6</v>
      </c>
    </row>
    <row r="206" spans="10:11" x14ac:dyDescent="0.55000000000000004">
      <c r="J206">
        <v>204</v>
      </c>
      <c r="K206">
        <v>6</v>
      </c>
    </row>
    <row r="207" spans="10:11" x14ac:dyDescent="0.55000000000000004">
      <c r="J207">
        <v>205</v>
      </c>
      <c r="K207">
        <v>7</v>
      </c>
    </row>
    <row r="208" spans="10:11" x14ac:dyDescent="0.55000000000000004">
      <c r="J208">
        <v>206</v>
      </c>
      <c r="K208">
        <v>3</v>
      </c>
    </row>
    <row r="209" spans="10:11" x14ac:dyDescent="0.55000000000000004">
      <c r="J209">
        <v>207</v>
      </c>
      <c r="K209">
        <v>3</v>
      </c>
    </row>
    <row r="210" spans="10:11" x14ac:dyDescent="0.55000000000000004">
      <c r="J210">
        <v>208</v>
      </c>
      <c r="K210">
        <v>3</v>
      </c>
    </row>
    <row r="211" spans="10:11" x14ac:dyDescent="0.55000000000000004">
      <c r="J211">
        <v>209</v>
      </c>
      <c r="K211">
        <v>4</v>
      </c>
    </row>
    <row r="212" spans="10:11" x14ac:dyDescent="0.55000000000000004">
      <c r="J212">
        <v>210</v>
      </c>
      <c r="K212">
        <v>4</v>
      </c>
    </row>
    <row r="213" spans="10:11" x14ac:dyDescent="0.55000000000000004">
      <c r="J213">
        <v>211</v>
      </c>
      <c r="K213">
        <v>4</v>
      </c>
    </row>
    <row r="214" spans="10:11" x14ac:dyDescent="0.55000000000000004">
      <c r="J214">
        <v>212</v>
      </c>
      <c r="K214">
        <v>5</v>
      </c>
    </row>
    <row r="215" spans="10:11" x14ac:dyDescent="0.55000000000000004">
      <c r="J215">
        <v>213</v>
      </c>
      <c r="K215">
        <v>5</v>
      </c>
    </row>
    <row r="216" spans="10:11" x14ac:dyDescent="0.55000000000000004">
      <c r="J216">
        <v>214</v>
      </c>
      <c r="K216">
        <v>8</v>
      </c>
    </row>
    <row r="217" spans="10:11" x14ac:dyDescent="0.55000000000000004">
      <c r="J217">
        <v>215</v>
      </c>
      <c r="K217">
        <v>3</v>
      </c>
    </row>
    <row r="218" spans="10:11" x14ac:dyDescent="0.55000000000000004">
      <c r="J218">
        <v>216</v>
      </c>
      <c r="K218">
        <v>3</v>
      </c>
    </row>
    <row r="219" spans="10:11" x14ac:dyDescent="0.55000000000000004">
      <c r="J219">
        <v>217</v>
      </c>
      <c r="K219">
        <v>9</v>
      </c>
    </row>
    <row r="220" spans="10:11" x14ac:dyDescent="0.55000000000000004">
      <c r="J220">
        <v>218</v>
      </c>
      <c r="K220">
        <v>11</v>
      </c>
    </row>
    <row r="221" spans="10:11" x14ac:dyDescent="0.55000000000000004">
      <c r="J221">
        <v>219</v>
      </c>
      <c r="K221">
        <v>3</v>
      </c>
    </row>
    <row r="222" spans="10:11" x14ac:dyDescent="0.55000000000000004">
      <c r="J222">
        <v>220</v>
      </c>
      <c r="K222">
        <v>7</v>
      </c>
    </row>
    <row r="223" spans="10:11" x14ac:dyDescent="0.55000000000000004">
      <c r="J223">
        <v>221</v>
      </c>
      <c r="K223">
        <v>4</v>
      </c>
    </row>
    <row r="224" spans="10:11" x14ac:dyDescent="0.55000000000000004">
      <c r="J224">
        <v>222</v>
      </c>
      <c r="K224">
        <v>5</v>
      </c>
    </row>
    <row r="225" spans="10:11" x14ac:dyDescent="0.55000000000000004">
      <c r="J225">
        <v>223</v>
      </c>
      <c r="K225">
        <v>12</v>
      </c>
    </row>
    <row r="226" spans="10:11" x14ac:dyDescent="0.55000000000000004">
      <c r="J226">
        <v>224</v>
      </c>
      <c r="K226">
        <v>3</v>
      </c>
    </row>
    <row r="227" spans="10:11" x14ac:dyDescent="0.55000000000000004">
      <c r="J227">
        <v>225</v>
      </c>
      <c r="K227">
        <v>15</v>
      </c>
    </row>
    <row r="228" spans="10:11" x14ac:dyDescent="0.55000000000000004">
      <c r="J228">
        <v>226</v>
      </c>
      <c r="K228">
        <v>5</v>
      </c>
    </row>
    <row r="229" spans="10:11" x14ac:dyDescent="0.55000000000000004">
      <c r="J229">
        <v>227</v>
      </c>
      <c r="K229">
        <v>3</v>
      </c>
    </row>
    <row r="230" spans="10:11" x14ac:dyDescent="0.55000000000000004">
      <c r="J230">
        <v>228</v>
      </c>
      <c r="K230">
        <v>3</v>
      </c>
    </row>
    <row r="231" spans="10:11" x14ac:dyDescent="0.55000000000000004">
      <c r="J231">
        <v>229</v>
      </c>
      <c r="K231">
        <v>7</v>
      </c>
    </row>
    <row r="232" spans="10:11" x14ac:dyDescent="0.55000000000000004">
      <c r="J232">
        <v>230</v>
      </c>
      <c r="K232">
        <v>3</v>
      </c>
    </row>
    <row r="233" spans="10:11" x14ac:dyDescent="0.55000000000000004">
      <c r="J233">
        <v>231</v>
      </c>
      <c r="K233">
        <v>3</v>
      </c>
    </row>
    <row r="234" spans="10:11" x14ac:dyDescent="0.55000000000000004">
      <c r="J234">
        <v>232</v>
      </c>
      <c r="K234">
        <v>4</v>
      </c>
    </row>
    <row r="235" spans="10:11" x14ac:dyDescent="0.55000000000000004">
      <c r="J235">
        <v>233</v>
      </c>
      <c r="K235">
        <v>4</v>
      </c>
    </row>
    <row r="236" spans="10:11" x14ac:dyDescent="0.55000000000000004">
      <c r="J236">
        <v>234</v>
      </c>
      <c r="K236">
        <v>5</v>
      </c>
    </row>
    <row r="237" spans="10:11" x14ac:dyDescent="0.55000000000000004">
      <c r="J237">
        <v>235</v>
      </c>
      <c r="K237">
        <v>4</v>
      </c>
    </row>
    <row r="238" spans="10:11" x14ac:dyDescent="0.55000000000000004">
      <c r="J238">
        <v>236</v>
      </c>
      <c r="K238">
        <v>14</v>
      </c>
    </row>
    <row r="239" spans="10:11" x14ac:dyDescent="0.55000000000000004">
      <c r="J239">
        <v>237</v>
      </c>
      <c r="K239">
        <v>4</v>
      </c>
    </row>
    <row r="240" spans="10:11" x14ac:dyDescent="0.55000000000000004">
      <c r="J240">
        <v>238</v>
      </c>
      <c r="K240">
        <v>4</v>
      </c>
    </row>
    <row r="241" spans="10:11" x14ac:dyDescent="0.55000000000000004">
      <c r="J241">
        <v>239</v>
      </c>
      <c r="K241">
        <v>4</v>
      </c>
    </row>
    <row r="242" spans="10:11" x14ac:dyDescent="0.55000000000000004">
      <c r="J242">
        <v>240</v>
      </c>
      <c r="K242">
        <v>8</v>
      </c>
    </row>
    <row r="243" spans="10:11" x14ac:dyDescent="0.55000000000000004">
      <c r="J243">
        <v>241</v>
      </c>
      <c r="K243">
        <v>5</v>
      </c>
    </row>
    <row r="244" spans="10:11" x14ac:dyDescent="0.55000000000000004">
      <c r="J244">
        <v>242</v>
      </c>
      <c r="K244">
        <v>5</v>
      </c>
    </row>
    <row r="245" spans="10:11" x14ac:dyDescent="0.55000000000000004">
      <c r="J245">
        <v>243</v>
      </c>
      <c r="K245">
        <v>3</v>
      </c>
    </row>
    <row r="246" spans="10:11" x14ac:dyDescent="0.55000000000000004">
      <c r="J246">
        <v>244</v>
      </c>
      <c r="K246">
        <v>4</v>
      </c>
    </row>
    <row r="247" spans="10:11" x14ac:dyDescent="0.55000000000000004">
      <c r="J247">
        <v>245</v>
      </c>
      <c r="K247">
        <v>17</v>
      </c>
    </row>
    <row r="248" spans="10:11" x14ac:dyDescent="0.55000000000000004">
      <c r="J248">
        <v>246</v>
      </c>
      <c r="K248">
        <v>6</v>
      </c>
    </row>
    <row r="249" spans="10:11" x14ac:dyDescent="0.55000000000000004">
      <c r="J249">
        <v>247</v>
      </c>
      <c r="K249">
        <v>3</v>
      </c>
    </row>
    <row r="250" spans="10:11" x14ac:dyDescent="0.55000000000000004">
      <c r="J250">
        <v>248</v>
      </c>
      <c r="K250">
        <v>5</v>
      </c>
    </row>
    <row r="251" spans="10:11" x14ac:dyDescent="0.55000000000000004">
      <c r="J251">
        <v>249</v>
      </c>
      <c r="K251">
        <v>4</v>
      </c>
    </row>
    <row r="252" spans="10:11" x14ac:dyDescent="0.55000000000000004">
      <c r="J252">
        <v>250</v>
      </c>
      <c r="K252">
        <v>9</v>
      </c>
    </row>
    <row r="253" spans="10:11" x14ac:dyDescent="0.55000000000000004">
      <c r="J253">
        <v>251</v>
      </c>
      <c r="K253">
        <v>3</v>
      </c>
    </row>
    <row r="254" spans="10:11" x14ac:dyDescent="0.55000000000000004">
      <c r="J254">
        <v>252</v>
      </c>
      <c r="K254">
        <v>8</v>
      </c>
    </row>
    <row r="255" spans="10:11" x14ac:dyDescent="0.55000000000000004">
      <c r="J255">
        <v>253</v>
      </c>
      <c r="K255">
        <v>4</v>
      </c>
    </row>
    <row r="256" spans="10:11" x14ac:dyDescent="0.55000000000000004">
      <c r="J256">
        <v>254</v>
      </c>
      <c r="K256">
        <v>4</v>
      </c>
    </row>
    <row r="257" spans="10:11" x14ac:dyDescent="0.55000000000000004">
      <c r="J257">
        <v>255</v>
      </c>
      <c r="K257">
        <v>5</v>
      </c>
    </row>
    <row r="258" spans="10:11" x14ac:dyDescent="0.55000000000000004">
      <c r="J258">
        <v>256</v>
      </c>
      <c r="K258">
        <v>6</v>
      </c>
    </row>
    <row r="259" spans="10:11" x14ac:dyDescent="0.55000000000000004">
      <c r="J259">
        <v>257</v>
      </c>
      <c r="K259">
        <v>4</v>
      </c>
    </row>
    <row r="260" spans="10:11" x14ac:dyDescent="0.55000000000000004">
      <c r="J260">
        <v>258</v>
      </c>
      <c r="K260">
        <v>4</v>
      </c>
    </row>
    <row r="261" spans="10:11" x14ac:dyDescent="0.55000000000000004">
      <c r="J261">
        <v>259</v>
      </c>
      <c r="K261">
        <v>11</v>
      </c>
    </row>
    <row r="262" spans="10:11" x14ac:dyDescent="0.55000000000000004">
      <c r="J262">
        <v>260</v>
      </c>
      <c r="K262">
        <v>15</v>
      </c>
    </row>
    <row r="263" spans="10:11" x14ac:dyDescent="0.55000000000000004">
      <c r="J263">
        <v>261</v>
      </c>
      <c r="K263">
        <v>6</v>
      </c>
    </row>
    <row r="264" spans="10:11" x14ac:dyDescent="0.55000000000000004">
      <c r="J264">
        <v>262</v>
      </c>
      <c r="K264">
        <v>3</v>
      </c>
    </row>
    <row r="265" spans="10:11" x14ac:dyDescent="0.55000000000000004">
      <c r="J265">
        <v>263</v>
      </c>
      <c r="K265">
        <v>4</v>
      </c>
    </row>
    <row r="266" spans="10:11" x14ac:dyDescent="0.55000000000000004">
      <c r="J266">
        <v>264</v>
      </c>
      <c r="K266">
        <v>7</v>
      </c>
    </row>
    <row r="267" spans="10:11" x14ac:dyDescent="0.55000000000000004">
      <c r="J267">
        <v>265</v>
      </c>
      <c r="K267">
        <v>4</v>
      </c>
    </row>
    <row r="268" spans="10:11" x14ac:dyDescent="0.55000000000000004">
      <c r="J268">
        <v>266</v>
      </c>
      <c r="K268">
        <v>11</v>
      </c>
    </row>
    <row r="269" spans="10:11" x14ac:dyDescent="0.55000000000000004">
      <c r="J269">
        <v>267</v>
      </c>
      <c r="K269">
        <v>5</v>
      </c>
    </row>
    <row r="270" spans="10:11" x14ac:dyDescent="0.55000000000000004">
      <c r="J270">
        <v>268</v>
      </c>
      <c r="K270">
        <v>5</v>
      </c>
    </row>
    <row r="271" spans="10:11" x14ac:dyDescent="0.55000000000000004">
      <c r="J271">
        <v>269</v>
      </c>
      <c r="K271">
        <v>3</v>
      </c>
    </row>
    <row r="272" spans="10:11" x14ac:dyDescent="0.55000000000000004">
      <c r="J272">
        <v>270</v>
      </c>
      <c r="K272">
        <v>3</v>
      </c>
    </row>
    <row r="273" spans="10:11" x14ac:dyDescent="0.55000000000000004">
      <c r="J273">
        <v>271</v>
      </c>
      <c r="K273">
        <v>6</v>
      </c>
    </row>
    <row r="274" spans="10:11" x14ac:dyDescent="0.55000000000000004">
      <c r="J274">
        <v>272</v>
      </c>
      <c r="K274">
        <v>4</v>
      </c>
    </row>
    <row r="275" spans="10:11" x14ac:dyDescent="0.55000000000000004">
      <c r="J275">
        <v>273</v>
      </c>
      <c r="K275">
        <v>11</v>
      </c>
    </row>
    <row r="276" spans="10:11" x14ac:dyDescent="0.55000000000000004">
      <c r="J276">
        <v>274</v>
      </c>
      <c r="K276">
        <v>6</v>
      </c>
    </row>
    <row r="277" spans="10:11" x14ac:dyDescent="0.55000000000000004">
      <c r="J277">
        <v>275</v>
      </c>
      <c r="K277">
        <v>4</v>
      </c>
    </row>
    <row r="278" spans="10:11" x14ac:dyDescent="0.55000000000000004">
      <c r="J278">
        <v>276</v>
      </c>
      <c r="K278">
        <v>6</v>
      </c>
    </row>
    <row r="279" spans="10:11" x14ac:dyDescent="0.55000000000000004">
      <c r="J279">
        <v>277</v>
      </c>
      <c r="K279">
        <v>4</v>
      </c>
    </row>
    <row r="280" spans="10:11" x14ac:dyDescent="0.55000000000000004">
      <c r="J280">
        <v>278</v>
      </c>
      <c r="K280">
        <v>6</v>
      </c>
    </row>
    <row r="281" spans="10:11" x14ac:dyDescent="0.55000000000000004">
      <c r="J281">
        <v>279</v>
      </c>
      <c r="K281">
        <v>5</v>
      </c>
    </row>
    <row r="282" spans="10:11" x14ac:dyDescent="0.55000000000000004">
      <c r="J282">
        <v>280</v>
      </c>
      <c r="K282">
        <v>3</v>
      </c>
    </row>
    <row r="283" spans="10:11" x14ac:dyDescent="0.55000000000000004">
      <c r="J283">
        <v>281</v>
      </c>
      <c r="K283">
        <v>8</v>
      </c>
    </row>
    <row r="284" spans="10:11" x14ac:dyDescent="0.55000000000000004">
      <c r="J284">
        <v>282</v>
      </c>
      <c r="K284">
        <v>4</v>
      </c>
    </row>
    <row r="285" spans="10:11" x14ac:dyDescent="0.55000000000000004">
      <c r="J285">
        <v>283</v>
      </c>
      <c r="K285">
        <v>6</v>
      </c>
    </row>
    <row r="286" spans="10:11" x14ac:dyDescent="0.55000000000000004">
      <c r="J286">
        <v>284</v>
      </c>
      <c r="K286">
        <v>6</v>
      </c>
    </row>
    <row r="287" spans="10:11" x14ac:dyDescent="0.55000000000000004">
      <c r="J287">
        <v>285</v>
      </c>
      <c r="K287">
        <v>4</v>
      </c>
    </row>
    <row r="288" spans="10:11" x14ac:dyDescent="0.55000000000000004">
      <c r="J288">
        <v>286</v>
      </c>
      <c r="K288">
        <v>9</v>
      </c>
    </row>
    <row r="289" spans="10:11" x14ac:dyDescent="0.55000000000000004">
      <c r="J289">
        <v>287</v>
      </c>
      <c r="K289">
        <v>10</v>
      </c>
    </row>
    <row r="290" spans="10:11" x14ac:dyDescent="0.55000000000000004">
      <c r="J290">
        <v>288</v>
      </c>
      <c r="K290">
        <v>6</v>
      </c>
    </row>
    <row r="291" spans="10:11" x14ac:dyDescent="0.55000000000000004">
      <c r="J291">
        <v>289</v>
      </c>
      <c r="K291">
        <v>3</v>
      </c>
    </row>
    <row r="292" spans="10:11" x14ac:dyDescent="0.55000000000000004">
      <c r="J292">
        <v>290</v>
      </c>
      <c r="K292">
        <v>8</v>
      </c>
    </row>
    <row r="293" spans="10:11" x14ac:dyDescent="0.55000000000000004">
      <c r="J293">
        <v>291</v>
      </c>
      <c r="K293">
        <v>5</v>
      </c>
    </row>
    <row r="294" spans="10:11" x14ac:dyDescent="0.55000000000000004">
      <c r="J294">
        <v>292</v>
      </c>
      <c r="K294">
        <v>3</v>
      </c>
    </row>
    <row r="295" spans="10:11" x14ac:dyDescent="0.55000000000000004">
      <c r="J295">
        <v>293</v>
      </c>
      <c r="K295">
        <v>4</v>
      </c>
    </row>
    <row r="296" spans="10:11" x14ac:dyDescent="0.55000000000000004">
      <c r="J296">
        <v>294</v>
      </c>
      <c r="K296">
        <v>3</v>
      </c>
    </row>
    <row r="297" spans="10:11" x14ac:dyDescent="0.55000000000000004">
      <c r="J297">
        <v>295</v>
      </c>
      <c r="K297">
        <v>10</v>
      </c>
    </row>
    <row r="298" spans="10:11" x14ac:dyDescent="0.55000000000000004">
      <c r="J298">
        <v>296</v>
      </c>
      <c r="K298">
        <v>4</v>
      </c>
    </row>
    <row r="299" spans="10:11" x14ac:dyDescent="0.55000000000000004">
      <c r="J299">
        <v>297</v>
      </c>
      <c r="K299">
        <v>5</v>
      </c>
    </row>
    <row r="300" spans="10:11" x14ac:dyDescent="0.55000000000000004">
      <c r="J300">
        <v>298</v>
      </c>
      <c r="K300">
        <v>3</v>
      </c>
    </row>
    <row r="301" spans="10:11" x14ac:dyDescent="0.55000000000000004">
      <c r="J301">
        <v>299</v>
      </c>
      <c r="K301">
        <v>6</v>
      </c>
    </row>
    <row r="302" spans="10:11" x14ac:dyDescent="0.55000000000000004">
      <c r="J302">
        <v>300</v>
      </c>
      <c r="K302">
        <v>12</v>
      </c>
    </row>
    <row r="303" spans="10:11" x14ac:dyDescent="0.55000000000000004">
      <c r="J303">
        <v>301</v>
      </c>
      <c r="K303">
        <v>3</v>
      </c>
    </row>
    <row r="304" spans="10:11" x14ac:dyDescent="0.55000000000000004">
      <c r="J304">
        <v>302</v>
      </c>
      <c r="K304">
        <v>5</v>
      </c>
    </row>
    <row r="305" spans="10:11" x14ac:dyDescent="0.55000000000000004">
      <c r="J305">
        <v>303</v>
      </c>
      <c r="K305">
        <v>3</v>
      </c>
    </row>
    <row r="306" spans="10:11" x14ac:dyDescent="0.55000000000000004">
      <c r="J306">
        <v>304</v>
      </c>
      <c r="K306">
        <v>6</v>
      </c>
    </row>
    <row r="307" spans="10:11" x14ac:dyDescent="0.55000000000000004">
      <c r="J307">
        <v>305</v>
      </c>
      <c r="K307">
        <v>7</v>
      </c>
    </row>
    <row r="308" spans="10:11" x14ac:dyDescent="0.55000000000000004">
      <c r="J308">
        <v>306</v>
      </c>
      <c r="K308">
        <v>5</v>
      </c>
    </row>
    <row r="309" spans="10:11" x14ac:dyDescent="0.55000000000000004">
      <c r="J309">
        <v>307</v>
      </c>
      <c r="K309">
        <v>3</v>
      </c>
    </row>
    <row r="310" spans="10:11" x14ac:dyDescent="0.55000000000000004">
      <c r="J310">
        <v>308</v>
      </c>
      <c r="K310">
        <v>3</v>
      </c>
    </row>
    <row r="311" spans="10:11" x14ac:dyDescent="0.55000000000000004">
      <c r="J311">
        <v>309</v>
      </c>
      <c r="K311">
        <v>6</v>
      </c>
    </row>
    <row r="312" spans="10:11" x14ac:dyDescent="0.55000000000000004">
      <c r="J312">
        <v>310</v>
      </c>
      <c r="K312">
        <v>5</v>
      </c>
    </row>
    <row r="313" spans="10:11" x14ac:dyDescent="0.55000000000000004">
      <c r="J313">
        <v>311</v>
      </c>
      <c r="K313">
        <v>5</v>
      </c>
    </row>
    <row r="314" spans="10:11" x14ac:dyDescent="0.55000000000000004">
      <c r="J314">
        <v>312</v>
      </c>
      <c r="K314">
        <v>3</v>
      </c>
    </row>
    <row r="315" spans="10:11" x14ac:dyDescent="0.55000000000000004">
      <c r="J315">
        <v>313</v>
      </c>
      <c r="K315">
        <v>5</v>
      </c>
    </row>
    <row r="316" spans="10:11" x14ac:dyDescent="0.55000000000000004">
      <c r="J316">
        <v>314</v>
      </c>
      <c r="K316">
        <v>3</v>
      </c>
    </row>
    <row r="317" spans="10:11" x14ac:dyDescent="0.55000000000000004">
      <c r="J317">
        <v>315</v>
      </c>
      <c r="K317">
        <v>9</v>
      </c>
    </row>
    <row r="318" spans="10:11" x14ac:dyDescent="0.55000000000000004">
      <c r="J318">
        <v>316</v>
      </c>
      <c r="K318">
        <v>5</v>
      </c>
    </row>
    <row r="319" spans="10:11" x14ac:dyDescent="0.55000000000000004">
      <c r="J319">
        <v>317</v>
      </c>
      <c r="K319">
        <v>3</v>
      </c>
    </row>
    <row r="320" spans="10:11" x14ac:dyDescent="0.55000000000000004">
      <c r="J320">
        <v>318</v>
      </c>
      <c r="K320">
        <v>6</v>
      </c>
    </row>
    <row r="321" spans="10:11" x14ac:dyDescent="0.55000000000000004">
      <c r="J321">
        <v>319</v>
      </c>
      <c r="K321">
        <v>6</v>
      </c>
    </row>
    <row r="322" spans="10:11" x14ac:dyDescent="0.55000000000000004">
      <c r="J322">
        <v>320</v>
      </c>
      <c r="K322">
        <v>6</v>
      </c>
    </row>
    <row r="323" spans="10:11" x14ac:dyDescent="0.55000000000000004">
      <c r="J323">
        <v>321</v>
      </c>
      <c r="K323">
        <v>3</v>
      </c>
    </row>
    <row r="324" spans="10:11" x14ac:dyDescent="0.55000000000000004">
      <c r="J324">
        <v>322</v>
      </c>
      <c r="K324">
        <v>7</v>
      </c>
    </row>
    <row r="325" spans="10:11" x14ac:dyDescent="0.55000000000000004">
      <c r="J325">
        <v>323</v>
      </c>
      <c r="K325">
        <v>7</v>
      </c>
    </row>
    <row r="326" spans="10:11" x14ac:dyDescent="0.55000000000000004">
      <c r="J326">
        <v>324</v>
      </c>
      <c r="K326">
        <v>5</v>
      </c>
    </row>
    <row r="327" spans="10:11" x14ac:dyDescent="0.55000000000000004">
      <c r="J327">
        <v>325</v>
      </c>
      <c r="K327">
        <v>4</v>
      </c>
    </row>
    <row r="328" spans="10:11" x14ac:dyDescent="0.55000000000000004">
      <c r="J328">
        <v>326</v>
      </c>
      <c r="K328">
        <v>8</v>
      </c>
    </row>
    <row r="329" spans="10:11" x14ac:dyDescent="0.55000000000000004">
      <c r="J329">
        <v>327</v>
      </c>
      <c r="K329">
        <v>4</v>
      </c>
    </row>
    <row r="330" spans="10:11" x14ac:dyDescent="0.55000000000000004">
      <c r="J330">
        <v>328</v>
      </c>
      <c r="K330">
        <v>7</v>
      </c>
    </row>
    <row r="331" spans="10:11" x14ac:dyDescent="0.55000000000000004">
      <c r="J331">
        <v>329</v>
      </c>
      <c r="K331">
        <v>5</v>
      </c>
    </row>
    <row r="332" spans="10:11" x14ac:dyDescent="0.55000000000000004">
      <c r="J332">
        <v>330</v>
      </c>
      <c r="K332">
        <v>5</v>
      </c>
    </row>
    <row r="333" spans="10:11" x14ac:dyDescent="0.55000000000000004">
      <c r="J333">
        <v>331</v>
      </c>
      <c r="K333">
        <v>18</v>
      </c>
    </row>
    <row r="334" spans="10:11" x14ac:dyDescent="0.55000000000000004">
      <c r="J334">
        <v>332</v>
      </c>
      <c r="K334">
        <v>9</v>
      </c>
    </row>
    <row r="335" spans="10:11" x14ac:dyDescent="0.55000000000000004">
      <c r="J335">
        <v>333</v>
      </c>
      <c r="K335">
        <v>8</v>
      </c>
    </row>
    <row r="336" spans="10:11" x14ac:dyDescent="0.55000000000000004">
      <c r="J336">
        <v>334</v>
      </c>
      <c r="K336">
        <v>5</v>
      </c>
    </row>
    <row r="337" spans="10:11" x14ac:dyDescent="0.55000000000000004">
      <c r="J337">
        <v>335</v>
      </c>
      <c r="K337">
        <v>3</v>
      </c>
    </row>
    <row r="338" spans="10:11" x14ac:dyDescent="0.55000000000000004">
      <c r="J338">
        <v>336</v>
      </c>
      <c r="K338">
        <v>4</v>
      </c>
    </row>
    <row r="339" spans="10:11" x14ac:dyDescent="0.55000000000000004">
      <c r="J339">
        <v>337</v>
      </c>
      <c r="K339">
        <v>6</v>
      </c>
    </row>
    <row r="340" spans="10:11" x14ac:dyDescent="0.55000000000000004">
      <c r="J340">
        <v>338</v>
      </c>
      <c r="K340">
        <v>3</v>
      </c>
    </row>
    <row r="341" spans="10:11" x14ac:dyDescent="0.55000000000000004">
      <c r="J341">
        <v>339</v>
      </c>
      <c r="K341">
        <v>9</v>
      </c>
    </row>
    <row r="342" spans="10:11" x14ac:dyDescent="0.55000000000000004">
      <c r="J342">
        <v>340</v>
      </c>
      <c r="K342">
        <v>4</v>
      </c>
    </row>
    <row r="343" spans="10:11" x14ac:dyDescent="0.55000000000000004">
      <c r="J343">
        <v>341</v>
      </c>
      <c r="K343">
        <v>8</v>
      </c>
    </row>
    <row r="344" spans="10:11" x14ac:dyDescent="0.55000000000000004">
      <c r="J344">
        <v>342</v>
      </c>
      <c r="K344">
        <v>8</v>
      </c>
    </row>
    <row r="345" spans="10:11" x14ac:dyDescent="0.55000000000000004">
      <c r="J345">
        <v>343</v>
      </c>
      <c r="K345">
        <v>10</v>
      </c>
    </row>
    <row r="346" spans="10:11" x14ac:dyDescent="0.55000000000000004">
      <c r="J346">
        <v>344</v>
      </c>
      <c r="K346">
        <v>5</v>
      </c>
    </row>
    <row r="347" spans="10:11" x14ac:dyDescent="0.55000000000000004">
      <c r="J347">
        <v>345</v>
      </c>
      <c r="K347">
        <v>7</v>
      </c>
    </row>
    <row r="348" spans="10:11" x14ac:dyDescent="0.55000000000000004">
      <c r="J348">
        <v>346</v>
      </c>
      <c r="K348">
        <v>4</v>
      </c>
    </row>
    <row r="349" spans="10:11" x14ac:dyDescent="0.55000000000000004">
      <c r="J349">
        <v>347</v>
      </c>
      <c r="K349">
        <v>5</v>
      </c>
    </row>
    <row r="350" spans="10:11" x14ac:dyDescent="0.55000000000000004">
      <c r="J350">
        <v>348</v>
      </c>
      <c r="K350">
        <v>5</v>
      </c>
    </row>
    <row r="351" spans="10:11" x14ac:dyDescent="0.55000000000000004">
      <c r="J351">
        <v>349</v>
      </c>
      <c r="K351">
        <v>3</v>
      </c>
    </row>
    <row r="352" spans="10:11" x14ac:dyDescent="0.55000000000000004">
      <c r="J352">
        <v>350</v>
      </c>
      <c r="K352">
        <v>3</v>
      </c>
    </row>
    <row r="353" spans="10:11" x14ac:dyDescent="0.55000000000000004">
      <c r="J353">
        <v>351</v>
      </c>
      <c r="K353">
        <v>5</v>
      </c>
    </row>
    <row r="354" spans="10:11" x14ac:dyDescent="0.55000000000000004">
      <c r="J354">
        <v>352</v>
      </c>
      <c r="K354">
        <v>4</v>
      </c>
    </row>
    <row r="355" spans="10:11" x14ac:dyDescent="0.55000000000000004">
      <c r="J355">
        <v>353</v>
      </c>
      <c r="K355">
        <v>5</v>
      </c>
    </row>
    <row r="356" spans="10:11" x14ac:dyDescent="0.55000000000000004">
      <c r="J356">
        <v>354</v>
      </c>
      <c r="K356">
        <v>4</v>
      </c>
    </row>
    <row r="357" spans="10:11" x14ac:dyDescent="0.55000000000000004">
      <c r="J357">
        <v>355</v>
      </c>
      <c r="K357">
        <v>5</v>
      </c>
    </row>
    <row r="358" spans="10:11" x14ac:dyDescent="0.55000000000000004">
      <c r="J358">
        <v>356</v>
      </c>
      <c r="K358">
        <v>3</v>
      </c>
    </row>
    <row r="359" spans="10:11" x14ac:dyDescent="0.55000000000000004">
      <c r="J359">
        <v>357</v>
      </c>
      <c r="K359">
        <v>3</v>
      </c>
    </row>
    <row r="360" spans="10:11" x14ac:dyDescent="0.55000000000000004">
      <c r="J360">
        <v>358</v>
      </c>
      <c r="K360">
        <v>8</v>
      </c>
    </row>
    <row r="361" spans="10:11" x14ac:dyDescent="0.55000000000000004">
      <c r="J361">
        <v>359</v>
      </c>
      <c r="K361">
        <v>4</v>
      </c>
    </row>
    <row r="362" spans="10:11" x14ac:dyDescent="0.55000000000000004">
      <c r="J362">
        <v>360</v>
      </c>
      <c r="K362">
        <v>3</v>
      </c>
    </row>
    <row r="363" spans="10:11" x14ac:dyDescent="0.55000000000000004">
      <c r="J363">
        <v>361</v>
      </c>
      <c r="K363">
        <v>13</v>
      </c>
    </row>
    <row r="364" spans="10:11" x14ac:dyDescent="0.55000000000000004">
      <c r="J364">
        <v>362</v>
      </c>
      <c r="K364">
        <v>6</v>
      </c>
    </row>
    <row r="365" spans="10:11" x14ac:dyDescent="0.55000000000000004">
      <c r="J365">
        <v>363</v>
      </c>
      <c r="K365">
        <v>3</v>
      </c>
    </row>
    <row r="366" spans="10:11" x14ac:dyDescent="0.55000000000000004">
      <c r="J366">
        <v>364</v>
      </c>
      <c r="K366">
        <v>3</v>
      </c>
    </row>
    <row r="367" spans="10:11" x14ac:dyDescent="0.55000000000000004">
      <c r="J367">
        <v>365</v>
      </c>
      <c r="K367">
        <v>4</v>
      </c>
    </row>
    <row r="368" spans="10:11" x14ac:dyDescent="0.55000000000000004">
      <c r="J368">
        <v>366</v>
      </c>
      <c r="K368">
        <v>5</v>
      </c>
    </row>
    <row r="369" spans="10:11" x14ac:dyDescent="0.55000000000000004">
      <c r="J369">
        <v>367</v>
      </c>
      <c r="K369">
        <v>4</v>
      </c>
    </row>
    <row r="370" spans="10:11" x14ac:dyDescent="0.55000000000000004">
      <c r="J370">
        <v>368</v>
      </c>
      <c r="K370">
        <v>8</v>
      </c>
    </row>
    <row r="371" spans="10:11" x14ac:dyDescent="0.55000000000000004">
      <c r="J371">
        <v>369</v>
      </c>
      <c r="K371">
        <v>7</v>
      </c>
    </row>
    <row r="372" spans="10:11" x14ac:dyDescent="0.55000000000000004">
      <c r="J372">
        <v>370</v>
      </c>
      <c r="K372">
        <v>7</v>
      </c>
    </row>
    <row r="373" spans="10:11" x14ac:dyDescent="0.55000000000000004">
      <c r="J373">
        <v>371</v>
      </c>
      <c r="K373">
        <v>3</v>
      </c>
    </row>
    <row r="374" spans="10:11" x14ac:dyDescent="0.55000000000000004">
      <c r="J374">
        <v>372</v>
      </c>
      <c r="K374">
        <v>6</v>
      </c>
    </row>
    <row r="375" spans="10:11" x14ac:dyDescent="0.55000000000000004">
      <c r="J375">
        <v>373</v>
      </c>
      <c r="K375">
        <v>6</v>
      </c>
    </row>
    <row r="376" spans="10:11" x14ac:dyDescent="0.55000000000000004">
      <c r="J376">
        <v>374</v>
      </c>
      <c r="K376">
        <v>4</v>
      </c>
    </row>
    <row r="377" spans="10:11" x14ac:dyDescent="0.55000000000000004">
      <c r="J377">
        <v>375</v>
      </c>
      <c r="K377">
        <v>5</v>
      </c>
    </row>
    <row r="378" spans="10:11" x14ac:dyDescent="0.55000000000000004">
      <c r="J378">
        <v>376</v>
      </c>
      <c r="K378">
        <v>8</v>
      </c>
    </row>
    <row r="379" spans="10:11" x14ac:dyDescent="0.55000000000000004">
      <c r="J379">
        <v>377</v>
      </c>
      <c r="K379">
        <v>11</v>
      </c>
    </row>
    <row r="380" spans="10:11" x14ac:dyDescent="0.55000000000000004">
      <c r="J380">
        <v>378</v>
      </c>
      <c r="K380">
        <v>4</v>
      </c>
    </row>
    <row r="381" spans="10:11" x14ac:dyDescent="0.55000000000000004">
      <c r="J381">
        <v>379</v>
      </c>
      <c r="K381">
        <v>19</v>
      </c>
    </row>
    <row r="382" spans="10:11" x14ac:dyDescent="0.55000000000000004">
      <c r="J382">
        <v>380</v>
      </c>
      <c r="K382">
        <v>3</v>
      </c>
    </row>
    <row r="383" spans="10:11" x14ac:dyDescent="0.55000000000000004">
      <c r="J383">
        <v>381</v>
      </c>
      <c r="K383">
        <v>5</v>
      </c>
    </row>
    <row r="384" spans="10:11" x14ac:dyDescent="0.55000000000000004">
      <c r="J384">
        <v>382</v>
      </c>
      <c r="K384">
        <v>6</v>
      </c>
    </row>
    <row r="385" spans="10:11" x14ac:dyDescent="0.55000000000000004">
      <c r="J385">
        <v>383</v>
      </c>
      <c r="K385">
        <v>5</v>
      </c>
    </row>
    <row r="386" spans="10:11" x14ac:dyDescent="0.55000000000000004">
      <c r="J386">
        <v>384</v>
      </c>
      <c r="K386">
        <v>6</v>
      </c>
    </row>
    <row r="387" spans="10:11" x14ac:dyDescent="0.55000000000000004">
      <c r="J387">
        <v>385</v>
      </c>
      <c r="K387">
        <v>4</v>
      </c>
    </row>
    <row r="388" spans="10:11" x14ac:dyDescent="0.55000000000000004">
      <c r="J388">
        <v>386</v>
      </c>
      <c r="K388">
        <v>8</v>
      </c>
    </row>
    <row r="389" spans="10:11" x14ac:dyDescent="0.55000000000000004">
      <c r="J389">
        <v>387</v>
      </c>
      <c r="K389">
        <v>3</v>
      </c>
    </row>
    <row r="390" spans="10:11" x14ac:dyDescent="0.55000000000000004">
      <c r="J390">
        <v>388</v>
      </c>
      <c r="K390">
        <v>7</v>
      </c>
    </row>
    <row r="391" spans="10:11" x14ac:dyDescent="0.55000000000000004">
      <c r="J391">
        <v>389</v>
      </c>
      <c r="K391">
        <v>4</v>
      </c>
    </row>
    <row r="392" spans="10:11" x14ac:dyDescent="0.55000000000000004">
      <c r="J392">
        <v>390</v>
      </c>
      <c r="K392">
        <v>4</v>
      </c>
    </row>
    <row r="393" spans="10:11" x14ac:dyDescent="0.55000000000000004">
      <c r="J393">
        <v>391</v>
      </c>
      <c r="K393">
        <v>4</v>
      </c>
    </row>
    <row r="394" spans="10:11" x14ac:dyDescent="0.55000000000000004">
      <c r="J394">
        <v>392</v>
      </c>
      <c r="K394">
        <v>12</v>
      </c>
    </row>
    <row r="395" spans="10:11" x14ac:dyDescent="0.55000000000000004">
      <c r="J395">
        <v>393</v>
      </c>
      <c r="K395">
        <v>3</v>
      </c>
    </row>
    <row r="396" spans="10:11" x14ac:dyDescent="0.55000000000000004">
      <c r="J396">
        <v>394</v>
      </c>
      <c r="K396">
        <v>4</v>
      </c>
    </row>
    <row r="397" spans="10:11" x14ac:dyDescent="0.55000000000000004">
      <c r="J397">
        <v>395</v>
      </c>
      <c r="K397">
        <v>4</v>
      </c>
    </row>
    <row r="398" spans="10:11" x14ac:dyDescent="0.55000000000000004">
      <c r="J398">
        <v>396</v>
      </c>
      <c r="K398">
        <v>11</v>
      </c>
    </row>
    <row r="399" spans="10:11" x14ac:dyDescent="0.55000000000000004">
      <c r="J399">
        <v>397</v>
      </c>
      <c r="K399">
        <v>6</v>
      </c>
    </row>
    <row r="400" spans="10:11" x14ac:dyDescent="0.55000000000000004">
      <c r="J400">
        <v>398</v>
      </c>
      <c r="K400">
        <v>3</v>
      </c>
    </row>
    <row r="401" spans="10:11" x14ac:dyDescent="0.55000000000000004">
      <c r="J401">
        <v>399</v>
      </c>
      <c r="K401">
        <v>4</v>
      </c>
    </row>
    <row r="402" spans="10:11" x14ac:dyDescent="0.55000000000000004">
      <c r="J402">
        <v>400</v>
      </c>
      <c r="K402">
        <v>3</v>
      </c>
    </row>
    <row r="403" spans="10:11" x14ac:dyDescent="0.55000000000000004">
      <c r="J403">
        <v>401</v>
      </c>
      <c r="K403">
        <v>5</v>
      </c>
    </row>
    <row r="404" spans="10:11" x14ac:dyDescent="0.55000000000000004">
      <c r="J404">
        <v>402</v>
      </c>
      <c r="K404">
        <v>8</v>
      </c>
    </row>
    <row r="405" spans="10:11" x14ac:dyDescent="0.55000000000000004">
      <c r="J405">
        <v>403</v>
      </c>
      <c r="K405">
        <v>3</v>
      </c>
    </row>
    <row r="406" spans="10:11" x14ac:dyDescent="0.55000000000000004">
      <c r="J406">
        <v>404</v>
      </c>
      <c r="K406">
        <v>4</v>
      </c>
    </row>
    <row r="407" spans="10:11" x14ac:dyDescent="0.55000000000000004">
      <c r="J407">
        <v>405</v>
      </c>
      <c r="K407">
        <v>14</v>
      </c>
    </row>
    <row r="408" spans="10:11" x14ac:dyDescent="0.55000000000000004">
      <c r="J408">
        <v>406</v>
      </c>
      <c r="K408">
        <v>10</v>
      </c>
    </row>
    <row r="409" spans="10:11" x14ac:dyDescent="0.55000000000000004">
      <c r="J409">
        <v>407</v>
      </c>
      <c r="K409">
        <v>4</v>
      </c>
    </row>
    <row r="410" spans="10:11" x14ac:dyDescent="0.55000000000000004">
      <c r="J410">
        <v>408</v>
      </c>
      <c r="K410">
        <v>5</v>
      </c>
    </row>
    <row r="411" spans="10:11" x14ac:dyDescent="0.55000000000000004">
      <c r="J411">
        <v>409</v>
      </c>
      <c r="K411">
        <v>5</v>
      </c>
    </row>
    <row r="412" spans="10:11" x14ac:dyDescent="0.55000000000000004">
      <c r="J412">
        <v>410</v>
      </c>
      <c r="K412">
        <v>4</v>
      </c>
    </row>
    <row r="413" spans="10:11" x14ac:dyDescent="0.55000000000000004">
      <c r="J413">
        <v>411</v>
      </c>
      <c r="K413">
        <v>4</v>
      </c>
    </row>
    <row r="414" spans="10:11" x14ac:dyDescent="0.55000000000000004">
      <c r="J414">
        <v>412</v>
      </c>
      <c r="K414">
        <v>4</v>
      </c>
    </row>
    <row r="415" spans="10:11" x14ac:dyDescent="0.55000000000000004">
      <c r="J415">
        <v>413</v>
      </c>
      <c r="K415">
        <v>3</v>
      </c>
    </row>
    <row r="416" spans="10:11" x14ac:dyDescent="0.55000000000000004">
      <c r="J416">
        <v>414</v>
      </c>
      <c r="K416">
        <v>4</v>
      </c>
    </row>
    <row r="417" spans="10:11" x14ac:dyDescent="0.55000000000000004">
      <c r="J417">
        <v>415</v>
      </c>
      <c r="K417">
        <v>4</v>
      </c>
    </row>
    <row r="418" spans="10:11" x14ac:dyDescent="0.55000000000000004">
      <c r="J418">
        <v>416</v>
      </c>
      <c r="K418">
        <v>5</v>
      </c>
    </row>
    <row r="419" spans="10:11" x14ac:dyDescent="0.55000000000000004">
      <c r="J419">
        <v>417</v>
      </c>
      <c r="K419">
        <v>4</v>
      </c>
    </row>
    <row r="420" spans="10:11" x14ac:dyDescent="0.55000000000000004">
      <c r="J420">
        <v>418</v>
      </c>
      <c r="K420">
        <v>8</v>
      </c>
    </row>
    <row r="421" spans="10:11" x14ac:dyDescent="0.55000000000000004">
      <c r="J421">
        <v>419</v>
      </c>
      <c r="K421">
        <v>4</v>
      </c>
    </row>
    <row r="422" spans="10:11" x14ac:dyDescent="0.55000000000000004">
      <c r="J422">
        <v>420</v>
      </c>
      <c r="K422">
        <v>4</v>
      </c>
    </row>
    <row r="423" spans="10:11" x14ac:dyDescent="0.55000000000000004">
      <c r="J423">
        <v>421</v>
      </c>
      <c r="K423">
        <v>8</v>
      </c>
    </row>
    <row r="424" spans="10:11" x14ac:dyDescent="0.55000000000000004">
      <c r="J424">
        <v>422</v>
      </c>
      <c r="K424">
        <v>6</v>
      </c>
    </row>
    <row r="425" spans="10:11" x14ac:dyDescent="0.55000000000000004">
      <c r="J425">
        <v>423</v>
      </c>
      <c r="K425">
        <v>5</v>
      </c>
    </row>
    <row r="426" spans="10:11" x14ac:dyDescent="0.55000000000000004">
      <c r="J426">
        <v>424</v>
      </c>
      <c r="K426">
        <v>4</v>
      </c>
    </row>
    <row r="427" spans="10:11" x14ac:dyDescent="0.55000000000000004">
      <c r="J427">
        <v>425</v>
      </c>
      <c r="K427">
        <v>8</v>
      </c>
    </row>
    <row r="428" spans="10:11" x14ac:dyDescent="0.55000000000000004">
      <c r="J428">
        <v>426</v>
      </c>
      <c r="K428">
        <v>4</v>
      </c>
    </row>
    <row r="429" spans="10:11" x14ac:dyDescent="0.55000000000000004">
      <c r="J429">
        <v>427</v>
      </c>
      <c r="K429">
        <v>5</v>
      </c>
    </row>
    <row r="430" spans="10:11" x14ac:dyDescent="0.55000000000000004">
      <c r="J430">
        <v>428</v>
      </c>
      <c r="K430">
        <v>4</v>
      </c>
    </row>
    <row r="431" spans="10:11" x14ac:dyDescent="0.55000000000000004">
      <c r="J431">
        <v>429</v>
      </c>
      <c r="K431">
        <v>4</v>
      </c>
    </row>
    <row r="432" spans="10:11" x14ac:dyDescent="0.55000000000000004">
      <c r="J432">
        <v>430</v>
      </c>
      <c r="K432">
        <v>5</v>
      </c>
    </row>
    <row r="433" spans="10:11" x14ac:dyDescent="0.55000000000000004">
      <c r="J433">
        <v>431</v>
      </c>
      <c r="K433">
        <v>10</v>
      </c>
    </row>
    <row r="434" spans="10:11" x14ac:dyDescent="0.55000000000000004">
      <c r="J434">
        <v>432</v>
      </c>
      <c r="K434">
        <v>6</v>
      </c>
    </row>
    <row r="435" spans="10:11" x14ac:dyDescent="0.55000000000000004">
      <c r="J435">
        <v>433</v>
      </c>
      <c r="K435">
        <v>4</v>
      </c>
    </row>
    <row r="436" spans="10:11" x14ac:dyDescent="0.55000000000000004">
      <c r="J436">
        <v>434</v>
      </c>
      <c r="K436">
        <v>11</v>
      </c>
    </row>
    <row r="437" spans="10:11" x14ac:dyDescent="0.55000000000000004">
      <c r="J437">
        <v>435</v>
      </c>
      <c r="K437">
        <v>7</v>
      </c>
    </row>
    <row r="438" spans="10:11" x14ac:dyDescent="0.55000000000000004">
      <c r="J438">
        <v>436</v>
      </c>
      <c r="K438">
        <v>8</v>
      </c>
    </row>
    <row r="439" spans="10:11" x14ac:dyDescent="0.55000000000000004">
      <c r="J439">
        <v>437</v>
      </c>
      <c r="K439">
        <v>7</v>
      </c>
    </row>
    <row r="440" spans="10:11" x14ac:dyDescent="0.55000000000000004">
      <c r="J440">
        <v>438</v>
      </c>
      <c r="K440">
        <v>5</v>
      </c>
    </row>
    <row r="441" spans="10:11" x14ac:dyDescent="0.55000000000000004">
      <c r="J441">
        <v>439</v>
      </c>
      <c r="K441">
        <v>4</v>
      </c>
    </row>
    <row r="442" spans="10:11" x14ac:dyDescent="0.55000000000000004">
      <c r="J442">
        <v>440</v>
      </c>
      <c r="K442">
        <v>4</v>
      </c>
    </row>
    <row r="443" spans="10:11" x14ac:dyDescent="0.55000000000000004">
      <c r="J443">
        <v>441</v>
      </c>
      <c r="K443">
        <v>8</v>
      </c>
    </row>
    <row r="444" spans="10:11" x14ac:dyDescent="0.55000000000000004">
      <c r="J444">
        <v>442</v>
      </c>
      <c r="K444">
        <v>8</v>
      </c>
    </row>
    <row r="445" spans="10:11" x14ac:dyDescent="0.55000000000000004">
      <c r="J445">
        <v>443</v>
      </c>
      <c r="K445">
        <v>3</v>
      </c>
    </row>
    <row r="446" spans="10:11" x14ac:dyDescent="0.55000000000000004">
      <c r="J446">
        <v>444</v>
      </c>
      <c r="K446">
        <v>6</v>
      </c>
    </row>
    <row r="447" spans="10:11" x14ac:dyDescent="0.55000000000000004">
      <c r="J447">
        <v>445</v>
      </c>
      <c r="K447">
        <v>4</v>
      </c>
    </row>
    <row r="448" spans="10:11" x14ac:dyDescent="0.55000000000000004">
      <c r="J448">
        <v>446</v>
      </c>
      <c r="K448">
        <v>8</v>
      </c>
    </row>
    <row r="449" spans="10:11" x14ac:dyDescent="0.55000000000000004">
      <c r="J449">
        <v>447</v>
      </c>
      <c r="K449">
        <v>7</v>
      </c>
    </row>
    <row r="450" spans="10:11" x14ac:dyDescent="0.55000000000000004">
      <c r="J450">
        <v>448</v>
      </c>
      <c r="K450">
        <v>4</v>
      </c>
    </row>
    <row r="451" spans="10:11" x14ac:dyDescent="0.55000000000000004">
      <c r="J451">
        <v>449</v>
      </c>
      <c r="K451">
        <v>4</v>
      </c>
    </row>
    <row r="452" spans="10:11" x14ac:dyDescent="0.55000000000000004">
      <c r="J452">
        <v>450</v>
      </c>
      <c r="K452">
        <v>3</v>
      </c>
    </row>
    <row r="453" spans="10:11" x14ac:dyDescent="0.55000000000000004">
      <c r="J453">
        <v>451</v>
      </c>
      <c r="K453">
        <v>7</v>
      </c>
    </row>
    <row r="454" spans="10:11" x14ac:dyDescent="0.55000000000000004">
      <c r="J454">
        <v>452</v>
      </c>
      <c r="K454">
        <v>4</v>
      </c>
    </row>
    <row r="455" spans="10:11" x14ac:dyDescent="0.55000000000000004">
      <c r="J455">
        <v>453</v>
      </c>
      <c r="K455">
        <v>4</v>
      </c>
    </row>
    <row r="456" spans="10:11" x14ac:dyDescent="0.55000000000000004">
      <c r="J456">
        <v>454</v>
      </c>
      <c r="K456">
        <v>5</v>
      </c>
    </row>
    <row r="457" spans="10:11" x14ac:dyDescent="0.55000000000000004">
      <c r="J457">
        <v>455</v>
      </c>
      <c r="K457">
        <v>4</v>
      </c>
    </row>
    <row r="458" spans="10:11" x14ac:dyDescent="0.55000000000000004">
      <c r="J458">
        <v>456</v>
      </c>
      <c r="K458">
        <v>3</v>
      </c>
    </row>
    <row r="459" spans="10:11" x14ac:dyDescent="0.55000000000000004">
      <c r="J459">
        <v>457</v>
      </c>
      <c r="K459">
        <v>3</v>
      </c>
    </row>
    <row r="460" spans="10:11" x14ac:dyDescent="0.55000000000000004">
      <c r="J460">
        <v>458</v>
      </c>
      <c r="K460">
        <v>5</v>
      </c>
    </row>
    <row r="461" spans="10:11" x14ac:dyDescent="0.55000000000000004">
      <c r="J461">
        <v>459</v>
      </c>
      <c r="K461">
        <v>3</v>
      </c>
    </row>
    <row r="462" spans="10:11" x14ac:dyDescent="0.55000000000000004">
      <c r="J462">
        <v>460</v>
      </c>
      <c r="K462">
        <v>6</v>
      </c>
    </row>
    <row r="463" spans="10:11" x14ac:dyDescent="0.55000000000000004">
      <c r="J463">
        <v>461</v>
      </c>
      <c r="K463">
        <v>4</v>
      </c>
    </row>
    <row r="464" spans="10:11" x14ac:dyDescent="0.55000000000000004">
      <c r="J464">
        <v>462</v>
      </c>
      <c r="K464">
        <v>9</v>
      </c>
    </row>
    <row r="465" spans="10:11" x14ac:dyDescent="0.55000000000000004">
      <c r="J465">
        <v>463</v>
      </c>
      <c r="K465">
        <v>6</v>
      </c>
    </row>
    <row r="466" spans="10:11" x14ac:dyDescent="0.55000000000000004">
      <c r="J466">
        <v>464</v>
      </c>
      <c r="K466">
        <v>8</v>
      </c>
    </row>
    <row r="467" spans="10:11" x14ac:dyDescent="0.55000000000000004">
      <c r="J467">
        <v>465</v>
      </c>
      <c r="K467">
        <v>11</v>
      </c>
    </row>
    <row r="468" spans="10:11" x14ac:dyDescent="0.55000000000000004">
      <c r="J468">
        <v>466</v>
      </c>
      <c r="K468">
        <v>7</v>
      </c>
    </row>
    <row r="469" spans="10:11" x14ac:dyDescent="0.55000000000000004">
      <c r="J469">
        <v>467</v>
      </c>
      <c r="K469">
        <v>6</v>
      </c>
    </row>
    <row r="470" spans="10:11" x14ac:dyDescent="0.55000000000000004">
      <c r="J470">
        <v>468</v>
      </c>
      <c r="K470">
        <v>10</v>
      </c>
    </row>
    <row r="471" spans="10:11" x14ac:dyDescent="0.55000000000000004">
      <c r="J471">
        <v>469</v>
      </c>
      <c r="K471">
        <v>4</v>
      </c>
    </row>
    <row r="472" spans="10:11" x14ac:dyDescent="0.55000000000000004">
      <c r="J472">
        <v>470</v>
      </c>
      <c r="K472">
        <v>3</v>
      </c>
    </row>
    <row r="473" spans="10:11" x14ac:dyDescent="0.55000000000000004">
      <c r="J473">
        <v>471</v>
      </c>
      <c r="K473">
        <v>7</v>
      </c>
    </row>
    <row r="474" spans="10:11" x14ac:dyDescent="0.55000000000000004">
      <c r="J474">
        <v>472</v>
      </c>
      <c r="K474">
        <v>14</v>
      </c>
    </row>
    <row r="475" spans="10:11" x14ac:dyDescent="0.55000000000000004">
      <c r="J475">
        <v>473</v>
      </c>
      <c r="K475">
        <v>10</v>
      </c>
    </row>
    <row r="476" spans="10:11" x14ac:dyDescent="0.55000000000000004">
      <c r="J476">
        <v>474</v>
      </c>
      <c r="K476">
        <v>4</v>
      </c>
    </row>
    <row r="477" spans="10:11" x14ac:dyDescent="0.55000000000000004">
      <c r="J477">
        <v>475</v>
      </c>
      <c r="K477">
        <v>6</v>
      </c>
    </row>
    <row r="478" spans="10:11" x14ac:dyDescent="0.55000000000000004">
      <c r="J478">
        <v>476</v>
      </c>
      <c r="K478">
        <v>9</v>
      </c>
    </row>
    <row r="479" spans="10:11" x14ac:dyDescent="0.55000000000000004">
      <c r="J479">
        <v>477</v>
      </c>
      <c r="K479">
        <v>5</v>
      </c>
    </row>
    <row r="480" spans="10:11" x14ac:dyDescent="0.55000000000000004">
      <c r="J480">
        <v>478</v>
      </c>
      <c r="K480">
        <v>4</v>
      </c>
    </row>
    <row r="481" spans="10:11" x14ac:dyDescent="0.55000000000000004">
      <c r="J481">
        <v>479</v>
      </c>
      <c r="K481">
        <v>9</v>
      </c>
    </row>
    <row r="482" spans="10:11" x14ac:dyDescent="0.55000000000000004">
      <c r="J482">
        <v>480</v>
      </c>
      <c r="K482">
        <v>6</v>
      </c>
    </row>
    <row r="483" spans="10:11" x14ac:dyDescent="0.55000000000000004">
      <c r="J483">
        <v>481</v>
      </c>
      <c r="K483">
        <v>3</v>
      </c>
    </row>
    <row r="484" spans="10:11" x14ac:dyDescent="0.55000000000000004">
      <c r="J484">
        <v>482</v>
      </c>
      <c r="K484">
        <v>4</v>
      </c>
    </row>
    <row r="485" spans="10:11" x14ac:dyDescent="0.55000000000000004">
      <c r="J485">
        <v>483</v>
      </c>
      <c r="K485">
        <v>4</v>
      </c>
    </row>
    <row r="486" spans="10:11" x14ac:dyDescent="0.55000000000000004">
      <c r="J486">
        <v>484</v>
      </c>
      <c r="K486">
        <v>6</v>
      </c>
    </row>
    <row r="487" spans="10:11" x14ac:dyDescent="0.55000000000000004">
      <c r="J487">
        <v>485</v>
      </c>
      <c r="K487">
        <v>3</v>
      </c>
    </row>
    <row r="488" spans="10:11" x14ac:dyDescent="0.55000000000000004">
      <c r="J488">
        <v>486</v>
      </c>
      <c r="K488">
        <v>6</v>
      </c>
    </row>
    <row r="489" spans="10:11" x14ac:dyDescent="0.55000000000000004">
      <c r="J489">
        <v>487</v>
      </c>
      <c r="K489">
        <v>6</v>
      </c>
    </row>
    <row r="490" spans="10:11" x14ac:dyDescent="0.55000000000000004">
      <c r="J490">
        <v>488</v>
      </c>
      <c r="K490">
        <v>6</v>
      </c>
    </row>
    <row r="491" spans="10:11" x14ac:dyDescent="0.55000000000000004">
      <c r="J491">
        <v>489</v>
      </c>
      <c r="K491">
        <v>5</v>
      </c>
    </row>
    <row r="492" spans="10:11" x14ac:dyDescent="0.55000000000000004">
      <c r="J492">
        <v>490</v>
      </c>
      <c r="K492">
        <v>4</v>
      </c>
    </row>
    <row r="493" spans="10:11" x14ac:dyDescent="0.55000000000000004">
      <c r="J493">
        <v>491</v>
      </c>
      <c r="K493">
        <v>3</v>
      </c>
    </row>
    <row r="494" spans="10:11" x14ac:dyDescent="0.55000000000000004">
      <c r="J494">
        <v>492</v>
      </c>
      <c r="K494">
        <v>5</v>
      </c>
    </row>
    <row r="495" spans="10:11" x14ac:dyDescent="0.55000000000000004">
      <c r="J495">
        <v>493</v>
      </c>
      <c r="K495">
        <v>5</v>
      </c>
    </row>
    <row r="496" spans="10:11" x14ac:dyDescent="0.55000000000000004">
      <c r="J496">
        <v>494</v>
      </c>
      <c r="K496">
        <v>12</v>
      </c>
    </row>
    <row r="497" spans="10:11" x14ac:dyDescent="0.55000000000000004">
      <c r="J497">
        <v>495</v>
      </c>
      <c r="K497">
        <v>3</v>
      </c>
    </row>
    <row r="498" spans="10:11" x14ac:dyDescent="0.55000000000000004">
      <c r="J498">
        <v>496</v>
      </c>
      <c r="K498">
        <v>5</v>
      </c>
    </row>
    <row r="499" spans="10:11" x14ac:dyDescent="0.55000000000000004">
      <c r="J499">
        <v>497</v>
      </c>
      <c r="K499">
        <v>11</v>
      </c>
    </row>
    <row r="500" spans="10:11" x14ac:dyDescent="0.55000000000000004">
      <c r="J500">
        <v>498</v>
      </c>
      <c r="K500">
        <v>4</v>
      </c>
    </row>
    <row r="501" spans="10:11" x14ac:dyDescent="0.55000000000000004">
      <c r="J501">
        <v>499</v>
      </c>
      <c r="K501">
        <v>5</v>
      </c>
    </row>
    <row r="502" spans="10:11" x14ac:dyDescent="0.55000000000000004">
      <c r="J502">
        <v>500</v>
      </c>
      <c r="K502">
        <v>5</v>
      </c>
    </row>
  </sheetData>
  <mergeCells count="3">
    <mergeCell ref="A1:C1"/>
    <mergeCell ref="A2:B2"/>
    <mergeCell ref="A8:B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workbookViewId="0">
      <selection activeCell="K2" sqref="K2"/>
    </sheetView>
  </sheetViews>
  <sheetFormatPr defaultRowHeight="14.4" x14ac:dyDescent="0.55000000000000004"/>
  <cols>
    <col min="1" max="1" width="15.578125" customWidth="1"/>
    <col min="2" max="4" width="11.41796875" customWidth="1"/>
    <col min="9" max="10" width="10.05078125" bestFit="1" customWidth="1"/>
  </cols>
  <sheetData>
    <row r="1" spans="1:17" x14ac:dyDescent="0.55000000000000004">
      <c r="A1" s="1" t="s">
        <v>0</v>
      </c>
    </row>
    <row r="2" spans="1:17" x14ac:dyDescent="0.55000000000000004">
      <c r="I2" t="s">
        <v>36</v>
      </c>
      <c r="J2" t="s">
        <v>15</v>
      </c>
      <c r="K2" s="83">
        <f>AVERAGE(J4:J203)</f>
        <v>18518.58018751075</v>
      </c>
    </row>
    <row r="3" spans="1:17" s="3" customFormat="1" x14ac:dyDescent="0.55000000000000004">
      <c r="A3" s="2" t="s">
        <v>1</v>
      </c>
      <c r="J3" s="63">
        <f ca="1">B16</f>
        <v>15049.559510173513</v>
      </c>
      <c r="L3" s="3" t="s">
        <v>42</v>
      </c>
    </row>
    <row r="4" spans="1:17" x14ac:dyDescent="0.55000000000000004">
      <c r="A4" s="4" t="s">
        <v>2</v>
      </c>
      <c r="B4" s="7">
        <v>950</v>
      </c>
      <c r="C4" s="4"/>
      <c r="D4" s="4"/>
      <c r="E4" s="4"/>
      <c r="F4" s="4"/>
      <c r="G4" s="4"/>
      <c r="I4">
        <v>1</v>
      </c>
      <c r="J4">
        <f t="dataTable" ref="J4:J203" dt2D="0" dtr="0" r1="K1" ca="1"/>
        <v>22889.04160137703</v>
      </c>
      <c r="L4">
        <v>10000</v>
      </c>
    </row>
    <row r="5" spans="1:17" ht="14.7" thickBot="1" x14ac:dyDescent="0.6">
      <c r="A5" s="4"/>
      <c r="B5" s="4" t="s">
        <v>4</v>
      </c>
      <c r="C5" s="4" t="s">
        <v>5</v>
      </c>
      <c r="D5" s="4" t="s">
        <v>6</v>
      </c>
      <c r="E5" s="4"/>
      <c r="F5" s="4"/>
      <c r="G5" s="4"/>
      <c r="I5">
        <v>2</v>
      </c>
      <c r="J5">
        <v>14560.423064923933</v>
      </c>
      <c r="L5">
        <v>12000</v>
      </c>
    </row>
    <row r="6" spans="1:17" x14ac:dyDescent="0.55000000000000004">
      <c r="A6" s="4" t="s">
        <v>3</v>
      </c>
      <c r="B6" s="7">
        <v>20000</v>
      </c>
      <c r="C6" s="7">
        <v>2500</v>
      </c>
      <c r="D6" s="7">
        <v>15000</v>
      </c>
      <c r="E6" s="4"/>
      <c r="F6" s="4"/>
      <c r="G6" s="4"/>
      <c r="I6">
        <v>3</v>
      </c>
      <c r="J6">
        <v>21521.826177830422</v>
      </c>
      <c r="L6">
        <v>14000</v>
      </c>
      <c r="M6" s="59" t="s">
        <v>43</v>
      </c>
      <c r="N6" s="59" t="s">
        <v>45</v>
      </c>
      <c r="O6" t="s">
        <v>46</v>
      </c>
      <c r="P6" t="s">
        <v>47</v>
      </c>
    </row>
    <row r="7" spans="1:17" x14ac:dyDescent="0.55000000000000004">
      <c r="A7" s="4"/>
      <c r="B7" s="4" t="s">
        <v>6</v>
      </c>
      <c r="C7" s="4" t="s">
        <v>8</v>
      </c>
      <c r="D7" s="4" t="s">
        <v>9</v>
      </c>
      <c r="E7" s="4"/>
      <c r="F7" s="4"/>
      <c r="G7" s="4"/>
      <c r="I7">
        <v>4</v>
      </c>
      <c r="J7">
        <v>21942.567508225093</v>
      </c>
      <c r="L7">
        <v>16000</v>
      </c>
      <c r="M7">
        <v>10000</v>
      </c>
      <c r="N7">
        <v>4</v>
      </c>
      <c r="O7" s="64">
        <f>N7/SUM($N$7:$N$18)</f>
        <v>0.02</v>
      </c>
      <c r="P7" s="62">
        <f>O7</f>
        <v>0.02</v>
      </c>
    </row>
    <row r="8" spans="1:17" x14ac:dyDescent="0.55000000000000004">
      <c r="A8" s="4" t="s">
        <v>7</v>
      </c>
      <c r="B8" s="8">
        <f>ROUND(32,0)</f>
        <v>32</v>
      </c>
      <c r="C8" s="8">
        <f>ROUND(38,0)</f>
        <v>38</v>
      </c>
      <c r="D8" s="8">
        <f>ROUND(50,0)</f>
        <v>50</v>
      </c>
      <c r="E8" s="4"/>
      <c r="F8" s="6" t="s">
        <v>11</v>
      </c>
      <c r="G8" s="8">
        <f>(DemandLikely-DemandMin)/(DemandMax-DemandMin)</f>
        <v>0.33333333333333331</v>
      </c>
      <c r="I8">
        <v>5</v>
      </c>
      <c r="J8">
        <v>18758.740208295334</v>
      </c>
      <c r="L8">
        <v>18000</v>
      </c>
      <c r="M8">
        <v>12000</v>
      </c>
      <c r="N8">
        <v>14</v>
      </c>
      <c r="O8" s="64">
        <f t="shared" ref="O8:O18" si="0">N8/SUM($N$7:$N$18)</f>
        <v>7.0000000000000007E-2</v>
      </c>
      <c r="P8" s="56">
        <f>O8+P7</f>
        <v>9.0000000000000011E-2</v>
      </c>
    </row>
    <row r="9" spans="1:17" x14ac:dyDescent="0.55000000000000004">
      <c r="I9">
        <v>6</v>
      </c>
      <c r="J9">
        <v>11993.062466521173</v>
      </c>
      <c r="L9">
        <v>20000</v>
      </c>
      <c r="M9">
        <v>14000</v>
      </c>
      <c r="N9">
        <v>21</v>
      </c>
      <c r="O9" s="64">
        <f t="shared" si="0"/>
        <v>0.105</v>
      </c>
      <c r="P9" s="56">
        <f t="shared" ref="P9:P18" si="1">O9+P8</f>
        <v>0.19500000000000001</v>
      </c>
    </row>
    <row r="10" spans="1:17" x14ac:dyDescent="0.55000000000000004">
      <c r="I10">
        <v>7</v>
      </c>
      <c r="J10">
        <v>27047.869683995792</v>
      </c>
      <c r="L10">
        <v>22000</v>
      </c>
      <c r="M10">
        <v>16000</v>
      </c>
      <c r="N10">
        <v>24</v>
      </c>
      <c r="O10" s="64">
        <f t="shared" si="0"/>
        <v>0.12</v>
      </c>
      <c r="P10" s="56">
        <f t="shared" si="1"/>
        <v>0.315</v>
      </c>
    </row>
    <row r="11" spans="1:17" x14ac:dyDescent="0.55000000000000004">
      <c r="A11" s="1" t="s">
        <v>10</v>
      </c>
      <c r="I11">
        <v>8</v>
      </c>
      <c r="J11">
        <v>24660.381984695126</v>
      </c>
      <c r="L11">
        <v>24000</v>
      </c>
      <c r="M11">
        <v>18000</v>
      </c>
      <c r="N11">
        <v>34</v>
      </c>
      <c r="O11" s="64">
        <f t="shared" si="0"/>
        <v>0.17</v>
      </c>
      <c r="P11" s="56">
        <f t="shared" si="1"/>
        <v>0.48499999999999999</v>
      </c>
    </row>
    <row r="12" spans="1:17" x14ac:dyDescent="0.55000000000000004">
      <c r="A12" s="5" t="s">
        <v>3</v>
      </c>
      <c r="B12" s="9">
        <f ca="1">IF(_xlfn.NORM.INV(RAND(),OpCostMean,OpCostStDev)&gt;15000,_xlfn.NORM.INV(RAND(),OpCostMean,OpCostStDev),15000)</f>
        <v>19783.311536298646</v>
      </c>
      <c r="C12" s="5"/>
      <c r="D12" s="5"/>
      <c r="E12" s="5"/>
      <c r="I12">
        <v>9</v>
      </c>
      <c r="J12">
        <v>22259.704261082861</v>
      </c>
      <c r="L12">
        <v>26000</v>
      </c>
      <c r="M12">
        <v>20000</v>
      </c>
      <c r="N12">
        <v>33</v>
      </c>
      <c r="O12" s="64">
        <f t="shared" si="0"/>
        <v>0.16500000000000001</v>
      </c>
      <c r="P12" s="56">
        <f t="shared" si="1"/>
        <v>0.65</v>
      </c>
      <c r="Q12" s="82">
        <f>1-P12</f>
        <v>0.35</v>
      </c>
    </row>
    <row r="13" spans="1:17" x14ac:dyDescent="0.55000000000000004">
      <c r="A13" s="5" t="s">
        <v>13</v>
      </c>
      <c r="B13" s="10">
        <f ca="1">IF(UValue&lt;DemandFc,DemandMin+SQRT(UValue*(DemandMax-DemandMin)*(DemandLikely-DemandMin)),DemandMax-SQRT((1-UValue)*(DemandMax-DemandMin)*(DemandMax-DemandLikely)))</f>
        <v>36.666180048918065</v>
      </c>
      <c r="C13" s="5"/>
      <c r="D13" s="5" t="s">
        <v>12</v>
      </c>
      <c r="E13" s="10">
        <f ca="1">RAND()</f>
        <v>0.20160403934186077</v>
      </c>
      <c r="I13">
        <v>10</v>
      </c>
      <c r="J13">
        <v>12690.350236532762</v>
      </c>
      <c r="L13">
        <v>28000</v>
      </c>
      <c r="M13">
        <v>22000</v>
      </c>
      <c r="N13">
        <v>28</v>
      </c>
      <c r="O13" s="64">
        <f t="shared" si="0"/>
        <v>0.14000000000000001</v>
      </c>
      <c r="P13" s="56">
        <f t="shared" si="1"/>
        <v>0.79</v>
      </c>
    </row>
    <row r="14" spans="1:17" x14ac:dyDescent="0.55000000000000004">
      <c r="A14" s="5" t="s">
        <v>14</v>
      </c>
      <c r="B14" s="11">
        <f ca="1">IF(Demand&lt;=DemandMax,Demand*WklyPrice,DemandMax*WklyPrice)</f>
        <v>34832.871046472159</v>
      </c>
      <c r="C14" s="5"/>
      <c r="D14" s="5"/>
      <c r="E14" s="5"/>
      <c r="I14">
        <v>11</v>
      </c>
      <c r="J14">
        <v>14902.274884141174</v>
      </c>
      <c r="L14">
        <v>30000</v>
      </c>
      <c r="M14">
        <v>24000</v>
      </c>
      <c r="N14">
        <v>19</v>
      </c>
      <c r="O14" s="64">
        <f t="shared" si="0"/>
        <v>9.5000000000000001E-2</v>
      </c>
      <c r="P14" s="56">
        <f t="shared" si="1"/>
        <v>0.88500000000000001</v>
      </c>
    </row>
    <row r="15" spans="1:17" x14ac:dyDescent="0.55000000000000004">
      <c r="A15" s="5"/>
      <c r="B15" s="5"/>
      <c r="C15" s="5"/>
      <c r="D15" s="5"/>
      <c r="E15" s="5"/>
      <c r="I15">
        <v>12</v>
      </c>
      <c r="J15">
        <v>13696.739555781507</v>
      </c>
      <c r="M15">
        <v>26000</v>
      </c>
      <c r="N15">
        <v>12</v>
      </c>
      <c r="O15" s="64">
        <f t="shared" si="0"/>
        <v>0.06</v>
      </c>
      <c r="P15" s="56">
        <f t="shared" si="1"/>
        <v>0.94500000000000006</v>
      </c>
    </row>
    <row r="16" spans="1:17" x14ac:dyDescent="0.55000000000000004">
      <c r="A16" s="5" t="s">
        <v>15</v>
      </c>
      <c r="B16" s="12">
        <f ca="1">Revenue-OperatingCosts</f>
        <v>15049.559510173513</v>
      </c>
      <c r="C16" s="5"/>
      <c r="D16" s="5"/>
      <c r="E16" s="5"/>
      <c r="I16">
        <v>13</v>
      </c>
      <c r="J16">
        <v>18339.560419403366</v>
      </c>
      <c r="M16">
        <v>28000</v>
      </c>
      <c r="N16">
        <v>10</v>
      </c>
      <c r="O16" s="64">
        <f t="shared" si="0"/>
        <v>0.05</v>
      </c>
      <c r="P16" s="56">
        <f t="shared" si="1"/>
        <v>0.99500000000000011</v>
      </c>
    </row>
    <row r="17" spans="9:16" x14ac:dyDescent="0.55000000000000004">
      <c r="I17">
        <v>14</v>
      </c>
      <c r="J17">
        <v>17881.49547806842</v>
      </c>
      <c r="M17">
        <v>30000</v>
      </c>
      <c r="N17">
        <v>1</v>
      </c>
      <c r="O17" s="64">
        <f t="shared" si="0"/>
        <v>5.0000000000000001E-3</v>
      </c>
      <c r="P17" s="56">
        <f t="shared" si="1"/>
        <v>1</v>
      </c>
    </row>
    <row r="18" spans="9:16" ht="14.7" thickBot="1" x14ac:dyDescent="0.6">
      <c r="I18">
        <v>15</v>
      </c>
      <c r="J18">
        <v>15358.217030459062</v>
      </c>
      <c r="M18" s="58" t="s">
        <v>44</v>
      </c>
      <c r="N18" s="58">
        <v>0</v>
      </c>
      <c r="O18" s="64">
        <f t="shared" si="0"/>
        <v>0</v>
      </c>
      <c r="P18" s="56">
        <f t="shared" si="1"/>
        <v>1</v>
      </c>
    </row>
    <row r="19" spans="9:16" x14ac:dyDescent="0.55000000000000004">
      <c r="I19">
        <v>16</v>
      </c>
      <c r="J19">
        <v>20206.398319907588</v>
      </c>
    </row>
    <row r="20" spans="9:16" x14ac:dyDescent="0.55000000000000004">
      <c r="I20">
        <v>17</v>
      </c>
      <c r="J20">
        <v>17593.977993911012</v>
      </c>
    </row>
    <row r="21" spans="9:16" x14ac:dyDescent="0.55000000000000004">
      <c r="I21">
        <v>18</v>
      </c>
      <c r="J21">
        <v>15991.800068884455</v>
      </c>
    </row>
    <row r="22" spans="9:16" x14ac:dyDescent="0.55000000000000004">
      <c r="I22">
        <v>19</v>
      </c>
      <c r="J22">
        <v>26530.445959794892</v>
      </c>
    </row>
    <row r="23" spans="9:16" x14ac:dyDescent="0.55000000000000004">
      <c r="I23">
        <v>20</v>
      </c>
      <c r="J23">
        <v>24741.440246879607</v>
      </c>
    </row>
    <row r="24" spans="9:16" x14ac:dyDescent="0.55000000000000004">
      <c r="I24">
        <v>21</v>
      </c>
      <c r="J24">
        <v>18941.534000833653</v>
      </c>
    </row>
    <row r="25" spans="9:16" x14ac:dyDescent="0.55000000000000004">
      <c r="I25">
        <v>22</v>
      </c>
      <c r="J25">
        <v>12987.065163826013</v>
      </c>
    </row>
    <row r="26" spans="9:16" x14ac:dyDescent="0.55000000000000004">
      <c r="I26">
        <v>23</v>
      </c>
      <c r="J26">
        <v>15207.379464816255</v>
      </c>
    </row>
    <row r="27" spans="9:16" x14ac:dyDescent="0.55000000000000004">
      <c r="I27">
        <v>24</v>
      </c>
      <c r="J27">
        <v>14515.089503443298</v>
      </c>
    </row>
    <row r="28" spans="9:16" x14ac:dyDescent="0.55000000000000004">
      <c r="I28">
        <v>25</v>
      </c>
      <c r="J28">
        <v>11324.974241924796</v>
      </c>
    </row>
    <row r="29" spans="9:16" x14ac:dyDescent="0.55000000000000004">
      <c r="I29">
        <v>26</v>
      </c>
      <c r="J29">
        <v>19254.925350539394</v>
      </c>
    </row>
    <row r="30" spans="9:16" x14ac:dyDescent="0.55000000000000004">
      <c r="I30">
        <v>27</v>
      </c>
      <c r="J30">
        <v>14846.976902694896</v>
      </c>
    </row>
    <row r="31" spans="9:16" x14ac:dyDescent="0.55000000000000004">
      <c r="I31">
        <v>28</v>
      </c>
      <c r="J31">
        <v>25918.727709621795</v>
      </c>
    </row>
    <row r="32" spans="9:16" x14ac:dyDescent="0.55000000000000004">
      <c r="I32">
        <v>29</v>
      </c>
      <c r="J32">
        <v>15684.719139709356</v>
      </c>
    </row>
    <row r="33" spans="9:10" x14ac:dyDescent="0.55000000000000004">
      <c r="I33">
        <v>30</v>
      </c>
      <c r="J33">
        <v>19186.795097650116</v>
      </c>
    </row>
    <row r="34" spans="9:10" x14ac:dyDescent="0.55000000000000004">
      <c r="I34">
        <v>31</v>
      </c>
      <c r="J34">
        <v>23021.419638580199</v>
      </c>
    </row>
    <row r="35" spans="9:10" x14ac:dyDescent="0.55000000000000004">
      <c r="I35">
        <v>32</v>
      </c>
      <c r="J35">
        <v>21960.633400311497</v>
      </c>
    </row>
    <row r="36" spans="9:10" x14ac:dyDescent="0.55000000000000004">
      <c r="I36">
        <v>33</v>
      </c>
      <c r="J36">
        <v>19864.602149044651</v>
      </c>
    </row>
    <row r="37" spans="9:10" x14ac:dyDescent="0.55000000000000004">
      <c r="I37">
        <v>34</v>
      </c>
      <c r="J37">
        <v>17246.175154837096</v>
      </c>
    </row>
    <row r="38" spans="9:10" x14ac:dyDescent="0.55000000000000004">
      <c r="I38">
        <v>35</v>
      </c>
      <c r="J38">
        <v>13430.316799959102</v>
      </c>
    </row>
    <row r="39" spans="9:10" x14ac:dyDescent="0.55000000000000004">
      <c r="I39">
        <v>36</v>
      </c>
      <c r="J39">
        <v>16503.757816110203</v>
      </c>
    </row>
    <row r="40" spans="9:10" x14ac:dyDescent="0.55000000000000004">
      <c r="I40">
        <v>37</v>
      </c>
      <c r="J40">
        <v>13413.97608659137</v>
      </c>
    </row>
    <row r="41" spans="9:10" x14ac:dyDescent="0.55000000000000004">
      <c r="I41">
        <v>38</v>
      </c>
      <c r="J41">
        <v>27030.920897255255</v>
      </c>
    </row>
    <row r="42" spans="9:10" x14ac:dyDescent="0.55000000000000004">
      <c r="I42">
        <v>39</v>
      </c>
      <c r="J42">
        <v>10734.330175083946</v>
      </c>
    </row>
    <row r="43" spans="9:10" x14ac:dyDescent="0.55000000000000004">
      <c r="I43">
        <v>40</v>
      </c>
      <c r="J43">
        <v>24767.617314762247</v>
      </c>
    </row>
    <row r="44" spans="9:10" x14ac:dyDescent="0.55000000000000004">
      <c r="I44">
        <v>41</v>
      </c>
      <c r="J44">
        <v>16718.245306975761</v>
      </c>
    </row>
    <row r="45" spans="9:10" x14ac:dyDescent="0.55000000000000004">
      <c r="I45">
        <v>42</v>
      </c>
      <c r="J45">
        <v>18640.936142225601</v>
      </c>
    </row>
    <row r="46" spans="9:10" x14ac:dyDescent="0.55000000000000004">
      <c r="I46">
        <v>43</v>
      </c>
      <c r="J46">
        <v>13348.898794478122</v>
      </c>
    </row>
    <row r="47" spans="9:10" x14ac:dyDescent="0.55000000000000004">
      <c r="I47">
        <v>44</v>
      </c>
      <c r="J47">
        <v>17535.457004090895</v>
      </c>
    </row>
    <row r="48" spans="9:10" x14ac:dyDescent="0.55000000000000004">
      <c r="I48">
        <v>45</v>
      </c>
      <c r="J48">
        <v>18750.233763641711</v>
      </c>
    </row>
    <row r="49" spans="9:10" x14ac:dyDescent="0.55000000000000004">
      <c r="I49">
        <v>46</v>
      </c>
      <c r="J49">
        <v>24289.331184368522</v>
      </c>
    </row>
    <row r="50" spans="9:10" x14ac:dyDescent="0.55000000000000004">
      <c r="I50">
        <v>47</v>
      </c>
      <c r="J50">
        <v>25408.895261280992</v>
      </c>
    </row>
    <row r="51" spans="9:10" x14ac:dyDescent="0.55000000000000004">
      <c r="I51">
        <v>48</v>
      </c>
      <c r="J51">
        <v>20353.959999669765</v>
      </c>
    </row>
    <row r="52" spans="9:10" x14ac:dyDescent="0.55000000000000004">
      <c r="I52">
        <v>49</v>
      </c>
      <c r="J52">
        <v>17205.595243247535</v>
      </c>
    </row>
    <row r="53" spans="9:10" x14ac:dyDescent="0.55000000000000004">
      <c r="I53">
        <v>50</v>
      </c>
      <c r="J53">
        <v>14131.213344283002</v>
      </c>
    </row>
    <row r="54" spans="9:10" x14ac:dyDescent="0.55000000000000004">
      <c r="I54">
        <v>51</v>
      </c>
      <c r="J54">
        <v>18097.029431074705</v>
      </c>
    </row>
    <row r="55" spans="9:10" x14ac:dyDescent="0.55000000000000004">
      <c r="I55">
        <v>52</v>
      </c>
      <c r="J55">
        <v>22094.523684815129</v>
      </c>
    </row>
    <row r="56" spans="9:10" x14ac:dyDescent="0.55000000000000004">
      <c r="I56">
        <v>53</v>
      </c>
      <c r="J56">
        <v>23819.875657634868</v>
      </c>
    </row>
    <row r="57" spans="9:10" x14ac:dyDescent="0.55000000000000004">
      <c r="I57">
        <v>54</v>
      </c>
      <c r="J57">
        <v>15786.406676034741</v>
      </c>
    </row>
    <row r="58" spans="9:10" x14ac:dyDescent="0.55000000000000004">
      <c r="I58">
        <v>55</v>
      </c>
      <c r="J58">
        <v>18251.202659687748</v>
      </c>
    </row>
    <row r="59" spans="9:10" x14ac:dyDescent="0.55000000000000004">
      <c r="I59">
        <v>56</v>
      </c>
      <c r="J59">
        <v>24090.998766005225</v>
      </c>
    </row>
    <row r="60" spans="9:10" x14ac:dyDescent="0.55000000000000004">
      <c r="I60">
        <v>57</v>
      </c>
      <c r="J60">
        <v>12537.745202926439</v>
      </c>
    </row>
    <row r="61" spans="9:10" x14ac:dyDescent="0.55000000000000004">
      <c r="I61">
        <v>58</v>
      </c>
      <c r="J61">
        <v>12545.994429146765</v>
      </c>
    </row>
    <row r="62" spans="9:10" x14ac:dyDescent="0.55000000000000004">
      <c r="I62">
        <v>59</v>
      </c>
      <c r="J62">
        <v>14280.696226172859</v>
      </c>
    </row>
    <row r="63" spans="9:10" x14ac:dyDescent="0.55000000000000004">
      <c r="I63">
        <v>60</v>
      </c>
      <c r="J63">
        <v>24195.443711653537</v>
      </c>
    </row>
    <row r="64" spans="9:10" x14ac:dyDescent="0.55000000000000004">
      <c r="I64">
        <v>61</v>
      </c>
      <c r="J64">
        <v>17761.402503155736</v>
      </c>
    </row>
    <row r="65" spans="9:10" x14ac:dyDescent="0.55000000000000004">
      <c r="I65">
        <v>62</v>
      </c>
      <c r="J65">
        <v>15717.497038341495</v>
      </c>
    </row>
    <row r="66" spans="9:10" x14ac:dyDescent="0.55000000000000004">
      <c r="I66">
        <v>63</v>
      </c>
      <c r="J66">
        <v>17482.203843769432</v>
      </c>
    </row>
    <row r="67" spans="9:10" x14ac:dyDescent="0.55000000000000004">
      <c r="I67">
        <v>64</v>
      </c>
      <c r="J67">
        <v>20524.526076530827</v>
      </c>
    </row>
    <row r="68" spans="9:10" x14ac:dyDescent="0.55000000000000004">
      <c r="I68">
        <v>65</v>
      </c>
      <c r="J68">
        <v>26501.858242330829</v>
      </c>
    </row>
    <row r="69" spans="9:10" x14ac:dyDescent="0.55000000000000004">
      <c r="I69">
        <v>66</v>
      </c>
      <c r="J69">
        <v>22611.682724676342</v>
      </c>
    </row>
    <row r="70" spans="9:10" x14ac:dyDescent="0.55000000000000004">
      <c r="I70">
        <v>67</v>
      </c>
      <c r="J70">
        <v>24141.491963510354</v>
      </c>
    </row>
    <row r="71" spans="9:10" x14ac:dyDescent="0.55000000000000004">
      <c r="I71">
        <v>68</v>
      </c>
      <c r="J71">
        <v>13913.648439914559</v>
      </c>
    </row>
    <row r="72" spans="9:10" x14ac:dyDescent="0.55000000000000004">
      <c r="I72">
        <v>69</v>
      </c>
      <c r="J72">
        <v>23270.708947351708</v>
      </c>
    </row>
    <row r="73" spans="9:10" x14ac:dyDescent="0.55000000000000004">
      <c r="I73">
        <v>70</v>
      </c>
      <c r="J73">
        <v>9450.4234452130149</v>
      </c>
    </row>
    <row r="74" spans="9:10" x14ac:dyDescent="0.55000000000000004">
      <c r="I74">
        <v>71</v>
      </c>
      <c r="J74">
        <v>22809.585637910743</v>
      </c>
    </row>
    <row r="75" spans="9:10" x14ac:dyDescent="0.55000000000000004">
      <c r="I75">
        <v>72</v>
      </c>
      <c r="J75">
        <v>14626.689940267672</v>
      </c>
    </row>
    <row r="76" spans="9:10" x14ac:dyDescent="0.55000000000000004">
      <c r="I76">
        <v>73</v>
      </c>
      <c r="J76">
        <v>18054.807133906226</v>
      </c>
    </row>
    <row r="77" spans="9:10" x14ac:dyDescent="0.55000000000000004">
      <c r="I77">
        <v>74</v>
      </c>
      <c r="J77">
        <v>17525.060740084358</v>
      </c>
    </row>
    <row r="78" spans="9:10" x14ac:dyDescent="0.55000000000000004">
      <c r="I78">
        <v>75</v>
      </c>
      <c r="J78">
        <v>22294.976974501653</v>
      </c>
    </row>
    <row r="79" spans="9:10" x14ac:dyDescent="0.55000000000000004">
      <c r="I79">
        <v>76</v>
      </c>
      <c r="J79">
        <v>28093.092388187444</v>
      </c>
    </row>
    <row r="80" spans="9:10" x14ac:dyDescent="0.55000000000000004">
      <c r="I80">
        <v>77</v>
      </c>
      <c r="J80">
        <v>20775.998485240427</v>
      </c>
    </row>
    <row r="81" spans="9:10" x14ac:dyDescent="0.55000000000000004">
      <c r="I81">
        <v>78</v>
      </c>
      <c r="J81">
        <v>17156.669495002934</v>
      </c>
    </row>
    <row r="82" spans="9:10" x14ac:dyDescent="0.55000000000000004">
      <c r="I82">
        <v>79</v>
      </c>
      <c r="J82">
        <v>12832.588711090226</v>
      </c>
    </row>
    <row r="83" spans="9:10" x14ac:dyDescent="0.55000000000000004">
      <c r="I83">
        <v>80</v>
      </c>
      <c r="J83">
        <v>16527.821171619082</v>
      </c>
    </row>
    <row r="84" spans="9:10" x14ac:dyDescent="0.55000000000000004">
      <c r="I84">
        <v>81</v>
      </c>
      <c r="J84">
        <v>23351.360624956287</v>
      </c>
    </row>
    <row r="85" spans="9:10" x14ac:dyDescent="0.55000000000000004">
      <c r="I85">
        <v>82</v>
      </c>
      <c r="J85">
        <v>21609.556448501105</v>
      </c>
    </row>
    <row r="86" spans="9:10" x14ac:dyDescent="0.55000000000000004">
      <c r="I86">
        <v>83</v>
      </c>
      <c r="J86">
        <v>20497.082834237568</v>
      </c>
    </row>
    <row r="87" spans="9:10" x14ac:dyDescent="0.55000000000000004">
      <c r="I87">
        <v>84</v>
      </c>
      <c r="J87">
        <v>19278.052925684846</v>
      </c>
    </row>
    <row r="88" spans="9:10" x14ac:dyDescent="0.55000000000000004">
      <c r="I88">
        <v>85</v>
      </c>
      <c r="J88">
        <v>18002.168518446153</v>
      </c>
    </row>
    <row r="89" spans="9:10" x14ac:dyDescent="0.55000000000000004">
      <c r="I89">
        <v>86</v>
      </c>
      <c r="J89">
        <v>16743.728680742206</v>
      </c>
    </row>
    <row r="90" spans="9:10" x14ac:dyDescent="0.55000000000000004">
      <c r="I90">
        <v>87</v>
      </c>
      <c r="J90">
        <v>20365.575754850961</v>
      </c>
    </row>
    <row r="91" spans="9:10" x14ac:dyDescent="0.55000000000000004">
      <c r="I91">
        <v>88</v>
      </c>
      <c r="J91">
        <v>11107.5763127924</v>
      </c>
    </row>
    <row r="92" spans="9:10" x14ac:dyDescent="0.55000000000000004">
      <c r="I92">
        <v>89</v>
      </c>
      <c r="J92">
        <v>19369.256092723939</v>
      </c>
    </row>
    <row r="93" spans="9:10" x14ac:dyDescent="0.55000000000000004">
      <c r="I93">
        <v>90</v>
      </c>
      <c r="J93">
        <v>20890.890040527411</v>
      </c>
    </row>
    <row r="94" spans="9:10" x14ac:dyDescent="0.55000000000000004">
      <c r="I94">
        <v>91</v>
      </c>
      <c r="J94">
        <v>20499.861157776078</v>
      </c>
    </row>
    <row r="95" spans="9:10" x14ac:dyDescent="0.55000000000000004">
      <c r="I95">
        <v>92</v>
      </c>
      <c r="J95">
        <v>11930.639279211158</v>
      </c>
    </row>
    <row r="96" spans="9:10" x14ac:dyDescent="0.55000000000000004">
      <c r="I96">
        <v>93</v>
      </c>
      <c r="J96">
        <v>18881.13384159809</v>
      </c>
    </row>
    <row r="97" spans="9:10" x14ac:dyDescent="0.55000000000000004">
      <c r="I97">
        <v>94</v>
      </c>
      <c r="J97">
        <v>13567.162242642375</v>
      </c>
    </row>
    <row r="98" spans="9:10" x14ac:dyDescent="0.55000000000000004">
      <c r="I98">
        <v>95</v>
      </c>
      <c r="J98">
        <v>15299.218718749729</v>
      </c>
    </row>
    <row r="99" spans="9:10" x14ac:dyDescent="0.55000000000000004">
      <c r="I99">
        <v>96</v>
      </c>
      <c r="J99">
        <v>16660.047741008879</v>
      </c>
    </row>
    <row r="100" spans="9:10" x14ac:dyDescent="0.55000000000000004">
      <c r="I100">
        <v>97</v>
      </c>
      <c r="J100">
        <v>26005.446625282701</v>
      </c>
    </row>
    <row r="101" spans="9:10" x14ac:dyDescent="0.55000000000000004">
      <c r="I101">
        <v>98</v>
      </c>
      <c r="J101">
        <v>12359.196415057162</v>
      </c>
    </row>
    <row r="102" spans="9:10" x14ac:dyDescent="0.55000000000000004">
      <c r="I102">
        <v>99</v>
      </c>
      <c r="J102">
        <v>25797.895987231241</v>
      </c>
    </row>
    <row r="103" spans="9:10" x14ac:dyDescent="0.55000000000000004">
      <c r="I103">
        <v>100</v>
      </c>
      <c r="J103">
        <v>24272.30098876077</v>
      </c>
    </row>
    <row r="104" spans="9:10" x14ac:dyDescent="0.55000000000000004">
      <c r="I104">
        <v>101</v>
      </c>
      <c r="J104">
        <v>16340.433773934699</v>
      </c>
    </row>
    <row r="105" spans="9:10" x14ac:dyDescent="0.55000000000000004">
      <c r="I105">
        <v>102</v>
      </c>
      <c r="J105">
        <v>10978.02791077955</v>
      </c>
    </row>
    <row r="106" spans="9:10" x14ac:dyDescent="0.55000000000000004">
      <c r="I106">
        <v>103</v>
      </c>
      <c r="J106">
        <v>18880.003032224842</v>
      </c>
    </row>
    <row r="107" spans="9:10" x14ac:dyDescent="0.55000000000000004">
      <c r="I107">
        <v>104</v>
      </c>
      <c r="J107">
        <v>24436.833268001392</v>
      </c>
    </row>
    <row r="108" spans="9:10" x14ac:dyDescent="0.55000000000000004">
      <c r="I108">
        <v>105</v>
      </c>
      <c r="J108">
        <v>19412.029568573973</v>
      </c>
    </row>
    <row r="109" spans="9:10" x14ac:dyDescent="0.55000000000000004">
      <c r="I109">
        <v>106</v>
      </c>
      <c r="J109">
        <v>21207.26750132117</v>
      </c>
    </row>
    <row r="110" spans="9:10" x14ac:dyDescent="0.55000000000000004">
      <c r="I110">
        <v>107</v>
      </c>
      <c r="J110">
        <v>17406.478336072993</v>
      </c>
    </row>
    <row r="111" spans="9:10" x14ac:dyDescent="0.55000000000000004">
      <c r="I111">
        <v>108</v>
      </c>
      <c r="J111">
        <v>26489.680258589757</v>
      </c>
    </row>
    <row r="112" spans="9:10" x14ac:dyDescent="0.55000000000000004">
      <c r="I112">
        <v>109</v>
      </c>
      <c r="J112">
        <v>14221.880656093159</v>
      </c>
    </row>
    <row r="113" spans="9:10" x14ac:dyDescent="0.55000000000000004">
      <c r="I113">
        <v>110</v>
      </c>
      <c r="J113">
        <v>20724.946894893885</v>
      </c>
    </row>
    <row r="114" spans="9:10" x14ac:dyDescent="0.55000000000000004">
      <c r="I114">
        <v>111</v>
      </c>
      <c r="J114">
        <v>14627.998410081153</v>
      </c>
    </row>
    <row r="115" spans="9:10" x14ac:dyDescent="0.55000000000000004">
      <c r="I115">
        <v>112</v>
      </c>
      <c r="J115">
        <v>12162.49289276926</v>
      </c>
    </row>
    <row r="116" spans="9:10" x14ac:dyDescent="0.55000000000000004">
      <c r="I116">
        <v>113</v>
      </c>
      <c r="J116">
        <v>19191.715730817919</v>
      </c>
    </row>
    <row r="117" spans="9:10" x14ac:dyDescent="0.55000000000000004">
      <c r="I117">
        <v>114</v>
      </c>
      <c r="J117">
        <v>16602.000950311674</v>
      </c>
    </row>
    <row r="118" spans="9:10" x14ac:dyDescent="0.55000000000000004">
      <c r="I118">
        <v>115</v>
      </c>
      <c r="J118">
        <v>21973.027137421795</v>
      </c>
    </row>
    <row r="119" spans="9:10" x14ac:dyDescent="0.55000000000000004">
      <c r="I119">
        <v>116</v>
      </c>
      <c r="J119">
        <v>17493.523714437339</v>
      </c>
    </row>
    <row r="120" spans="9:10" x14ac:dyDescent="0.55000000000000004">
      <c r="I120">
        <v>117</v>
      </c>
      <c r="J120">
        <v>22379.890682897374</v>
      </c>
    </row>
    <row r="121" spans="9:10" x14ac:dyDescent="0.55000000000000004">
      <c r="I121">
        <v>118</v>
      </c>
      <c r="J121">
        <v>20127.511179102003</v>
      </c>
    </row>
    <row r="122" spans="9:10" x14ac:dyDescent="0.55000000000000004">
      <c r="I122">
        <v>119</v>
      </c>
      <c r="J122">
        <v>18155.929276169194</v>
      </c>
    </row>
    <row r="123" spans="9:10" x14ac:dyDescent="0.55000000000000004">
      <c r="I123">
        <v>120</v>
      </c>
      <c r="J123">
        <v>25073.328185726805</v>
      </c>
    </row>
    <row r="124" spans="9:10" x14ac:dyDescent="0.55000000000000004">
      <c r="I124">
        <v>121</v>
      </c>
      <c r="J124">
        <v>16465.516392815567</v>
      </c>
    </row>
    <row r="125" spans="9:10" x14ac:dyDescent="0.55000000000000004">
      <c r="I125">
        <v>122</v>
      </c>
      <c r="J125">
        <v>13440.956394478988</v>
      </c>
    </row>
    <row r="126" spans="9:10" x14ac:dyDescent="0.55000000000000004">
      <c r="I126">
        <v>123</v>
      </c>
      <c r="J126">
        <v>20361.830391310839</v>
      </c>
    </row>
    <row r="127" spans="9:10" x14ac:dyDescent="0.55000000000000004">
      <c r="I127">
        <v>124</v>
      </c>
      <c r="J127">
        <v>11638.436336737159</v>
      </c>
    </row>
    <row r="128" spans="9:10" x14ac:dyDescent="0.55000000000000004">
      <c r="I128">
        <v>125</v>
      </c>
      <c r="J128">
        <v>10938.976713593744</v>
      </c>
    </row>
    <row r="129" spans="9:10" x14ac:dyDescent="0.55000000000000004">
      <c r="I129">
        <v>126</v>
      </c>
      <c r="J129">
        <v>12957.005616284925</v>
      </c>
    </row>
    <row r="130" spans="9:10" x14ac:dyDescent="0.55000000000000004">
      <c r="I130">
        <v>127</v>
      </c>
      <c r="J130">
        <v>21144.06030317086</v>
      </c>
    </row>
    <row r="131" spans="9:10" x14ac:dyDescent="0.55000000000000004">
      <c r="I131">
        <v>128</v>
      </c>
      <c r="J131">
        <v>16833.571396201296</v>
      </c>
    </row>
    <row r="132" spans="9:10" x14ac:dyDescent="0.55000000000000004">
      <c r="I132">
        <v>129</v>
      </c>
      <c r="J132">
        <v>15574.452803277596</v>
      </c>
    </row>
    <row r="133" spans="9:10" x14ac:dyDescent="0.55000000000000004">
      <c r="I133">
        <v>130</v>
      </c>
      <c r="J133">
        <v>26287.817824026835</v>
      </c>
    </row>
    <row r="134" spans="9:10" x14ac:dyDescent="0.55000000000000004">
      <c r="I134">
        <v>131</v>
      </c>
      <c r="J134">
        <v>11231.036916176869</v>
      </c>
    </row>
    <row r="135" spans="9:10" x14ac:dyDescent="0.55000000000000004">
      <c r="I135">
        <v>132</v>
      </c>
      <c r="J135">
        <v>16752.508411956809</v>
      </c>
    </row>
    <row r="136" spans="9:10" x14ac:dyDescent="0.55000000000000004">
      <c r="I136">
        <v>133</v>
      </c>
      <c r="J136">
        <v>15469.617743608233</v>
      </c>
    </row>
    <row r="137" spans="9:10" x14ac:dyDescent="0.55000000000000004">
      <c r="I137">
        <v>134</v>
      </c>
      <c r="J137">
        <v>14989.934987667766</v>
      </c>
    </row>
    <row r="138" spans="9:10" x14ac:dyDescent="0.55000000000000004">
      <c r="I138">
        <v>135</v>
      </c>
      <c r="J138">
        <v>19320.18651448761</v>
      </c>
    </row>
    <row r="139" spans="9:10" x14ac:dyDescent="0.55000000000000004">
      <c r="I139">
        <v>136</v>
      </c>
      <c r="J139">
        <v>23808.149569011104</v>
      </c>
    </row>
    <row r="140" spans="9:10" x14ac:dyDescent="0.55000000000000004">
      <c r="I140">
        <v>137</v>
      </c>
      <c r="J140">
        <v>17836.361200901443</v>
      </c>
    </row>
    <row r="141" spans="9:10" x14ac:dyDescent="0.55000000000000004">
      <c r="I141">
        <v>138</v>
      </c>
      <c r="J141">
        <v>19291.80914229239</v>
      </c>
    </row>
    <row r="142" spans="9:10" x14ac:dyDescent="0.55000000000000004">
      <c r="I142">
        <v>139</v>
      </c>
      <c r="J142">
        <v>15935.122786698674</v>
      </c>
    </row>
    <row r="143" spans="9:10" x14ac:dyDescent="0.55000000000000004">
      <c r="I143">
        <v>140</v>
      </c>
      <c r="J143">
        <v>25200.946527627326</v>
      </c>
    </row>
    <row r="144" spans="9:10" x14ac:dyDescent="0.55000000000000004">
      <c r="I144">
        <v>141</v>
      </c>
      <c r="J144">
        <v>22455.556205053228</v>
      </c>
    </row>
    <row r="145" spans="9:10" x14ac:dyDescent="0.55000000000000004">
      <c r="I145">
        <v>142</v>
      </c>
      <c r="J145">
        <v>21059.812018819823</v>
      </c>
    </row>
    <row r="146" spans="9:10" x14ac:dyDescent="0.55000000000000004">
      <c r="I146">
        <v>143</v>
      </c>
      <c r="J146">
        <v>19098.871564678517</v>
      </c>
    </row>
    <row r="147" spans="9:10" x14ac:dyDescent="0.55000000000000004">
      <c r="I147">
        <v>144</v>
      </c>
      <c r="J147">
        <v>14267.542660636987</v>
      </c>
    </row>
    <row r="148" spans="9:10" x14ac:dyDescent="0.55000000000000004">
      <c r="I148">
        <v>145</v>
      </c>
      <c r="J148">
        <v>29113.714236474352</v>
      </c>
    </row>
    <row r="149" spans="9:10" x14ac:dyDescent="0.55000000000000004">
      <c r="I149">
        <v>146</v>
      </c>
      <c r="J149">
        <v>13405.431929135091</v>
      </c>
    </row>
    <row r="150" spans="9:10" x14ac:dyDescent="0.55000000000000004">
      <c r="I150">
        <v>147</v>
      </c>
      <c r="J150">
        <v>26809.82300238766</v>
      </c>
    </row>
    <row r="151" spans="9:10" x14ac:dyDescent="0.55000000000000004">
      <c r="I151">
        <v>148</v>
      </c>
      <c r="J151">
        <v>17805.890963831611</v>
      </c>
    </row>
    <row r="152" spans="9:10" x14ac:dyDescent="0.55000000000000004">
      <c r="I152">
        <v>149</v>
      </c>
      <c r="J152">
        <v>9263.2509404206721</v>
      </c>
    </row>
    <row r="153" spans="9:10" x14ac:dyDescent="0.55000000000000004">
      <c r="I153">
        <v>150</v>
      </c>
      <c r="J153">
        <v>20473.716012582467</v>
      </c>
    </row>
    <row r="154" spans="9:10" x14ac:dyDescent="0.55000000000000004">
      <c r="I154">
        <v>151</v>
      </c>
      <c r="J154">
        <v>11971.047719220023</v>
      </c>
    </row>
    <row r="155" spans="9:10" x14ac:dyDescent="0.55000000000000004">
      <c r="I155">
        <v>152</v>
      </c>
      <c r="J155">
        <v>22904.43121047493</v>
      </c>
    </row>
    <row r="156" spans="9:10" x14ac:dyDescent="0.55000000000000004">
      <c r="I156">
        <v>153</v>
      </c>
      <c r="J156">
        <v>16116.250083854007</v>
      </c>
    </row>
    <row r="157" spans="9:10" x14ac:dyDescent="0.55000000000000004">
      <c r="I157">
        <v>154</v>
      </c>
      <c r="J157">
        <v>19074.533387610525</v>
      </c>
    </row>
    <row r="158" spans="9:10" x14ac:dyDescent="0.55000000000000004">
      <c r="I158">
        <v>155</v>
      </c>
      <c r="J158">
        <v>14279.454487767369</v>
      </c>
    </row>
    <row r="159" spans="9:10" x14ac:dyDescent="0.55000000000000004">
      <c r="I159">
        <v>156</v>
      </c>
      <c r="J159">
        <v>21829.900652664732</v>
      </c>
    </row>
    <row r="160" spans="9:10" x14ac:dyDescent="0.55000000000000004">
      <c r="I160">
        <v>157</v>
      </c>
      <c r="J160">
        <v>19205.175511010024</v>
      </c>
    </row>
    <row r="161" spans="9:10" x14ac:dyDescent="0.55000000000000004">
      <c r="I161">
        <v>158</v>
      </c>
      <c r="J161">
        <v>14596.231500612732</v>
      </c>
    </row>
    <row r="162" spans="9:10" x14ac:dyDescent="0.55000000000000004">
      <c r="I162">
        <v>159</v>
      </c>
      <c r="J162">
        <v>14931.868766643729</v>
      </c>
    </row>
    <row r="163" spans="9:10" x14ac:dyDescent="0.55000000000000004">
      <c r="I163">
        <v>160</v>
      </c>
      <c r="J163">
        <v>26054.933660360555</v>
      </c>
    </row>
    <row r="164" spans="9:10" x14ac:dyDescent="0.55000000000000004">
      <c r="I164">
        <v>161</v>
      </c>
      <c r="J164">
        <v>26299.99858838036</v>
      </c>
    </row>
    <row r="165" spans="9:10" x14ac:dyDescent="0.55000000000000004">
      <c r="I165">
        <v>162</v>
      </c>
      <c r="J165">
        <v>19156.934643457316</v>
      </c>
    </row>
    <row r="166" spans="9:10" x14ac:dyDescent="0.55000000000000004">
      <c r="I166">
        <v>163</v>
      </c>
      <c r="J166">
        <v>22774.501567531519</v>
      </c>
    </row>
    <row r="167" spans="9:10" x14ac:dyDescent="0.55000000000000004">
      <c r="I167">
        <v>164</v>
      </c>
      <c r="J167">
        <v>26575.606558239058</v>
      </c>
    </row>
    <row r="168" spans="9:10" x14ac:dyDescent="0.55000000000000004">
      <c r="I168">
        <v>165</v>
      </c>
      <c r="J168">
        <v>13850.191243970818</v>
      </c>
    </row>
    <row r="169" spans="9:10" x14ac:dyDescent="0.55000000000000004">
      <c r="I169">
        <v>166</v>
      </c>
      <c r="J169">
        <v>21165.686823550324</v>
      </c>
    </row>
    <row r="170" spans="9:10" x14ac:dyDescent="0.55000000000000004">
      <c r="I170">
        <v>167</v>
      </c>
      <c r="J170">
        <v>17242.52979993615</v>
      </c>
    </row>
    <row r="171" spans="9:10" x14ac:dyDescent="0.55000000000000004">
      <c r="I171">
        <v>168</v>
      </c>
      <c r="J171">
        <v>23383.433093266711</v>
      </c>
    </row>
    <row r="172" spans="9:10" x14ac:dyDescent="0.55000000000000004">
      <c r="I172">
        <v>169</v>
      </c>
      <c r="J172">
        <v>19237.784327373651</v>
      </c>
    </row>
    <row r="173" spans="9:10" x14ac:dyDescent="0.55000000000000004">
      <c r="I173">
        <v>170</v>
      </c>
      <c r="J173">
        <v>13750.546980523264</v>
      </c>
    </row>
    <row r="174" spans="9:10" x14ac:dyDescent="0.55000000000000004">
      <c r="I174">
        <v>171</v>
      </c>
      <c r="J174">
        <v>16209.980927449116</v>
      </c>
    </row>
    <row r="175" spans="9:10" x14ac:dyDescent="0.55000000000000004">
      <c r="I175">
        <v>172</v>
      </c>
      <c r="J175">
        <v>15378.145443354453</v>
      </c>
    </row>
    <row r="176" spans="9:10" x14ac:dyDescent="0.55000000000000004">
      <c r="I176">
        <v>173</v>
      </c>
      <c r="J176">
        <v>8769.9291050554857</v>
      </c>
    </row>
    <row r="177" spans="9:10" x14ac:dyDescent="0.55000000000000004">
      <c r="I177">
        <v>174</v>
      </c>
      <c r="J177">
        <v>13885.301436793812</v>
      </c>
    </row>
    <row r="178" spans="9:10" x14ac:dyDescent="0.55000000000000004">
      <c r="I178">
        <v>175</v>
      </c>
      <c r="J178">
        <v>19541.82605782686</v>
      </c>
    </row>
    <row r="179" spans="9:10" x14ac:dyDescent="0.55000000000000004">
      <c r="I179">
        <v>176</v>
      </c>
      <c r="J179">
        <v>19561.536416087401</v>
      </c>
    </row>
    <row r="180" spans="9:10" x14ac:dyDescent="0.55000000000000004">
      <c r="I180">
        <v>177</v>
      </c>
      <c r="J180">
        <v>23630.801949605513</v>
      </c>
    </row>
    <row r="181" spans="9:10" x14ac:dyDescent="0.55000000000000004">
      <c r="I181">
        <v>178</v>
      </c>
      <c r="J181">
        <v>20606.998438307579</v>
      </c>
    </row>
    <row r="182" spans="9:10" x14ac:dyDescent="0.55000000000000004">
      <c r="I182">
        <v>179</v>
      </c>
      <c r="J182">
        <v>19462.579817528567</v>
      </c>
    </row>
    <row r="183" spans="9:10" x14ac:dyDescent="0.55000000000000004">
      <c r="I183">
        <v>180</v>
      </c>
      <c r="J183">
        <v>15422.359112812323</v>
      </c>
    </row>
    <row r="184" spans="9:10" x14ac:dyDescent="0.55000000000000004">
      <c r="I184">
        <v>181</v>
      </c>
      <c r="J184">
        <v>19396.451736618477</v>
      </c>
    </row>
    <row r="185" spans="9:10" x14ac:dyDescent="0.55000000000000004">
      <c r="I185">
        <v>182</v>
      </c>
      <c r="J185">
        <v>13114.794117173904</v>
      </c>
    </row>
    <row r="186" spans="9:10" x14ac:dyDescent="0.55000000000000004">
      <c r="I186">
        <v>183</v>
      </c>
      <c r="J186">
        <v>22222.240024549526</v>
      </c>
    </row>
    <row r="187" spans="9:10" x14ac:dyDescent="0.55000000000000004">
      <c r="I187">
        <v>184</v>
      </c>
      <c r="J187">
        <v>17879.463430098574</v>
      </c>
    </row>
    <row r="188" spans="9:10" x14ac:dyDescent="0.55000000000000004">
      <c r="I188">
        <v>185</v>
      </c>
      <c r="J188">
        <v>11702.651177877917</v>
      </c>
    </row>
    <row r="189" spans="9:10" x14ac:dyDescent="0.55000000000000004">
      <c r="I189">
        <v>186</v>
      </c>
      <c r="J189">
        <v>12470.474367438259</v>
      </c>
    </row>
    <row r="190" spans="9:10" x14ac:dyDescent="0.55000000000000004">
      <c r="I190">
        <v>187</v>
      </c>
      <c r="J190">
        <v>19765.221793506335</v>
      </c>
    </row>
    <row r="191" spans="9:10" x14ac:dyDescent="0.55000000000000004">
      <c r="I191">
        <v>188</v>
      </c>
      <c r="J191">
        <v>28359.176564148103</v>
      </c>
    </row>
    <row r="192" spans="9:10" x14ac:dyDescent="0.55000000000000004">
      <c r="I192">
        <v>189</v>
      </c>
      <c r="J192">
        <v>12369.720615656093</v>
      </c>
    </row>
    <row r="193" spans="9:10" x14ac:dyDescent="0.55000000000000004">
      <c r="I193">
        <v>190</v>
      </c>
      <c r="J193">
        <v>18903.034581937383</v>
      </c>
    </row>
    <row r="194" spans="9:10" x14ac:dyDescent="0.55000000000000004">
      <c r="I194">
        <v>191</v>
      </c>
      <c r="J194">
        <v>23343.580311134647</v>
      </c>
    </row>
    <row r="195" spans="9:10" x14ac:dyDescent="0.55000000000000004">
      <c r="I195">
        <v>192</v>
      </c>
      <c r="J195">
        <v>18498.612209137791</v>
      </c>
    </row>
    <row r="196" spans="9:10" x14ac:dyDescent="0.55000000000000004">
      <c r="I196">
        <v>193</v>
      </c>
      <c r="J196">
        <v>12306.324799660291</v>
      </c>
    </row>
    <row r="197" spans="9:10" x14ac:dyDescent="0.55000000000000004">
      <c r="I197">
        <v>194</v>
      </c>
      <c r="J197">
        <v>17150.402496731374</v>
      </c>
    </row>
    <row r="198" spans="9:10" x14ac:dyDescent="0.55000000000000004">
      <c r="I198">
        <v>195</v>
      </c>
      <c r="J198">
        <v>18643.739855153122</v>
      </c>
    </row>
    <row r="199" spans="9:10" x14ac:dyDescent="0.55000000000000004">
      <c r="I199">
        <v>196</v>
      </c>
      <c r="J199">
        <v>17997.248877438724</v>
      </c>
    </row>
    <row r="200" spans="9:10" x14ac:dyDescent="0.55000000000000004">
      <c r="I200">
        <v>197</v>
      </c>
      <c r="J200">
        <v>13863.475731874485</v>
      </c>
    </row>
    <row r="201" spans="9:10" x14ac:dyDescent="0.55000000000000004">
      <c r="I201">
        <v>198</v>
      </c>
      <c r="J201">
        <v>20613.629540065176</v>
      </c>
    </row>
    <row r="202" spans="9:10" x14ac:dyDescent="0.55000000000000004">
      <c r="I202">
        <v>199</v>
      </c>
      <c r="J202">
        <v>23593.712616750829</v>
      </c>
    </row>
    <row r="203" spans="9:10" x14ac:dyDescent="0.55000000000000004">
      <c r="I203">
        <v>200</v>
      </c>
      <c r="J203">
        <v>17482.855696258979</v>
      </c>
    </row>
  </sheetData>
  <sortState xmlns:xlrd2="http://schemas.microsoft.com/office/spreadsheetml/2017/richdata2" ref="M7:M17">
    <sortCondition ref="M7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722A-1BFB-4853-BCA0-D39CA0BD24AD}">
  <dimension ref="A1:S1006"/>
  <sheetViews>
    <sheetView tabSelected="1" topLeftCell="E5" zoomScale="70" workbookViewId="0">
      <selection activeCell="Q11" sqref="Q11"/>
    </sheetView>
  </sheetViews>
  <sheetFormatPr defaultRowHeight="14.4" x14ac:dyDescent="0.55000000000000004"/>
  <cols>
    <col min="1" max="1" width="23.15625" customWidth="1"/>
    <col min="2" max="2" width="12.68359375" customWidth="1"/>
    <col min="3" max="3" width="13.83984375" bestFit="1" customWidth="1"/>
    <col min="4" max="4" width="14.15625" bestFit="1" customWidth="1"/>
    <col min="5" max="5" width="9.578125" bestFit="1" customWidth="1"/>
    <col min="6" max="6" width="11.68359375" customWidth="1"/>
    <col min="7" max="7" width="15.62890625" bestFit="1" customWidth="1"/>
    <col min="9" max="9" width="14.15625" bestFit="1" customWidth="1"/>
    <col min="11" max="11" width="12.26171875" bestFit="1" customWidth="1"/>
    <col min="13" max="13" width="9.9453125" bestFit="1" customWidth="1"/>
  </cols>
  <sheetData>
    <row r="1" spans="1:19" x14ac:dyDescent="0.55000000000000004">
      <c r="A1" s="1" t="s">
        <v>26</v>
      </c>
    </row>
    <row r="3" spans="1:19" x14ac:dyDescent="0.55000000000000004">
      <c r="A3" s="1" t="s">
        <v>1</v>
      </c>
    </row>
    <row r="4" spans="1:19" x14ac:dyDescent="0.55000000000000004">
      <c r="A4" s="1"/>
    </row>
    <row r="5" spans="1:19" s="2" customFormat="1" ht="29.1" thickBot="1" x14ac:dyDescent="0.6">
      <c r="A5" s="23" t="s">
        <v>16</v>
      </c>
      <c r="B5" s="13" t="s">
        <v>17</v>
      </c>
      <c r="C5" s="13" t="s">
        <v>18</v>
      </c>
      <c r="D5" s="13" t="s">
        <v>19</v>
      </c>
      <c r="E5" s="24" t="s">
        <v>20</v>
      </c>
      <c r="G5" s="2" t="s">
        <v>40</v>
      </c>
      <c r="I5" s="2" t="s">
        <v>41</v>
      </c>
      <c r="K5" s="2" t="s">
        <v>42</v>
      </c>
      <c r="M5" s="60"/>
      <c r="N5" s="60"/>
      <c r="O5" s="60"/>
    </row>
    <row r="6" spans="1:19" x14ac:dyDescent="0.55000000000000004">
      <c r="A6" s="25" t="s">
        <v>21</v>
      </c>
      <c r="B6" s="26">
        <v>15000</v>
      </c>
      <c r="C6" s="27">
        <v>100</v>
      </c>
      <c r="D6" s="26">
        <v>14500</v>
      </c>
      <c r="E6" s="28">
        <v>750</v>
      </c>
      <c r="F6" t="s">
        <v>36</v>
      </c>
      <c r="G6" s="53">
        <f ca="1">D22</f>
        <v>4313340</v>
      </c>
      <c r="I6" s="65">
        <f>AVERAGE(G7:G1006)</f>
        <v>4225217.71</v>
      </c>
      <c r="K6" s="55">
        <v>3000000</v>
      </c>
      <c r="M6" s="59" t="s">
        <v>43</v>
      </c>
      <c r="N6" s="59" t="s">
        <v>45</v>
      </c>
      <c r="O6" s="61" t="s">
        <v>46</v>
      </c>
      <c r="P6" t="s">
        <v>47</v>
      </c>
    </row>
    <row r="7" spans="1:19" x14ac:dyDescent="0.55000000000000004">
      <c r="A7" s="25" t="s">
        <v>22</v>
      </c>
      <c r="B7" s="26">
        <v>5000</v>
      </c>
      <c r="C7" s="27">
        <v>90</v>
      </c>
      <c r="D7" s="26">
        <v>4750</v>
      </c>
      <c r="E7" s="28">
        <v>500</v>
      </c>
      <c r="F7" s="52">
        <v>1</v>
      </c>
      <c r="G7" s="54">
        <f t="dataTable" ref="G7:G1006" dt2D="0" dtr="0" r1="H1" ca="1"/>
        <v>4080110</v>
      </c>
      <c r="K7" s="55">
        <v>3200000</v>
      </c>
      <c r="M7" s="57">
        <v>3000000</v>
      </c>
      <c r="N7">
        <v>0</v>
      </c>
      <c r="O7" s="56">
        <f>N7/SUM($N$7:$N$18)</f>
        <v>0</v>
      </c>
      <c r="P7" s="56">
        <f>O7</f>
        <v>0</v>
      </c>
      <c r="S7" s="66"/>
    </row>
    <row r="8" spans="1:19" x14ac:dyDescent="0.55000000000000004">
      <c r="A8" s="25" t="s">
        <v>23</v>
      </c>
      <c r="B8" s="26">
        <v>10000</v>
      </c>
      <c r="C8" s="27">
        <v>80</v>
      </c>
      <c r="D8" s="26">
        <v>9000</v>
      </c>
      <c r="E8" s="28">
        <v>1250</v>
      </c>
      <c r="F8" s="52">
        <v>2</v>
      </c>
      <c r="G8" s="54">
        <v>4108740</v>
      </c>
      <c r="K8" s="55">
        <v>3400000</v>
      </c>
      <c r="M8" s="57">
        <v>3200000</v>
      </c>
      <c r="N8">
        <v>0</v>
      </c>
      <c r="O8" s="56">
        <f t="shared" ref="O8:O18" si="0">N8/SUM($N$7:$N$18)</f>
        <v>0</v>
      </c>
      <c r="P8" s="56">
        <f>O8+P7</f>
        <v>0</v>
      </c>
    </row>
    <row r="9" spans="1:19" x14ac:dyDescent="0.55000000000000004">
      <c r="A9" s="25" t="s">
        <v>24</v>
      </c>
      <c r="B9" s="26">
        <v>21000</v>
      </c>
      <c r="C9" s="27">
        <v>70</v>
      </c>
      <c r="D9" s="26">
        <v>17000</v>
      </c>
      <c r="E9" s="28">
        <v>2500</v>
      </c>
      <c r="F9" s="52">
        <v>3</v>
      </c>
      <c r="G9" s="53">
        <v>4329490</v>
      </c>
      <c r="K9" s="55">
        <v>3600000</v>
      </c>
      <c r="M9" s="57">
        <v>3400000</v>
      </c>
      <c r="N9">
        <v>0</v>
      </c>
      <c r="O9" s="56">
        <f t="shared" si="0"/>
        <v>0</v>
      </c>
      <c r="P9" s="56">
        <f t="shared" ref="P9:P18" si="1">O9+P8</f>
        <v>0</v>
      </c>
    </row>
    <row r="10" spans="1:19" x14ac:dyDescent="0.55000000000000004">
      <c r="A10" s="29" t="s">
        <v>25</v>
      </c>
      <c r="B10" s="14">
        <v>14000</v>
      </c>
      <c r="C10" s="15">
        <v>60</v>
      </c>
      <c r="D10" s="14">
        <v>8000</v>
      </c>
      <c r="E10" s="30">
        <v>3000</v>
      </c>
      <c r="F10" s="52">
        <v>4</v>
      </c>
      <c r="G10" s="53">
        <v>4158700</v>
      </c>
      <c r="K10" s="55">
        <v>3800000</v>
      </c>
      <c r="M10" s="57">
        <v>3600000</v>
      </c>
      <c r="N10">
        <v>13</v>
      </c>
      <c r="O10" s="56">
        <f t="shared" si="0"/>
        <v>1.2999999999999999E-2</v>
      </c>
      <c r="P10" s="56">
        <f t="shared" si="1"/>
        <v>1.2999999999999999E-2</v>
      </c>
    </row>
    <row r="11" spans="1:19" x14ac:dyDescent="0.55000000000000004">
      <c r="F11" s="52">
        <v>5</v>
      </c>
      <c r="G11" s="53">
        <v>4351010</v>
      </c>
      <c r="K11" s="55">
        <v>4000000</v>
      </c>
      <c r="M11" s="57">
        <v>3800000</v>
      </c>
      <c r="N11">
        <v>55</v>
      </c>
      <c r="O11" s="56">
        <f t="shared" si="0"/>
        <v>5.5E-2</v>
      </c>
      <c r="P11" s="56">
        <f t="shared" si="1"/>
        <v>6.8000000000000005E-2</v>
      </c>
      <c r="Q11" s="81">
        <f>1-P11</f>
        <v>0.93199999999999994</v>
      </c>
    </row>
    <row r="12" spans="1:19" x14ac:dyDescent="0.55000000000000004">
      <c r="F12" s="52">
        <v>6</v>
      </c>
      <c r="G12" s="53">
        <v>4342180</v>
      </c>
      <c r="K12" s="55">
        <v>4200000</v>
      </c>
      <c r="M12" s="57">
        <v>4000000</v>
      </c>
      <c r="N12">
        <v>121</v>
      </c>
      <c r="O12" s="56">
        <f t="shared" si="0"/>
        <v>0.121</v>
      </c>
      <c r="P12" s="56">
        <f t="shared" si="1"/>
        <v>0.189</v>
      </c>
    </row>
    <row r="13" spans="1:19" x14ac:dyDescent="0.55000000000000004">
      <c r="A13" s="1" t="s">
        <v>10</v>
      </c>
      <c r="F13" s="52">
        <v>7</v>
      </c>
      <c r="G13" s="53">
        <v>4313380</v>
      </c>
      <c r="K13" s="55">
        <v>4400000</v>
      </c>
      <c r="M13" s="57">
        <v>4200000</v>
      </c>
      <c r="N13">
        <v>267</v>
      </c>
      <c r="O13" s="56">
        <f t="shared" si="0"/>
        <v>0.26700000000000002</v>
      </c>
      <c r="P13" s="56">
        <f t="shared" si="1"/>
        <v>0.45600000000000002</v>
      </c>
    </row>
    <row r="14" spans="1:19" x14ac:dyDescent="0.55000000000000004">
      <c r="F14" s="52">
        <v>8</v>
      </c>
      <c r="G14" s="53">
        <v>3838540</v>
      </c>
      <c r="I14" s="66"/>
      <c r="K14" s="55">
        <v>4600000</v>
      </c>
      <c r="M14" s="57">
        <v>4400000</v>
      </c>
      <c r="N14">
        <v>295</v>
      </c>
      <c r="O14" s="56">
        <f t="shared" si="0"/>
        <v>0.29499999999999998</v>
      </c>
      <c r="P14" s="56">
        <f t="shared" si="1"/>
        <v>0.751</v>
      </c>
    </row>
    <row r="15" spans="1:19" x14ac:dyDescent="0.55000000000000004">
      <c r="A15" s="16" t="s">
        <v>16</v>
      </c>
      <c r="B15" s="17" t="s">
        <v>13</v>
      </c>
      <c r="C15" s="17" t="s">
        <v>27</v>
      </c>
      <c r="D15" s="18" t="s">
        <v>14</v>
      </c>
      <c r="F15" s="52">
        <v>9</v>
      </c>
      <c r="G15" s="53">
        <v>4743210</v>
      </c>
      <c r="K15" s="55">
        <v>4800000</v>
      </c>
      <c r="M15" s="57">
        <v>4600000</v>
      </c>
      <c r="N15">
        <v>174</v>
      </c>
      <c r="O15" s="56">
        <f t="shared" si="0"/>
        <v>0.17399999999999999</v>
      </c>
      <c r="P15" s="56">
        <f t="shared" si="1"/>
        <v>0.92500000000000004</v>
      </c>
    </row>
    <row r="16" spans="1:19" x14ac:dyDescent="0.55000000000000004">
      <c r="A16" s="19" t="s">
        <v>21</v>
      </c>
      <c r="B16" s="20">
        <f ca="1">ROUND(_xlfn.NORM.INV(RAND(),FirstLvlSidelineMean,FirstLvlSidelineSD),0)</f>
        <v>15328</v>
      </c>
      <c r="C16" s="20">
        <f ca="1">IF(B16&lt;=FirstLvlSidelineCap,B16,FirstLvlSidelineCap)</f>
        <v>15000</v>
      </c>
      <c r="D16" s="50">
        <f ca="1">C16*FirstLvlSidelinePrice</f>
        <v>1500000</v>
      </c>
      <c r="F16" s="52">
        <v>10</v>
      </c>
      <c r="G16" s="53">
        <v>3980970</v>
      </c>
      <c r="K16" s="55">
        <v>5000000</v>
      </c>
      <c r="M16" s="57">
        <v>4800000</v>
      </c>
      <c r="N16">
        <v>65</v>
      </c>
      <c r="O16" s="56">
        <f t="shared" si="0"/>
        <v>6.5000000000000002E-2</v>
      </c>
      <c r="P16" s="56">
        <f t="shared" si="1"/>
        <v>0.99</v>
      </c>
    </row>
    <row r="17" spans="1:16" x14ac:dyDescent="0.55000000000000004">
      <c r="A17" s="19" t="s">
        <v>22</v>
      </c>
      <c r="B17" s="20">
        <f ca="1">ROUND(_xlfn.NORM.INV(RAND(),SecondLvlMean,SecondLvlSD),0)</f>
        <v>4589</v>
      </c>
      <c r="C17" s="20">
        <f ca="1">IF(B17&lt;=SecondLvlCap,B17,SecondLvlCap)</f>
        <v>4589</v>
      </c>
      <c r="D17" s="50">
        <f ca="1">C17*SecondLvlPrice</f>
        <v>413010</v>
      </c>
      <c r="F17" s="52">
        <v>11</v>
      </c>
      <c r="G17" s="53">
        <v>4111940</v>
      </c>
      <c r="M17" s="57">
        <v>5000000</v>
      </c>
      <c r="N17">
        <v>10</v>
      </c>
      <c r="O17" s="56">
        <f t="shared" si="0"/>
        <v>0.01</v>
      </c>
      <c r="P17" s="56">
        <f t="shared" si="1"/>
        <v>1</v>
      </c>
    </row>
    <row r="18" spans="1:16" ht="14.7" thickBot="1" x14ac:dyDescent="0.6">
      <c r="A18" s="19" t="s">
        <v>23</v>
      </c>
      <c r="B18" s="20">
        <f ca="1">ROUND(_xlfn.NORM.INV(RAND(),FirstLvlEndZoneMean,FirstLvlEndZoneSD),0)</f>
        <v>8020</v>
      </c>
      <c r="C18" s="20">
        <f ca="1">IF(B18&lt;=FirstLvlEndZoneCap,B18,FirstLvlEndZoneCap)</f>
        <v>8020</v>
      </c>
      <c r="D18" s="50">
        <f ca="1">C18*FirstLvlEndZonePrice</f>
        <v>641600</v>
      </c>
      <c r="F18" s="52">
        <v>12</v>
      </c>
      <c r="G18" s="53">
        <v>4591940</v>
      </c>
      <c r="M18" s="58" t="s">
        <v>44</v>
      </c>
      <c r="N18" s="58">
        <v>0</v>
      </c>
      <c r="O18" s="56">
        <f t="shared" si="0"/>
        <v>0</v>
      </c>
      <c r="P18" s="56">
        <f t="shared" si="1"/>
        <v>1</v>
      </c>
    </row>
    <row r="19" spans="1:16" x14ac:dyDescent="0.55000000000000004">
      <c r="A19" s="19" t="s">
        <v>24</v>
      </c>
      <c r="B19" s="20">
        <f ca="1">ROUND(_xlfn.NORM.INV(RAND(),ThirdLvlSidelineMean,ThirdLvlSidelineSD),0)</f>
        <v>19801</v>
      </c>
      <c r="C19" s="20">
        <f ca="1">IF(B19&lt;=ThirdLvlSidelineCap,B19,ThirdLvlSidelineCap)</f>
        <v>19801</v>
      </c>
      <c r="D19" s="50">
        <f ca="1">C19*ThirdLvlSidelinePrice</f>
        <v>1386070</v>
      </c>
      <c r="F19" s="52">
        <v>13</v>
      </c>
      <c r="G19" s="53">
        <v>4278670</v>
      </c>
      <c r="M19" s="57"/>
      <c r="O19" s="56"/>
    </row>
    <row r="20" spans="1:16" x14ac:dyDescent="0.55000000000000004">
      <c r="A20" s="21" t="s">
        <v>25</v>
      </c>
      <c r="B20" s="20">
        <f ca="1">ROUND(_xlfn.NORM.INV(RAND(),ThirdLvlEndZoneMean,ThirdLvlEndZoneSD),0)</f>
        <v>6211</v>
      </c>
      <c r="C20" s="20">
        <f ca="1">IF(B20&lt;=ThirdLvlEndZoneCap,B20,ThirdLvlEndZoneCap)</f>
        <v>6211</v>
      </c>
      <c r="D20" s="50">
        <f ca="1">C20*ThirdLvlEndZonePrice</f>
        <v>372660</v>
      </c>
      <c r="F20" s="52">
        <v>14</v>
      </c>
      <c r="G20" s="53">
        <v>4273410</v>
      </c>
      <c r="M20" s="57"/>
      <c r="O20" s="56"/>
    </row>
    <row r="21" spans="1:16" x14ac:dyDescent="0.55000000000000004">
      <c r="F21" s="52">
        <v>15</v>
      </c>
      <c r="G21" s="53">
        <v>4212350</v>
      </c>
      <c r="M21" s="57"/>
      <c r="O21" s="56"/>
    </row>
    <row r="22" spans="1:16" x14ac:dyDescent="0.55000000000000004">
      <c r="C22" s="22" t="s">
        <v>28</v>
      </c>
      <c r="D22" s="51">
        <f ca="1">SUM(D16:D20)</f>
        <v>4313340</v>
      </c>
      <c r="F22" s="52">
        <v>16</v>
      </c>
      <c r="G22" s="53">
        <v>4412570</v>
      </c>
      <c r="M22" s="57"/>
      <c r="O22" s="56"/>
    </row>
    <row r="23" spans="1:16" x14ac:dyDescent="0.55000000000000004">
      <c r="F23" s="52">
        <v>17</v>
      </c>
      <c r="G23" s="53">
        <v>3766840</v>
      </c>
      <c r="M23" s="57"/>
      <c r="O23" s="56"/>
    </row>
    <row r="24" spans="1:16" x14ac:dyDescent="0.55000000000000004">
      <c r="F24" s="52">
        <v>18</v>
      </c>
      <c r="G24" s="53">
        <v>4069430</v>
      </c>
      <c r="M24" s="57"/>
      <c r="O24" s="56"/>
    </row>
    <row r="25" spans="1:16" x14ac:dyDescent="0.55000000000000004">
      <c r="C25" t="s">
        <v>13</v>
      </c>
      <c r="F25" s="52">
        <v>19</v>
      </c>
      <c r="G25" s="53">
        <v>4175510</v>
      </c>
      <c r="M25" s="57"/>
      <c r="O25" s="56"/>
    </row>
    <row r="26" spans="1:16" x14ac:dyDescent="0.55000000000000004">
      <c r="B26" t="s">
        <v>36</v>
      </c>
      <c r="C26">
        <f ca="1">B18</f>
        <v>8020</v>
      </c>
      <c r="F26" s="52">
        <v>20</v>
      </c>
      <c r="G26" s="53">
        <v>4275300</v>
      </c>
      <c r="M26" s="57"/>
      <c r="O26" s="56"/>
    </row>
    <row r="27" spans="1:16" x14ac:dyDescent="0.55000000000000004">
      <c r="B27">
        <v>1</v>
      </c>
      <c r="C27">
        <f t="dataTable" ref="C27:C526" dt2D="0" dtr="0" r1="A24" ca="1"/>
        <v>9605</v>
      </c>
      <c r="F27" s="52">
        <v>21</v>
      </c>
      <c r="G27" s="53">
        <v>4283490</v>
      </c>
      <c r="M27" s="57"/>
      <c r="O27" s="56"/>
    </row>
    <row r="28" spans="1:16" x14ac:dyDescent="0.55000000000000004">
      <c r="B28">
        <v>2</v>
      </c>
      <c r="C28">
        <v>9193</v>
      </c>
      <c r="F28" s="52">
        <v>22</v>
      </c>
      <c r="G28" s="53">
        <v>4034890</v>
      </c>
      <c r="O28" s="56"/>
    </row>
    <row r="29" spans="1:16" x14ac:dyDescent="0.55000000000000004">
      <c r="B29">
        <v>3</v>
      </c>
      <c r="C29">
        <v>8613</v>
      </c>
      <c r="F29" s="52">
        <v>23</v>
      </c>
      <c r="G29" s="53">
        <v>4023380</v>
      </c>
    </row>
    <row r="30" spans="1:16" x14ac:dyDescent="0.55000000000000004">
      <c r="B30">
        <v>4</v>
      </c>
      <c r="C30">
        <v>9487</v>
      </c>
      <c r="F30" s="52">
        <v>24</v>
      </c>
      <c r="G30" s="53">
        <v>4576870</v>
      </c>
    </row>
    <row r="31" spans="1:16" x14ac:dyDescent="0.55000000000000004">
      <c r="B31">
        <v>5</v>
      </c>
      <c r="C31">
        <v>6230</v>
      </c>
      <c r="F31" s="52">
        <v>25</v>
      </c>
      <c r="G31" s="53">
        <v>4364360</v>
      </c>
    </row>
    <row r="32" spans="1:16" x14ac:dyDescent="0.55000000000000004">
      <c r="B32">
        <v>6</v>
      </c>
      <c r="C32">
        <v>8597</v>
      </c>
      <c r="F32" s="52">
        <v>26</v>
      </c>
      <c r="G32" s="53">
        <v>4697010</v>
      </c>
    </row>
    <row r="33" spans="2:17" x14ac:dyDescent="0.55000000000000004">
      <c r="B33">
        <v>7</v>
      </c>
      <c r="C33">
        <v>8140</v>
      </c>
      <c r="F33" s="52">
        <v>27</v>
      </c>
      <c r="G33" s="53">
        <v>4671530</v>
      </c>
    </row>
    <row r="34" spans="2:17" x14ac:dyDescent="0.55000000000000004">
      <c r="B34">
        <v>8</v>
      </c>
      <c r="C34">
        <v>8877</v>
      </c>
      <c r="F34" s="52">
        <v>28</v>
      </c>
      <c r="G34" s="53">
        <v>3934650</v>
      </c>
    </row>
    <row r="35" spans="2:17" x14ac:dyDescent="0.55000000000000004">
      <c r="B35">
        <v>9</v>
      </c>
      <c r="C35">
        <v>8802</v>
      </c>
      <c r="F35" s="52">
        <v>29</v>
      </c>
      <c r="G35" s="53">
        <v>4314400</v>
      </c>
    </row>
    <row r="36" spans="2:17" x14ac:dyDescent="0.55000000000000004">
      <c r="B36">
        <v>10</v>
      </c>
      <c r="C36">
        <v>11371</v>
      </c>
      <c r="F36" s="52">
        <v>30</v>
      </c>
      <c r="G36" s="53">
        <v>4627110</v>
      </c>
    </row>
    <row r="37" spans="2:17" ht="14.7" thickBot="1" x14ac:dyDescent="0.6">
      <c r="B37">
        <v>11</v>
      </c>
      <c r="C37">
        <v>8481</v>
      </c>
      <c r="F37" s="52">
        <v>31</v>
      </c>
      <c r="G37" s="53">
        <v>4157500</v>
      </c>
      <c r="K37" t="s">
        <v>48</v>
      </c>
      <c r="N37" s="75"/>
      <c r="O37" s="75"/>
      <c r="P37" s="75"/>
      <c r="Q37" s="75"/>
    </row>
    <row r="38" spans="2:17" x14ac:dyDescent="0.55000000000000004">
      <c r="B38">
        <v>12</v>
      </c>
      <c r="C38">
        <v>8295</v>
      </c>
      <c r="F38" s="52">
        <v>32</v>
      </c>
      <c r="G38" s="53">
        <v>4068860</v>
      </c>
      <c r="K38">
        <v>4000</v>
      </c>
      <c r="N38" s="74" t="s">
        <v>43</v>
      </c>
      <c r="O38" s="74" t="s">
        <v>45</v>
      </c>
      <c r="P38" s="75" t="s">
        <v>49</v>
      </c>
      <c r="Q38" s="77" t="s">
        <v>50</v>
      </c>
    </row>
    <row r="39" spans="2:17" x14ac:dyDescent="0.55000000000000004">
      <c r="B39">
        <v>13</v>
      </c>
      <c r="C39">
        <v>9522</v>
      </c>
      <c r="F39" s="52">
        <v>33</v>
      </c>
      <c r="G39" s="53">
        <v>4208480</v>
      </c>
      <c r="K39">
        <v>4500</v>
      </c>
      <c r="N39" s="71">
        <v>4000</v>
      </c>
      <c r="O39" s="72">
        <v>0</v>
      </c>
      <c r="P39" s="76">
        <f>O39/SUM($O$39:$O$60)</f>
        <v>0</v>
      </c>
      <c r="Q39" s="78">
        <f>P39</f>
        <v>0</v>
      </c>
    </row>
    <row r="40" spans="2:17" x14ac:dyDescent="0.55000000000000004">
      <c r="B40">
        <v>14</v>
      </c>
      <c r="C40">
        <v>9489</v>
      </c>
      <c r="F40" s="52">
        <v>34</v>
      </c>
      <c r="G40" s="53">
        <v>4723010</v>
      </c>
      <c r="K40">
        <v>5000</v>
      </c>
      <c r="N40" s="71">
        <v>4500</v>
      </c>
      <c r="O40" s="72">
        <v>1</v>
      </c>
      <c r="P40" s="76">
        <f t="shared" ref="P40:P60" si="2">O40/SUM($O$39:$O$60)</f>
        <v>2E-3</v>
      </c>
      <c r="Q40" s="78">
        <f>P40+Q39</f>
        <v>2E-3</v>
      </c>
    </row>
    <row r="41" spans="2:17" x14ac:dyDescent="0.55000000000000004">
      <c r="B41">
        <v>15</v>
      </c>
      <c r="C41">
        <v>10058</v>
      </c>
      <c r="F41" s="52">
        <v>35</v>
      </c>
      <c r="G41" s="53">
        <v>4527190</v>
      </c>
      <c r="K41">
        <v>5500</v>
      </c>
      <c r="N41" s="71">
        <v>5000</v>
      </c>
      <c r="O41" s="72">
        <v>0</v>
      </c>
      <c r="P41" s="76">
        <f t="shared" si="2"/>
        <v>0</v>
      </c>
      <c r="Q41" s="78">
        <f t="shared" ref="Q41:Q60" si="3">P41+Q40</f>
        <v>2E-3</v>
      </c>
    </row>
    <row r="42" spans="2:17" x14ac:dyDescent="0.55000000000000004">
      <c r="B42">
        <v>16</v>
      </c>
      <c r="C42">
        <v>8349</v>
      </c>
      <c r="F42" s="52">
        <v>36</v>
      </c>
      <c r="G42" s="53">
        <v>4359400</v>
      </c>
      <c r="K42">
        <v>6000</v>
      </c>
      <c r="N42" s="71">
        <v>5500</v>
      </c>
      <c r="O42" s="72">
        <v>2</v>
      </c>
      <c r="P42" s="76">
        <f t="shared" si="2"/>
        <v>4.0000000000000001E-3</v>
      </c>
      <c r="Q42" s="78">
        <f t="shared" si="3"/>
        <v>6.0000000000000001E-3</v>
      </c>
    </row>
    <row r="43" spans="2:17" x14ac:dyDescent="0.55000000000000004">
      <c r="B43">
        <v>17</v>
      </c>
      <c r="C43">
        <v>10781</v>
      </c>
      <c r="F43" s="52">
        <v>37</v>
      </c>
      <c r="G43" s="53">
        <v>4405110</v>
      </c>
      <c r="K43">
        <v>6500</v>
      </c>
      <c r="N43" s="71">
        <v>6000</v>
      </c>
      <c r="O43" s="72">
        <v>2</v>
      </c>
      <c r="P43" s="76">
        <f t="shared" si="2"/>
        <v>4.0000000000000001E-3</v>
      </c>
      <c r="Q43" s="78">
        <f t="shared" si="3"/>
        <v>0.01</v>
      </c>
    </row>
    <row r="44" spans="2:17" x14ac:dyDescent="0.55000000000000004">
      <c r="B44">
        <v>18</v>
      </c>
      <c r="C44">
        <v>9352</v>
      </c>
      <c r="F44" s="52">
        <v>38</v>
      </c>
      <c r="G44" s="53">
        <v>4670660</v>
      </c>
      <c r="K44">
        <v>7000</v>
      </c>
      <c r="N44" s="71">
        <v>6500</v>
      </c>
      <c r="O44" s="72">
        <v>5</v>
      </c>
      <c r="P44" s="76">
        <f t="shared" si="2"/>
        <v>0.01</v>
      </c>
      <c r="Q44" s="78">
        <f t="shared" si="3"/>
        <v>0.02</v>
      </c>
    </row>
    <row r="45" spans="2:17" x14ac:dyDescent="0.55000000000000004">
      <c r="B45">
        <v>19</v>
      </c>
      <c r="C45">
        <v>7536</v>
      </c>
      <c r="F45" s="52">
        <v>39</v>
      </c>
      <c r="G45" s="53">
        <v>4563350</v>
      </c>
      <c r="K45">
        <v>7500</v>
      </c>
      <c r="N45" s="71">
        <v>7000</v>
      </c>
      <c r="O45" s="72">
        <v>16</v>
      </c>
      <c r="P45" s="76">
        <f t="shared" si="2"/>
        <v>3.2000000000000001E-2</v>
      </c>
      <c r="Q45" s="78">
        <f t="shared" si="3"/>
        <v>5.2000000000000005E-2</v>
      </c>
    </row>
    <row r="46" spans="2:17" x14ac:dyDescent="0.55000000000000004">
      <c r="B46">
        <v>20</v>
      </c>
      <c r="C46">
        <v>7706</v>
      </c>
      <c r="F46" s="52">
        <v>40</v>
      </c>
      <c r="G46" s="53">
        <v>3941900</v>
      </c>
      <c r="K46">
        <v>8000</v>
      </c>
      <c r="N46" s="71">
        <v>7500</v>
      </c>
      <c r="O46" s="72">
        <v>29</v>
      </c>
      <c r="P46" s="76">
        <f t="shared" si="2"/>
        <v>5.8000000000000003E-2</v>
      </c>
      <c r="Q46" s="78">
        <f t="shared" si="3"/>
        <v>0.11000000000000001</v>
      </c>
    </row>
    <row r="47" spans="2:17" x14ac:dyDescent="0.55000000000000004">
      <c r="B47">
        <v>21</v>
      </c>
      <c r="C47">
        <v>9360</v>
      </c>
      <c r="F47" s="52">
        <v>41</v>
      </c>
      <c r="G47" s="53">
        <v>3712130</v>
      </c>
      <c r="K47">
        <v>8500</v>
      </c>
      <c r="N47" s="71">
        <v>8000</v>
      </c>
      <c r="O47" s="72">
        <v>43</v>
      </c>
      <c r="P47" s="76">
        <f t="shared" si="2"/>
        <v>8.5999999999999993E-2</v>
      </c>
      <c r="Q47" s="78">
        <f t="shared" si="3"/>
        <v>0.19600000000000001</v>
      </c>
    </row>
    <row r="48" spans="2:17" x14ac:dyDescent="0.55000000000000004">
      <c r="B48">
        <v>22</v>
      </c>
      <c r="C48">
        <v>7394</v>
      </c>
      <c r="F48" s="52">
        <v>42</v>
      </c>
      <c r="G48" s="53">
        <v>4212370</v>
      </c>
      <c r="K48">
        <v>9000</v>
      </c>
      <c r="N48" s="71">
        <v>8500</v>
      </c>
      <c r="O48" s="72">
        <v>58</v>
      </c>
      <c r="P48" s="76">
        <f t="shared" si="2"/>
        <v>0.11600000000000001</v>
      </c>
      <c r="Q48" s="78">
        <f t="shared" si="3"/>
        <v>0.312</v>
      </c>
    </row>
    <row r="49" spans="2:17" x14ac:dyDescent="0.55000000000000004">
      <c r="B49">
        <v>23</v>
      </c>
      <c r="C49">
        <v>8599</v>
      </c>
      <c r="F49" s="52">
        <v>43</v>
      </c>
      <c r="G49" s="53">
        <v>4191210</v>
      </c>
      <c r="K49">
        <v>9500</v>
      </c>
      <c r="N49" s="71">
        <v>9000</v>
      </c>
      <c r="O49" s="72">
        <v>85</v>
      </c>
      <c r="P49" s="76">
        <f t="shared" si="2"/>
        <v>0.17</v>
      </c>
      <c r="Q49" s="78">
        <f t="shared" si="3"/>
        <v>0.48199999999999998</v>
      </c>
    </row>
    <row r="50" spans="2:17" x14ac:dyDescent="0.55000000000000004">
      <c r="B50">
        <v>24</v>
      </c>
      <c r="C50">
        <v>10024</v>
      </c>
      <c r="F50" s="52">
        <v>44</v>
      </c>
      <c r="G50" s="53">
        <v>4106930</v>
      </c>
      <c r="K50">
        <v>10000</v>
      </c>
      <c r="N50" s="71">
        <v>9500</v>
      </c>
      <c r="O50" s="72">
        <v>75</v>
      </c>
      <c r="P50" s="76">
        <f t="shared" si="2"/>
        <v>0.15</v>
      </c>
      <c r="Q50" s="78">
        <f t="shared" si="3"/>
        <v>0.63200000000000001</v>
      </c>
    </row>
    <row r="51" spans="2:17" x14ac:dyDescent="0.55000000000000004">
      <c r="B51">
        <v>25</v>
      </c>
      <c r="C51">
        <v>9973</v>
      </c>
      <c r="F51" s="52">
        <v>45</v>
      </c>
      <c r="G51" s="53">
        <v>3995960</v>
      </c>
      <c r="K51">
        <v>10500</v>
      </c>
      <c r="N51" s="71">
        <v>10000</v>
      </c>
      <c r="O51" s="72">
        <v>69</v>
      </c>
      <c r="P51" s="76">
        <f t="shared" si="2"/>
        <v>0.13800000000000001</v>
      </c>
      <c r="Q51" s="80">
        <f t="shared" si="3"/>
        <v>0.77</v>
      </c>
    </row>
    <row r="52" spans="2:17" x14ac:dyDescent="0.55000000000000004">
      <c r="B52">
        <v>26</v>
      </c>
      <c r="C52">
        <v>9516</v>
      </c>
      <c r="F52" s="52">
        <v>46</v>
      </c>
      <c r="G52" s="53">
        <v>3882000</v>
      </c>
      <c r="K52">
        <v>11000</v>
      </c>
      <c r="N52" s="71">
        <v>10500</v>
      </c>
      <c r="O52" s="72">
        <v>55</v>
      </c>
      <c r="P52" s="76">
        <f t="shared" si="2"/>
        <v>0.11</v>
      </c>
      <c r="Q52" s="78">
        <f t="shared" si="3"/>
        <v>0.88</v>
      </c>
    </row>
    <row r="53" spans="2:17" x14ac:dyDescent="0.55000000000000004">
      <c r="B53">
        <v>27</v>
      </c>
      <c r="C53">
        <v>10445</v>
      </c>
      <c r="F53" s="52">
        <v>47</v>
      </c>
      <c r="G53" s="53">
        <v>4233990</v>
      </c>
      <c r="K53">
        <v>11500</v>
      </c>
      <c r="N53" s="71">
        <v>11000</v>
      </c>
      <c r="O53" s="72">
        <v>30</v>
      </c>
      <c r="P53" s="76">
        <f t="shared" si="2"/>
        <v>0.06</v>
      </c>
      <c r="Q53" s="78">
        <f t="shared" si="3"/>
        <v>0.94</v>
      </c>
    </row>
    <row r="54" spans="2:17" x14ac:dyDescent="0.55000000000000004">
      <c r="B54">
        <v>28</v>
      </c>
      <c r="C54">
        <v>9735</v>
      </c>
      <c r="F54" s="52">
        <v>48</v>
      </c>
      <c r="G54" s="53">
        <v>4422120</v>
      </c>
      <c r="K54">
        <v>12000</v>
      </c>
      <c r="N54" s="71">
        <v>11500</v>
      </c>
      <c r="O54" s="72">
        <v>17</v>
      </c>
      <c r="P54" s="76">
        <f t="shared" si="2"/>
        <v>3.4000000000000002E-2</v>
      </c>
      <c r="Q54" s="78">
        <f t="shared" si="3"/>
        <v>0.97399999999999998</v>
      </c>
    </row>
    <row r="55" spans="2:17" x14ac:dyDescent="0.55000000000000004">
      <c r="B55">
        <v>29</v>
      </c>
      <c r="C55">
        <v>7414</v>
      </c>
      <c r="F55" s="52">
        <v>49</v>
      </c>
      <c r="G55" s="53">
        <v>4093340</v>
      </c>
      <c r="K55">
        <v>12500</v>
      </c>
      <c r="N55" s="71">
        <v>12000</v>
      </c>
      <c r="O55" s="72">
        <v>9</v>
      </c>
      <c r="P55" s="76">
        <f t="shared" si="2"/>
        <v>1.7999999999999999E-2</v>
      </c>
      <c r="Q55" s="78">
        <f t="shared" si="3"/>
        <v>0.99199999999999999</v>
      </c>
    </row>
    <row r="56" spans="2:17" x14ac:dyDescent="0.55000000000000004">
      <c r="B56">
        <v>30</v>
      </c>
      <c r="C56">
        <v>9207</v>
      </c>
      <c r="F56" s="52">
        <v>50</v>
      </c>
      <c r="G56" s="53">
        <v>4612010</v>
      </c>
      <c r="K56">
        <v>13000</v>
      </c>
      <c r="N56" s="71">
        <v>12500</v>
      </c>
      <c r="O56" s="72">
        <v>2</v>
      </c>
      <c r="P56" s="76">
        <f t="shared" si="2"/>
        <v>4.0000000000000001E-3</v>
      </c>
      <c r="Q56" s="78">
        <f t="shared" si="3"/>
        <v>0.996</v>
      </c>
    </row>
    <row r="57" spans="2:17" x14ac:dyDescent="0.55000000000000004">
      <c r="B57">
        <v>31</v>
      </c>
      <c r="C57">
        <v>6791</v>
      </c>
      <c r="F57" s="52">
        <v>51</v>
      </c>
      <c r="G57" s="53">
        <v>4346190</v>
      </c>
      <c r="K57">
        <v>13500</v>
      </c>
      <c r="N57" s="71">
        <v>13000</v>
      </c>
      <c r="O57" s="72">
        <v>2</v>
      </c>
      <c r="P57" s="76">
        <f t="shared" si="2"/>
        <v>4.0000000000000001E-3</v>
      </c>
      <c r="Q57" s="78">
        <f t="shared" si="3"/>
        <v>1</v>
      </c>
    </row>
    <row r="58" spans="2:17" x14ac:dyDescent="0.55000000000000004">
      <c r="B58">
        <v>32</v>
      </c>
      <c r="C58">
        <v>8627</v>
      </c>
      <c r="F58" s="52">
        <v>52</v>
      </c>
      <c r="G58" s="53">
        <v>4003250</v>
      </c>
      <c r="K58">
        <v>14000</v>
      </c>
      <c r="N58" s="71">
        <v>13500</v>
      </c>
      <c r="O58" s="72">
        <v>0</v>
      </c>
      <c r="P58" s="76">
        <f t="shared" si="2"/>
        <v>0</v>
      </c>
      <c r="Q58" s="78">
        <f t="shared" si="3"/>
        <v>1</v>
      </c>
    </row>
    <row r="59" spans="2:17" x14ac:dyDescent="0.55000000000000004">
      <c r="B59">
        <v>33</v>
      </c>
      <c r="C59">
        <v>8454</v>
      </c>
      <c r="F59" s="52">
        <v>53</v>
      </c>
      <c r="G59" s="53">
        <v>3809030</v>
      </c>
      <c r="N59" s="71">
        <v>14000</v>
      </c>
      <c r="O59" s="72">
        <v>0</v>
      </c>
      <c r="P59" s="76">
        <f t="shared" si="2"/>
        <v>0</v>
      </c>
      <c r="Q59" s="78">
        <f t="shared" si="3"/>
        <v>1</v>
      </c>
    </row>
    <row r="60" spans="2:17" ht="14.7" thickBot="1" x14ac:dyDescent="0.6">
      <c r="B60">
        <v>34</v>
      </c>
      <c r="C60">
        <v>10262</v>
      </c>
      <c r="F60" s="52">
        <v>54</v>
      </c>
      <c r="G60" s="53">
        <v>4264730</v>
      </c>
      <c r="N60" s="73" t="s">
        <v>44</v>
      </c>
      <c r="O60" s="73">
        <v>0</v>
      </c>
      <c r="P60" s="76">
        <f t="shared" si="2"/>
        <v>0</v>
      </c>
      <c r="Q60" s="78">
        <f t="shared" si="3"/>
        <v>1</v>
      </c>
    </row>
    <row r="61" spans="2:17" x14ac:dyDescent="0.55000000000000004">
      <c r="B61">
        <v>35</v>
      </c>
      <c r="C61">
        <v>8596</v>
      </c>
      <c r="F61" s="52">
        <v>55</v>
      </c>
      <c r="G61" s="53">
        <v>4181730</v>
      </c>
      <c r="N61" s="71"/>
      <c r="O61" s="72"/>
      <c r="P61" s="76"/>
      <c r="Q61" s="76"/>
    </row>
    <row r="62" spans="2:17" x14ac:dyDescent="0.55000000000000004">
      <c r="B62">
        <v>36</v>
      </c>
      <c r="C62">
        <v>9079</v>
      </c>
      <c r="F62" s="52">
        <v>56</v>
      </c>
      <c r="G62" s="53">
        <v>4029650</v>
      </c>
      <c r="N62" s="71"/>
      <c r="O62" s="72"/>
      <c r="P62" s="76"/>
      <c r="Q62" s="76"/>
    </row>
    <row r="63" spans="2:17" x14ac:dyDescent="0.55000000000000004">
      <c r="B63">
        <v>37</v>
      </c>
      <c r="C63">
        <v>8150</v>
      </c>
      <c r="F63" s="52">
        <v>57</v>
      </c>
      <c r="G63" s="53">
        <v>4202750</v>
      </c>
      <c r="N63" s="71"/>
      <c r="O63" s="72"/>
      <c r="P63" s="76"/>
      <c r="Q63" s="76"/>
    </row>
    <row r="64" spans="2:17" x14ac:dyDescent="0.55000000000000004">
      <c r="B64">
        <v>38</v>
      </c>
      <c r="C64">
        <v>8968</v>
      </c>
      <c r="F64" s="52">
        <v>58</v>
      </c>
      <c r="G64" s="53">
        <v>4337740</v>
      </c>
      <c r="N64" s="71"/>
      <c r="O64" s="72"/>
      <c r="P64" s="76"/>
      <c r="Q64" s="76"/>
    </row>
    <row r="65" spans="2:17" x14ac:dyDescent="0.55000000000000004">
      <c r="B65">
        <v>39</v>
      </c>
      <c r="C65">
        <v>9914</v>
      </c>
      <c r="F65" s="52">
        <v>59</v>
      </c>
      <c r="G65" s="53">
        <v>3346520</v>
      </c>
      <c r="N65" s="71"/>
      <c r="O65" s="72"/>
      <c r="P65" s="76"/>
      <c r="Q65" s="76"/>
    </row>
    <row r="66" spans="2:17" x14ac:dyDescent="0.55000000000000004">
      <c r="B66">
        <v>40</v>
      </c>
      <c r="C66">
        <v>7924</v>
      </c>
      <c r="F66" s="52">
        <v>60</v>
      </c>
      <c r="G66" s="53">
        <v>3995440</v>
      </c>
      <c r="N66" s="71"/>
      <c r="O66" s="72"/>
      <c r="P66" s="76"/>
      <c r="Q66" s="76"/>
    </row>
    <row r="67" spans="2:17" x14ac:dyDescent="0.55000000000000004">
      <c r="B67">
        <v>41</v>
      </c>
      <c r="C67">
        <v>8641</v>
      </c>
      <c r="F67" s="52">
        <v>61</v>
      </c>
      <c r="G67" s="53">
        <v>4207830</v>
      </c>
      <c r="N67" s="71"/>
      <c r="O67" s="72"/>
      <c r="P67" s="76"/>
      <c r="Q67" s="76"/>
    </row>
    <row r="68" spans="2:17" x14ac:dyDescent="0.55000000000000004">
      <c r="B68">
        <v>42</v>
      </c>
      <c r="C68">
        <v>9874</v>
      </c>
      <c r="F68" s="52">
        <v>62</v>
      </c>
      <c r="G68" s="53">
        <v>3980860</v>
      </c>
      <c r="N68" s="71"/>
      <c r="O68" s="72"/>
      <c r="P68" s="76"/>
      <c r="Q68" s="76"/>
    </row>
    <row r="69" spans="2:17" x14ac:dyDescent="0.55000000000000004">
      <c r="B69">
        <v>43</v>
      </c>
      <c r="C69">
        <v>8847</v>
      </c>
      <c r="F69" s="52">
        <v>63</v>
      </c>
      <c r="G69" s="53">
        <v>4267600</v>
      </c>
      <c r="N69" s="71"/>
      <c r="O69" s="72"/>
      <c r="P69" s="76"/>
      <c r="Q69" s="76"/>
    </row>
    <row r="70" spans="2:17" x14ac:dyDescent="0.55000000000000004">
      <c r="B70">
        <v>44</v>
      </c>
      <c r="C70">
        <v>10560</v>
      </c>
      <c r="F70" s="52">
        <v>64</v>
      </c>
      <c r="G70" s="53">
        <v>4037310</v>
      </c>
      <c r="N70" s="72"/>
      <c r="O70" s="72"/>
      <c r="P70" s="76"/>
      <c r="Q70" s="76"/>
    </row>
    <row r="71" spans="2:17" x14ac:dyDescent="0.55000000000000004">
      <c r="B71">
        <v>45</v>
      </c>
      <c r="C71">
        <v>9060</v>
      </c>
      <c r="F71" s="52">
        <v>65</v>
      </c>
      <c r="G71" s="53">
        <v>4144110</v>
      </c>
      <c r="N71" s="75"/>
      <c r="O71" s="75"/>
      <c r="P71" s="75"/>
      <c r="Q71" s="75"/>
    </row>
    <row r="72" spans="2:17" x14ac:dyDescent="0.55000000000000004">
      <c r="B72">
        <v>46</v>
      </c>
      <c r="C72">
        <v>10147</v>
      </c>
      <c r="F72" s="52">
        <v>66</v>
      </c>
      <c r="G72" s="53">
        <v>4214030</v>
      </c>
    </row>
    <row r="73" spans="2:17" x14ac:dyDescent="0.55000000000000004">
      <c r="B73">
        <v>47</v>
      </c>
      <c r="C73">
        <v>7212</v>
      </c>
      <c r="F73" s="52">
        <v>67</v>
      </c>
      <c r="G73" s="53">
        <v>4337550</v>
      </c>
    </row>
    <row r="74" spans="2:17" x14ac:dyDescent="0.55000000000000004">
      <c r="B74">
        <v>48</v>
      </c>
      <c r="C74">
        <v>6446</v>
      </c>
      <c r="F74" s="52">
        <v>68</v>
      </c>
      <c r="G74" s="53">
        <v>4618460</v>
      </c>
    </row>
    <row r="75" spans="2:17" x14ac:dyDescent="0.55000000000000004">
      <c r="B75">
        <v>49</v>
      </c>
      <c r="C75">
        <v>9928</v>
      </c>
      <c r="F75" s="52">
        <v>69</v>
      </c>
      <c r="G75" s="53">
        <v>4370020</v>
      </c>
    </row>
    <row r="76" spans="2:17" x14ac:dyDescent="0.55000000000000004">
      <c r="B76">
        <v>50</v>
      </c>
      <c r="C76">
        <v>9184</v>
      </c>
      <c r="F76" s="52">
        <v>70</v>
      </c>
      <c r="G76" s="53">
        <v>4382310</v>
      </c>
    </row>
    <row r="77" spans="2:17" x14ac:dyDescent="0.55000000000000004">
      <c r="B77">
        <v>51</v>
      </c>
      <c r="C77">
        <v>9256</v>
      </c>
      <c r="F77" s="52">
        <v>71</v>
      </c>
      <c r="G77" s="53">
        <v>4242060</v>
      </c>
    </row>
    <row r="78" spans="2:17" x14ac:dyDescent="0.55000000000000004">
      <c r="B78">
        <v>52</v>
      </c>
      <c r="C78">
        <v>10095</v>
      </c>
      <c r="F78" s="52">
        <v>72</v>
      </c>
      <c r="G78" s="53">
        <v>4252240</v>
      </c>
    </row>
    <row r="79" spans="2:17" x14ac:dyDescent="0.55000000000000004">
      <c r="B79">
        <v>53</v>
      </c>
      <c r="C79">
        <v>7887</v>
      </c>
      <c r="F79" s="52">
        <v>73</v>
      </c>
      <c r="G79" s="53">
        <v>4081710</v>
      </c>
    </row>
    <row r="80" spans="2:17" x14ac:dyDescent="0.55000000000000004">
      <c r="B80">
        <v>54</v>
      </c>
      <c r="C80">
        <v>7378</v>
      </c>
      <c r="F80" s="52">
        <v>74</v>
      </c>
      <c r="G80" s="53">
        <v>4307290</v>
      </c>
    </row>
    <row r="81" spans="2:7" x14ac:dyDescent="0.55000000000000004">
      <c r="B81">
        <v>55</v>
      </c>
      <c r="C81">
        <v>8352</v>
      </c>
      <c r="F81" s="52">
        <v>75</v>
      </c>
      <c r="G81" s="53">
        <v>4696500</v>
      </c>
    </row>
    <row r="82" spans="2:7" x14ac:dyDescent="0.55000000000000004">
      <c r="B82">
        <v>56</v>
      </c>
      <c r="C82">
        <v>9349</v>
      </c>
      <c r="F82" s="52">
        <v>76</v>
      </c>
      <c r="G82" s="53">
        <v>4009920</v>
      </c>
    </row>
    <row r="83" spans="2:7" x14ac:dyDescent="0.55000000000000004">
      <c r="B83">
        <v>57</v>
      </c>
      <c r="C83">
        <v>11441</v>
      </c>
      <c r="F83" s="52">
        <v>77</v>
      </c>
      <c r="G83" s="53">
        <v>4271560</v>
      </c>
    </row>
    <row r="84" spans="2:7" x14ac:dyDescent="0.55000000000000004">
      <c r="B84">
        <v>58</v>
      </c>
      <c r="C84">
        <v>7253</v>
      </c>
      <c r="F84" s="52">
        <v>78</v>
      </c>
      <c r="G84" s="53">
        <v>4487210</v>
      </c>
    </row>
    <row r="85" spans="2:7" x14ac:dyDescent="0.55000000000000004">
      <c r="B85">
        <v>59</v>
      </c>
      <c r="C85">
        <v>8556</v>
      </c>
      <c r="F85" s="52">
        <v>79</v>
      </c>
      <c r="G85" s="53">
        <v>4330610</v>
      </c>
    </row>
    <row r="86" spans="2:7" x14ac:dyDescent="0.55000000000000004">
      <c r="B86">
        <v>60</v>
      </c>
      <c r="C86">
        <v>8253</v>
      </c>
      <c r="F86" s="52">
        <v>80</v>
      </c>
      <c r="G86" s="53">
        <v>4036060</v>
      </c>
    </row>
    <row r="87" spans="2:7" x14ac:dyDescent="0.55000000000000004">
      <c r="B87">
        <v>61</v>
      </c>
      <c r="C87">
        <v>7964</v>
      </c>
      <c r="F87" s="52">
        <v>81</v>
      </c>
      <c r="G87" s="53">
        <v>4475850</v>
      </c>
    </row>
    <row r="88" spans="2:7" x14ac:dyDescent="0.55000000000000004">
      <c r="B88">
        <v>62</v>
      </c>
      <c r="C88">
        <v>9349</v>
      </c>
      <c r="F88" s="52">
        <v>82</v>
      </c>
      <c r="G88" s="53">
        <v>4118260</v>
      </c>
    </row>
    <row r="89" spans="2:7" x14ac:dyDescent="0.55000000000000004">
      <c r="B89">
        <v>63</v>
      </c>
      <c r="C89">
        <v>7304</v>
      </c>
      <c r="F89" s="52">
        <v>83</v>
      </c>
      <c r="G89" s="53">
        <v>4085300</v>
      </c>
    </row>
    <row r="90" spans="2:7" x14ac:dyDescent="0.55000000000000004">
      <c r="B90">
        <v>64</v>
      </c>
      <c r="C90">
        <v>7494</v>
      </c>
      <c r="F90" s="52">
        <v>84</v>
      </c>
      <c r="G90" s="53">
        <v>4493870</v>
      </c>
    </row>
    <row r="91" spans="2:7" x14ac:dyDescent="0.55000000000000004">
      <c r="B91">
        <v>65</v>
      </c>
      <c r="C91">
        <v>6678</v>
      </c>
      <c r="F91" s="52">
        <v>85</v>
      </c>
      <c r="G91" s="53">
        <v>4636410</v>
      </c>
    </row>
    <row r="92" spans="2:7" x14ac:dyDescent="0.55000000000000004">
      <c r="B92">
        <v>66</v>
      </c>
      <c r="C92">
        <v>8784</v>
      </c>
      <c r="F92" s="52">
        <v>86</v>
      </c>
      <c r="G92" s="53">
        <v>4094730</v>
      </c>
    </row>
    <row r="93" spans="2:7" x14ac:dyDescent="0.55000000000000004">
      <c r="B93">
        <v>67</v>
      </c>
      <c r="C93">
        <v>8474</v>
      </c>
      <c r="F93" s="52">
        <v>87</v>
      </c>
      <c r="G93" s="53">
        <v>4583940</v>
      </c>
    </row>
    <row r="94" spans="2:7" x14ac:dyDescent="0.55000000000000004">
      <c r="B94">
        <v>68</v>
      </c>
      <c r="C94">
        <v>10692</v>
      </c>
      <c r="F94" s="52">
        <v>88</v>
      </c>
      <c r="G94" s="53">
        <v>4097760</v>
      </c>
    </row>
    <row r="95" spans="2:7" x14ac:dyDescent="0.55000000000000004">
      <c r="B95">
        <v>69</v>
      </c>
      <c r="C95">
        <v>7727</v>
      </c>
      <c r="F95" s="52">
        <v>89</v>
      </c>
      <c r="G95" s="53">
        <v>4523570</v>
      </c>
    </row>
    <row r="96" spans="2:7" x14ac:dyDescent="0.55000000000000004">
      <c r="B96">
        <v>70</v>
      </c>
      <c r="C96">
        <v>10380</v>
      </c>
      <c r="F96" s="52">
        <v>90</v>
      </c>
      <c r="G96" s="53">
        <v>4417890</v>
      </c>
    </row>
    <row r="97" spans="2:7" x14ac:dyDescent="0.55000000000000004">
      <c r="B97">
        <v>71</v>
      </c>
      <c r="C97">
        <v>8567</v>
      </c>
      <c r="F97" s="52">
        <v>91</v>
      </c>
      <c r="G97" s="53">
        <v>4428000</v>
      </c>
    </row>
    <row r="98" spans="2:7" x14ac:dyDescent="0.55000000000000004">
      <c r="B98">
        <v>72</v>
      </c>
      <c r="C98">
        <v>7688</v>
      </c>
      <c r="F98" s="52">
        <v>92</v>
      </c>
      <c r="G98" s="53">
        <v>4589550</v>
      </c>
    </row>
    <row r="99" spans="2:7" x14ac:dyDescent="0.55000000000000004">
      <c r="B99">
        <v>73</v>
      </c>
      <c r="C99">
        <v>7042</v>
      </c>
      <c r="F99" s="52">
        <v>93</v>
      </c>
      <c r="G99" s="53">
        <v>4165910</v>
      </c>
    </row>
    <row r="100" spans="2:7" x14ac:dyDescent="0.55000000000000004">
      <c r="B100">
        <v>74</v>
      </c>
      <c r="C100">
        <v>8914</v>
      </c>
      <c r="F100" s="52">
        <v>94</v>
      </c>
      <c r="G100" s="53">
        <v>3573690</v>
      </c>
    </row>
    <row r="101" spans="2:7" x14ac:dyDescent="0.55000000000000004">
      <c r="B101">
        <v>75</v>
      </c>
      <c r="C101">
        <v>8065</v>
      </c>
      <c r="F101" s="52">
        <v>95</v>
      </c>
      <c r="G101" s="53">
        <v>4620120</v>
      </c>
    </row>
    <row r="102" spans="2:7" x14ac:dyDescent="0.55000000000000004">
      <c r="B102">
        <v>76</v>
      </c>
      <c r="C102">
        <v>11897</v>
      </c>
      <c r="F102" s="52">
        <v>96</v>
      </c>
      <c r="G102" s="53">
        <v>4287650</v>
      </c>
    </row>
    <row r="103" spans="2:7" x14ac:dyDescent="0.55000000000000004">
      <c r="B103">
        <v>77</v>
      </c>
      <c r="C103">
        <v>8743</v>
      </c>
      <c r="F103" s="52">
        <v>97</v>
      </c>
      <c r="G103" s="53">
        <v>4346120</v>
      </c>
    </row>
    <row r="104" spans="2:7" x14ac:dyDescent="0.55000000000000004">
      <c r="B104">
        <v>78</v>
      </c>
      <c r="C104">
        <v>7536</v>
      </c>
      <c r="F104" s="52">
        <v>98</v>
      </c>
      <c r="G104" s="53">
        <v>4271620</v>
      </c>
    </row>
    <row r="105" spans="2:7" x14ac:dyDescent="0.55000000000000004">
      <c r="B105">
        <v>79</v>
      </c>
      <c r="C105">
        <v>11196</v>
      </c>
      <c r="F105" s="52">
        <v>99</v>
      </c>
      <c r="G105" s="53">
        <v>3858160</v>
      </c>
    </row>
    <row r="106" spans="2:7" x14ac:dyDescent="0.55000000000000004">
      <c r="B106">
        <v>80</v>
      </c>
      <c r="C106">
        <v>10247</v>
      </c>
      <c r="F106" s="52">
        <v>100</v>
      </c>
      <c r="G106" s="53">
        <v>4000940</v>
      </c>
    </row>
    <row r="107" spans="2:7" x14ac:dyDescent="0.55000000000000004">
      <c r="B107">
        <v>81</v>
      </c>
      <c r="C107">
        <v>12248</v>
      </c>
      <c r="F107" s="52">
        <v>101</v>
      </c>
      <c r="G107" s="53">
        <v>4280200</v>
      </c>
    </row>
    <row r="108" spans="2:7" x14ac:dyDescent="0.55000000000000004">
      <c r="B108">
        <v>82</v>
      </c>
      <c r="C108">
        <v>8704</v>
      </c>
      <c r="F108" s="52">
        <v>102</v>
      </c>
      <c r="G108" s="53">
        <v>4106390</v>
      </c>
    </row>
    <row r="109" spans="2:7" x14ac:dyDescent="0.55000000000000004">
      <c r="B109">
        <v>83</v>
      </c>
      <c r="C109">
        <v>7852</v>
      </c>
      <c r="F109" s="52">
        <v>103</v>
      </c>
      <c r="G109" s="53">
        <v>3912850</v>
      </c>
    </row>
    <row r="110" spans="2:7" x14ac:dyDescent="0.55000000000000004">
      <c r="B110">
        <v>84</v>
      </c>
      <c r="C110">
        <v>9038</v>
      </c>
      <c r="F110" s="52">
        <v>104</v>
      </c>
      <c r="G110" s="53">
        <v>4034170</v>
      </c>
    </row>
    <row r="111" spans="2:7" x14ac:dyDescent="0.55000000000000004">
      <c r="B111">
        <v>85</v>
      </c>
      <c r="C111">
        <v>8401</v>
      </c>
      <c r="F111" s="52">
        <v>105</v>
      </c>
      <c r="G111" s="53">
        <v>3857940</v>
      </c>
    </row>
    <row r="112" spans="2:7" x14ac:dyDescent="0.55000000000000004">
      <c r="B112">
        <v>86</v>
      </c>
      <c r="C112">
        <v>7304</v>
      </c>
      <c r="F112" s="52">
        <v>106</v>
      </c>
      <c r="G112" s="53">
        <v>3964060</v>
      </c>
    </row>
    <row r="113" spans="2:7" x14ac:dyDescent="0.55000000000000004">
      <c r="B113">
        <v>87</v>
      </c>
      <c r="C113">
        <v>7487</v>
      </c>
      <c r="F113" s="52">
        <v>107</v>
      </c>
      <c r="G113" s="53">
        <v>4686590</v>
      </c>
    </row>
    <row r="114" spans="2:7" x14ac:dyDescent="0.55000000000000004">
      <c r="B114">
        <v>88</v>
      </c>
      <c r="C114">
        <v>10962</v>
      </c>
      <c r="F114" s="52">
        <v>108</v>
      </c>
      <c r="G114" s="53">
        <v>4145010</v>
      </c>
    </row>
    <row r="115" spans="2:7" x14ac:dyDescent="0.55000000000000004">
      <c r="B115">
        <v>89</v>
      </c>
      <c r="C115">
        <v>8920</v>
      </c>
      <c r="F115" s="52">
        <v>109</v>
      </c>
      <c r="G115" s="53">
        <v>3713000</v>
      </c>
    </row>
    <row r="116" spans="2:7" x14ac:dyDescent="0.55000000000000004">
      <c r="B116">
        <v>90</v>
      </c>
      <c r="C116">
        <v>9338</v>
      </c>
      <c r="F116" s="52">
        <v>110</v>
      </c>
      <c r="G116" s="53">
        <v>3949390</v>
      </c>
    </row>
    <row r="117" spans="2:7" x14ac:dyDescent="0.55000000000000004">
      <c r="B117">
        <v>91</v>
      </c>
      <c r="C117">
        <v>7967</v>
      </c>
      <c r="F117" s="52">
        <v>111</v>
      </c>
      <c r="G117" s="53">
        <v>4541730</v>
      </c>
    </row>
    <row r="118" spans="2:7" x14ac:dyDescent="0.55000000000000004">
      <c r="B118">
        <v>92</v>
      </c>
      <c r="C118">
        <v>9903</v>
      </c>
      <c r="F118" s="52">
        <v>112</v>
      </c>
      <c r="G118" s="53">
        <v>4175020</v>
      </c>
    </row>
    <row r="119" spans="2:7" x14ac:dyDescent="0.55000000000000004">
      <c r="B119">
        <v>93</v>
      </c>
      <c r="C119">
        <v>6905</v>
      </c>
      <c r="F119" s="52">
        <v>113</v>
      </c>
      <c r="G119" s="53">
        <v>4424030</v>
      </c>
    </row>
    <row r="120" spans="2:7" x14ac:dyDescent="0.55000000000000004">
      <c r="B120">
        <v>94</v>
      </c>
      <c r="C120">
        <v>12277</v>
      </c>
      <c r="F120" s="52">
        <v>114</v>
      </c>
      <c r="G120" s="53">
        <v>4373590</v>
      </c>
    </row>
    <row r="121" spans="2:7" x14ac:dyDescent="0.55000000000000004">
      <c r="B121">
        <v>95</v>
      </c>
      <c r="C121">
        <v>9245</v>
      </c>
      <c r="F121" s="52">
        <v>115</v>
      </c>
      <c r="G121" s="53">
        <v>4588530</v>
      </c>
    </row>
    <row r="122" spans="2:7" x14ac:dyDescent="0.55000000000000004">
      <c r="B122">
        <v>96</v>
      </c>
      <c r="C122">
        <v>8102</v>
      </c>
      <c r="F122" s="52">
        <v>116</v>
      </c>
      <c r="G122" s="53">
        <v>4373620</v>
      </c>
    </row>
    <row r="123" spans="2:7" x14ac:dyDescent="0.55000000000000004">
      <c r="B123">
        <v>97</v>
      </c>
      <c r="C123">
        <v>9373</v>
      </c>
      <c r="F123" s="52">
        <v>117</v>
      </c>
      <c r="G123" s="53">
        <v>4521340</v>
      </c>
    </row>
    <row r="124" spans="2:7" x14ac:dyDescent="0.55000000000000004">
      <c r="B124">
        <v>98</v>
      </c>
      <c r="C124">
        <v>8367</v>
      </c>
      <c r="F124" s="52">
        <v>118</v>
      </c>
      <c r="G124" s="53">
        <v>3736330</v>
      </c>
    </row>
    <row r="125" spans="2:7" x14ac:dyDescent="0.55000000000000004">
      <c r="B125">
        <v>99</v>
      </c>
      <c r="C125">
        <v>11247</v>
      </c>
      <c r="F125" s="52">
        <v>119</v>
      </c>
      <c r="G125" s="53">
        <v>4347530</v>
      </c>
    </row>
    <row r="126" spans="2:7" x14ac:dyDescent="0.55000000000000004">
      <c r="B126">
        <v>100</v>
      </c>
      <c r="C126">
        <v>9281</v>
      </c>
      <c r="F126" s="52">
        <v>120</v>
      </c>
      <c r="G126" s="53">
        <v>4281930</v>
      </c>
    </row>
    <row r="127" spans="2:7" x14ac:dyDescent="0.55000000000000004">
      <c r="B127">
        <v>101</v>
      </c>
      <c r="C127">
        <v>10059</v>
      </c>
      <c r="F127" s="52">
        <v>121</v>
      </c>
      <c r="G127" s="53">
        <v>4517210</v>
      </c>
    </row>
    <row r="128" spans="2:7" x14ac:dyDescent="0.55000000000000004">
      <c r="B128">
        <v>102</v>
      </c>
      <c r="C128">
        <v>8489</v>
      </c>
      <c r="F128" s="52">
        <v>122</v>
      </c>
      <c r="G128" s="53">
        <v>4537020</v>
      </c>
    </row>
    <row r="129" spans="2:7" x14ac:dyDescent="0.55000000000000004">
      <c r="B129">
        <v>103</v>
      </c>
      <c r="C129">
        <v>10499</v>
      </c>
      <c r="F129" s="52">
        <v>123</v>
      </c>
      <c r="G129" s="53">
        <v>3599070</v>
      </c>
    </row>
    <row r="130" spans="2:7" x14ac:dyDescent="0.55000000000000004">
      <c r="B130">
        <v>104</v>
      </c>
      <c r="C130">
        <v>9785</v>
      </c>
      <c r="F130" s="52">
        <v>124</v>
      </c>
      <c r="G130" s="53">
        <v>4040220</v>
      </c>
    </row>
    <row r="131" spans="2:7" x14ac:dyDescent="0.55000000000000004">
      <c r="B131">
        <v>105</v>
      </c>
      <c r="C131">
        <v>8004</v>
      </c>
      <c r="F131" s="52">
        <v>125</v>
      </c>
      <c r="G131" s="53">
        <v>3980000</v>
      </c>
    </row>
    <row r="132" spans="2:7" x14ac:dyDescent="0.55000000000000004">
      <c r="B132">
        <v>106</v>
      </c>
      <c r="C132">
        <v>8968</v>
      </c>
      <c r="F132" s="52">
        <v>126</v>
      </c>
      <c r="G132" s="53">
        <v>4053030</v>
      </c>
    </row>
    <row r="133" spans="2:7" x14ac:dyDescent="0.55000000000000004">
      <c r="B133">
        <v>107</v>
      </c>
      <c r="C133">
        <v>10177</v>
      </c>
      <c r="F133" s="52">
        <v>127</v>
      </c>
      <c r="G133" s="53">
        <v>4267830</v>
      </c>
    </row>
    <row r="134" spans="2:7" x14ac:dyDescent="0.55000000000000004">
      <c r="B134">
        <v>108</v>
      </c>
      <c r="C134">
        <v>6924</v>
      </c>
      <c r="F134" s="52">
        <v>128</v>
      </c>
      <c r="G134" s="53">
        <v>4134800</v>
      </c>
    </row>
    <row r="135" spans="2:7" x14ac:dyDescent="0.55000000000000004">
      <c r="B135">
        <v>109</v>
      </c>
      <c r="C135">
        <v>8451</v>
      </c>
      <c r="F135" s="52">
        <v>129</v>
      </c>
      <c r="G135" s="53">
        <v>4576070</v>
      </c>
    </row>
    <row r="136" spans="2:7" x14ac:dyDescent="0.55000000000000004">
      <c r="B136">
        <v>110</v>
      </c>
      <c r="C136">
        <v>10777</v>
      </c>
      <c r="F136" s="52">
        <v>130</v>
      </c>
      <c r="G136" s="53">
        <v>3997040</v>
      </c>
    </row>
    <row r="137" spans="2:7" x14ac:dyDescent="0.55000000000000004">
      <c r="B137">
        <v>111</v>
      </c>
      <c r="C137">
        <v>13432</v>
      </c>
      <c r="F137" s="52">
        <v>131</v>
      </c>
      <c r="G137" s="53">
        <v>4304890</v>
      </c>
    </row>
    <row r="138" spans="2:7" x14ac:dyDescent="0.55000000000000004">
      <c r="B138">
        <v>112</v>
      </c>
      <c r="C138">
        <v>7333</v>
      </c>
      <c r="F138" s="52">
        <v>132</v>
      </c>
      <c r="G138" s="53">
        <v>4300440</v>
      </c>
    </row>
    <row r="139" spans="2:7" x14ac:dyDescent="0.55000000000000004">
      <c r="B139">
        <v>113</v>
      </c>
      <c r="C139">
        <v>7604</v>
      </c>
      <c r="F139" s="52">
        <v>133</v>
      </c>
      <c r="G139" s="53">
        <v>4263380</v>
      </c>
    </row>
    <row r="140" spans="2:7" x14ac:dyDescent="0.55000000000000004">
      <c r="B140">
        <v>114</v>
      </c>
      <c r="C140">
        <v>10173</v>
      </c>
      <c r="F140" s="52">
        <v>134</v>
      </c>
      <c r="G140" s="53">
        <v>4180310</v>
      </c>
    </row>
    <row r="141" spans="2:7" x14ac:dyDescent="0.55000000000000004">
      <c r="B141">
        <v>115</v>
      </c>
      <c r="C141">
        <v>9343</v>
      </c>
      <c r="F141" s="52">
        <v>135</v>
      </c>
      <c r="G141" s="53">
        <v>3940010</v>
      </c>
    </row>
    <row r="142" spans="2:7" x14ac:dyDescent="0.55000000000000004">
      <c r="B142">
        <v>116</v>
      </c>
      <c r="C142">
        <v>9235</v>
      </c>
      <c r="F142" s="52">
        <v>136</v>
      </c>
      <c r="G142" s="53">
        <v>3966590</v>
      </c>
    </row>
    <row r="143" spans="2:7" x14ac:dyDescent="0.55000000000000004">
      <c r="B143">
        <v>117</v>
      </c>
      <c r="C143">
        <v>8885</v>
      </c>
      <c r="F143" s="52">
        <v>137</v>
      </c>
      <c r="G143" s="53">
        <v>3918140</v>
      </c>
    </row>
    <row r="144" spans="2:7" x14ac:dyDescent="0.55000000000000004">
      <c r="B144">
        <v>118</v>
      </c>
      <c r="C144">
        <v>10135</v>
      </c>
      <c r="F144" s="52">
        <v>138</v>
      </c>
      <c r="G144" s="53">
        <v>4306870</v>
      </c>
    </row>
    <row r="145" spans="2:7" x14ac:dyDescent="0.55000000000000004">
      <c r="B145">
        <v>119</v>
      </c>
      <c r="C145">
        <v>8721</v>
      </c>
      <c r="F145" s="52">
        <v>139</v>
      </c>
      <c r="G145" s="53">
        <v>4039490</v>
      </c>
    </row>
    <row r="146" spans="2:7" x14ac:dyDescent="0.55000000000000004">
      <c r="B146">
        <v>120</v>
      </c>
      <c r="C146">
        <v>9474</v>
      </c>
      <c r="F146" s="52">
        <v>140</v>
      </c>
      <c r="G146" s="53">
        <v>4232820</v>
      </c>
    </row>
    <row r="147" spans="2:7" x14ac:dyDescent="0.55000000000000004">
      <c r="B147">
        <v>121</v>
      </c>
      <c r="C147">
        <v>7125</v>
      </c>
      <c r="F147" s="52">
        <v>141</v>
      </c>
      <c r="G147" s="53">
        <v>4564540</v>
      </c>
    </row>
    <row r="148" spans="2:7" x14ac:dyDescent="0.55000000000000004">
      <c r="B148">
        <v>122</v>
      </c>
      <c r="C148">
        <v>10664</v>
      </c>
      <c r="F148" s="52">
        <v>142</v>
      </c>
      <c r="G148" s="53">
        <v>3491480</v>
      </c>
    </row>
    <row r="149" spans="2:7" x14ac:dyDescent="0.55000000000000004">
      <c r="B149">
        <v>123</v>
      </c>
      <c r="C149">
        <v>8292</v>
      </c>
      <c r="F149" s="52">
        <v>143</v>
      </c>
      <c r="G149" s="53">
        <v>4301860</v>
      </c>
    </row>
    <row r="150" spans="2:7" x14ac:dyDescent="0.55000000000000004">
      <c r="B150">
        <v>124</v>
      </c>
      <c r="C150">
        <v>8228</v>
      </c>
      <c r="F150" s="52">
        <v>144</v>
      </c>
      <c r="G150" s="53">
        <v>4241370</v>
      </c>
    </row>
    <row r="151" spans="2:7" x14ac:dyDescent="0.55000000000000004">
      <c r="B151">
        <v>125</v>
      </c>
      <c r="C151">
        <v>9216</v>
      </c>
      <c r="F151" s="52">
        <v>145</v>
      </c>
      <c r="G151" s="53">
        <v>4448480</v>
      </c>
    </row>
    <row r="152" spans="2:7" x14ac:dyDescent="0.55000000000000004">
      <c r="B152">
        <v>126</v>
      </c>
      <c r="C152">
        <v>9660</v>
      </c>
      <c r="F152" s="52">
        <v>146</v>
      </c>
      <c r="G152" s="53">
        <v>4207090</v>
      </c>
    </row>
    <row r="153" spans="2:7" x14ac:dyDescent="0.55000000000000004">
      <c r="B153">
        <v>127</v>
      </c>
      <c r="C153">
        <v>7403</v>
      </c>
      <c r="F153" s="52">
        <v>147</v>
      </c>
      <c r="G153" s="53">
        <v>3523330</v>
      </c>
    </row>
    <row r="154" spans="2:7" x14ac:dyDescent="0.55000000000000004">
      <c r="B154">
        <v>128</v>
      </c>
      <c r="C154">
        <v>11923</v>
      </c>
      <c r="F154" s="52">
        <v>148</v>
      </c>
      <c r="G154" s="53">
        <v>4372410</v>
      </c>
    </row>
    <row r="155" spans="2:7" x14ac:dyDescent="0.55000000000000004">
      <c r="B155">
        <v>129</v>
      </c>
      <c r="C155">
        <v>7693</v>
      </c>
      <c r="F155" s="52">
        <v>149</v>
      </c>
      <c r="G155" s="53">
        <v>3918270</v>
      </c>
    </row>
    <row r="156" spans="2:7" x14ac:dyDescent="0.55000000000000004">
      <c r="B156">
        <v>130</v>
      </c>
      <c r="C156">
        <v>10417</v>
      </c>
      <c r="F156" s="52">
        <v>150</v>
      </c>
      <c r="G156" s="53">
        <v>4169190</v>
      </c>
    </row>
    <row r="157" spans="2:7" x14ac:dyDescent="0.55000000000000004">
      <c r="B157">
        <v>131</v>
      </c>
      <c r="C157">
        <v>9571</v>
      </c>
      <c r="F157" s="52">
        <v>151</v>
      </c>
      <c r="G157" s="53">
        <v>3994430</v>
      </c>
    </row>
    <row r="158" spans="2:7" x14ac:dyDescent="0.55000000000000004">
      <c r="B158">
        <v>132</v>
      </c>
      <c r="C158">
        <v>7109</v>
      </c>
      <c r="F158" s="52">
        <v>152</v>
      </c>
      <c r="G158" s="53">
        <v>4241770</v>
      </c>
    </row>
    <row r="159" spans="2:7" x14ac:dyDescent="0.55000000000000004">
      <c r="B159">
        <v>133</v>
      </c>
      <c r="C159">
        <v>9555</v>
      </c>
      <c r="F159" s="52">
        <v>153</v>
      </c>
      <c r="G159" s="53">
        <v>4302790</v>
      </c>
    </row>
    <row r="160" spans="2:7" x14ac:dyDescent="0.55000000000000004">
      <c r="B160">
        <v>134</v>
      </c>
      <c r="C160">
        <v>9192</v>
      </c>
      <c r="F160" s="52">
        <v>154</v>
      </c>
      <c r="G160" s="53">
        <v>4300900</v>
      </c>
    </row>
    <row r="161" spans="2:7" x14ac:dyDescent="0.55000000000000004">
      <c r="B161">
        <v>135</v>
      </c>
      <c r="C161">
        <v>8108</v>
      </c>
      <c r="F161" s="52">
        <v>155</v>
      </c>
      <c r="G161" s="53">
        <v>4529230</v>
      </c>
    </row>
    <row r="162" spans="2:7" x14ac:dyDescent="0.55000000000000004">
      <c r="B162">
        <v>136</v>
      </c>
      <c r="C162">
        <v>8826</v>
      </c>
      <c r="F162" s="52">
        <v>156</v>
      </c>
      <c r="G162" s="53">
        <v>4297690</v>
      </c>
    </row>
    <row r="163" spans="2:7" x14ac:dyDescent="0.55000000000000004">
      <c r="B163">
        <v>137</v>
      </c>
      <c r="C163">
        <v>8343</v>
      </c>
      <c r="F163" s="52">
        <v>157</v>
      </c>
      <c r="G163" s="53">
        <v>4614300</v>
      </c>
    </row>
    <row r="164" spans="2:7" x14ac:dyDescent="0.55000000000000004">
      <c r="B164">
        <v>138</v>
      </c>
      <c r="C164">
        <v>12007</v>
      </c>
      <c r="F164" s="52">
        <v>158</v>
      </c>
      <c r="G164" s="53">
        <v>3888060</v>
      </c>
    </row>
    <row r="165" spans="2:7" x14ac:dyDescent="0.55000000000000004">
      <c r="B165">
        <v>139</v>
      </c>
      <c r="C165">
        <v>9655</v>
      </c>
      <c r="F165" s="52">
        <v>159</v>
      </c>
      <c r="G165" s="53">
        <v>4710200</v>
      </c>
    </row>
    <row r="166" spans="2:7" x14ac:dyDescent="0.55000000000000004">
      <c r="B166">
        <v>140</v>
      </c>
      <c r="C166">
        <v>7990</v>
      </c>
      <c r="F166" s="52">
        <v>160</v>
      </c>
      <c r="G166" s="53">
        <v>4205710</v>
      </c>
    </row>
    <row r="167" spans="2:7" x14ac:dyDescent="0.55000000000000004">
      <c r="B167">
        <v>141</v>
      </c>
      <c r="C167">
        <v>9714</v>
      </c>
      <c r="F167" s="52">
        <v>161</v>
      </c>
      <c r="G167" s="53">
        <v>3431350</v>
      </c>
    </row>
    <row r="168" spans="2:7" x14ac:dyDescent="0.55000000000000004">
      <c r="B168">
        <v>142</v>
      </c>
      <c r="C168">
        <v>8860</v>
      </c>
      <c r="F168" s="52">
        <v>162</v>
      </c>
      <c r="G168" s="53">
        <v>4095590</v>
      </c>
    </row>
    <row r="169" spans="2:7" x14ac:dyDescent="0.55000000000000004">
      <c r="B169">
        <v>143</v>
      </c>
      <c r="C169">
        <v>10058</v>
      </c>
      <c r="F169" s="52">
        <v>163</v>
      </c>
      <c r="G169" s="53">
        <v>4280900</v>
      </c>
    </row>
    <row r="170" spans="2:7" x14ac:dyDescent="0.55000000000000004">
      <c r="B170">
        <v>144</v>
      </c>
      <c r="C170">
        <v>8082</v>
      </c>
      <c r="F170" s="52">
        <v>164</v>
      </c>
      <c r="G170" s="53">
        <v>4427440</v>
      </c>
    </row>
    <row r="171" spans="2:7" x14ac:dyDescent="0.55000000000000004">
      <c r="B171">
        <v>145</v>
      </c>
      <c r="C171">
        <v>7909</v>
      </c>
      <c r="F171" s="52">
        <v>165</v>
      </c>
      <c r="G171" s="53">
        <v>4107480</v>
      </c>
    </row>
    <row r="172" spans="2:7" x14ac:dyDescent="0.55000000000000004">
      <c r="B172">
        <v>146</v>
      </c>
      <c r="C172">
        <v>10418</v>
      </c>
      <c r="F172" s="52">
        <v>166</v>
      </c>
      <c r="G172" s="53">
        <v>4316720</v>
      </c>
    </row>
    <row r="173" spans="2:7" x14ac:dyDescent="0.55000000000000004">
      <c r="B173">
        <v>147</v>
      </c>
      <c r="C173">
        <v>10782</v>
      </c>
      <c r="F173" s="52">
        <v>167</v>
      </c>
      <c r="G173" s="53">
        <v>4671800</v>
      </c>
    </row>
    <row r="174" spans="2:7" x14ac:dyDescent="0.55000000000000004">
      <c r="B174">
        <v>148</v>
      </c>
      <c r="C174">
        <v>8664</v>
      </c>
      <c r="F174" s="52">
        <v>168</v>
      </c>
      <c r="G174" s="53">
        <v>3916220</v>
      </c>
    </row>
    <row r="175" spans="2:7" x14ac:dyDescent="0.55000000000000004">
      <c r="B175">
        <v>149</v>
      </c>
      <c r="C175">
        <v>11134</v>
      </c>
      <c r="F175" s="52">
        <v>169</v>
      </c>
      <c r="G175" s="53">
        <v>4579630</v>
      </c>
    </row>
    <row r="176" spans="2:7" x14ac:dyDescent="0.55000000000000004">
      <c r="B176">
        <v>150</v>
      </c>
      <c r="C176">
        <v>9098</v>
      </c>
      <c r="F176" s="52">
        <v>170</v>
      </c>
      <c r="G176" s="53">
        <v>4216450</v>
      </c>
    </row>
    <row r="177" spans="2:7" x14ac:dyDescent="0.55000000000000004">
      <c r="B177">
        <v>151</v>
      </c>
      <c r="C177">
        <v>10028</v>
      </c>
      <c r="F177" s="52">
        <v>171</v>
      </c>
      <c r="G177" s="53">
        <v>4208030</v>
      </c>
    </row>
    <row r="178" spans="2:7" x14ac:dyDescent="0.55000000000000004">
      <c r="B178">
        <v>152</v>
      </c>
      <c r="C178">
        <v>9010</v>
      </c>
      <c r="F178" s="52">
        <v>172</v>
      </c>
      <c r="G178" s="53">
        <v>3952830</v>
      </c>
    </row>
    <row r="179" spans="2:7" x14ac:dyDescent="0.55000000000000004">
      <c r="B179">
        <v>153</v>
      </c>
      <c r="C179">
        <v>10714</v>
      </c>
      <c r="F179" s="52">
        <v>173</v>
      </c>
      <c r="G179" s="53">
        <v>4579470</v>
      </c>
    </row>
    <row r="180" spans="2:7" x14ac:dyDescent="0.55000000000000004">
      <c r="B180">
        <v>154</v>
      </c>
      <c r="C180">
        <v>7714</v>
      </c>
      <c r="F180" s="52">
        <v>174</v>
      </c>
      <c r="G180" s="53">
        <v>4450600</v>
      </c>
    </row>
    <row r="181" spans="2:7" x14ac:dyDescent="0.55000000000000004">
      <c r="B181">
        <v>155</v>
      </c>
      <c r="C181">
        <v>7597</v>
      </c>
      <c r="F181" s="52">
        <v>175</v>
      </c>
      <c r="G181" s="53">
        <v>3815090</v>
      </c>
    </row>
    <row r="182" spans="2:7" x14ac:dyDescent="0.55000000000000004">
      <c r="B182">
        <v>156</v>
      </c>
      <c r="C182">
        <v>10156</v>
      </c>
      <c r="F182" s="52">
        <v>176</v>
      </c>
      <c r="G182" s="53">
        <v>3723620</v>
      </c>
    </row>
    <row r="183" spans="2:7" x14ac:dyDescent="0.55000000000000004">
      <c r="B183">
        <v>157</v>
      </c>
      <c r="C183">
        <v>5977</v>
      </c>
      <c r="F183" s="52">
        <v>177</v>
      </c>
      <c r="G183" s="53">
        <v>4392960</v>
      </c>
    </row>
    <row r="184" spans="2:7" x14ac:dyDescent="0.55000000000000004">
      <c r="B184">
        <v>158</v>
      </c>
      <c r="C184">
        <v>9022</v>
      </c>
      <c r="F184" s="52">
        <v>178</v>
      </c>
      <c r="G184" s="53">
        <v>4381300</v>
      </c>
    </row>
    <row r="185" spans="2:7" x14ac:dyDescent="0.55000000000000004">
      <c r="B185">
        <v>159</v>
      </c>
      <c r="C185">
        <v>8766</v>
      </c>
      <c r="F185" s="52">
        <v>179</v>
      </c>
      <c r="G185" s="53">
        <v>3949190</v>
      </c>
    </row>
    <row r="186" spans="2:7" x14ac:dyDescent="0.55000000000000004">
      <c r="B186">
        <v>160</v>
      </c>
      <c r="C186">
        <v>10445</v>
      </c>
      <c r="F186" s="52">
        <v>180</v>
      </c>
      <c r="G186" s="53">
        <v>4279030</v>
      </c>
    </row>
    <row r="187" spans="2:7" x14ac:dyDescent="0.55000000000000004">
      <c r="B187">
        <v>161</v>
      </c>
      <c r="C187">
        <v>6713</v>
      </c>
      <c r="F187" s="52">
        <v>181</v>
      </c>
      <c r="G187" s="53">
        <v>4239750</v>
      </c>
    </row>
    <row r="188" spans="2:7" x14ac:dyDescent="0.55000000000000004">
      <c r="B188">
        <v>162</v>
      </c>
      <c r="C188">
        <v>9316</v>
      </c>
      <c r="F188" s="52">
        <v>182</v>
      </c>
      <c r="G188" s="53">
        <v>4537540</v>
      </c>
    </row>
    <row r="189" spans="2:7" x14ac:dyDescent="0.55000000000000004">
      <c r="B189">
        <v>163</v>
      </c>
      <c r="C189">
        <v>9746</v>
      </c>
      <c r="F189" s="52">
        <v>183</v>
      </c>
      <c r="G189" s="53">
        <v>3998870</v>
      </c>
    </row>
    <row r="190" spans="2:7" x14ac:dyDescent="0.55000000000000004">
      <c r="B190">
        <v>164</v>
      </c>
      <c r="C190">
        <v>10386</v>
      </c>
      <c r="F190" s="52">
        <v>184</v>
      </c>
      <c r="G190" s="53">
        <v>3919230</v>
      </c>
    </row>
    <row r="191" spans="2:7" x14ac:dyDescent="0.55000000000000004">
      <c r="B191">
        <v>165</v>
      </c>
      <c r="C191">
        <v>9412</v>
      </c>
      <c r="F191" s="52">
        <v>185</v>
      </c>
      <c r="G191" s="53">
        <v>4361440</v>
      </c>
    </row>
    <row r="192" spans="2:7" x14ac:dyDescent="0.55000000000000004">
      <c r="B192">
        <v>166</v>
      </c>
      <c r="C192">
        <v>7312</v>
      </c>
      <c r="F192" s="52">
        <v>186</v>
      </c>
      <c r="G192" s="53">
        <v>4213640</v>
      </c>
    </row>
    <row r="193" spans="2:7" x14ac:dyDescent="0.55000000000000004">
      <c r="B193">
        <v>167</v>
      </c>
      <c r="C193">
        <v>7387</v>
      </c>
      <c r="F193" s="52">
        <v>187</v>
      </c>
      <c r="G193" s="53">
        <v>4012650</v>
      </c>
    </row>
    <row r="194" spans="2:7" x14ac:dyDescent="0.55000000000000004">
      <c r="B194">
        <v>168</v>
      </c>
      <c r="C194">
        <v>10190</v>
      </c>
      <c r="F194" s="52">
        <v>188</v>
      </c>
      <c r="G194" s="53">
        <v>4419600</v>
      </c>
    </row>
    <row r="195" spans="2:7" x14ac:dyDescent="0.55000000000000004">
      <c r="B195">
        <v>169</v>
      </c>
      <c r="C195">
        <v>8125</v>
      </c>
      <c r="F195" s="52">
        <v>189</v>
      </c>
      <c r="G195" s="53">
        <v>4556910</v>
      </c>
    </row>
    <row r="196" spans="2:7" x14ac:dyDescent="0.55000000000000004">
      <c r="B196">
        <v>170</v>
      </c>
      <c r="C196">
        <v>8319</v>
      </c>
      <c r="F196" s="52">
        <v>190</v>
      </c>
      <c r="G196" s="53">
        <v>4463140</v>
      </c>
    </row>
    <row r="197" spans="2:7" x14ac:dyDescent="0.55000000000000004">
      <c r="B197">
        <v>171</v>
      </c>
      <c r="C197">
        <v>10988</v>
      </c>
      <c r="F197" s="52">
        <v>191</v>
      </c>
      <c r="G197" s="53">
        <v>4005590</v>
      </c>
    </row>
    <row r="198" spans="2:7" x14ac:dyDescent="0.55000000000000004">
      <c r="B198">
        <v>172</v>
      </c>
      <c r="C198">
        <v>9197</v>
      </c>
      <c r="F198" s="52">
        <v>192</v>
      </c>
      <c r="G198" s="53">
        <v>3812720</v>
      </c>
    </row>
    <row r="199" spans="2:7" x14ac:dyDescent="0.55000000000000004">
      <c r="B199">
        <v>173</v>
      </c>
      <c r="C199">
        <v>7796</v>
      </c>
      <c r="F199" s="52">
        <v>193</v>
      </c>
      <c r="G199" s="53">
        <v>3735950</v>
      </c>
    </row>
    <row r="200" spans="2:7" x14ac:dyDescent="0.55000000000000004">
      <c r="B200">
        <v>174</v>
      </c>
      <c r="C200">
        <v>6785</v>
      </c>
      <c r="F200" s="52">
        <v>194</v>
      </c>
      <c r="G200" s="53">
        <v>4265510</v>
      </c>
    </row>
    <row r="201" spans="2:7" x14ac:dyDescent="0.55000000000000004">
      <c r="B201">
        <v>175</v>
      </c>
      <c r="C201">
        <v>8592</v>
      </c>
      <c r="F201" s="52">
        <v>195</v>
      </c>
      <c r="G201" s="53">
        <v>4711260</v>
      </c>
    </row>
    <row r="202" spans="2:7" x14ac:dyDescent="0.55000000000000004">
      <c r="B202">
        <v>176</v>
      </c>
      <c r="C202">
        <v>8715</v>
      </c>
      <c r="F202" s="52">
        <v>196</v>
      </c>
      <c r="G202" s="53">
        <v>3760960</v>
      </c>
    </row>
    <row r="203" spans="2:7" x14ac:dyDescent="0.55000000000000004">
      <c r="B203">
        <v>177</v>
      </c>
      <c r="C203">
        <v>7415</v>
      </c>
      <c r="F203" s="52">
        <v>197</v>
      </c>
      <c r="G203" s="53">
        <v>4926620</v>
      </c>
    </row>
    <row r="204" spans="2:7" x14ac:dyDescent="0.55000000000000004">
      <c r="B204">
        <v>178</v>
      </c>
      <c r="C204">
        <v>9531</v>
      </c>
      <c r="F204" s="52">
        <v>198</v>
      </c>
      <c r="G204" s="53">
        <v>4060200</v>
      </c>
    </row>
    <row r="205" spans="2:7" x14ac:dyDescent="0.55000000000000004">
      <c r="B205">
        <v>179</v>
      </c>
      <c r="C205">
        <v>7594</v>
      </c>
      <c r="F205" s="52">
        <v>199</v>
      </c>
      <c r="G205" s="53">
        <v>4244610</v>
      </c>
    </row>
    <row r="206" spans="2:7" x14ac:dyDescent="0.55000000000000004">
      <c r="B206">
        <v>180</v>
      </c>
      <c r="C206">
        <v>8003</v>
      </c>
      <c r="F206" s="52">
        <v>200</v>
      </c>
      <c r="G206" s="53">
        <v>4180820</v>
      </c>
    </row>
    <row r="207" spans="2:7" x14ac:dyDescent="0.55000000000000004">
      <c r="B207">
        <v>181</v>
      </c>
      <c r="C207">
        <v>9357</v>
      </c>
      <c r="F207" s="52">
        <v>201</v>
      </c>
      <c r="G207" s="53">
        <v>3910590</v>
      </c>
    </row>
    <row r="208" spans="2:7" x14ac:dyDescent="0.55000000000000004">
      <c r="B208">
        <v>182</v>
      </c>
      <c r="C208">
        <v>8038</v>
      </c>
      <c r="F208" s="52">
        <v>202</v>
      </c>
      <c r="G208" s="53">
        <v>4213810</v>
      </c>
    </row>
    <row r="209" spans="2:7" x14ac:dyDescent="0.55000000000000004">
      <c r="B209">
        <v>183</v>
      </c>
      <c r="C209">
        <v>7362</v>
      </c>
      <c r="F209" s="52">
        <v>203</v>
      </c>
      <c r="G209" s="53">
        <v>4312730</v>
      </c>
    </row>
    <row r="210" spans="2:7" x14ac:dyDescent="0.55000000000000004">
      <c r="B210">
        <v>184</v>
      </c>
      <c r="C210">
        <v>9864</v>
      </c>
      <c r="F210" s="52">
        <v>204</v>
      </c>
      <c r="G210" s="53">
        <v>4377750</v>
      </c>
    </row>
    <row r="211" spans="2:7" x14ac:dyDescent="0.55000000000000004">
      <c r="B211">
        <v>185</v>
      </c>
      <c r="C211">
        <v>9935</v>
      </c>
      <c r="F211" s="52">
        <v>205</v>
      </c>
      <c r="G211" s="53">
        <v>4193770</v>
      </c>
    </row>
    <row r="212" spans="2:7" x14ac:dyDescent="0.55000000000000004">
      <c r="B212">
        <v>186</v>
      </c>
      <c r="C212">
        <v>9635</v>
      </c>
      <c r="F212" s="52">
        <v>206</v>
      </c>
      <c r="G212" s="53">
        <v>4477080</v>
      </c>
    </row>
    <row r="213" spans="2:7" x14ac:dyDescent="0.55000000000000004">
      <c r="B213">
        <v>187</v>
      </c>
      <c r="C213">
        <v>9576</v>
      </c>
      <c r="F213" s="52">
        <v>207</v>
      </c>
      <c r="G213" s="53">
        <v>3726810</v>
      </c>
    </row>
    <row r="214" spans="2:7" x14ac:dyDescent="0.55000000000000004">
      <c r="B214">
        <v>188</v>
      </c>
      <c r="C214">
        <v>10955</v>
      </c>
      <c r="F214" s="52">
        <v>208</v>
      </c>
      <c r="G214" s="53">
        <v>4246060</v>
      </c>
    </row>
    <row r="215" spans="2:7" x14ac:dyDescent="0.55000000000000004">
      <c r="B215">
        <v>189</v>
      </c>
      <c r="C215">
        <v>8787</v>
      </c>
      <c r="F215" s="52">
        <v>209</v>
      </c>
      <c r="G215" s="53">
        <v>4030710</v>
      </c>
    </row>
    <row r="216" spans="2:7" x14ac:dyDescent="0.55000000000000004">
      <c r="B216">
        <v>190</v>
      </c>
      <c r="C216">
        <v>8167</v>
      </c>
      <c r="F216" s="52">
        <v>210</v>
      </c>
      <c r="G216" s="53">
        <v>4427770</v>
      </c>
    </row>
    <row r="217" spans="2:7" x14ac:dyDescent="0.55000000000000004">
      <c r="B217">
        <v>191</v>
      </c>
      <c r="C217">
        <v>9093</v>
      </c>
      <c r="F217" s="52">
        <v>211</v>
      </c>
      <c r="G217" s="53">
        <v>3880050</v>
      </c>
    </row>
    <row r="218" spans="2:7" x14ac:dyDescent="0.55000000000000004">
      <c r="B218">
        <v>192</v>
      </c>
      <c r="C218">
        <v>8927</v>
      </c>
      <c r="F218" s="52">
        <v>212</v>
      </c>
      <c r="G218" s="53">
        <v>3848580</v>
      </c>
    </row>
    <row r="219" spans="2:7" x14ac:dyDescent="0.55000000000000004">
      <c r="B219">
        <v>193</v>
      </c>
      <c r="C219">
        <v>5699</v>
      </c>
      <c r="F219" s="52">
        <v>213</v>
      </c>
      <c r="G219" s="53">
        <v>4107630</v>
      </c>
    </row>
    <row r="220" spans="2:7" x14ac:dyDescent="0.55000000000000004">
      <c r="B220">
        <v>194</v>
      </c>
      <c r="C220">
        <v>9087</v>
      </c>
      <c r="F220" s="52">
        <v>214</v>
      </c>
      <c r="G220" s="53">
        <v>4302880</v>
      </c>
    </row>
    <row r="221" spans="2:7" x14ac:dyDescent="0.55000000000000004">
      <c r="B221">
        <v>195</v>
      </c>
      <c r="C221">
        <v>7611</v>
      </c>
      <c r="F221" s="52">
        <v>215</v>
      </c>
      <c r="G221" s="53">
        <v>4238840</v>
      </c>
    </row>
    <row r="222" spans="2:7" x14ac:dyDescent="0.55000000000000004">
      <c r="B222">
        <v>196</v>
      </c>
      <c r="C222">
        <v>9607</v>
      </c>
      <c r="F222" s="52">
        <v>216</v>
      </c>
      <c r="G222" s="53">
        <v>4311880</v>
      </c>
    </row>
    <row r="223" spans="2:7" x14ac:dyDescent="0.55000000000000004">
      <c r="B223">
        <v>197</v>
      </c>
      <c r="C223">
        <v>9934</v>
      </c>
      <c r="F223" s="52">
        <v>217</v>
      </c>
      <c r="G223" s="53">
        <v>4198810</v>
      </c>
    </row>
    <row r="224" spans="2:7" x14ac:dyDescent="0.55000000000000004">
      <c r="B224">
        <v>198</v>
      </c>
      <c r="C224">
        <v>8049</v>
      </c>
      <c r="F224" s="52">
        <v>218</v>
      </c>
      <c r="G224" s="53">
        <v>3788410</v>
      </c>
    </row>
    <row r="225" spans="2:7" x14ac:dyDescent="0.55000000000000004">
      <c r="B225">
        <v>199</v>
      </c>
      <c r="C225">
        <v>8967</v>
      </c>
      <c r="F225" s="52">
        <v>219</v>
      </c>
      <c r="G225" s="53">
        <v>4147990</v>
      </c>
    </row>
    <row r="226" spans="2:7" x14ac:dyDescent="0.55000000000000004">
      <c r="B226">
        <v>200</v>
      </c>
      <c r="C226">
        <v>7220</v>
      </c>
      <c r="F226" s="52">
        <v>220</v>
      </c>
      <c r="G226" s="53">
        <v>4330200</v>
      </c>
    </row>
    <row r="227" spans="2:7" x14ac:dyDescent="0.55000000000000004">
      <c r="B227">
        <v>201</v>
      </c>
      <c r="C227">
        <v>7052</v>
      </c>
      <c r="F227" s="52">
        <v>221</v>
      </c>
      <c r="G227" s="53">
        <v>3539360</v>
      </c>
    </row>
    <row r="228" spans="2:7" x14ac:dyDescent="0.55000000000000004">
      <c r="B228">
        <v>202</v>
      </c>
      <c r="C228">
        <v>10740</v>
      </c>
      <c r="F228" s="52">
        <v>222</v>
      </c>
      <c r="G228" s="53">
        <v>3951990</v>
      </c>
    </row>
    <row r="229" spans="2:7" x14ac:dyDescent="0.55000000000000004">
      <c r="B229">
        <v>203</v>
      </c>
      <c r="C229">
        <v>8970</v>
      </c>
      <c r="F229" s="52">
        <v>223</v>
      </c>
      <c r="G229" s="53">
        <v>4381810</v>
      </c>
    </row>
    <row r="230" spans="2:7" x14ac:dyDescent="0.55000000000000004">
      <c r="B230">
        <v>204</v>
      </c>
      <c r="C230">
        <v>9306</v>
      </c>
      <c r="F230" s="52">
        <v>224</v>
      </c>
      <c r="G230" s="53">
        <v>4266700</v>
      </c>
    </row>
    <row r="231" spans="2:7" x14ac:dyDescent="0.55000000000000004">
      <c r="B231">
        <v>205</v>
      </c>
      <c r="C231">
        <v>10302</v>
      </c>
      <c r="F231" s="52">
        <v>225</v>
      </c>
      <c r="G231" s="53">
        <v>4367390</v>
      </c>
    </row>
    <row r="232" spans="2:7" x14ac:dyDescent="0.55000000000000004">
      <c r="B232">
        <v>206</v>
      </c>
      <c r="C232">
        <v>9703</v>
      </c>
      <c r="F232" s="52">
        <v>226</v>
      </c>
      <c r="G232" s="53">
        <v>4643590</v>
      </c>
    </row>
    <row r="233" spans="2:7" x14ac:dyDescent="0.55000000000000004">
      <c r="B233">
        <v>207</v>
      </c>
      <c r="C233">
        <v>9817</v>
      </c>
      <c r="F233" s="52">
        <v>227</v>
      </c>
      <c r="G233" s="53">
        <v>4548270</v>
      </c>
    </row>
    <row r="234" spans="2:7" x14ac:dyDescent="0.55000000000000004">
      <c r="B234">
        <v>208</v>
      </c>
      <c r="C234">
        <v>7670</v>
      </c>
      <c r="F234" s="52">
        <v>228</v>
      </c>
      <c r="G234" s="53">
        <v>4138990</v>
      </c>
    </row>
    <row r="235" spans="2:7" x14ac:dyDescent="0.55000000000000004">
      <c r="B235">
        <v>209</v>
      </c>
      <c r="C235">
        <v>9094</v>
      </c>
      <c r="F235" s="52">
        <v>229</v>
      </c>
      <c r="G235" s="53">
        <v>4536960</v>
      </c>
    </row>
    <row r="236" spans="2:7" x14ac:dyDescent="0.55000000000000004">
      <c r="B236">
        <v>210</v>
      </c>
      <c r="C236">
        <v>8375</v>
      </c>
      <c r="F236" s="52">
        <v>230</v>
      </c>
      <c r="G236" s="53">
        <v>4165260</v>
      </c>
    </row>
    <row r="237" spans="2:7" x14ac:dyDescent="0.55000000000000004">
      <c r="B237">
        <v>211</v>
      </c>
      <c r="C237">
        <v>9443</v>
      </c>
      <c r="F237" s="52">
        <v>231</v>
      </c>
      <c r="G237" s="53">
        <v>4327010</v>
      </c>
    </row>
    <row r="238" spans="2:7" x14ac:dyDescent="0.55000000000000004">
      <c r="B238">
        <v>212</v>
      </c>
      <c r="C238">
        <v>9783</v>
      </c>
      <c r="F238" s="52">
        <v>232</v>
      </c>
      <c r="G238" s="53">
        <v>4372600</v>
      </c>
    </row>
    <row r="239" spans="2:7" x14ac:dyDescent="0.55000000000000004">
      <c r="B239">
        <v>213</v>
      </c>
      <c r="C239">
        <v>9446</v>
      </c>
      <c r="F239" s="52">
        <v>233</v>
      </c>
      <c r="G239" s="53">
        <v>4323570</v>
      </c>
    </row>
    <row r="240" spans="2:7" x14ac:dyDescent="0.55000000000000004">
      <c r="B240">
        <v>214</v>
      </c>
      <c r="C240">
        <v>11497</v>
      </c>
      <c r="F240" s="52">
        <v>234</v>
      </c>
      <c r="G240" s="53">
        <v>3893830</v>
      </c>
    </row>
    <row r="241" spans="2:7" x14ac:dyDescent="0.55000000000000004">
      <c r="B241">
        <v>215</v>
      </c>
      <c r="C241">
        <v>8034</v>
      </c>
      <c r="F241" s="52">
        <v>235</v>
      </c>
      <c r="G241" s="53">
        <v>4524160</v>
      </c>
    </row>
    <row r="242" spans="2:7" x14ac:dyDescent="0.55000000000000004">
      <c r="B242">
        <v>216</v>
      </c>
      <c r="C242">
        <v>9173</v>
      </c>
      <c r="F242" s="52">
        <v>236</v>
      </c>
      <c r="G242" s="53">
        <v>4228830</v>
      </c>
    </row>
    <row r="243" spans="2:7" x14ac:dyDescent="0.55000000000000004">
      <c r="B243">
        <v>217</v>
      </c>
      <c r="C243">
        <v>7353</v>
      </c>
      <c r="F243" s="52">
        <v>237</v>
      </c>
      <c r="G243" s="53">
        <v>4390120</v>
      </c>
    </row>
    <row r="244" spans="2:7" x14ac:dyDescent="0.55000000000000004">
      <c r="B244">
        <v>218</v>
      </c>
      <c r="C244">
        <v>8327</v>
      </c>
      <c r="F244" s="52">
        <v>238</v>
      </c>
      <c r="G244" s="53">
        <v>4224640</v>
      </c>
    </row>
    <row r="245" spans="2:7" x14ac:dyDescent="0.55000000000000004">
      <c r="B245">
        <v>219</v>
      </c>
      <c r="C245">
        <v>7254</v>
      </c>
      <c r="F245" s="52">
        <v>239</v>
      </c>
      <c r="G245" s="53">
        <v>4116820</v>
      </c>
    </row>
    <row r="246" spans="2:7" x14ac:dyDescent="0.55000000000000004">
      <c r="B246">
        <v>220</v>
      </c>
      <c r="C246">
        <v>10513</v>
      </c>
      <c r="F246" s="52">
        <v>240</v>
      </c>
      <c r="G246" s="53">
        <v>4255400</v>
      </c>
    </row>
    <row r="247" spans="2:7" x14ac:dyDescent="0.55000000000000004">
      <c r="B247">
        <v>221</v>
      </c>
      <c r="C247">
        <v>7698</v>
      </c>
      <c r="F247" s="52">
        <v>241</v>
      </c>
      <c r="G247" s="53">
        <v>4131260</v>
      </c>
    </row>
    <row r="248" spans="2:7" x14ac:dyDescent="0.55000000000000004">
      <c r="B248">
        <v>222</v>
      </c>
      <c r="C248">
        <v>8196</v>
      </c>
      <c r="F248" s="52">
        <v>242</v>
      </c>
      <c r="G248" s="53">
        <v>4139720</v>
      </c>
    </row>
    <row r="249" spans="2:7" x14ac:dyDescent="0.55000000000000004">
      <c r="B249">
        <v>223</v>
      </c>
      <c r="C249">
        <v>7053</v>
      </c>
      <c r="F249" s="52">
        <v>243</v>
      </c>
      <c r="G249" s="53">
        <v>4319940</v>
      </c>
    </row>
    <row r="250" spans="2:7" x14ac:dyDescent="0.55000000000000004">
      <c r="B250">
        <v>224</v>
      </c>
      <c r="C250">
        <v>9742</v>
      </c>
      <c r="F250" s="52">
        <v>244</v>
      </c>
      <c r="G250" s="53">
        <v>4937270</v>
      </c>
    </row>
    <row r="251" spans="2:7" x14ac:dyDescent="0.55000000000000004">
      <c r="B251">
        <v>225</v>
      </c>
      <c r="C251">
        <v>9081</v>
      </c>
      <c r="F251" s="52">
        <v>245</v>
      </c>
      <c r="G251" s="53">
        <v>3921190</v>
      </c>
    </row>
    <row r="252" spans="2:7" x14ac:dyDescent="0.55000000000000004">
      <c r="B252">
        <v>226</v>
      </c>
      <c r="C252">
        <v>11376</v>
      </c>
      <c r="F252" s="52">
        <v>246</v>
      </c>
      <c r="G252" s="53">
        <v>4359720</v>
      </c>
    </row>
    <row r="253" spans="2:7" x14ac:dyDescent="0.55000000000000004">
      <c r="B253">
        <v>227</v>
      </c>
      <c r="C253">
        <v>9428</v>
      </c>
      <c r="F253" s="52">
        <v>247</v>
      </c>
      <c r="G253" s="53">
        <v>4511550</v>
      </c>
    </row>
    <row r="254" spans="2:7" x14ac:dyDescent="0.55000000000000004">
      <c r="B254">
        <v>228</v>
      </c>
      <c r="C254">
        <v>8376</v>
      </c>
      <c r="F254" s="52">
        <v>248</v>
      </c>
      <c r="G254" s="53">
        <v>4365010</v>
      </c>
    </row>
    <row r="255" spans="2:7" x14ac:dyDescent="0.55000000000000004">
      <c r="B255">
        <v>229</v>
      </c>
      <c r="C255">
        <v>10021</v>
      </c>
      <c r="F255" s="52">
        <v>249</v>
      </c>
      <c r="G255" s="53">
        <v>3945760</v>
      </c>
    </row>
    <row r="256" spans="2:7" x14ac:dyDescent="0.55000000000000004">
      <c r="B256">
        <v>230</v>
      </c>
      <c r="C256">
        <v>9266</v>
      </c>
      <c r="F256" s="52">
        <v>250</v>
      </c>
      <c r="G256" s="53">
        <v>4327860</v>
      </c>
    </row>
    <row r="257" spans="2:7" x14ac:dyDescent="0.55000000000000004">
      <c r="B257">
        <v>231</v>
      </c>
      <c r="C257">
        <v>9421</v>
      </c>
      <c r="F257" s="52">
        <v>251</v>
      </c>
      <c r="G257" s="53">
        <v>4495960</v>
      </c>
    </row>
    <row r="258" spans="2:7" x14ac:dyDescent="0.55000000000000004">
      <c r="B258">
        <v>232</v>
      </c>
      <c r="C258">
        <v>10276</v>
      </c>
      <c r="F258" s="52">
        <v>252</v>
      </c>
      <c r="G258" s="53">
        <v>4091100</v>
      </c>
    </row>
    <row r="259" spans="2:7" x14ac:dyDescent="0.55000000000000004">
      <c r="B259">
        <v>233</v>
      </c>
      <c r="C259">
        <v>8968</v>
      </c>
      <c r="F259" s="52">
        <v>253</v>
      </c>
      <c r="G259" s="53">
        <v>3881400</v>
      </c>
    </row>
    <row r="260" spans="2:7" x14ac:dyDescent="0.55000000000000004">
      <c r="B260">
        <v>234</v>
      </c>
      <c r="C260">
        <v>9235</v>
      </c>
      <c r="F260" s="52">
        <v>254</v>
      </c>
      <c r="G260" s="53">
        <v>3784780</v>
      </c>
    </row>
    <row r="261" spans="2:7" x14ac:dyDescent="0.55000000000000004">
      <c r="B261">
        <v>235</v>
      </c>
      <c r="C261">
        <v>10765</v>
      </c>
      <c r="F261" s="52">
        <v>255</v>
      </c>
      <c r="G261" s="53">
        <v>3901690</v>
      </c>
    </row>
    <row r="262" spans="2:7" x14ac:dyDescent="0.55000000000000004">
      <c r="B262">
        <v>236</v>
      </c>
      <c r="C262">
        <v>12267</v>
      </c>
      <c r="F262" s="52">
        <v>256</v>
      </c>
      <c r="G262" s="53">
        <v>4563540</v>
      </c>
    </row>
    <row r="263" spans="2:7" x14ac:dyDescent="0.55000000000000004">
      <c r="B263">
        <v>237</v>
      </c>
      <c r="C263">
        <v>10387</v>
      </c>
      <c r="F263" s="52">
        <v>257</v>
      </c>
      <c r="G263" s="53">
        <v>4036530</v>
      </c>
    </row>
    <row r="264" spans="2:7" x14ac:dyDescent="0.55000000000000004">
      <c r="B264">
        <v>238</v>
      </c>
      <c r="C264">
        <v>8368</v>
      </c>
      <c r="F264" s="52">
        <v>258</v>
      </c>
      <c r="G264" s="53">
        <v>4491650</v>
      </c>
    </row>
    <row r="265" spans="2:7" x14ac:dyDescent="0.55000000000000004">
      <c r="B265">
        <v>239</v>
      </c>
      <c r="C265">
        <v>10221</v>
      </c>
      <c r="F265" s="52">
        <v>259</v>
      </c>
      <c r="G265" s="53">
        <v>4221400</v>
      </c>
    </row>
    <row r="266" spans="2:7" x14ac:dyDescent="0.55000000000000004">
      <c r="B266">
        <v>240</v>
      </c>
      <c r="C266">
        <v>7146</v>
      </c>
      <c r="F266" s="52">
        <v>260</v>
      </c>
      <c r="G266" s="53">
        <v>3563470</v>
      </c>
    </row>
    <row r="267" spans="2:7" x14ac:dyDescent="0.55000000000000004">
      <c r="B267">
        <v>241</v>
      </c>
      <c r="C267">
        <v>9266</v>
      </c>
      <c r="F267" s="52">
        <v>261</v>
      </c>
      <c r="G267" s="53">
        <v>4197760</v>
      </c>
    </row>
    <row r="268" spans="2:7" x14ac:dyDescent="0.55000000000000004">
      <c r="B268">
        <v>242</v>
      </c>
      <c r="C268">
        <v>11725</v>
      </c>
      <c r="F268" s="52">
        <v>262</v>
      </c>
      <c r="G268" s="53">
        <v>4169150</v>
      </c>
    </row>
    <row r="269" spans="2:7" x14ac:dyDescent="0.55000000000000004">
      <c r="B269">
        <v>243</v>
      </c>
      <c r="C269">
        <v>10107</v>
      </c>
      <c r="F269" s="52">
        <v>263</v>
      </c>
      <c r="G269" s="53">
        <v>4471250</v>
      </c>
    </row>
    <row r="270" spans="2:7" x14ac:dyDescent="0.55000000000000004">
      <c r="B270">
        <v>244</v>
      </c>
      <c r="C270">
        <v>9850</v>
      </c>
      <c r="F270" s="52">
        <v>264</v>
      </c>
      <c r="G270" s="53">
        <v>4628180</v>
      </c>
    </row>
    <row r="271" spans="2:7" x14ac:dyDescent="0.55000000000000004">
      <c r="B271">
        <v>245</v>
      </c>
      <c r="C271">
        <v>8220</v>
      </c>
      <c r="F271" s="52">
        <v>265</v>
      </c>
      <c r="G271" s="53">
        <v>4077500</v>
      </c>
    </row>
    <row r="272" spans="2:7" x14ac:dyDescent="0.55000000000000004">
      <c r="B272">
        <v>246</v>
      </c>
      <c r="C272">
        <v>9647</v>
      </c>
      <c r="F272" s="52">
        <v>266</v>
      </c>
      <c r="G272" s="53">
        <v>4432940</v>
      </c>
    </row>
    <row r="273" spans="2:7" x14ac:dyDescent="0.55000000000000004">
      <c r="B273">
        <v>247</v>
      </c>
      <c r="C273">
        <v>11299</v>
      </c>
      <c r="F273" s="52">
        <v>267</v>
      </c>
      <c r="G273" s="53">
        <v>3835850</v>
      </c>
    </row>
    <row r="274" spans="2:7" x14ac:dyDescent="0.55000000000000004">
      <c r="B274">
        <v>248</v>
      </c>
      <c r="C274">
        <v>9919</v>
      </c>
      <c r="F274" s="52">
        <v>268</v>
      </c>
      <c r="G274" s="53">
        <v>4701710</v>
      </c>
    </row>
    <row r="275" spans="2:7" x14ac:dyDescent="0.55000000000000004">
      <c r="B275">
        <v>249</v>
      </c>
      <c r="C275">
        <v>8444</v>
      </c>
      <c r="F275" s="52">
        <v>269</v>
      </c>
      <c r="G275" s="53">
        <v>3821010</v>
      </c>
    </row>
    <row r="276" spans="2:7" x14ac:dyDescent="0.55000000000000004">
      <c r="B276">
        <v>250</v>
      </c>
      <c r="C276">
        <v>6903</v>
      </c>
      <c r="F276" s="52">
        <v>270</v>
      </c>
      <c r="G276" s="53">
        <v>4191930</v>
      </c>
    </row>
    <row r="277" spans="2:7" x14ac:dyDescent="0.55000000000000004">
      <c r="B277">
        <v>251</v>
      </c>
      <c r="C277">
        <v>10023</v>
      </c>
      <c r="F277" s="52">
        <v>271</v>
      </c>
      <c r="G277" s="53">
        <v>3862890</v>
      </c>
    </row>
    <row r="278" spans="2:7" x14ac:dyDescent="0.55000000000000004">
      <c r="B278">
        <v>252</v>
      </c>
      <c r="C278">
        <v>9258</v>
      </c>
      <c r="F278" s="52">
        <v>272</v>
      </c>
      <c r="G278" s="53">
        <v>3984670</v>
      </c>
    </row>
    <row r="279" spans="2:7" x14ac:dyDescent="0.55000000000000004">
      <c r="B279">
        <v>253</v>
      </c>
      <c r="C279">
        <v>9246</v>
      </c>
      <c r="F279" s="52">
        <v>273</v>
      </c>
      <c r="G279" s="53">
        <v>4344160</v>
      </c>
    </row>
    <row r="280" spans="2:7" x14ac:dyDescent="0.55000000000000004">
      <c r="B280">
        <v>254</v>
      </c>
      <c r="C280">
        <v>6800</v>
      </c>
      <c r="F280" s="52">
        <v>274</v>
      </c>
      <c r="G280" s="53">
        <v>3761840</v>
      </c>
    </row>
    <row r="281" spans="2:7" x14ac:dyDescent="0.55000000000000004">
      <c r="B281">
        <v>255</v>
      </c>
      <c r="C281">
        <v>10103</v>
      </c>
      <c r="F281" s="52">
        <v>275</v>
      </c>
      <c r="G281" s="53">
        <v>4363500</v>
      </c>
    </row>
    <row r="282" spans="2:7" x14ac:dyDescent="0.55000000000000004">
      <c r="B282">
        <v>256</v>
      </c>
      <c r="C282">
        <v>8397</v>
      </c>
      <c r="F282" s="52">
        <v>276</v>
      </c>
      <c r="G282" s="53">
        <v>4626590</v>
      </c>
    </row>
    <row r="283" spans="2:7" x14ac:dyDescent="0.55000000000000004">
      <c r="B283">
        <v>257</v>
      </c>
      <c r="C283">
        <v>9265</v>
      </c>
      <c r="F283" s="52">
        <v>277</v>
      </c>
      <c r="G283" s="53">
        <v>4198960</v>
      </c>
    </row>
    <row r="284" spans="2:7" x14ac:dyDescent="0.55000000000000004">
      <c r="B284">
        <v>258</v>
      </c>
      <c r="C284">
        <v>10170</v>
      </c>
      <c r="F284" s="52">
        <v>278</v>
      </c>
      <c r="G284" s="53">
        <v>4665890</v>
      </c>
    </row>
    <row r="285" spans="2:7" x14ac:dyDescent="0.55000000000000004">
      <c r="B285">
        <v>259</v>
      </c>
      <c r="C285">
        <v>9088</v>
      </c>
      <c r="F285" s="52">
        <v>279</v>
      </c>
      <c r="G285" s="53">
        <v>4074050</v>
      </c>
    </row>
    <row r="286" spans="2:7" x14ac:dyDescent="0.55000000000000004">
      <c r="B286">
        <v>260</v>
      </c>
      <c r="C286">
        <v>7619</v>
      </c>
      <c r="F286" s="52">
        <v>280</v>
      </c>
      <c r="G286" s="53">
        <v>4059450</v>
      </c>
    </row>
    <row r="287" spans="2:7" x14ac:dyDescent="0.55000000000000004">
      <c r="B287">
        <v>261</v>
      </c>
      <c r="C287">
        <v>7155</v>
      </c>
      <c r="F287" s="52">
        <v>281</v>
      </c>
      <c r="G287" s="53">
        <v>3938070</v>
      </c>
    </row>
    <row r="288" spans="2:7" x14ac:dyDescent="0.55000000000000004">
      <c r="B288">
        <v>262</v>
      </c>
      <c r="C288">
        <v>5658</v>
      </c>
      <c r="F288" s="52">
        <v>282</v>
      </c>
      <c r="G288" s="53">
        <v>4187430</v>
      </c>
    </row>
    <row r="289" spans="2:7" x14ac:dyDescent="0.55000000000000004">
      <c r="B289">
        <v>263</v>
      </c>
      <c r="C289">
        <v>10263</v>
      </c>
      <c r="F289" s="52">
        <v>283</v>
      </c>
      <c r="G289" s="53">
        <v>4162190</v>
      </c>
    </row>
    <row r="290" spans="2:7" x14ac:dyDescent="0.55000000000000004">
      <c r="B290">
        <v>264</v>
      </c>
      <c r="C290">
        <v>6493</v>
      </c>
      <c r="F290" s="52">
        <v>284</v>
      </c>
      <c r="G290" s="53">
        <v>4001360</v>
      </c>
    </row>
    <row r="291" spans="2:7" x14ac:dyDescent="0.55000000000000004">
      <c r="B291">
        <v>265</v>
      </c>
      <c r="C291">
        <v>11068</v>
      </c>
      <c r="F291" s="52">
        <v>285</v>
      </c>
      <c r="G291" s="53">
        <v>3699840</v>
      </c>
    </row>
    <row r="292" spans="2:7" x14ac:dyDescent="0.55000000000000004">
      <c r="B292">
        <v>266</v>
      </c>
      <c r="C292">
        <v>9447</v>
      </c>
      <c r="F292" s="52">
        <v>286</v>
      </c>
      <c r="G292" s="53">
        <v>4291140</v>
      </c>
    </row>
    <row r="293" spans="2:7" x14ac:dyDescent="0.55000000000000004">
      <c r="B293">
        <v>267</v>
      </c>
      <c r="C293">
        <v>8666</v>
      </c>
      <c r="F293" s="52">
        <v>287</v>
      </c>
      <c r="G293" s="53">
        <v>4447560</v>
      </c>
    </row>
    <row r="294" spans="2:7" x14ac:dyDescent="0.55000000000000004">
      <c r="B294">
        <v>268</v>
      </c>
      <c r="C294">
        <v>7589</v>
      </c>
      <c r="F294" s="52">
        <v>288</v>
      </c>
      <c r="G294" s="53">
        <v>4264010</v>
      </c>
    </row>
    <row r="295" spans="2:7" x14ac:dyDescent="0.55000000000000004">
      <c r="B295">
        <v>269</v>
      </c>
      <c r="C295">
        <v>8390</v>
      </c>
      <c r="F295" s="52">
        <v>289</v>
      </c>
      <c r="G295" s="53">
        <v>4187510</v>
      </c>
    </row>
    <row r="296" spans="2:7" x14ac:dyDescent="0.55000000000000004">
      <c r="B296">
        <v>270</v>
      </c>
      <c r="C296">
        <v>8570</v>
      </c>
      <c r="F296" s="52">
        <v>290</v>
      </c>
      <c r="G296" s="53">
        <v>3875250</v>
      </c>
    </row>
    <row r="297" spans="2:7" x14ac:dyDescent="0.55000000000000004">
      <c r="B297">
        <v>271</v>
      </c>
      <c r="C297">
        <v>9798</v>
      </c>
      <c r="F297" s="52">
        <v>291</v>
      </c>
      <c r="G297" s="53">
        <v>3857630</v>
      </c>
    </row>
    <row r="298" spans="2:7" x14ac:dyDescent="0.55000000000000004">
      <c r="B298">
        <v>272</v>
      </c>
      <c r="C298">
        <v>8196</v>
      </c>
      <c r="F298" s="52">
        <v>292</v>
      </c>
      <c r="G298" s="53">
        <v>4277600</v>
      </c>
    </row>
    <row r="299" spans="2:7" x14ac:dyDescent="0.55000000000000004">
      <c r="B299">
        <v>273</v>
      </c>
      <c r="C299">
        <v>8652</v>
      </c>
      <c r="F299" s="52">
        <v>293</v>
      </c>
      <c r="G299" s="53">
        <v>3852910</v>
      </c>
    </row>
    <row r="300" spans="2:7" x14ac:dyDescent="0.55000000000000004">
      <c r="B300">
        <v>274</v>
      </c>
      <c r="C300">
        <v>8746</v>
      </c>
      <c r="F300" s="52">
        <v>294</v>
      </c>
      <c r="G300" s="53">
        <v>4211420</v>
      </c>
    </row>
    <row r="301" spans="2:7" x14ac:dyDescent="0.55000000000000004">
      <c r="B301">
        <v>275</v>
      </c>
      <c r="C301">
        <v>9265</v>
      </c>
      <c r="F301" s="52">
        <v>295</v>
      </c>
      <c r="G301" s="53">
        <v>4444010</v>
      </c>
    </row>
    <row r="302" spans="2:7" x14ac:dyDescent="0.55000000000000004">
      <c r="B302">
        <v>276</v>
      </c>
      <c r="C302">
        <v>8182</v>
      </c>
      <c r="F302" s="52">
        <v>296</v>
      </c>
      <c r="G302" s="53">
        <v>4702040</v>
      </c>
    </row>
    <row r="303" spans="2:7" x14ac:dyDescent="0.55000000000000004">
      <c r="B303">
        <v>277</v>
      </c>
      <c r="C303">
        <v>10717</v>
      </c>
      <c r="F303" s="52">
        <v>297</v>
      </c>
      <c r="G303" s="53">
        <v>4073760</v>
      </c>
    </row>
    <row r="304" spans="2:7" x14ac:dyDescent="0.55000000000000004">
      <c r="B304">
        <v>278</v>
      </c>
      <c r="C304">
        <v>9402</v>
      </c>
      <c r="F304" s="52">
        <v>298</v>
      </c>
      <c r="G304" s="53">
        <v>4438170</v>
      </c>
    </row>
    <row r="305" spans="2:7" x14ac:dyDescent="0.55000000000000004">
      <c r="B305">
        <v>279</v>
      </c>
      <c r="C305">
        <v>8499</v>
      </c>
      <c r="F305" s="52">
        <v>299</v>
      </c>
      <c r="G305" s="53">
        <v>4467090</v>
      </c>
    </row>
    <row r="306" spans="2:7" x14ac:dyDescent="0.55000000000000004">
      <c r="B306">
        <v>280</v>
      </c>
      <c r="C306">
        <v>10170</v>
      </c>
      <c r="F306" s="52">
        <v>300</v>
      </c>
      <c r="G306" s="53">
        <v>4137720</v>
      </c>
    </row>
    <row r="307" spans="2:7" x14ac:dyDescent="0.55000000000000004">
      <c r="B307">
        <v>281</v>
      </c>
      <c r="C307">
        <v>8742</v>
      </c>
      <c r="F307" s="52">
        <v>301</v>
      </c>
      <c r="G307" s="53">
        <v>4439420</v>
      </c>
    </row>
    <row r="308" spans="2:7" x14ac:dyDescent="0.55000000000000004">
      <c r="B308">
        <v>282</v>
      </c>
      <c r="C308">
        <v>7958</v>
      </c>
      <c r="F308" s="52">
        <v>302</v>
      </c>
      <c r="G308" s="53">
        <v>3932770</v>
      </c>
    </row>
    <row r="309" spans="2:7" x14ac:dyDescent="0.55000000000000004">
      <c r="B309">
        <v>283</v>
      </c>
      <c r="C309">
        <v>10217</v>
      </c>
      <c r="F309" s="52">
        <v>303</v>
      </c>
      <c r="G309" s="53">
        <v>3554320</v>
      </c>
    </row>
    <row r="310" spans="2:7" x14ac:dyDescent="0.55000000000000004">
      <c r="B310">
        <v>284</v>
      </c>
      <c r="C310">
        <v>10206</v>
      </c>
      <c r="F310" s="52">
        <v>304</v>
      </c>
      <c r="G310" s="53">
        <v>4159940</v>
      </c>
    </row>
    <row r="311" spans="2:7" x14ac:dyDescent="0.55000000000000004">
      <c r="B311">
        <v>285</v>
      </c>
      <c r="C311">
        <v>7664</v>
      </c>
      <c r="F311" s="52">
        <v>305</v>
      </c>
      <c r="G311" s="53">
        <v>4260520</v>
      </c>
    </row>
    <row r="312" spans="2:7" x14ac:dyDescent="0.55000000000000004">
      <c r="B312">
        <v>286</v>
      </c>
      <c r="C312">
        <v>8849</v>
      </c>
      <c r="F312" s="52">
        <v>306</v>
      </c>
      <c r="G312" s="53">
        <v>4748200</v>
      </c>
    </row>
    <row r="313" spans="2:7" x14ac:dyDescent="0.55000000000000004">
      <c r="B313">
        <v>287</v>
      </c>
      <c r="C313">
        <v>7997</v>
      </c>
      <c r="F313" s="52">
        <v>307</v>
      </c>
      <c r="G313" s="53">
        <v>4392820</v>
      </c>
    </row>
    <row r="314" spans="2:7" x14ac:dyDescent="0.55000000000000004">
      <c r="B314">
        <v>288</v>
      </c>
      <c r="C314">
        <v>10159</v>
      </c>
      <c r="F314" s="52">
        <v>308</v>
      </c>
      <c r="G314" s="53">
        <v>4146130</v>
      </c>
    </row>
    <row r="315" spans="2:7" x14ac:dyDescent="0.55000000000000004">
      <c r="B315">
        <v>289</v>
      </c>
      <c r="C315">
        <v>9287</v>
      </c>
      <c r="F315" s="52">
        <v>309</v>
      </c>
      <c r="G315" s="53">
        <v>4748080</v>
      </c>
    </row>
    <row r="316" spans="2:7" x14ac:dyDescent="0.55000000000000004">
      <c r="B316">
        <v>290</v>
      </c>
      <c r="C316">
        <v>8919</v>
      </c>
      <c r="F316" s="52">
        <v>310</v>
      </c>
      <c r="G316" s="53">
        <v>4300670</v>
      </c>
    </row>
    <row r="317" spans="2:7" x14ac:dyDescent="0.55000000000000004">
      <c r="B317">
        <v>291</v>
      </c>
      <c r="C317">
        <v>7524</v>
      </c>
      <c r="F317" s="52">
        <v>311</v>
      </c>
      <c r="G317" s="53">
        <v>4120130</v>
      </c>
    </row>
    <row r="318" spans="2:7" x14ac:dyDescent="0.55000000000000004">
      <c r="B318">
        <v>292</v>
      </c>
      <c r="C318">
        <v>9592</v>
      </c>
      <c r="F318" s="52">
        <v>312</v>
      </c>
      <c r="G318" s="53">
        <v>4322960</v>
      </c>
    </row>
    <row r="319" spans="2:7" x14ac:dyDescent="0.55000000000000004">
      <c r="B319">
        <v>293</v>
      </c>
      <c r="C319">
        <v>7709</v>
      </c>
      <c r="F319" s="52">
        <v>313</v>
      </c>
      <c r="G319" s="53">
        <v>3910220</v>
      </c>
    </row>
    <row r="320" spans="2:7" x14ac:dyDescent="0.55000000000000004">
      <c r="B320">
        <v>294</v>
      </c>
      <c r="C320">
        <v>9635</v>
      </c>
      <c r="F320" s="52">
        <v>314</v>
      </c>
      <c r="G320" s="53">
        <v>4686920</v>
      </c>
    </row>
    <row r="321" spans="2:7" x14ac:dyDescent="0.55000000000000004">
      <c r="B321">
        <v>295</v>
      </c>
      <c r="C321">
        <v>7476</v>
      </c>
      <c r="F321" s="52">
        <v>315</v>
      </c>
      <c r="G321" s="53">
        <v>4299500</v>
      </c>
    </row>
    <row r="322" spans="2:7" x14ac:dyDescent="0.55000000000000004">
      <c r="B322">
        <v>296</v>
      </c>
      <c r="C322">
        <v>10071</v>
      </c>
      <c r="F322" s="52">
        <v>316</v>
      </c>
      <c r="G322" s="53">
        <v>4237240</v>
      </c>
    </row>
    <row r="323" spans="2:7" x14ac:dyDescent="0.55000000000000004">
      <c r="B323">
        <v>297</v>
      </c>
      <c r="C323">
        <v>8236</v>
      </c>
      <c r="F323" s="52">
        <v>317</v>
      </c>
      <c r="G323" s="53">
        <v>4333330</v>
      </c>
    </row>
    <row r="324" spans="2:7" x14ac:dyDescent="0.55000000000000004">
      <c r="B324">
        <v>298</v>
      </c>
      <c r="C324">
        <v>9265</v>
      </c>
      <c r="F324" s="52">
        <v>318</v>
      </c>
      <c r="G324" s="53">
        <v>3886300</v>
      </c>
    </row>
    <row r="325" spans="2:7" x14ac:dyDescent="0.55000000000000004">
      <c r="B325">
        <v>299</v>
      </c>
      <c r="C325">
        <v>8046</v>
      </c>
      <c r="F325" s="52">
        <v>319</v>
      </c>
      <c r="G325" s="53">
        <v>4095240</v>
      </c>
    </row>
    <row r="326" spans="2:7" x14ac:dyDescent="0.55000000000000004">
      <c r="B326">
        <v>300</v>
      </c>
      <c r="C326">
        <v>8459</v>
      </c>
      <c r="F326" s="52">
        <v>320</v>
      </c>
      <c r="G326" s="53">
        <v>4290370</v>
      </c>
    </row>
    <row r="327" spans="2:7" x14ac:dyDescent="0.55000000000000004">
      <c r="B327">
        <v>301</v>
      </c>
      <c r="C327">
        <v>11046</v>
      </c>
      <c r="F327" s="52">
        <v>321</v>
      </c>
      <c r="G327" s="53">
        <v>4508920</v>
      </c>
    </row>
    <row r="328" spans="2:7" x14ac:dyDescent="0.55000000000000004">
      <c r="B328">
        <v>302</v>
      </c>
      <c r="C328">
        <v>7897</v>
      </c>
      <c r="F328" s="52">
        <v>322</v>
      </c>
      <c r="G328" s="53">
        <v>4656110</v>
      </c>
    </row>
    <row r="329" spans="2:7" x14ac:dyDescent="0.55000000000000004">
      <c r="B329">
        <v>303</v>
      </c>
      <c r="C329">
        <v>8540</v>
      </c>
      <c r="F329" s="52">
        <v>323</v>
      </c>
      <c r="G329" s="53">
        <v>4496150</v>
      </c>
    </row>
    <row r="330" spans="2:7" x14ac:dyDescent="0.55000000000000004">
      <c r="B330">
        <v>304</v>
      </c>
      <c r="C330">
        <v>8146</v>
      </c>
      <c r="F330" s="52">
        <v>324</v>
      </c>
      <c r="G330" s="53">
        <v>4033690</v>
      </c>
    </row>
    <row r="331" spans="2:7" x14ac:dyDescent="0.55000000000000004">
      <c r="B331">
        <v>305</v>
      </c>
      <c r="C331">
        <v>11118</v>
      </c>
      <c r="F331" s="52">
        <v>325</v>
      </c>
      <c r="G331" s="53">
        <v>4054330</v>
      </c>
    </row>
    <row r="332" spans="2:7" x14ac:dyDescent="0.55000000000000004">
      <c r="B332">
        <v>306</v>
      </c>
      <c r="C332">
        <v>10159</v>
      </c>
      <c r="F332" s="52">
        <v>326</v>
      </c>
      <c r="G332" s="53">
        <v>4241430</v>
      </c>
    </row>
    <row r="333" spans="2:7" x14ac:dyDescent="0.55000000000000004">
      <c r="B333">
        <v>307</v>
      </c>
      <c r="C333">
        <v>9693</v>
      </c>
      <c r="F333" s="52">
        <v>327</v>
      </c>
      <c r="G333" s="53">
        <v>4422170</v>
      </c>
    </row>
    <row r="334" spans="2:7" x14ac:dyDescent="0.55000000000000004">
      <c r="B334">
        <v>308</v>
      </c>
      <c r="C334">
        <v>9963</v>
      </c>
      <c r="F334" s="52">
        <v>328</v>
      </c>
      <c r="G334" s="53">
        <v>4523710</v>
      </c>
    </row>
    <row r="335" spans="2:7" x14ac:dyDescent="0.55000000000000004">
      <c r="B335">
        <v>309</v>
      </c>
      <c r="C335">
        <v>7160</v>
      </c>
      <c r="F335" s="52">
        <v>329</v>
      </c>
      <c r="G335" s="53">
        <v>4448800</v>
      </c>
    </row>
    <row r="336" spans="2:7" x14ac:dyDescent="0.55000000000000004">
      <c r="B336">
        <v>310</v>
      </c>
      <c r="C336">
        <v>9279</v>
      </c>
      <c r="F336" s="52">
        <v>330</v>
      </c>
      <c r="G336" s="53">
        <v>3870710</v>
      </c>
    </row>
    <row r="337" spans="2:7" x14ac:dyDescent="0.55000000000000004">
      <c r="B337">
        <v>311</v>
      </c>
      <c r="C337">
        <v>8773</v>
      </c>
      <c r="F337" s="52">
        <v>331</v>
      </c>
      <c r="G337" s="53">
        <v>3873410</v>
      </c>
    </row>
    <row r="338" spans="2:7" x14ac:dyDescent="0.55000000000000004">
      <c r="B338">
        <v>312</v>
      </c>
      <c r="C338">
        <v>11390</v>
      </c>
      <c r="F338" s="52">
        <v>332</v>
      </c>
      <c r="G338" s="53">
        <v>4244640</v>
      </c>
    </row>
    <row r="339" spans="2:7" x14ac:dyDescent="0.55000000000000004">
      <c r="B339">
        <v>313</v>
      </c>
      <c r="C339">
        <v>8148</v>
      </c>
      <c r="F339" s="52">
        <v>333</v>
      </c>
      <c r="G339" s="53">
        <v>4071180</v>
      </c>
    </row>
    <row r="340" spans="2:7" x14ac:dyDescent="0.55000000000000004">
      <c r="B340">
        <v>314</v>
      </c>
      <c r="C340">
        <v>9793</v>
      </c>
      <c r="F340" s="52">
        <v>334</v>
      </c>
      <c r="G340" s="53">
        <v>4330940</v>
      </c>
    </row>
    <row r="341" spans="2:7" x14ac:dyDescent="0.55000000000000004">
      <c r="B341">
        <v>315</v>
      </c>
      <c r="C341">
        <v>9351</v>
      </c>
      <c r="F341" s="52">
        <v>335</v>
      </c>
      <c r="G341" s="53">
        <v>3852810</v>
      </c>
    </row>
    <row r="342" spans="2:7" x14ac:dyDescent="0.55000000000000004">
      <c r="B342">
        <v>316</v>
      </c>
      <c r="C342">
        <v>8881</v>
      </c>
      <c r="F342" s="52">
        <v>336</v>
      </c>
      <c r="G342" s="53">
        <v>3779260</v>
      </c>
    </row>
    <row r="343" spans="2:7" x14ac:dyDescent="0.55000000000000004">
      <c r="B343">
        <v>317</v>
      </c>
      <c r="C343">
        <v>9094</v>
      </c>
      <c r="F343" s="52">
        <v>337</v>
      </c>
      <c r="G343" s="53">
        <v>3812160</v>
      </c>
    </row>
    <row r="344" spans="2:7" x14ac:dyDescent="0.55000000000000004">
      <c r="B344">
        <v>318</v>
      </c>
      <c r="C344">
        <v>9100</v>
      </c>
      <c r="F344" s="52">
        <v>338</v>
      </c>
      <c r="G344" s="53">
        <v>4226490</v>
      </c>
    </row>
    <row r="345" spans="2:7" x14ac:dyDescent="0.55000000000000004">
      <c r="B345">
        <v>319</v>
      </c>
      <c r="C345">
        <v>8419</v>
      </c>
      <c r="F345" s="52">
        <v>339</v>
      </c>
      <c r="G345" s="53">
        <v>4343880</v>
      </c>
    </row>
    <row r="346" spans="2:7" x14ac:dyDescent="0.55000000000000004">
      <c r="B346">
        <v>320</v>
      </c>
      <c r="C346">
        <v>9346</v>
      </c>
      <c r="F346" s="52">
        <v>340</v>
      </c>
      <c r="G346" s="53">
        <v>3903640</v>
      </c>
    </row>
    <row r="347" spans="2:7" x14ac:dyDescent="0.55000000000000004">
      <c r="B347">
        <v>321</v>
      </c>
      <c r="C347">
        <v>7684</v>
      </c>
      <c r="F347" s="52">
        <v>341</v>
      </c>
      <c r="G347" s="53">
        <v>4608620</v>
      </c>
    </row>
    <row r="348" spans="2:7" x14ac:dyDescent="0.55000000000000004">
      <c r="B348">
        <v>322</v>
      </c>
      <c r="C348">
        <v>8345</v>
      </c>
      <c r="F348" s="52">
        <v>342</v>
      </c>
      <c r="G348" s="53">
        <v>4197300</v>
      </c>
    </row>
    <row r="349" spans="2:7" x14ac:dyDescent="0.55000000000000004">
      <c r="B349">
        <v>323</v>
      </c>
      <c r="C349">
        <v>7957</v>
      </c>
      <c r="F349" s="52">
        <v>343</v>
      </c>
      <c r="G349" s="53">
        <v>4019560</v>
      </c>
    </row>
    <row r="350" spans="2:7" x14ac:dyDescent="0.55000000000000004">
      <c r="B350">
        <v>324</v>
      </c>
      <c r="C350">
        <v>9852</v>
      </c>
      <c r="F350" s="52">
        <v>344</v>
      </c>
      <c r="G350" s="53">
        <v>4202880</v>
      </c>
    </row>
    <row r="351" spans="2:7" x14ac:dyDescent="0.55000000000000004">
      <c r="B351">
        <v>325</v>
      </c>
      <c r="C351">
        <v>9409</v>
      </c>
      <c r="F351" s="52">
        <v>345</v>
      </c>
      <c r="G351" s="53">
        <v>4355990</v>
      </c>
    </row>
    <row r="352" spans="2:7" x14ac:dyDescent="0.55000000000000004">
      <c r="B352">
        <v>326</v>
      </c>
      <c r="C352">
        <v>7911</v>
      </c>
      <c r="F352" s="52">
        <v>346</v>
      </c>
      <c r="G352" s="53">
        <v>4228450</v>
      </c>
    </row>
    <row r="353" spans="2:7" x14ac:dyDescent="0.55000000000000004">
      <c r="B353">
        <v>327</v>
      </c>
      <c r="C353">
        <v>8393</v>
      </c>
      <c r="F353" s="52">
        <v>347</v>
      </c>
      <c r="G353" s="53">
        <v>3963390</v>
      </c>
    </row>
    <row r="354" spans="2:7" x14ac:dyDescent="0.55000000000000004">
      <c r="B354">
        <v>328</v>
      </c>
      <c r="C354">
        <v>7795</v>
      </c>
      <c r="F354" s="52">
        <v>348</v>
      </c>
      <c r="G354" s="53">
        <v>4245450</v>
      </c>
    </row>
    <row r="355" spans="2:7" x14ac:dyDescent="0.55000000000000004">
      <c r="B355">
        <v>329</v>
      </c>
      <c r="C355">
        <v>9233</v>
      </c>
      <c r="F355" s="52">
        <v>349</v>
      </c>
      <c r="G355" s="53">
        <v>3913860</v>
      </c>
    </row>
    <row r="356" spans="2:7" x14ac:dyDescent="0.55000000000000004">
      <c r="B356">
        <v>330</v>
      </c>
      <c r="C356">
        <v>9312</v>
      </c>
      <c r="F356" s="52">
        <v>350</v>
      </c>
      <c r="G356" s="53">
        <v>3678490</v>
      </c>
    </row>
    <row r="357" spans="2:7" x14ac:dyDescent="0.55000000000000004">
      <c r="B357">
        <v>331</v>
      </c>
      <c r="C357">
        <v>8963</v>
      </c>
      <c r="F357" s="52">
        <v>351</v>
      </c>
      <c r="G357" s="53">
        <v>4431970</v>
      </c>
    </row>
    <row r="358" spans="2:7" x14ac:dyDescent="0.55000000000000004">
      <c r="B358">
        <v>332</v>
      </c>
      <c r="C358">
        <v>9180</v>
      </c>
      <c r="F358" s="52">
        <v>352</v>
      </c>
      <c r="G358" s="53">
        <v>4407240</v>
      </c>
    </row>
    <row r="359" spans="2:7" x14ac:dyDescent="0.55000000000000004">
      <c r="B359">
        <v>333</v>
      </c>
      <c r="C359">
        <v>7674</v>
      </c>
      <c r="F359" s="52">
        <v>353</v>
      </c>
      <c r="G359" s="53">
        <v>4399410</v>
      </c>
    </row>
    <row r="360" spans="2:7" x14ac:dyDescent="0.55000000000000004">
      <c r="B360">
        <v>334</v>
      </c>
      <c r="C360">
        <v>8618</v>
      </c>
      <c r="F360" s="52">
        <v>354</v>
      </c>
      <c r="G360" s="53">
        <v>3935000</v>
      </c>
    </row>
    <row r="361" spans="2:7" x14ac:dyDescent="0.55000000000000004">
      <c r="B361">
        <v>335</v>
      </c>
      <c r="C361">
        <v>9293</v>
      </c>
      <c r="F361" s="52">
        <v>355</v>
      </c>
      <c r="G361" s="53">
        <v>4505390</v>
      </c>
    </row>
    <row r="362" spans="2:7" x14ac:dyDescent="0.55000000000000004">
      <c r="B362">
        <v>336</v>
      </c>
      <c r="C362">
        <v>7715</v>
      </c>
      <c r="F362" s="52">
        <v>356</v>
      </c>
      <c r="G362" s="53">
        <v>4183530</v>
      </c>
    </row>
    <row r="363" spans="2:7" x14ac:dyDescent="0.55000000000000004">
      <c r="B363">
        <v>337</v>
      </c>
      <c r="C363">
        <v>10396</v>
      </c>
      <c r="F363" s="52">
        <v>357</v>
      </c>
      <c r="G363" s="53">
        <v>4402080</v>
      </c>
    </row>
    <row r="364" spans="2:7" x14ac:dyDescent="0.55000000000000004">
      <c r="B364">
        <v>338</v>
      </c>
      <c r="C364">
        <v>8583</v>
      </c>
      <c r="F364" s="52">
        <v>358</v>
      </c>
      <c r="G364" s="53">
        <v>4054720</v>
      </c>
    </row>
    <row r="365" spans="2:7" x14ac:dyDescent="0.55000000000000004">
      <c r="B365">
        <v>339</v>
      </c>
      <c r="C365">
        <v>9757</v>
      </c>
      <c r="F365" s="52">
        <v>359</v>
      </c>
      <c r="G365" s="53">
        <v>4447670</v>
      </c>
    </row>
    <row r="366" spans="2:7" x14ac:dyDescent="0.55000000000000004">
      <c r="B366">
        <v>340</v>
      </c>
      <c r="C366">
        <v>10408</v>
      </c>
      <c r="F366" s="52">
        <v>360</v>
      </c>
      <c r="G366" s="53">
        <v>4544420</v>
      </c>
    </row>
    <row r="367" spans="2:7" x14ac:dyDescent="0.55000000000000004">
      <c r="B367">
        <v>341</v>
      </c>
      <c r="C367">
        <v>10077</v>
      </c>
      <c r="F367" s="52">
        <v>361</v>
      </c>
      <c r="G367" s="53">
        <v>4041260</v>
      </c>
    </row>
    <row r="368" spans="2:7" x14ac:dyDescent="0.55000000000000004">
      <c r="B368">
        <v>342</v>
      </c>
      <c r="C368">
        <v>8765</v>
      </c>
      <c r="F368" s="52">
        <v>362</v>
      </c>
      <c r="G368" s="53">
        <v>3657500</v>
      </c>
    </row>
    <row r="369" spans="2:7" x14ac:dyDescent="0.55000000000000004">
      <c r="B369">
        <v>343</v>
      </c>
      <c r="C369">
        <v>9288</v>
      </c>
      <c r="F369" s="52">
        <v>363</v>
      </c>
      <c r="G369" s="53">
        <v>4217700</v>
      </c>
    </row>
    <row r="370" spans="2:7" x14ac:dyDescent="0.55000000000000004">
      <c r="B370">
        <v>344</v>
      </c>
      <c r="C370">
        <v>9936</v>
      </c>
      <c r="F370" s="52">
        <v>364</v>
      </c>
      <c r="G370" s="53">
        <v>4867220</v>
      </c>
    </row>
    <row r="371" spans="2:7" x14ac:dyDescent="0.55000000000000004">
      <c r="B371">
        <v>345</v>
      </c>
      <c r="C371">
        <v>9162</v>
      </c>
      <c r="F371" s="52">
        <v>365</v>
      </c>
      <c r="G371" s="53">
        <v>4322120</v>
      </c>
    </row>
    <row r="372" spans="2:7" x14ac:dyDescent="0.55000000000000004">
      <c r="B372">
        <v>346</v>
      </c>
      <c r="C372">
        <v>7450</v>
      </c>
      <c r="F372" s="52">
        <v>366</v>
      </c>
      <c r="G372" s="53">
        <v>4270440</v>
      </c>
    </row>
    <row r="373" spans="2:7" x14ac:dyDescent="0.55000000000000004">
      <c r="B373">
        <v>347</v>
      </c>
      <c r="C373">
        <v>8548</v>
      </c>
      <c r="F373" s="52">
        <v>367</v>
      </c>
      <c r="G373" s="53">
        <v>3774270</v>
      </c>
    </row>
    <row r="374" spans="2:7" x14ac:dyDescent="0.55000000000000004">
      <c r="B374">
        <v>348</v>
      </c>
      <c r="C374">
        <v>9036</v>
      </c>
      <c r="F374" s="52">
        <v>368</v>
      </c>
      <c r="G374" s="53">
        <v>4128620</v>
      </c>
    </row>
    <row r="375" spans="2:7" x14ac:dyDescent="0.55000000000000004">
      <c r="B375">
        <v>349</v>
      </c>
      <c r="C375">
        <v>10524</v>
      </c>
      <c r="F375" s="52">
        <v>369</v>
      </c>
      <c r="G375" s="53">
        <v>4103510</v>
      </c>
    </row>
    <row r="376" spans="2:7" x14ac:dyDescent="0.55000000000000004">
      <c r="B376">
        <v>350</v>
      </c>
      <c r="C376">
        <v>8673</v>
      </c>
      <c r="F376" s="52">
        <v>370</v>
      </c>
      <c r="G376" s="53">
        <v>4458080</v>
      </c>
    </row>
    <row r="377" spans="2:7" x14ac:dyDescent="0.55000000000000004">
      <c r="B377">
        <v>351</v>
      </c>
      <c r="C377">
        <v>8090</v>
      </c>
      <c r="F377" s="52">
        <v>371</v>
      </c>
      <c r="G377" s="53">
        <v>3891830</v>
      </c>
    </row>
    <row r="378" spans="2:7" x14ac:dyDescent="0.55000000000000004">
      <c r="B378">
        <v>352</v>
      </c>
      <c r="C378">
        <v>8673</v>
      </c>
      <c r="F378" s="52">
        <v>372</v>
      </c>
      <c r="G378" s="53">
        <v>4214210</v>
      </c>
    </row>
    <row r="379" spans="2:7" x14ac:dyDescent="0.55000000000000004">
      <c r="B379">
        <v>353</v>
      </c>
      <c r="C379">
        <v>10703</v>
      </c>
      <c r="F379" s="52">
        <v>373</v>
      </c>
      <c r="G379" s="53">
        <v>4085340</v>
      </c>
    </row>
    <row r="380" spans="2:7" x14ac:dyDescent="0.55000000000000004">
      <c r="B380">
        <v>354</v>
      </c>
      <c r="C380">
        <v>8736</v>
      </c>
      <c r="F380" s="52">
        <v>374</v>
      </c>
      <c r="G380" s="53">
        <v>3901990</v>
      </c>
    </row>
    <row r="381" spans="2:7" x14ac:dyDescent="0.55000000000000004">
      <c r="B381">
        <v>355</v>
      </c>
      <c r="C381">
        <v>10502</v>
      </c>
      <c r="F381" s="52">
        <v>375</v>
      </c>
      <c r="G381" s="53">
        <v>3990740</v>
      </c>
    </row>
    <row r="382" spans="2:7" x14ac:dyDescent="0.55000000000000004">
      <c r="B382">
        <v>356</v>
      </c>
      <c r="C382">
        <v>10444</v>
      </c>
      <c r="F382" s="52">
        <v>376</v>
      </c>
      <c r="G382" s="53">
        <v>4469810</v>
      </c>
    </row>
    <row r="383" spans="2:7" x14ac:dyDescent="0.55000000000000004">
      <c r="B383">
        <v>357</v>
      </c>
      <c r="C383">
        <v>7891</v>
      </c>
      <c r="F383" s="52">
        <v>377</v>
      </c>
      <c r="G383" s="53">
        <v>4479150</v>
      </c>
    </row>
    <row r="384" spans="2:7" x14ac:dyDescent="0.55000000000000004">
      <c r="B384">
        <v>358</v>
      </c>
      <c r="C384">
        <v>9733</v>
      </c>
      <c r="F384" s="52">
        <v>378</v>
      </c>
      <c r="G384" s="53">
        <v>4235450</v>
      </c>
    </row>
    <row r="385" spans="2:7" x14ac:dyDescent="0.55000000000000004">
      <c r="B385">
        <v>359</v>
      </c>
      <c r="C385">
        <v>9683</v>
      </c>
      <c r="F385" s="52">
        <v>379</v>
      </c>
      <c r="G385" s="53">
        <v>4155370</v>
      </c>
    </row>
    <row r="386" spans="2:7" x14ac:dyDescent="0.55000000000000004">
      <c r="B386">
        <v>360</v>
      </c>
      <c r="C386">
        <v>9254</v>
      </c>
      <c r="F386" s="52">
        <v>380</v>
      </c>
      <c r="G386" s="53">
        <v>4067360</v>
      </c>
    </row>
    <row r="387" spans="2:7" x14ac:dyDescent="0.55000000000000004">
      <c r="B387">
        <v>361</v>
      </c>
      <c r="C387">
        <v>7226</v>
      </c>
      <c r="F387" s="52">
        <v>381</v>
      </c>
      <c r="G387" s="53">
        <v>4203140</v>
      </c>
    </row>
    <row r="388" spans="2:7" x14ac:dyDescent="0.55000000000000004">
      <c r="B388">
        <v>362</v>
      </c>
      <c r="C388">
        <v>9712</v>
      </c>
      <c r="F388" s="52">
        <v>382</v>
      </c>
      <c r="G388" s="53">
        <v>4606690</v>
      </c>
    </row>
    <row r="389" spans="2:7" x14ac:dyDescent="0.55000000000000004">
      <c r="B389">
        <v>363</v>
      </c>
      <c r="C389">
        <v>8563</v>
      </c>
      <c r="F389" s="52">
        <v>383</v>
      </c>
      <c r="G389" s="53">
        <v>4422090</v>
      </c>
    </row>
    <row r="390" spans="2:7" x14ac:dyDescent="0.55000000000000004">
      <c r="B390">
        <v>364</v>
      </c>
      <c r="C390">
        <v>10162</v>
      </c>
      <c r="F390" s="52">
        <v>384</v>
      </c>
      <c r="G390" s="53">
        <v>4155150</v>
      </c>
    </row>
    <row r="391" spans="2:7" x14ac:dyDescent="0.55000000000000004">
      <c r="B391">
        <v>365</v>
      </c>
      <c r="C391">
        <v>8336</v>
      </c>
      <c r="F391" s="52">
        <v>385</v>
      </c>
      <c r="G391" s="53">
        <v>4487320</v>
      </c>
    </row>
    <row r="392" spans="2:7" x14ac:dyDescent="0.55000000000000004">
      <c r="B392">
        <v>366</v>
      </c>
      <c r="C392">
        <v>7233</v>
      </c>
      <c r="F392" s="52">
        <v>386</v>
      </c>
      <c r="G392" s="53">
        <v>4074110</v>
      </c>
    </row>
    <row r="393" spans="2:7" x14ac:dyDescent="0.55000000000000004">
      <c r="B393">
        <v>367</v>
      </c>
      <c r="C393">
        <v>9466</v>
      </c>
      <c r="F393" s="52">
        <v>387</v>
      </c>
      <c r="G393" s="53">
        <v>4663490</v>
      </c>
    </row>
    <row r="394" spans="2:7" x14ac:dyDescent="0.55000000000000004">
      <c r="B394">
        <v>368</v>
      </c>
      <c r="C394">
        <v>10946</v>
      </c>
      <c r="F394" s="52">
        <v>388</v>
      </c>
      <c r="G394" s="53">
        <v>4129150</v>
      </c>
    </row>
    <row r="395" spans="2:7" x14ac:dyDescent="0.55000000000000004">
      <c r="B395">
        <v>369</v>
      </c>
      <c r="C395">
        <v>10067</v>
      </c>
      <c r="F395" s="52">
        <v>389</v>
      </c>
      <c r="G395" s="53">
        <v>3928910</v>
      </c>
    </row>
    <row r="396" spans="2:7" x14ac:dyDescent="0.55000000000000004">
      <c r="B396">
        <v>370</v>
      </c>
      <c r="C396">
        <v>7488</v>
      </c>
      <c r="F396" s="52">
        <v>390</v>
      </c>
      <c r="G396" s="53">
        <v>3981720</v>
      </c>
    </row>
    <row r="397" spans="2:7" x14ac:dyDescent="0.55000000000000004">
      <c r="B397">
        <v>371</v>
      </c>
      <c r="C397">
        <v>8273</v>
      </c>
      <c r="F397" s="52">
        <v>391</v>
      </c>
      <c r="G397" s="53">
        <v>4425260</v>
      </c>
    </row>
    <row r="398" spans="2:7" x14ac:dyDescent="0.55000000000000004">
      <c r="B398">
        <v>372</v>
      </c>
      <c r="C398">
        <v>8854</v>
      </c>
      <c r="F398" s="52">
        <v>392</v>
      </c>
      <c r="G398" s="53">
        <v>4258580</v>
      </c>
    </row>
    <row r="399" spans="2:7" x14ac:dyDescent="0.55000000000000004">
      <c r="B399">
        <v>373</v>
      </c>
      <c r="C399">
        <v>8954</v>
      </c>
      <c r="F399" s="52">
        <v>393</v>
      </c>
      <c r="G399" s="53">
        <v>4564110</v>
      </c>
    </row>
    <row r="400" spans="2:7" x14ac:dyDescent="0.55000000000000004">
      <c r="B400">
        <v>374</v>
      </c>
      <c r="C400">
        <v>9166</v>
      </c>
      <c r="F400" s="52">
        <v>394</v>
      </c>
      <c r="G400" s="53">
        <v>4092700</v>
      </c>
    </row>
    <row r="401" spans="2:7" x14ac:dyDescent="0.55000000000000004">
      <c r="B401">
        <v>375</v>
      </c>
      <c r="C401">
        <v>8779</v>
      </c>
      <c r="F401" s="52">
        <v>395</v>
      </c>
      <c r="G401" s="53">
        <v>4249940</v>
      </c>
    </row>
    <row r="402" spans="2:7" x14ac:dyDescent="0.55000000000000004">
      <c r="B402">
        <v>376</v>
      </c>
      <c r="C402">
        <v>9976</v>
      </c>
      <c r="F402" s="52">
        <v>396</v>
      </c>
      <c r="G402" s="53">
        <v>4075100</v>
      </c>
    </row>
    <row r="403" spans="2:7" x14ac:dyDescent="0.55000000000000004">
      <c r="B403">
        <v>377</v>
      </c>
      <c r="C403">
        <v>10719</v>
      </c>
      <c r="F403" s="52">
        <v>397</v>
      </c>
      <c r="G403" s="53">
        <v>4267080</v>
      </c>
    </row>
    <row r="404" spans="2:7" x14ac:dyDescent="0.55000000000000004">
      <c r="B404">
        <v>378</v>
      </c>
      <c r="C404">
        <v>7128</v>
      </c>
      <c r="F404" s="52">
        <v>398</v>
      </c>
      <c r="G404" s="53">
        <v>4161850</v>
      </c>
    </row>
    <row r="405" spans="2:7" x14ac:dyDescent="0.55000000000000004">
      <c r="B405">
        <v>379</v>
      </c>
      <c r="C405">
        <v>9196</v>
      </c>
      <c r="F405" s="52">
        <v>399</v>
      </c>
      <c r="G405" s="53">
        <v>4268770</v>
      </c>
    </row>
    <row r="406" spans="2:7" x14ac:dyDescent="0.55000000000000004">
      <c r="B406">
        <v>380</v>
      </c>
      <c r="C406">
        <v>9739</v>
      </c>
      <c r="F406" s="52">
        <v>400</v>
      </c>
      <c r="G406" s="53">
        <v>3704990</v>
      </c>
    </row>
    <row r="407" spans="2:7" x14ac:dyDescent="0.55000000000000004">
      <c r="B407">
        <v>381</v>
      </c>
      <c r="C407">
        <v>9414</v>
      </c>
      <c r="F407" s="52">
        <v>401</v>
      </c>
      <c r="G407" s="53">
        <v>4468120</v>
      </c>
    </row>
    <row r="408" spans="2:7" x14ac:dyDescent="0.55000000000000004">
      <c r="B408">
        <v>382</v>
      </c>
      <c r="C408">
        <v>9845</v>
      </c>
      <c r="F408" s="52">
        <v>402</v>
      </c>
      <c r="G408" s="53">
        <v>4200100</v>
      </c>
    </row>
    <row r="409" spans="2:7" x14ac:dyDescent="0.55000000000000004">
      <c r="B409">
        <v>383</v>
      </c>
      <c r="C409">
        <v>9695</v>
      </c>
      <c r="F409" s="52">
        <v>403</v>
      </c>
      <c r="G409" s="53">
        <v>4166700</v>
      </c>
    </row>
    <row r="410" spans="2:7" x14ac:dyDescent="0.55000000000000004">
      <c r="B410">
        <v>384</v>
      </c>
      <c r="C410">
        <v>9130</v>
      </c>
      <c r="F410" s="52">
        <v>404</v>
      </c>
      <c r="G410" s="53">
        <v>3739710</v>
      </c>
    </row>
    <row r="411" spans="2:7" x14ac:dyDescent="0.55000000000000004">
      <c r="B411">
        <v>385</v>
      </c>
      <c r="C411">
        <v>8026</v>
      </c>
      <c r="F411" s="52">
        <v>405</v>
      </c>
      <c r="G411" s="53">
        <v>4268050</v>
      </c>
    </row>
    <row r="412" spans="2:7" x14ac:dyDescent="0.55000000000000004">
      <c r="B412">
        <v>386</v>
      </c>
      <c r="C412">
        <v>9712</v>
      </c>
      <c r="F412" s="52">
        <v>406</v>
      </c>
      <c r="G412" s="53">
        <v>4471550</v>
      </c>
    </row>
    <row r="413" spans="2:7" x14ac:dyDescent="0.55000000000000004">
      <c r="B413">
        <v>387</v>
      </c>
      <c r="C413">
        <v>9749</v>
      </c>
      <c r="F413" s="52">
        <v>407</v>
      </c>
      <c r="G413" s="53">
        <v>3810880</v>
      </c>
    </row>
    <row r="414" spans="2:7" x14ac:dyDescent="0.55000000000000004">
      <c r="B414">
        <v>388</v>
      </c>
      <c r="C414">
        <v>9052</v>
      </c>
      <c r="F414" s="52">
        <v>408</v>
      </c>
      <c r="G414" s="53">
        <v>4110260</v>
      </c>
    </row>
    <row r="415" spans="2:7" x14ac:dyDescent="0.55000000000000004">
      <c r="B415">
        <v>389</v>
      </c>
      <c r="C415">
        <v>9556</v>
      </c>
      <c r="F415" s="52">
        <v>409</v>
      </c>
      <c r="G415" s="53">
        <v>4340410</v>
      </c>
    </row>
    <row r="416" spans="2:7" x14ac:dyDescent="0.55000000000000004">
      <c r="B416">
        <v>390</v>
      </c>
      <c r="C416">
        <v>8757</v>
      </c>
      <c r="F416" s="52">
        <v>410</v>
      </c>
      <c r="G416" s="53">
        <v>4016520</v>
      </c>
    </row>
    <row r="417" spans="2:7" x14ac:dyDescent="0.55000000000000004">
      <c r="B417">
        <v>391</v>
      </c>
      <c r="C417">
        <v>10921</v>
      </c>
      <c r="F417" s="52">
        <v>411</v>
      </c>
      <c r="G417" s="53">
        <v>4165230</v>
      </c>
    </row>
    <row r="418" spans="2:7" x14ac:dyDescent="0.55000000000000004">
      <c r="B418">
        <v>392</v>
      </c>
      <c r="C418">
        <v>9652</v>
      </c>
      <c r="F418" s="52">
        <v>412</v>
      </c>
      <c r="G418" s="53">
        <v>4426220</v>
      </c>
    </row>
    <row r="419" spans="2:7" x14ac:dyDescent="0.55000000000000004">
      <c r="B419">
        <v>393</v>
      </c>
      <c r="C419">
        <v>9129</v>
      </c>
      <c r="F419" s="52">
        <v>413</v>
      </c>
      <c r="G419" s="53">
        <v>4452290</v>
      </c>
    </row>
    <row r="420" spans="2:7" x14ac:dyDescent="0.55000000000000004">
      <c r="B420">
        <v>394</v>
      </c>
      <c r="C420">
        <v>8086</v>
      </c>
      <c r="F420" s="52">
        <v>414</v>
      </c>
      <c r="G420" s="53">
        <v>4186910</v>
      </c>
    </row>
    <row r="421" spans="2:7" x14ac:dyDescent="0.55000000000000004">
      <c r="B421">
        <v>395</v>
      </c>
      <c r="C421">
        <v>8031</v>
      </c>
      <c r="F421" s="52">
        <v>415</v>
      </c>
      <c r="G421" s="53">
        <v>3860960</v>
      </c>
    </row>
    <row r="422" spans="2:7" x14ac:dyDescent="0.55000000000000004">
      <c r="B422">
        <v>396</v>
      </c>
      <c r="C422">
        <v>8638</v>
      </c>
      <c r="F422" s="52">
        <v>416</v>
      </c>
      <c r="G422" s="53">
        <v>4400720</v>
      </c>
    </row>
    <row r="423" spans="2:7" x14ac:dyDescent="0.55000000000000004">
      <c r="B423">
        <v>397</v>
      </c>
      <c r="C423">
        <v>10349</v>
      </c>
      <c r="F423" s="52">
        <v>417</v>
      </c>
      <c r="G423" s="53">
        <v>4019360</v>
      </c>
    </row>
    <row r="424" spans="2:7" x14ac:dyDescent="0.55000000000000004">
      <c r="B424">
        <v>398</v>
      </c>
      <c r="C424">
        <v>9766</v>
      </c>
      <c r="F424" s="52">
        <v>418</v>
      </c>
      <c r="G424" s="53">
        <v>4560340</v>
      </c>
    </row>
    <row r="425" spans="2:7" x14ac:dyDescent="0.55000000000000004">
      <c r="B425">
        <v>399</v>
      </c>
      <c r="C425">
        <v>9343</v>
      </c>
      <c r="F425" s="52">
        <v>419</v>
      </c>
      <c r="G425" s="53">
        <v>3966770</v>
      </c>
    </row>
    <row r="426" spans="2:7" x14ac:dyDescent="0.55000000000000004">
      <c r="B426">
        <v>400</v>
      </c>
      <c r="C426">
        <v>7981</v>
      </c>
      <c r="F426" s="52">
        <v>420</v>
      </c>
      <c r="G426" s="53">
        <v>4451910</v>
      </c>
    </row>
    <row r="427" spans="2:7" x14ac:dyDescent="0.55000000000000004">
      <c r="B427">
        <v>401</v>
      </c>
      <c r="C427">
        <v>9125</v>
      </c>
      <c r="F427" s="52">
        <v>421</v>
      </c>
      <c r="G427" s="53">
        <v>4408770</v>
      </c>
    </row>
    <row r="428" spans="2:7" x14ac:dyDescent="0.55000000000000004">
      <c r="B428">
        <v>402</v>
      </c>
      <c r="C428">
        <v>11086</v>
      </c>
      <c r="F428" s="52">
        <v>422</v>
      </c>
      <c r="G428" s="53">
        <v>4220710</v>
      </c>
    </row>
    <row r="429" spans="2:7" x14ac:dyDescent="0.55000000000000004">
      <c r="B429">
        <v>403</v>
      </c>
      <c r="C429">
        <v>9813</v>
      </c>
      <c r="F429" s="52">
        <v>423</v>
      </c>
      <c r="G429" s="53">
        <v>3754770</v>
      </c>
    </row>
    <row r="430" spans="2:7" x14ac:dyDescent="0.55000000000000004">
      <c r="B430">
        <v>404</v>
      </c>
      <c r="C430">
        <v>10034</v>
      </c>
      <c r="F430" s="52">
        <v>424</v>
      </c>
      <c r="G430" s="53">
        <v>4647800</v>
      </c>
    </row>
    <row r="431" spans="2:7" x14ac:dyDescent="0.55000000000000004">
      <c r="B431">
        <v>405</v>
      </c>
      <c r="C431">
        <v>10901</v>
      </c>
      <c r="F431" s="52">
        <v>425</v>
      </c>
      <c r="G431" s="53">
        <v>4219490</v>
      </c>
    </row>
    <row r="432" spans="2:7" x14ac:dyDescent="0.55000000000000004">
      <c r="B432">
        <v>406</v>
      </c>
      <c r="C432">
        <v>10379</v>
      </c>
      <c r="F432" s="52">
        <v>426</v>
      </c>
      <c r="G432" s="53">
        <v>4330260</v>
      </c>
    </row>
    <row r="433" spans="2:7" x14ac:dyDescent="0.55000000000000004">
      <c r="B433">
        <v>407</v>
      </c>
      <c r="C433">
        <v>8036</v>
      </c>
      <c r="F433" s="52">
        <v>427</v>
      </c>
      <c r="G433" s="53">
        <v>4060210</v>
      </c>
    </row>
    <row r="434" spans="2:7" x14ac:dyDescent="0.55000000000000004">
      <c r="B434">
        <v>408</v>
      </c>
      <c r="C434">
        <v>8524</v>
      </c>
      <c r="F434" s="52">
        <v>428</v>
      </c>
      <c r="G434" s="53">
        <v>4155190</v>
      </c>
    </row>
    <row r="435" spans="2:7" x14ac:dyDescent="0.55000000000000004">
      <c r="B435">
        <v>409</v>
      </c>
      <c r="C435">
        <v>9610</v>
      </c>
      <c r="F435" s="52">
        <v>429</v>
      </c>
      <c r="G435" s="53">
        <v>4278110</v>
      </c>
    </row>
    <row r="436" spans="2:7" x14ac:dyDescent="0.55000000000000004">
      <c r="B436">
        <v>410</v>
      </c>
      <c r="C436">
        <v>8937</v>
      </c>
      <c r="F436" s="52">
        <v>430</v>
      </c>
      <c r="G436" s="53">
        <v>4342880</v>
      </c>
    </row>
    <row r="437" spans="2:7" x14ac:dyDescent="0.55000000000000004">
      <c r="B437">
        <v>411</v>
      </c>
      <c r="C437">
        <v>9219</v>
      </c>
      <c r="F437" s="52">
        <v>431</v>
      </c>
      <c r="G437" s="53">
        <v>4549170</v>
      </c>
    </row>
    <row r="438" spans="2:7" x14ac:dyDescent="0.55000000000000004">
      <c r="B438">
        <v>412</v>
      </c>
      <c r="C438">
        <v>9935</v>
      </c>
      <c r="F438" s="52">
        <v>432</v>
      </c>
      <c r="G438" s="53">
        <v>4604230</v>
      </c>
    </row>
    <row r="439" spans="2:7" x14ac:dyDescent="0.55000000000000004">
      <c r="B439">
        <v>413</v>
      </c>
      <c r="C439">
        <v>7546</v>
      </c>
      <c r="F439" s="52">
        <v>433</v>
      </c>
      <c r="G439" s="53">
        <v>3878630</v>
      </c>
    </row>
    <row r="440" spans="2:7" x14ac:dyDescent="0.55000000000000004">
      <c r="B440">
        <v>414</v>
      </c>
      <c r="C440">
        <v>9002</v>
      </c>
      <c r="F440" s="52">
        <v>434</v>
      </c>
      <c r="G440" s="53">
        <v>4045700</v>
      </c>
    </row>
    <row r="441" spans="2:7" x14ac:dyDescent="0.55000000000000004">
      <c r="B441">
        <v>415</v>
      </c>
      <c r="C441">
        <v>7727</v>
      </c>
      <c r="F441" s="52">
        <v>435</v>
      </c>
      <c r="G441" s="53">
        <v>4205150</v>
      </c>
    </row>
    <row r="442" spans="2:7" x14ac:dyDescent="0.55000000000000004">
      <c r="B442">
        <v>416</v>
      </c>
      <c r="C442">
        <v>10543</v>
      </c>
      <c r="F442" s="52">
        <v>436</v>
      </c>
      <c r="G442" s="53">
        <v>3821420</v>
      </c>
    </row>
    <row r="443" spans="2:7" x14ac:dyDescent="0.55000000000000004">
      <c r="B443">
        <v>417</v>
      </c>
      <c r="C443">
        <v>8206</v>
      </c>
      <c r="F443" s="52">
        <v>437</v>
      </c>
      <c r="G443" s="53">
        <v>4091450</v>
      </c>
    </row>
    <row r="444" spans="2:7" x14ac:dyDescent="0.55000000000000004">
      <c r="B444">
        <v>418</v>
      </c>
      <c r="C444">
        <v>9991</v>
      </c>
      <c r="F444" s="52">
        <v>438</v>
      </c>
      <c r="G444" s="53">
        <v>4177490</v>
      </c>
    </row>
    <row r="445" spans="2:7" x14ac:dyDescent="0.55000000000000004">
      <c r="B445">
        <v>419</v>
      </c>
      <c r="C445">
        <v>11595</v>
      </c>
      <c r="F445" s="52">
        <v>439</v>
      </c>
      <c r="G445" s="53">
        <v>4401520</v>
      </c>
    </row>
    <row r="446" spans="2:7" x14ac:dyDescent="0.55000000000000004">
      <c r="B446">
        <v>420</v>
      </c>
      <c r="C446">
        <v>8119</v>
      </c>
      <c r="F446" s="52">
        <v>440</v>
      </c>
      <c r="G446" s="53">
        <v>4247820</v>
      </c>
    </row>
    <row r="447" spans="2:7" x14ac:dyDescent="0.55000000000000004">
      <c r="B447">
        <v>421</v>
      </c>
      <c r="C447">
        <v>6449</v>
      </c>
      <c r="F447" s="52">
        <v>441</v>
      </c>
      <c r="G447" s="53">
        <v>4698490</v>
      </c>
    </row>
    <row r="448" spans="2:7" x14ac:dyDescent="0.55000000000000004">
      <c r="B448">
        <v>422</v>
      </c>
      <c r="C448">
        <v>8278</v>
      </c>
      <c r="F448" s="52">
        <v>442</v>
      </c>
      <c r="G448" s="53">
        <v>4242090</v>
      </c>
    </row>
    <row r="449" spans="2:7" x14ac:dyDescent="0.55000000000000004">
      <c r="B449">
        <v>423</v>
      </c>
      <c r="C449">
        <v>10336</v>
      </c>
      <c r="F449" s="52">
        <v>443</v>
      </c>
      <c r="G449" s="53">
        <v>3789740</v>
      </c>
    </row>
    <row r="450" spans="2:7" x14ac:dyDescent="0.55000000000000004">
      <c r="B450">
        <v>424</v>
      </c>
      <c r="C450">
        <v>9915</v>
      </c>
      <c r="F450" s="52">
        <v>444</v>
      </c>
      <c r="G450" s="53">
        <v>4354400</v>
      </c>
    </row>
    <row r="451" spans="2:7" x14ac:dyDescent="0.55000000000000004">
      <c r="B451">
        <v>425</v>
      </c>
      <c r="C451">
        <v>6480</v>
      </c>
      <c r="F451" s="52">
        <v>445</v>
      </c>
      <c r="G451" s="53">
        <v>4366930</v>
      </c>
    </row>
    <row r="452" spans="2:7" x14ac:dyDescent="0.55000000000000004">
      <c r="B452">
        <v>426</v>
      </c>
      <c r="C452">
        <v>9368</v>
      </c>
      <c r="F452" s="52">
        <v>446</v>
      </c>
      <c r="G452" s="53">
        <v>3658940</v>
      </c>
    </row>
    <row r="453" spans="2:7" x14ac:dyDescent="0.55000000000000004">
      <c r="B453">
        <v>427</v>
      </c>
      <c r="C453">
        <v>8095</v>
      </c>
      <c r="F453" s="52">
        <v>447</v>
      </c>
      <c r="G453" s="53">
        <v>4278530</v>
      </c>
    </row>
    <row r="454" spans="2:7" x14ac:dyDescent="0.55000000000000004">
      <c r="B454">
        <v>428</v>
      </c>
      <c r="C454">
        <v>9110</v>
      </c>
      <c r="F454" s="52">
        <v>448</v>
      </c>
      <c r="G454" s="53">
        <v>4664010</v>
      </c>
    </row>
    <row r="455" spans="2:7" x14ac:dyDescent="0.55000000000000004">
      <c r="B455">
        <v>429</v>
      </c>
      <c r="C455">
        <v>8069</v>
      </c>
      <c r="F455" s="52">
        <v>449</v>
      </c>
      <c r="G455" s="53">
        <v>4732480</v>
      </c>
    </row>
    <row r="456" spans="2:7" x14ac:dyDescent="0.55000000000000004">
      <c r="B456">
        <v>430</v>
      </c>
      <c r="C456">
        <v>9226</v>
      </c>
      <c r="F456" s="52">
        <v>450</v>
      </c>
      <c r="G456" s="53">
        <v>4259980</v>
      </c>
    </row>
    <row r="457" spans="2:7" x14ac:dyDescent="0.55000000000000004">
      <c r="B457">
        <v>431</v>
      </c>
      <c r="C457">
        <v>9222</v>
      </c>
      <c r="F457" s="52">
        <v>451</v>
      </c>
      <c r="G457" s="53">
        <v>3908460</v>
      </c>
    </row>
    <row r="458" spans="2:7" x14ac:dyDescent="0.55000000000000004">
      <c r="B458">
        <v>432</v>
      </c>
      <c r="C458">
        <v>9707</v>
      </c>
      <c r="F458" s="52">
        <v>452</v>
      </c>
      <c r="G458" s="53">
        <v>4125900</v>
      </c>
    </row>
    <row r="459" spans="2:7" x14ac:dyDescent="0.55000000000000004">
      <c r="B459">
        <v>433</v>
      </c>
      <c r="C459">
        <v>8158</v>
      </c>
      <c r="F459" s="52">
        <v>453</v>
      </c>
      <c r="G459" s="53">
        <v>4230840</v>
      </c>
    </row>
    <row r="460" spans="2:7" x14ac:dyDescent="0.55000000000000004">
      <c r="B460">
        <v>434</v>
      </c>
      <c r="C460">
        <v>11437</v>
      </c>
      <c r="F460" s="52">
        <v>454</v>
      </c>
      <c r="G460" s="53">
        <v>4066040</v>
      </c>
    </row>
    <row r="461" spans="2:7" x14ac:dyDescent="0.55000000000000004">
      <c r="B461">
        <v>435</v>
      </c>
      <c r="C461">
        <v>10216</v>
      </c>
      <c r="F461" s="52">
        <v>455</v>
      </c>
      <c r="G461" s="53">
        <v>4456850</v>
      </c>
    </row>
    <row r="462" spans="2:7" x14ac:dyDescent="0.55000000000000004">
      <c r="B462">
        <v>436</v>
      </c>
      <c r="C462">
        <v>9783</v>
      </c>
      <c r="F462" s="52">
        <v>456</v>
      </c>
      <c r="G462" s="53">
        <v>3899110</v>
      </c>
    </row>
    <row r="463" spans="2:7" x14ac:dyDescent="0.55000000000000004">
      <c r="B463">
        <v>437</v>
      </c>
      <c r="C463">
        <v>10565</v>
      </c>
      <c r="F463" s="52">
        <v>457</v>
      </c>
      <c r="G463" s="53">
        <v>4138970</v>
      </c>
    </row>
    <row r="464" spans="2:7" x14ac:dyDescent="0.55000000000000004">
      <c r="B464">
        <v>438</v>
      </c>
      <c r="C464">
        <v>9453</v>
      </c>
      <c r="F464" s="52">
        <v>458</v>
      </c>
      <c r="G464" s="53">
        <v>4466810</v>
      </c>
    </row>
    <row r="465" spans="2:7" x14ac:dyDescent="0.55000000000000004">
      <c r="B465">
        <v>439</v>
      </c>
      <c r="C465">
        <v>7577</v>
      </c>
      <c r="F465" s="52">
        <v>459</v>
      </c>
      <c r="G465" s="53">
        <v>4212600</v>
      </c>
    </row>
    <row r="466" spans="2:7" x14ac:dyDescent="0.55000000000000004">
      <c r="B466">
        <v>440</v>
      </c>
      <c r="C466">
        <v>10593</v>
      </c>
      <c r="F466" s="52">
        <v>460</v>
      </c>
      <c r="G466" s="53">
        <v>4273390</v>
      </c>
    </row>
    <row r="467" spans="2:7" x14ac:dyDescent="0.55000000000000004">
      <c r="B467">
        <v>441</v>
      </c>
      <c r="C467">
        <v>7862</v>
      </c>
      <c r="F467" s="52">
        <v>461</v>
      </c>
      <c r="G467" s="53">
        <v>3612710</v>
      </c>
    </row>
    <row r="468" spans="2:7" x14ac:dyDescent="0.55000000000000004">
      <c r="B468">
        <v>442</v>
      </c>
      <c r="C468">
        <v>10135</v>
      </c>
      <c r="F468" s="52">
        <v>462</v>
      </c>
      <c r="G468" s="53">
        <v>4348020</v>
      </c>
    </row>
    <row r="469" spans="2:7" x14ac:dyDescent="0.55000000000000004">
      <c r="B469">
        <v>443</v>
      </c>
      <c r="C469">
        <v>9810</v>
      </c>
      <c r="F469" s="52">
        <v>463</v>
      </c>
      <c r="G469" s="53">
        <v>4407870</v>
      </c>
    </row>
    <row r="470" spans="2:7" x14ac:dyDescent="0.55000000000000004">
      <c r="B470">
        <v>444</v>
      </c>
      <c r="C470">
        <v>8478</v>
      </c>
      <c r="F470" s="52">
        <v>464</v>
      </c>
      <c r="G470" s="53">
        <v>4455640</v>
      </c>
    </row>
    <row r="471" spans="2:7" x14ac:dyDescent="0.55000000000000004">
      <c r="B471">
        <v>445</v>
      </c>
      <c r="C471">
        <v>9181</v>
      </c>
      <c r="F471" s="52">
        <v>465</v>
      </c>
      <c r="G471" s="53">
        <v>4520850</v>
      </c>
    </row>
    <row r="472" spans="2:7" x14ac:dyDescent="0.55000000000000004">
      <c r="B472">
        <v>446</v>
      </c>
      <c r="C472">
        <v>9575</v>
      </c>
      <c r="F472" s="52">
        <v>466</v>
      </c>
      <c r="G472" s="53">
        <v>4332900</v>
      </c>
    </row>
    <row r="473" spans="2:7" x14ac:dyDescent="0.55000000000000004">
      <c r="B473">
        <v>447</v>
      </c>
      <c r="C473">
        <v>9285</v>
      </c>
      <c r="F473" s="52">
        <v>467</v>
      </c>
      <c r="G473" s="53">
        <v>4399920</v>
      </c>
    </row>
    <row r="474" spans="2:7" x14ac:dyDescent="0.55000000000000004">
      <c r="B474">
        <v>448</v>
      </c>
      <c r="C474">
        <v>9451</v>
      </c>
      <c r="F474" s="52">
        <v>468</v>
      </c>
      <c r="G474" s="53">
        <v>4392680</v>
      </c>
    </row>
    <row r="475" spans="2:7" x14ac:dyDescent="0.55000000000000004">
      <c r="B475">
        <v>449</v>
      </c>
      <c r="C475">
        <v>8405</v>
      </c>
      <c r="F475" s="52">
        <v>469</v>
      </c>
      <c r="G475" s="53">
        <v>3856950</v>
      </c>
    </row>
    <row r="476" spans="2:7" x14ac:dyDescent="0.55000000000000004">
      <c r="B476">
        <v>450</v>
      </c>
      <c r="C476">
        <v>8654</v>
      </c>
      <c r="F476" s="52">
        <v>470</v>
      </c>
      <c r="G476" s="53">
        <v>4479710</v>
      </c>
    </row>
    <row r="477" spans="2:7" x14ac:dyDescent="0.55000000000000004">
      <c r="B477">
        <v>451</v>
      </c>
      <c r="C477">
        <v>8540</v>
      </c>
      <c r="F477" s="52">
        <v>471</v>
      </c>
      <c r="G477" s="53">
        <v>3922750</v>
      </c>
    </row>
    <row r="478" spans="2:7" x14ac:dyDescent="0.55000000000000004">
      <c r="B478">
        <v>452</v>
      </c>
      <c r="C478">
        <v>8866</v>
      </c>
      <c r="F478" s="52">
        <v>472</v>
      </c>
      <c r="G478" s="53">
        <v>3881840</v>
      </c>
    </row>
    <row r="479" spans="2:7" x14ac:dyDescent="0.55000000000000004">
      <c r="B479">
        <v>453</v>
      </c>
      <c r="C479">
        <v>7404</v>
      </c>
      <c r="F479" s="52">
        <v>473</v>
      </c>
      <c r="G479" s="53">
        <v>4455570</v>
      </c>
    </row>
    <row r="480" spans="2:7" x14ac:dyDescent="0.55000000000000004">
      <c r="B480">
        <v>454</v>
      </c>
      <c r="C480">
        <v>8291</v>
      </c>
      <c r="F480" s="52">
        <v>474</v>
      </c>
      <c r="G480" s="53">
        <v>4019880</v>
      </c>
    </row>
    <row r="481" spans="2:7" x14ac:dyDescent="0.55000000000000004">
      <c r="B481">
        <v>455</v>
      </c>
      <c r="C481">
        <v>10391</v>
      </c>
      <c r="F481" s="52">
        <v>475</v>
      </c>
      <c r="G481" s="53">
        <v>4283880</v>
      </c>
    </row>
    <row r="482" spans="2:7" x14ac:dyDescent="0.55000000000000004">
      <c r="B482">
        <v>456</v>
      </c>
      <c r="C482">
        <v>9933</v>
      </c>
      <c r="F482" s="52">
        <v>476</v>
      </c>
      <c r="G482" s="53">
        <v>4364660</v>
      </c>
    </row>
    <row r="483" spans="2:7" x14ac:dyDescent="0.55000000000000004">
      <c r="B483">
        <v>457</v>
      </c>
      <c r="C483">
        <v>9908</v>
      </c>
      <c r="F483" s="52">
        <v>477</v>
      </c>
      <c r="G483" s="53">
        <v>3824460</v>
      </c>
    </row>
    <row r="484" spans="2:7" x14ac:dyDescent="0.55000000000000004">
      <c r="B484">
        <v>458</v>
      </c>
      <c r="C484">
        <v>9040</v>
      </c>
      <c r="F484" s="52">
        <v>478</v>
      </c>
      <c r="G484" s="53">
        <v>4163510</v>
      </c>
    </row>
    <row r="485" spans="2:7" x14ac:dyDescent="0.55000000000000004">
      <c r="B485">
        <v>459</v>
      </c>
      <c r="C485">
        <v>10842</v>
      </c>
      <c r="F485" s="52">
        <v>479</v>
      </c>
      <c r="G485" s="53">
        <v>4650330</v>
      </c>
    </row>
    <row r="486" spans="2:7" x14ac:dyDescent="0.55000000000000004">
      <c r="B486">
        <v>460</v>
      </c>
      <c r="C486">
        <v>9985</v>
      </c>
      <c r="F486" s="52">
        <v>480</v>
      </c>
      <c r="G486" s="53">
        <v>3881220</v>
      </c>
    </row>
    <row r="487" spans="2:7" x14ac:dyDescent="0.55000000000000004">
      <c r="B487">
        <v>461</v>
      </c>
      <c r="C487">
        <v>7003</v>
      </c>
      <c r="F487" s="52">
        <v>481</v>
      </c>
      <c r="G487" s="53">
        <v>3771450</v>
      </c>
    </row>
    <row r="488" spans="2:7" x14ac:dyDescent="0.55000000000000004">
      <c r="B488">
        <v>462</v>
      </c>
      <c r="C488">
        <v>8430</v>
      </c>
      <c r="F488" s="52">
        <v>482</v>
      </c>
      <c r="G488" s="53">
        <v>4260420</v>
      </c>
    </row>
    <row r="489" spans="2:7" x14ac:dyDescent="0.55000000000000004">
      <c r="B489">
        <v>463</v>
      </c>
      <c r="C489">
        <v>8091</v>
      </c>
      <c r="F489" s="52">
        <v>483</v>
      </c>
      <c r="G489" s="53">
        <v>4413680</v>
      </c>
    </row>
    <row r="490" spans="2:7" x14ac:dyDescent="0.55000000000000004">
      <c r="B490">
        <v>464</v>
      </c>
      <c r="C490">
        <v>8869</v>
      </c>
      <c r="F490" s="52">
        <v>484</v>
      </c>
      <c r="G490" s="53">
        <v>4376450</v>
      </c>
    </row>
    <row r="491" spans="2:7" x14ac:dyDescent="0.55000000000000004">
      <c r="B491">
        <v>465</v>
      </c>
      <c r="C491">
        <v>8532</v>
      </c>
      <c r="F491" s="52">
        <v>485</v>
      </c>
      <c r="G491" s="53">
        <v>3979230</v>
      </c>
    </row>
    <row r="492" spans="2:7" x14ac:dyDescent="0.55000000000000004">
      <c r="B492">
        <v>466</v>
      </c>
      <c r="C492">
        <v>7674</v>
      </c>
      <c r="F492" s="52">
        <v>486</v>
      </c>
      <c r="G492" s="53">
        <v>4224550</v>
      </c>
    </row>
    <row r="493" spans="2:7" x14ac:dyDescent="0.55000000000000004">
      <c r="B493">
        <v>467</v>
      </c>
      <c r="C493">
        <v>11923</v>
      </c>
      <c r="F493" s="52">
        <v>487</v>
      </c>
      <c r="G493" s="53">
        <v>4261720</v>
      </c>
    </row>
    <row r="494" spans="2:7" x14ac:dyDescent="0.55000000000000004">
      <c r="B494">
        <v>468</v>
      </c>
      <c r="C494">
        <v>9471</v>
      </c>
      <c r="F494" s="52">
        <v>488</v>
      </c>
      <c r="G494" s="53">
        <v>3814640</v>
      </c>
    </row>
    <row r="495" spans="2:7" x14ac:dyDescent="0.55000000000000004">
      <c r="B495">
        <v>469</v>
      </c>
      <c r="C495">
        <v>8336</v>
      </c>
      <c r="F495" s="52">
        <v>489</v>
      </c>
      <c r="G495" s="53">
        <v>4255600</v>
      </c>
    </row>
    <row r="496" spans="2:7" x14ac:dyDescent="0.55000000000000004">
      <c r="B496">
        <v>470</v>
      </c>
      <c r="C496">
        <v>8925</v>
      </c>
      <c r="F496" s="52">
        <v>490</v>
      </c>
      <c r="G496" s="53">
        <v>3996440</v>
      </c>
    </row>
    <row r="497" spans="2:7" x14ac:dyDescent="0.55000000000000004">
      <c r="B497">
        <v>471</v>
      </c>
      <c r="C497">
        <v>10524</v>
      </c>
      <c r="F497" s="52">
        <v>491</v>
      </c>
      <c r="G497" s="53">
        <v>4105540</v>
      </c>
    </row>
    <row r="498" spans="2:7" x14ac:dyDescent="0.55000000000000004">
      <c r="B498">
        <v>472</v>
      </c>
      <c r="C498">
        <v>9928</v>
      </c>
      <c r="F498" s="52">
        <v>492</v>
      </c>
      <c r="G498" s="53">
        <v>4695420</v>
      </c>
    </row>
    <row r="499" spans="2:7" x14ac:dyDescent="0.55000000000000004">
      <c r="B499">
        <v>473</v>
      </c>
      <c r="C499">
        <v>10001</v>
      </c>
      <c r="F499" s="52">
        <v>493</v>
      </c>
      <c r="G499" s="53">
        <v>4584680</v>
      </c>
    </row>
    <row r="500" spans="2:7" x14ac:dyDescent="0.55000000000000004">
      <c r="B500">
        <v>474</v>
      </c>
      <c r="C500">
        <v>8414</v>
      </c>
      <c r="F500" s="52">
        <v>494</v>
      </c>
      <c r="G500" s="53">
        <v>3880870</v>
      </c>
    </row>
    <row r="501" spans="2:7" x14ac:dyDescent="0.55000000000000004">
      <c r="B501">
        <v>475</v>
      </c>
      <c r="C501">
        <v>7444</v>
      </c>
      <c r="F501" s="52">
        <v>495</v>
      </c>
      <c r="G501" s="53">
        <v>4190150</v>
      </c>
    </row>
    <row r="502" spans="2:7" x14ac:dyDescent="0.55000000000000004">
      <c r="B502">
        <v>476</v>
      </c>
      <c r="C502">
        <v>9430</v>
      </c>
      <c r="F502" s="52">
        <v>496</v>
      </c>
      <c r="G502" s="53">
        <v>4211330</v>
      </c>
    </row>
    <row r="503" spans="2:7" x14ac:dyDescent="0.55000000000000004">
      <c r="B503">
        <v>477</v>
      </c>
      <c r="C503">
        <v>8907</v>
      </c>
      <c r="F503" s="52">
        <v>497</v>
      </c>
      <c r="G503" s="53">
        <v>4337040</v>
      </c>
    </row>
    <row r="504" spans="2:7" x14ac:dyDescent="0.55000000000000004">
      <c r="B504">
        <v>478</v>
      </c>
      <c r="C504">
        <v>9277</v>
      </c>
      <c r="F504" s="52">
        <v>498</v>
      </c>
      <c r="G504" s="53">
        <v>4115210</v>
      </c>
    </row>
    <row r="505" spans="2:7" x14ac:dyDescent="0.55000000000000004">
      <c r="B505">
        <v>479</v>
      </c>
      <c r="C505">
        <v>9660</v>
      </c>
      <c r="F505" s="52">
        <v>499</v>
      </c>
      <c r="G505" s="53">
        <v>3973020</v>
      </c>
    </row>
    <row r="506" spans="2:7" x14ac:dyDescent="0.55000000000000004">
      <c r="B506">
        <v>480</v>
      </c>
      <c r="C506">
        <v>11168</v>
      </c>
      <c r="F506" s="52">
        <v>500</v>
      </c>
      <c r="G506" s="53">
        <v>3944800</v>
      </c>
    </row>
    <row r="507" spans="2:7" x14ac:dyDescent="0.55000000000000004">
      <c r="B507">
        <v>481</v>
      </c>
      <c r="C507">
        <v>8594</v>
      </c>
      <c r="F507" s="52">
        <v>501</v>
      </c>
      <c r="G507" s="53">
        <v>4307270</v>
      </c>
    </row>
    <row r="508" spans="2:7" x14ac:dyDescent="0.55000000000000004">
      <c r="B508">
        <v>482</v>
      </c>
      <c r="C508">
        <v>6596</v>
      </c>
      <c r="F508" s="52">
        <v>502</v>
      </c>
      <c r="G508" s="53">
        <v>4099790</v>
      </c>
    </row>
    <row r="509" spans="2:7" x14ac:dyDescent="0.55000000000000004">
      <c r="B509">
        <v>483</v>
      </c>
      <c r="C509">
        <v>8225</v>
      </c>
      <c r="F509" s="52">
        <v>503</v>
      </c>
      <c r="G509" s="53">
        <v>4439620</v>
      </c>
    </row>
    <row r="510" spans="2:7" x14ac:dyDescent="0.55000000000000004">
      <c r="B510">
        <v>484</v>
      </c>
      <c r="C510">
        <v>9562</v>
      </c>
      <c r="F510" s="52">
        <v>504</v>
      </c>
      <c r="G510" s="53">
        <v>4508010</v>
      </c>
    </row>
    <row r="511" spans="2:7" x14ac:dyDescent="0.55000000000000004">
      <c r="B511">
        <v>485</v>
      </c>
      <c r="C511">
        <v>9118</v>
      </c>
      <c r="F511" s="52">
        <v>505</v>
      </c>
      <c r="G511" s="53">
        <v>4723530</v>
      </c>
    </row>
    <row r="512" spans="2:7" x14ac:dyDescent="0.55000000000000004">
      <c r="B512">
        <v>486</v>
      </c>
      <c r="C512">
        <v>10229</v>
      </c>
      <c r="F512" s="52">
        <v>506</v>
      </c>
      <c r="G512" s="53">
        <v>4371700</v>
      </c>
    </row>
    <row r="513" spans="2:7" x14ac:dyDescent="0.55000000000000004">
      <c r="B513">
        <v>487</v>
      </c>
      <c r="C513">
        <v>7885</v>
      </c>
      <c r="F513" s="52">
        <v>507</v>
      </c>
      <c r="G513" s="53">
        <v>4406870</v>
      </c>
    </row>
    <row r="514" spans="2:7" x14ac:dyDescent="0.55000000000000004">
      <c r="B514">
        <v>488</v>
      </c>
      <c r="C514">
        <v>7406</v>
      </c>
      <c r="F514" s="52">
        <v>508</v>
      </c>
      <c r="G514" s="53">
        <v>4346340</v>
      </c>
    </row>
    <row r="515" spans="2:7" x14ac:dyDescent="0.55000000000000004">
      <c r="B515">
        <v>489</v>
      </c>
      <c r="C515">
        <v>7825</v>
      </c>
      <c r="F515" s="52">
        <v>509</v>
      </c>
      <c r="G515" s="53">
        <v>4444090</v>
      </c>
    </row>
    <row r="516" spans="2:7" x14ac:dyDescent="0.55000000000000004">
      <c r="B516">
        <v>490</v>
      </c>
      <c r="C516">
        <v>9605</v>
      </c>
      <c r="F516" s="52">
        <v>510</v>
      </c>
      <c r="G516" s="53">
        <v>4124980</v>
      </c>
    </row>
    <row r="517" spans="2:7" x14ac:dyDescent="0.55000000000000004">
      <c r="B517">
        <v>491</v>
      </c>
      <c r="C517">
        <v>9897</v>
      </c>
      <c r="F517" s="52">
        <v>511</v>
      </c>
      <c r="G517" s="53">
        <v>3910620</v>
      </c>
    </row>
    <row r="518" spans="2:7" x14ac:dyDescent="0.55000000000000004">
      <c r="B518">
        <v>492</v>
      </c>
      <c r="C518">
        <v>9852</v>
      </c>
      <c r="F518" s="52">
        <v>512</v>
      </c>
      <c r="G518" s="53">
        <v>4452610</v>
      </c>
    </row>
    <row r="519" spans="2:7" x14ac:dyDescent="0.55000000000000004">
      <c r="B519">
        <v>493</v>
      </c>
      <c r="C519">
        <v>7664</v>
      </c>
      <c r="F519" s="52">
        <v>513</v>
      </c>
      <c r="G519" s="53">
        <v>4101940</v>
      </c>
    </row>
    <row r="520" spans="2:7" x14ac:dyDescent="0.55000000000000004">
      <c r="B520">
        <v>494</v>
      </c>
      <c r="C520">
        <v>9409</v>
      </c>
      <c r="F520" s="52">
        <v>514</v>
      </c>
      <c r="G520" s="53">
        <v>4867750</v>
      </c>
    </row>
    <row r="521" spans="2:7" x14ac:dyDescent="0.55000000000000004">
      <c r="B521">
        <v>495</v>
      </c>
      <c r="C521">
        <v>7621</v>
      </c>
      <c r="F521" s="52">
        <v>515</v>
      </c>
      <c r="G521" s="53">
        <v>4365690</v>
      </c>
    </row>
    <row r="522" spans="2:7" x14ac:dyDescent="0.55000000000000004">
      <c r="B522">
        <v>496</v>
      </c>
      <c r="C522">
        <v>9346</v>
      </c>
      <c r="F522" s="52">
        <v>516</v>
      </c>
      <c r="G522" s="53">
        <v>4341790</v>
      </c>
    </row>
    <row r="523" spans="2:7" x14ac:dyDescent="0.55000000000000004">
      <c r="B523">
        <v>497</v>
      </c>
      <c r="C523">
        <v>8974</v>
      </c>
      <c r="F523" s="52">
        <v>517</v>
      </c>
      <c r="G523" s="53">
        <v>4534460</v>
      </c>
    </row>
    <row r="524" spans="2:7" x14ac:dyDescent="0.55000000000000004">
      <c r="B524">
        <v>498</v>
      </c>
      <c r="C524">
        <v>7796</v>
      </c>
      <c r="F524" s="52">
        <v>518</v>
      </c>
      <c r="G524" s="53">
        <v>3795190</v>
      </c>
    </row>
    <row r="525" spans="2:7" x14ac:dyDescent="0.55000000000000004">
      <c r="B525">
        <v>499</v>
      </c>
      <c r="C525">
        <v>9739</v>
      </c>
      <c r="F525" s="52">
        <v>519</v>
      </c>
      <c r="G525" s="53">
        <v>4631060</v>
      </c>
    </row>
    <row r="526" spans="2:7" x14ac:dyDescent="0.55000000000000004">
      <c r="B526">
        <v>500</v>
      </c>
      <c r="C526">
        <v>9848</v>
      </c>
      <c r="F526" s="52">
        <v>520</v>
      </c>
      <c r="G526" s="53">
        <v>3118060</v>
      </c>
    </row>
    <row r="527" spans="2:7" x14ac:dyDescent="0.55000000000000004">
      <c r="F527" s="52">
        <v>521</v>
      </c>
      <c r="G527" s="53">
        <v>4390090</v>
      </c>
    </row>
    <row r="528" spans="2:7" x14ac:dyDescent="0.55000000000000004">
      <c r="F528" s="52">
        <v>522</v>
      </c>
      <c r="G528" s="53">
        <v>4198050</v>
      </c>
    </row>
    <row r="529" spans="6:7" x14ac:dyDescent="0.55000000000000004">
      <c r="F529" s="52">
        <v>523</v>
      </c>
      <c r="G529" s="53">
        <v>4043940</v>
      </c>
    </row>
    <row r="530" spans="6:7" x14ac:dyDescent="0.55000000000000004">
      <c r="F530" s="52">
        <v>524</v>
      </c>
      <c r="G530" s="53">
        <v>4352380</v>
      </c>
    </row>
    <row r="531" spans="6:7" x14ac:dyDescent="0.55000000000000004">
      <c r="F531" s="52">
        <v>525</v>
      </c>
      <c r="G531" s="53">
        <v>4547000</v>
      </c>
    </row>
    <row r="532" spans="6:7" x14ac:dyDescent="0.55000000000000004">
      <c r="F532" s="52">
        <v>526</v>
      </c>
      <c r="G532" s="53">
        <v>4148320</v>
      </c>
    </row>
    <row r="533" spans="6:7" x14ac:dyDescent="0.55000000000000004">
      <c r="F533" s="52">
        <v>527</v>
      </c>
      <c r="G533" s="53">
        <v>4323860</v>
      </c>
    </row>
    <row r="534" spans="6:7" x14ac:dyDescent="0.55000000000000004">
      <c r="F534" s="52">
        <v>528</v>
      </c>
      <c r="G534" s="53">
        <v>4272820</v>
      </c>
    </row>
    <row r="535" spans="6:7" x14ac:dyDescent="0.55000000000000004">
      <c r="F535" s="52">
        <v>529</v>
      </c>
      <c r="G535" s="53">
        <v>4736580</v>
      </c>
    </row>
    <row r="536" spans="6:7" x14ac:dyDescent="0.55000000000000004">
      <c r="F536" s="52">
        <v>530</v>
      </c>
      <c r="G536" s="53">
        <v>4289720</v>
      </c>
    </row>
    <row r="537" spans="6:7" x14ac:dyDescent="0.55000000000000004">
      <c r="F537" s="52">
        <v>531</v>
      </c>
      <c r="G537" s="53">
        <v>4209970</v>
      </c>
    </row>
    <row r="538" spans="6:7" x14ac:dyDescent="0.55000000000000004">
      <c r="F538" s="52">
        <v>532</v>
      </c>
      <c r="G538" s="53">
        <v>4602380</v>
      </c>
    </row>
    <row r="539" spans="6:7" x14ac:dyDescent="0.55000000000000004">
      <c r="F539" s="52">
        <v>533</v>
      </c>
      <c r="G539" s="53">
        <v>4257210</v>
      </c>
    </row>
    <row r="540" spans="6:7" x14ac:dyDescent="0.55000000000000004">
      <c r="F540" s="52">
        <v>534</v>
      </c>
      <c r="G540" s="53">
        <v>4599080</v>
      </c>
    </row>
    <row r="541" spans="6:7" x14ac:dyDescent="0.55000000000000004">
      <c r="F541" s="52">
        <v>535</v>
      </c>
      <c r="G541" s="53">
        <v>4153720</v>
      </c>
    </row>
    <row r="542" spans="6:7" x14ac:dyDescent="0.55000000000000004">
      <c r="F542" s="52">
        <v>536</v>
      </c>
      <c r="G542" s="53">
        <v>4549410</v>
      </c>
    </row>
    <row r="543" spans="6:7" x14ac:dyDescent="0.55000000000000004">
      <c r="F543" s="52">
        <v>537</v>
      </c>
      <c r="G543" s="53">
        <v>4225360</v>
      </c>
    </row>
    <row r="544" spans="6:7" x14ac:dyDescent="0.55000000000000004">
      <c r="F544" s="52">
        <v>538</v>
      </c>
      <c r="G544" s="53">
        <v>4423340</v>
      </c>
    </row>
    <row r="545" spans="6:7" x14ac:dyDescent="0.55000000000000004">
      <c r="F545" s="52">
        <v>539</v>
      </c>
      <c r="G545" s="53">
        <v>4438810</v>
      </c>
    </row>
    <row r="546" spans="6:7" x14ac:dyDescent="0.55000000000000004">
      <c r="F546" s="52">
        <v>540</v>
      </c>
      <c r="G546" s="53">
        <v>4377490</v>
      </c>
    </row>
    <row r="547" spans="6:7" x14ac:dyDescent="0.55000000000000004">
      <c r="F547" s="52">
        <v>541</v>
      </c>
      <c r="G547" s="53">
        <v>3892190</v>
      </c>
    </row>
    <row r="548" spans="6:7" x14ac:dyDescent="0.55000000000000004">
      <c r="F548" s="52">
        <v>542</v>
      </c>
      <c r="G548" s="53">
        <v>4447990</v>
      </c>
    </row>
    <row r="549" spans="6:7" x14ac:dyDescent="0.55000000000000004">
      <c r="F549" s="52">
        <v>543</v>
      </c>
      <c r="G549" s="53">
        <v>3654760</v>
      </c>
    </row>
    <row r="550" spans="6:7" x14ac:dyDescent="0.55000000000000004">
      <c r="F550" s="52">
        <v>544</v>
      </c>
      <c r="G550" s="53">
        <v>4413250</v>
      </c>
    </row>
    <row r="551" spans="6:7" x14ac:dyDescent="0.55000000000000004">
      <c r="F551" s="52">
        <v>545</v>
      </c>
      <c r="G551" s="53">
        <v>3942710</v>
      </c>
    </row>
    <row r="552" spans="6:7" x14ac:dyDescent="0.55000000000000004">
      <c r="F552" s="52">
        <v>546</v>
      </c>
      <c r="G552" s="53">
        <v>4449870</v>
      </c>
    </row>
    <row r="553" spans="6:7" x14ac:dyDescent="0.55000000000000004">
      <c r="F553" s="52">
        <v>547</v>
      </c>
      <c r="G553" s="53">
        <v>4307610</v>
      </c>
    </row>
    <row r="554" spans="6:7" x14ac:dyDescent="0.55000000000000004">
      <c r="F554" s="52">
        <v>548</v>
      </c>
      <c r="G554" s="53">
        <v>4121470</v>
      </c>
    </row>
    <row r="555" spans="6:7" x14ac:dyDescent="0.55000000000000004">
      <c r="F555" s="52">
        <v>549</v>
      </c>
      <c r="G555" s="53">
        <v>4263570</v>
      </c>
    </row>
    <row r="556" spans="6:7" x14ac:dyDescent="0.55000000000000004">
      <c r="F556" s="52">
        <v>550</v>
      </c>
      <c r="G556" s="53">
        <v>3981960</v>
      </c>
    </row>
    <row r="557" spans="6:7" x14ac:dyDescent="0.55000000000000004">
      <c r="F557" s="52">
        <v>551</v>
      </c>
      <c r="G557" s="53">
        <v>4538180</v>
      </c>
    </row>
    <row r="558" spans="6:7" x14ac:dyDescent="0.55000000000000004">
      <c r="F558" s="52">
        <v>552</v>
      </c>
      <c r="G558" s="53">
        <v>4115690</v>
      </c>
    </row>
    <row r="559" spans="6:7" x14ac:dyDescent="0.55000000000000004">
      <c r="F559" s="52">
        <v>553</v>
      </c>
      <c r="G559" s="53">
        <v>4142640</v>
      </c>
    </row>
    <row r="560" spans="6:7" x14ac:dyDescent="0.55000000000000004">
      <c r="F560" s="52">
        <v>554</v>
      </c>
      <c r="G560" s="53">
        <v>4663980</v>
      </c>
    </row>
    <row r="561" spans="6:7" x14ac:dyDescent="0.55000000000000004">
      <c r="F561" s="52">
        <v>555</v>
      </c>
      <c r="G561" s="53">
        <v>3820500</v>
      </c>
    </row>
    <row r="562" spans="6:7" x14ac:dyDescent="0.55000000000000004">
      <c r="F562" s="52">
        <v>556</v>
      </c>
      <c r="G562" s="53">
        <v>4578760</v>
      </c>
    </row>
    <row r="563" spans="6:7" x14ac:dyDescent="0.55000000000000004">
      <c r="F563" s="52">
        <v>557</v>
      </c>
      <c r="G563" s="53">
        <v>4708090</v>
      </c>
    </row>
    <row r="564" spans="6:7" x14ac:dyDescent="0.55000000000000004">
      <c r="F564" s="52">
        <v>558</v>
      </c>
      <c r="G564" s="53">
        <v>4451150</v>
      </c>
    </row>
    <row r="565" spans="6:7" x14ac:dyDescent="0.55000000000000004">
      <c r="F565" s="52">
        <v>559</v>
      </c>
      <c r="G565" s="53">
        <v>4131700</v>
      </c>
    </row>
    <row r="566" spans="6:7" x14ac:dyDescent="0.55000000000000004">
      <c r="F566" s="52">
        <v>560</v>
      </c>
      <c r="G566" s="53">
        <v>4474220</v>
      </c>
    </row>
    <row r="567" spans="6:7" x14ac:dyDescent="0.55000000000000004">
      <c r="F567" s="52">
        <v>561</v>
      </c>
      <c r="G567" s="53">
        <v>4262440</v>
      </c>
    </row>
    <row r="568" spans="6:7" x14ac:dyDescent="0.55000000000000004">
      <c r="F568" s="52">
        <v>562</v>
      </c>
      <c r="G568" s="53">
        <v>4101760</v>
      </c>
    </row>
    <row r="569" spans="6:7" x14ac:dyDescent="0.55000000000000004">
      <c r="F569" s="52">
        <v>563</v>
      </c>
      <c r="G569" s="53">
        <v>3923030</v>
      </c>
    </row>
    <row r="570" spans="6:7" x14ac:dyDescent="0.55000000000000004">
      <c r="F570" s="52">
        <v>564</v>
      </c>
      <c r="G570" s="53">
        <v>4254490</v>
      </c>
    </row>
    <row r="571" spans="6:7" x14ac:dyDescent="0.55000000000000004">
      <c r="F571" s="52">
        <v>565</v>
      </c>
      <c r="G571" s="53">
        <v>4587110</v>
      </c>
    </row>
    <row r="572" spans="6:7" x14ac:dyDescent="0.55000000000000004">
      <c r="F572" s="52">
        <v>566</v>
      </c>
      <c r="G572" s="53">
        <v>4579280</v>
      </c>
    </row>
    <row r="573" spans="6:7" x14ac:dyDescent="0.55000000000000004">
      <c r="F573" s="52">
        <v>567</v>
      </c>
      <c r="G573" s="53">
        <v>4436860</v>
      </c>
    </row>
    <row r="574" spans="6:7" x14ac:dyDescent="0.55000000000000004">
      <c r="F574" s="52">
        <v>568</v>
      </c>
      <c r="G574" s="53">
        <v>4012770</v>
      </c>
    </row>
    <row r="575" spans="6:7" x14ac:dyDescent="0.55000000000000004">
      <c r="F575" s="52">
        <v>569</v>
      </c>
      <c r="G575" s="53">
        <v>4723560</v>
      </c>
    </row>
    <row r="576" spans="6:7" x14ac:dyDescent="0.55000000000000004">
      <c r="F576" s="52">
        <v>570</v>
      </c>
      <c r="G576" s="53">
        <v>4358060</v>
      </c>
    </row>
    <row r="577" spans="6:7" x14ac:dyDescent="0.55000000000000004">
      <c r="F577" s="52">
        <v>571</v>
      </c>
      <c r="G577" s="53">
        <v>4035720</v>
      </c>
    </row>
    <row r="578" spans="6:7" x14ac:dyDescent="0.55000000000000004">
      <c r="F578" s="52">
        <v>572</v>
      </c>
      <c r="G578" s="53">
        <v>4236300</v>
      </c>
    </row>
    <row r="579" spans="6:7" x14ac:dyDescent="0.55000000000000004">
      <c r="F579" s="52">
        <v>573</v>
      </c>
      <c r="G579" s="53">
        <v>4319200</v>
      </c>
    </row>
    <row r="580" spans="6:7" x14ac:dyDescent="0.55000000000000004">
      <c r="F580" s="52">
        <v>574</v>
      </c>
      <c r="G580" s="53">
        <v>3963580</v>
      </c>
    </row>
    <row r="581" spans="6:7" x14ac:dyDescent="0.55000000000000004">
      <c r="F581" s="52">
        <v>575</v>
      </c>
      <c r="G581" s="53">
        <v>4313180</v>
      </c>
    </row>
    <row r="582" spans="6:7" x14ac:dyDescent="0.55000000000000004">
      <c r="F582" s="52">
        <v>576</v>
      </c>
      <c r="G582" s="53">
        <v>4440870</v>
      </c>
    </row>
    <row r="583" spans="6:7" x14ac:dyDescent="0.55000000000000004">
      <c r="F583" s="52">
        <v>577</v>
      </c>
      <c r="G583" s="53">
        <v>4413350</v>
      </c>
    </row>
    <row r="584" spans="6:7" x14ac:dyDescent="0.55000000000000004">
      <c r="F584" s="52">
        <v>578</v>
      </c>
      <c r="G584" s="53">
        <v>4034970</v>
      </c>
    </row>
    <row r="585" spans="6:7" x14ac:dyDescent="0.55000000000000004">
      <c r="F585" s="52">
        <v>579</v>
      </c>
      <c r="G585" s="53">
        <v>4149990</v>
      </c>
    </row>
    <row r="586" spans="6:7" x14ac:dyDescent="0.55000000000000004">
      <c r="F586" s="52">
        <v>580</v>
      </c>
      <c r="G586" s="53">
        <v>4512130</v>
      </c>
    </row>
    <row r="587" spans="6:7" x14ac:dyDescent="0.55000000000000004">
      <c r="F587" s="52">
        <v>581</v>
      </c>
      <c r="G587" s="53">
        <v>4339970</v>
      </c>
    </row>
    <row r="588" spans="6:7" x14ac:dyDescent="0.55000000000000004">
      <c r="F588" s="52">
        <v>582</v>
      </c>
      <c r="G588" s="53">
        <v>4280300</v>
      </c>
    </row>
    <row r="589" spans="6:7" x14ac:dyDescent="0.55000000000000004">
      <c r="F589" s="52">
        <v>583</v>
      </c>
      <c r="G589" s="53">
        <v>4281210</v>
      </c>
    </row>
    <row r="590" spans="6:7" x14ac:dyDescent="0.55000000000000004">
      <c r="F590" s="52">
        <v>584</v>
      </c>
      <c r="G590" s="53">
        <v>4123530</v>
      </c>
    </row>
    <row r="591" spans="6:7" x14ac:dyDescent="0.55000000000000004">
      <c r="F591" s="52">
        <v>585</v>
      </c>
      <c r="G591" s="53">
        <v>4013000</v>
      </c>
    </row>
    <row r="592" spans="6:7" x14ac:dyDescent="0.55000000000000004">
      <c r="F592" s="52">
        <v>586</v>
      </c>
      <c r="G592" s="53">
        <v>4333620</v>
      </c>
    </row>
    <row r="593" spans="6:7" x14ac:dyDescent="0.55000000000000004">
      <c r="F593" s="52">
        <v>587</v>
      </c>
      <c r="G593" s="53">
        <v>4253030</v>
      </c>
    </row>
    <row r="594" spans="6:7" x14ac:dyDescent="0.55000000000000004">
      <c r="F594" s="52">
        <v>588</v>
      </c>
      <c r="G594" s="53">
        <v>4509180</v>
      </c>
    </row>
    <row r="595" spans="6:7" x14ac:dyDescent="0.55000000000000004">
      <c r="F595" s="52">
        <v>589</v>
      </c>
      <c r="G595" s="53">
        <v>4287720</v>
      </c>
    </row>
    <row r="596" spans="6:7" x14ac:dyDescent="0.55000000000000004">
      <c r="F596" s="52">
        <v>590</v>
      </c>
      <c r="G596" s="53">
        <v>4347940</v>
      </c>
    </row>
    <row r="597" spans="6:7" x14ac:dyDescent="0.55000000000000004">
      <c r="F597" s="52">
        <v>591</v>
      </c>
      <c r="G597" s="53">
        <v>4143730</v>
      </c>
    </row>
    <row r="598" spans="6:7" x14ac:dyDescent="0.55000000000000004">
      <c r="F598" s="52">
        <v>592</v>
      </c>
      <c r="G598" s="53">
        <v>4248870</v>
      </c>
    </row>
    <row r="599" spans="6:7" x14ac:dyDescent="0.55000000000000004">
      <c r="F599" s="52">
        <v>593</v>
      </c>
      <c r="G599" s="53">
        <v>4201170</v>
      </c>
    </row>
    <row r="600" spans="6:7" x14ac:dyDescent="0.55000000000000004">
      <c r="F600" s="52">
        <v>594</v>
      </c>
      <c r="G600" s="53">
        <v>4494540</v>
      </c>
    </row>
    <row r="601" spans="6:7" x14ac:dyDescent="0.55000000000000004">
      <c r="F601" s="52">
        <v>595</v>
      </c>
      <c r="G601" s="53">
        <v>4427130</v>
      </c>
    </row>
    <row r="602" spans="6:7" x14ac:dyDescent="0.55000000000000004">
      <c r="F602" s="52">
        <v>596</v>
      </c>
      <c r="G602" s="53">
        <v>4508040</v>
      </c>
    </row>
    <row r="603" spans="6:7" x14ac:dyDescent="0.55000000000000004">
      <c r="F603" s="52">
        <v>597</v>
      </c>
      <c r="G603" s="53">
        <v>3996760</v>
      </c>
    </row>
    <row r="604" spans="6:7" x14ac:dyDescent="0.55000000000000004">
      <c r="F604" s="52">
        <v>598</v>
      </c>
      <c r="G604" s="53">
        <v>4102010</v>
      </c>
    </row>
    <row r="605" spans="6:7" x14ac:dyDescent="0.55000000000000004">
      <c r="F605" s="52">
        <v>599</v>
      </c>
      <c r="G605" s="53">
        <v>4128380</v>
      </c>
    </row>
    <row r="606" spans="6:7" x14ac:dyDescent="0.55000000000000004">
      <c r="F606" s="52">
        <v>600</v>
      </c>
      <c r="G606" s="53">
        <v>3853650</v>
      </c>
    </row>
    <row r="607" spans="6:7" x14ac:dyDescent="0.55000000000000004">
      <c r="F607" s="52">
        <v>601</v>
      </c>
      <c r="G607" s="53">
        <v>3860730</v>
      </c>
    </row>
    <row r="608" spans="6:7" x14ac:dyDescent="0.55000000000000004">
      <c r="F608" s="52">
        <v>602</v>
      </c>
      <c r="G608" s="53">
        <v>4293330</v>
      </c>
    </row>
    <row r="609" spans="6:7" x14ac:dyDescent="0.55000000000000004">
      <c r="F609" s="52">
        <v>603</v>
      </c>
      <c r="G609" s="53">
        <v>4101720</v>
      </c>
    </row>
    <row r="610" spans="6:7" x14ac:dyDescent="0.55000000000000004">
      <c r="F610" s="52">
        <v>604</v>
      </c>
      <c r="G610" s="53">
        <v>4554560</v>
      </c>
    </row>
    <row r="611" spans="6:7" x14ac:dyDescent="0.55000000000000004">
      <c r="F611" s="52">
        <v>605</v>
      </c>
      <c r="G611" s="53">
        <v>4312840</v>
      </c>
    </row>
    <row r="612" spans="6:7" x14ac:dyDescent="0.55000000000000004">
      <c r="F612" s="52">
        <v>606</v>
      </c>
      <c r="G612" s="53">
        <v>3995480</v>
      </c>
    </row>
    <row r="613" spans="6:7" x14ac:dyDescent="0.55000000000000004">
      <c r="F613" s="52">
        <v>607</v>
      </c>
      <c r="G613" s="53">
        <v>4023020</v>
      </c>
    </row>
    <row r="614" spans="6:7" x14ac:dyDescent="0.55000000000000004">
      <c r="F614" s="52">
        <v>608</v>
      </c>
      <c r="G614" s="53">
        <v>3997610</v>
      </c>
    </row>
    <row r="615" spans="6:7" x14ac:dyDescent="0.55000000000000004">
      <c r="F615" s="52">
        <v>609</v>
      </c>
      <c r="G615" s="53">
        <v>4091110</v>
      </c>
    </row>
    <row r="616" spans="6:7" x14ac:dyDescent="0.55000000000000004">
      <c r="F616" s="52">
        <v>610</v>
      </c>
      <c r="G616" s="53">
        <v>4476400</v>
      </c>
    </row>
    <row r="617" spans="6:7" x14ac:dyDescent="0.55000000000000004">
      <c r="F617" s="52">
        <v>611</v>
      </c>
      <c r="G617" s="53">
        <v>4761980</v>
      </c>
    </row>
    <row r="618" spans="6:7" x14ac:dyDescent="0.55000000000000004">
      <c r="F618" s="52">
        <v>612</v>
      </c>
      <c r="G618" s="53">
        <v>3732410</v>
      </c>
    </row>
    <row r="619" spans="6:7" x14ac:dyDescent="0.55000000000000004">
      <c r="F619" s="52">
        <v>613</v>
      </c>
      <c r="G619" s="53">
        <v>4080070</v>
      </c>
    </row>
    <row r="620" spans="6:7" x14ac:dyDescent="0.55000000000000004">
      <c r="F620" s="52">
        <v>614</v>
      </c>
      <c r="G620" s="53">
        <v>4462070</v>
      </c>
    </row>
    <row r="621" spans="6:7" x14ac:dyDescent="0.55000000000000004">
      <c r="F621" s="52">
        <v>615</v>
      </c>
      <c r="G621" s="53">
        <v>4282250</v>
      </c>
    </row>
    <row r="622" spans="6:7" x14ac:dyDescent="0.55000000000000004">
      <c r="F622" s="52">
        <v>616</v>
      </c>
      <c r="G622" s="53">
        <v>3493470</v>
      </c>
    </row>
    <row r="623" spans="6:7" x14ac:dyDescent="0.55000000000000004">
      <c r="F623" s="52">
        <v>617</v>
      </c>
      <c r="G623" s="53">
        <v>4486170</v>
      </c>
    </row>
    <row r="624" spans="6:7" x14ac:dyDescent="0.55000000000000004">
      <c r="F624" s="52">
        <v>618</v>
      </c>
      <c r="G624" s="53">
        <v>4461830</v>
      </c>
    </row>
    <row r="625" spans="6:7" x14ac:dyDescent="0.55000000000000004">
      <c r="F625" s="52">
        <v>619</v>
      </c>
      <c r="G625" s="53">
        <v>4251230</v>
      </c>
    </row>
    <row r="626" spans="6:7" x14ac:dyDescent="0.55000000000000004">
      <c r="F626" s="52">
        <v>620</v>
      </c>
      <c r="G626" s="53">
        <v>4436910</v>
      </c>
    </row>
    <row r="627" spans="6:7" x14ac:dyDescent="0.55000000000000004">
      <c r="F627" s="52">
        <v>621</v>
      </c>
      <c r="G627" s="53">
        <v>4313770</v>
      </c>
    </row>
    <row r="628" spans="6:7" x14ac:dyDescent="0.55000000000000004">
      <c r="F628" s="52">
        <v>622</v>
      </c>
      <c r="G628" s="53">
        <v>4730060</v>
      </c>
    </row>
    <row r="629" spans="6:7" x14ac:dyDescent="0.55000000000000004">
      <c r="F629" s="52">
        <v>623</v>
      </c>
      <c r="G629" s="53">
        <v>3814000</v>
      </c>
    </row>
    <row r="630" spans="6:7" x14ac:dyDescent="0.55000000000000004">
      <c r="F630" s="52">
        <v>624</v>
      </c>
      <c r="G630" s="53">
        <v>4129760</v>
      </c>
    </row>
    <row r="631" spans="6:7" x14ac:dyDescent="0.55000000000000004">
      <c r="F631" s="52">
        <v>625</v>
      </c>
      <c r="G631" s="53">
        <v>3538500</v>
      </c>
    </row>
    <row r="632" spans="6:7" x14ac:dyDescent="0.55000000000000004">
      <c r="F632" s="52">
        <v>626</v>
      </c>
      <c r="G632" s="53">
        <v>3862050</v>
      </c>
    </row>
    <row r="633" spans="6:7" x14ac:dyDescent="0.55000000000000004">
      <c r="F633" s="52">
        <v>627</v>
      </c>
      <c r="G633" s="53">
        <v>4517920</v>
      </c>
    </row>
    <row r="634" spans="6:7" x14ac:dyDescent="0.55000000000000004">
      <c r="F634" s="52">
        <v>628</v>
      </c>
      <c r="G634" s="53">
        <v>4304670</v>
      </c>
    </row>
    <row r="635" spans="6:7" x14ac:dyDescent="0.55000000000000004">
      <c r="F635" s="52">
        <v>629</v>
      </c>
      <c r="G635" s="53">
        <v>3981510</v>
      </c>
    </row>
    <row r="636" spans="6:7" x14ac:dyDescent="0.55000000000000004">
      <c r="F636" s="52">
        <v>630</v>
      </c>
      <c r="G636" s="53">
        <v>4045120</v>
      </c>
    </row>
    <row r="637" spans="6:7" x14ac:dyDescent="0.55000000000000004">
      <c r="F637" s="52">
        <v>631</v>
      </c>
      <c r="G637" s="53">
        <v>4770480</v>
      </c>
    </row>
    <row r="638" spans="6:7" x14ac:dyDescent="0.55000000000000004">
      <c r="F638" s="52">
        <v>632</v>
      </c>
      <c r="G638" s="53">
        <v>4180580</v>
      </c>
    </row>
    <row r="639" spans="6:7" x14ac:dyDescent="0.55000000000000004">
      <c r="F639" s="52">
        <v>633</v>
      </c>
      <c r="G639" s="53">
        <v>4546430</v>
      </c>
    </row>
    <row r="640" spans="6:7" x14ac:dyDescent="0.55000000000000004">
      <c r="F640" s="52">
        <v>634</v>
      </c>
      <c r="G640" s="53">
        <v>4283240</v>
      </c>
    </row>
    <row r="641" spans="6:7" x14ac:dyDescent="0.55000000000000004">
      <c r="F641" s="52">
        <v>635</v>
      </c>
      <c r="G641" s="53">
        <v>4165950</v>
      </c>
    </row>
    <row r="642" spans="6:7" x14ac:dyDescent="0.55000000000000004">
      <c r="F642" s="52">
        <v>636</v>
      </c>
      <c r="G642" s="53">
        <v>4233300</v>
      </c>
    </row>
    <row r="643" spans="6:7" x14ac:dyDescent="0.55000000000000004">
      <c r="F643" s="52">
        <v>637</v>
      </c>
      <c r="G643" s="53">
        <v>4245690</v>
      </c>
    </row>
    <row r="644" spans="6:7" x14ac:dyDescent="0.55000000000000004">
      <c r="F644" s="52">
        <v>638</v>
      </c>
      <c r="G644" s="53">
        <v>4506940</v>
      </c>
    </row>
    <row r="645" spans="6:7" x14ac:dyDescent="0.55000000000000004">
      <c r="F645" s="52">
        <v>639</v>
      </c>
      <c r="G645" s="53">
        <v>4482960</v>
      </c>
    </row>
    <row r="646" spans="6:7" x14ac:dyDescent="0.55000000000000004">
      <c r="F646" s="52">
        <v>640</v>
      </c>
      <c r="G646" s="53">
        <v>4542690</v>
      </c>
    </row>
    <row r="647" spans="6:7" x14ac:dyDescent="0.55000000000000004">
      <c r="F647" s="52">
        <v>641</v>
      </c>
      <c r="G647" s="53">
        <v>4050020</v>
      </c>
    </row>
    <row r="648" spans="6:7" x14ac:dyDescent="0.55000000000000004">
      <c r="F648" s="52">
        <v>642</v>
      </c>
      <c r="G648" s="53">
        <v>4138530</v>
      </c>
    </row>
    <row r="649" spans="6:7" x14ac:dyDescent="0.55000000000000004">
      <c r="F649" s="52">
        <v>643</v>
      </c>
      <c r="G649" s="53">
        <v>4064400</v>
      </c>
    </row>
    <row r="650" spans="6:7" x14ac:dyDescent="0.55000000000000004">
      <c r="F650" s="52">
        <v>644</v>
      </c>
      <c r="G650" s="53">
        <v>4019350</v>
      </c>
    </row>
    <row r="651" spans="6:7" x14ac:dyDescent="0.55000000000000004">
      <c r="F651" s="52">
        <v>645</v>
      </c>
      <c r="G651" s="53">
        <v>4029650</v>
      </c>
    </row>
    <row r="652" spans="6:7" x14ac:dyDescent="0.55000000000000004">
      <c r="F652" s="52">
        <v>646</v>
      </c>
      <c r="G652" s="53">
        <v>4203380</v>
      </c>
    </row>
    <row r="653" spans="6:7" x14ac:dyDescent="0.55000000000000004">
      <c r="F653" s="52">
        <v>647</v>
      </c>
      <c r="G653" s="53">
        <v>3992360</v>
      </c>
    </row>
    <row r="654" spans="6:7" x14ac:dyDescent="0.55000000000000004">
      <c r="F654" s="52">
        <v>648</v>
      </c>
      <c r="G654" s="53">
        <v>4753620</v>
      </c>
    </row>
    <row r="655" spans="6:7" x14ac:dyDescent="0.55000000000000004">
      <c r="F655" s="52">
        <v>649</v>
      </c>
      <c r="G655" s="53">
        <v>4497920</v>
      </c>
    </row>
    <row r="656" spans="6:7" x14ac:dyDescent="0.55000000000000004">
      <c r="F656" s="52">
        <v>650</v>
      </c>
      <c r="G656" s="53">
        <v>4575750</v>
      </c>
    </row>
    <row r="657" spans="6:7" x14ac:dyDescent="0.55000000000000004">
      <c r="F657" s="52">
        <v>651</v>
      </c>
      <c r="G657" s="53">
        <v>4399740</v>
      </c>
    </row>
    <row r="658" spans="6:7" x14ac:dyDescent="0.55000000000000004">
      <c r="F658" s="52">
        <v>652</v>
      </c>
      <c r="G658" s="53">
        <v>4200350</v>
      </c>
    </row>
    <row r="659" spans="6:7" x14ac:dyDescent="0.55000000000000004">
      <c r="F659" s="52">
        <v>653</v>
      </c>
      <c r="G659" s="53">
        <v>4252460</v>
      </c>
    </row>
    <row r="660" spans="6:7" x14ac:dyDescent="0.55000000000000004">
      <c r="F660" s="52">
        <v>654</v>
      </c>
      <c r="G660" s="53">
        <v>4072440</v>
      </c>
    </row>
    <row r="661" spans="6:7" x14ac:dyDescent="0.55000000000000004">
      <c r="F661" s="52">
        <v>655</v>
      </c>
      <c r="G661" s="53">
        <v>4382650</v>
      </c>
    </row>
    <row r="662" spans="6:7" x14ac:dyDescent="0.55000000000000004">
      <c r="F662" s="52">
        <v>656</v>
      </c>
      <c r="G662" s="53">
        <v>4558710</v>
      </c>
    </row>
    <row r="663" spans="6:7" x14ac:dyDescent="0.55000000000000004">
      <c r="F663" s="52">
        <v>657</v>
      </c>
      <c r="G663" s="53">
        <v>4050660</v>
      </c>
    </row>
    <row r="664" spans="6:7" x14ac:dyDescent="0.55000000000000004">
      <c r="F664" s="52">
        <v>658</v>
      </c>
      <c r="G664" s="53">
        <v>4019110</v>
      </c>
    </row>
    <row r="665" spans="6:7" x14ac:dyDescent="0.55000000000000004">
      <c r="F665" s="52">
        <v>659</v>
      </c>
      <c r="G665" s="53">
        <v>4338270</v>
      </c>
    </row>
    <row r="666" spans="6:7" x14ac:dyDescent="0.55000000000000004">
      <c r="F666" s="52">
        <v>660</v>
      </c>
      <c r="G666" s="53">
        <v>4057020</v>
      </c>
    </row>
    <row r="667" spans="6:7" x14ac:dyDescent="0.55000000000000004">
      <c r="F667" s="52">
        <v>661</v>
      </c>
      <c r="G667" s="53">
        <v>3992900</v>
      </c>
    </row>
    <row r="668" spans="6:7" x14ac:dyDescent="0.55000000000000004">
      <c r="F668" s="52">
        <v>662</v>
      </c>
      <c r="G668" s="53">
        <v>4370890</v>
      </c>
    </row>
    <row r="669" spans="6:7" x14ac:dyDescent="0.55000000000000004">
      <c r="F669" s="52">
        <v>663</v>
      </c>
      <c r="G669" s="53">
        <v>4344250</v>
      </c>
    </row>
    <row r="670" spans="6:7" x14ac:dyDescent="0.55000000000000004">
      <c r="F670" s="52">
        <v>664</v>
      </c>
      <c r="G670" s="53">
        <v>3910480</v>
      </c>
    </row>
    <row r="671" spans="6:7" x14ac:dyDescent="0.55000000000000004">
      <c r="F671" s="52">
        <v>665</v>
      </c>
      <c r="G671" s="53">
        <v>4472810</v>
      </c>
    </row>
    <row r="672" spans="6:7" x14ac:dyDescent="0.55000000000000004">
      <c r="F672" s="52">
        <v>666</v>
      </c>
      <c r="G672" s="53">
        <v>3895680</v>
      </c>
    </row>
    <row r="673" spans="6:7" x14ac:dyDescent="0.55000000000000004">
      <c r="F673" s="52">
        <v>667</v>
      </c>
      <c r="G673" s="53">
        <v>4431490</v>
      </c>
    </row>
    <row r="674" spans="6:7" x14ac:dyDescent="0.55000000000000004">
      <c r="F674" s="52">
        <v>668</v>
      </c>
      <c r="G674" s="53">
        <v>3979080</v>
      </c>
    </row>
    <row r="675" spans="6:7" x14ac:dyDescent="0.55000000000000004">
      <c r="F675" s="52">
        <v>669</v>
      </c>
      <c r="G675" s="53">
        <v>4605390</v>
      </c>
    </row>
    <row r="676" spans="6:7" x14ac:dyDescent="0.55000000000000004">
      <c r="F676" s="52">
        <v>670</v>
      </c>
      <c r="G676" s="53">
        <v>4084990</v>
      </c>
    </row>
    <row r="677" spans="6:7" x14ac:dyDescent="0.55000000000000004">
      <c r="F677" s="52">
        <v>671</v>
      </c>
      <c r="G677" s="53">
        <v>4406360</v>
      </c>
    </row>
    <row r="678" spans="6:7" x14ac:dyDescent="0.55000000000000004">
      <c r="F678" s="52">
        <v>672</v>
      </c>
      <c r="G678" s="53">
        <v>4438810</v>
      </c>
    </row>
    <row r="679" spans="6:7" x14ac:dyDescent="0.55000000000000004">
      <c r="F679" s="52">
        <v>673</v>
      </c>
      <c r="G679" s="53">
        <v>3932450</v>
      </c>
    </row>
    <row r="680" spans="6:7" x14ac:dyDescent="0.55000000000000004">
      <c r="F680" s="52">
        <v>674</v>
      </c>
      <c r="G680" s="53">
        <v>4157490</v>
      </c>
    </row>
    <row r="681" spans="6:7" x14ac:dyDescent="0.55000000000000004">
      <c r="F681" s="52">
        <v>675</v>
      </c>
      <c r="G681" s="53">
        <v>4207920</v>
      </c>
    </row>
    <row r="682" spans="6:7" x14ac:dyDescent="0.55000000000000004">
      <c r="F682" s="52">
        <v>676</v>
      </c>
      <c r="G682" s="53">
        <v>4284350</v>
      </c>
    </row>
    <row r="683" spans="6:7" x14ac:dyDescent="0.55000000000000004">
      <c r="F683" s="52">
        <v>677</v>
      </c>
      <c r="G683" s="53">
        <v>4472610</v>
      </c>
    </row>
    <row r="684" spans="6:7" x14ac:dyDescent="0.55000000000000004">
      <c r="F684" s="52">
        <v>678</v>
      </c>
      <c r="G684" s="53">
        <v>4550340</v>
      </c>
    </row>
    <row r="685" spans="6:7" x14ac:dyDescent="0.55000000000000004">
      <c r="F685" s="52">
        <v>679</v>
      </c>
      <c r="G685" s="53">
        <v>4888010</v>
      </c>
    </row>
    <row r="686" spans="6:7" x14ac:dyDescent="0.55000000000000004">
      <c r="F686" s="52">
        <v>680</v>
      </c>
      <c r="G686" s="53">
        <v>3768010</v>
      </c>
    </row>
    <row r="687" spans="6:7" x14ac:dyDescent="0.55000000000000004">
      <c r="F687" s="52">
        <v>681</v>
      </c>
      <c r="G687" s="53">
        <v>4054920</v>
      </c>
    </row>
    <row r="688" spans="6:7" x14ac:dyDescent="0.55000000000000004">
      <c r="F688" s="52">
        <v>682</v>
      </c>
      <c r="G688" s="53">
        <v>4123540</v>
      </c>
    </row>
    <row r="689" spans="6:7" x14ac:dyDescent="0.55000000000000004">
      <c r="F689" s="52">
        <v>683</v>
      </c>
      <c r="G689" s="53">
        <v>4413610</v>
      </c>
    </row>
    <row r="690" spans="6:7" x14ac:dyDescent="0.55000000000000004">
      <c r="F690" s="52">
        <v>684</v>
      </c>
      <c r="G690" s="53">
        <v>4327950</v>
      </c>
    </row>
    <row r="691" spans="6:7" x14ac:dyDescent="0.55000000000000004">
      <c r="F691" s="52">
        <v>685</v>
      </c>
      <c r="G691" s="53">
        <v>4526770</v>
      </c>
    </row>
    <row r="692" spans="6:7" x14ac:dyDescent="0.55000000000000004">
      <c r="F692" s="52">
        <v>686</v>
      </c>
      <c r="G692" s="53">
        <v>4403930</v>
      </c>
    </row>
    <row r="693" spans="6:7" x14ac:dyDescent="0.55000000000000004">
      <c r="F693" s="52">
        <v>687</v>
      </c>
      <c r="G693" s="53">
        <v>4085500</v>
      </c>
    </row>
    <row r="694" spans="6:7" x14ac:dyDescent="0.55000000000000004">
      <c r="F694" s="52">
        <v>688</v>
      </c>
      <c r="G694" s="53">
        <v>4355610</v>
      </c>
    </row>
    <row r="695" spans="6:7" x14ac:dyDescent="0.55000000000000004">
      <c r="F695" s="52">
        <v>689</v>
      </c>
      <c r="G695" s="53">
        <v>4028590</v>
      </c>
    </row>
    <row r="696" spans="6:7" x14ac:dyDescent="0.55000000000000004">
      <c r="F696" s="52">
        <v>690</v>
      </c>
      <c r="G696" s="53">
        <v>4468150</v>
      </c>
    </row>
    <row r="697" spans="6:7" x14ac:dyDescent="0.55000000000000004">
      <c r="F697" s="52">
        <v>691</v>
      </c>
      <c r="G697" s="53">
        <v>3970100</v>
      </c>
    </row>
    <row r="698" spans="6:7" x14ac:dyDescent="0.55000000000000004">
      <c r="F698" s="52">
        <v>692</v>
      </c>
      <c r="G698" s="53">
        <v>4439870</v>
      </c>
    </row>
    <row r="699" spans="6:7" x14ac:dyDescent="0.55000000000000004">
      <c r="F699" s="52">
        <v>693</v>
      </c>
      <c r="G699" s="53">
        <v>4240970</v>
      </c>
    </row>
    <row r="700" spans="6:7" x14ac:dyDescent="0.55000000000000004">
      <c r="F700" s="52">
        <v>694</v>
      </c>
      <c r="G700" s="53">
        <v>4348650</v>
      </c>
    </row>
    <row r="701" spans="6:7" x14ac:dyDescent="0.55000000000000004">
      <c r="F701" s="52">
        <v>695</v>
      </c>
      <c r="G701" s="53">
        <v>4491240</v>
      </c>
    </row>
    <row r="702" spans="6:7" x14ac:dyDescent="0.55000000000000004">
      <c r="F702" s="52">
        <v>696</v>
      </c>
      <c r="G702" s="53">
        <v>4750260</v>
      </c>
    </row>
    <row r="703" spans="6:7" x14ac:dyDescent="0.55000000000000004">
      <c r="F703" s="52">
        <v>697</v>
      </c>
      <c r="G703" s="53">
        <v>4286540</v>
      </c>
    </row>
    <row r="704" spans="6:7" x14ac:dyDescent="0.55000000000000004">
      <c r="F704" s="52">
        <v>698</v>
      </c>
      <c r="G704" s="53">
        <v>3933530</v>
      </c>
    </row>
    <row r="705" spans="6:7" x14ac:dyDescent="0.55000000000000004">
      <c r="F705" s="52">
        <v>699</v>
      </c>
      <c r="G705" s="53">
        <v>4331120</v>
      </c>
    </row>
    <row r="706" spans="6:7" x14ac:dyDescent="0.55000000000000004">
      <c r="F706" s="52">
        <v>700</v>
      </c>
      <c r="G706" s="53">
        <v>4104980</v>
      </c>
    </row>
    <row r="707" spans="6:7" x14ac:dyDescent="0.55000000000000004">
      <c r="F707" s="52">
        <v>701</v>
      </c>
      <c r="G707" s="53">
        <v>4134060</v>
      </c>
    </row>
    <row r="708" spans="6:7" x14ac:dyDescent="0.55000000000000004">
      <c r="F708" s="52">
        <v>702</v>
      </c>
      <c r="G708" s="53">
        <v>4204880</v>
      </c>
    </row>
    <row r="709" spans="6:7" x14ac:dyDescent="0.55000000000000004">
      <c r="F709" s="52">
        <v>703</v>
      </c>
      <c r="G709" s="53">
        <v>3787280</v>
      </c>
    </row>
    <row r="710" spans="6:7" x14ac:dyDescent="0.55000000000000004">
      <c r="F710" s="52">
        <v>704</v>
      </c>
      <c r="G710" s="53">
        <v>4017700</v>
      </c>
    </row>
    <row r="711" spans="6:7" x14ac:dyDescent="0.55000000000000004">
      <c r="F711" s="52">
        <v>705</v>
      </c>
      <c r="G711" s="53">
        <v>4224610</v>
      </c>
    </row>
    <row r="712" spans="6:7" x14ac:dyDescent="0.55000000000000004">
      <c r="F712" s="52">
        <v>706</v>
      </c>
      <c r="G712" s="53">
        <v>4556780</v>
      </c>
    </row>
    <row r="713" spans="6:7" x14ac:dyDescent="0.55000000000000004">
      <c r="F713" s="52">
        <v>707</v>
      </c>
      <c r="G713" s="53">
        <v>4503260</v>
      </c>
    </row>
    <row r="714" spans="6:7" x14ac:dyDescent="0.55000000000000004">
      <c r="F714" s="52">
        <v>708</v>
      </c>
      <c r="G714" s="53">
        <v>4308960</v>
      </c>
    </row>
    <row r="715" spans="6:7" x14ac:dyDescent="0.55000000000000004">
      <c r="F715" s="52">
        <v>709</v>
      </c>
      <c r="G715" s="53">
        <v>4345520</v>
      </c>
    </row>
    <row r="716" spans="6:7" x14ac:dyDescent="0.55000000000000004">
      <c r="F716" s="52">
        <v>710</v>
      </c>
      <c r="G716" s="53">
        <v>4105640</v>
      </c>
    </row>
    <row r="717" spans="6:7" x14ac:dyDescent="0.55000000000000004">
      <c r="F717" s="52">
        <v>711</v>
      </c>
      <c r="G717" s="53">
        <v>4282560</v>
      </c>
    </row>
    <row r="718" spans="6:7" x14ac:dyDescent="0.55000000000000004">
      <c r="F718" s="52">
        <v>712</v>
      </c>
      <c r="G718" s="53">
        <v>4143880</v>
      </c>
    </row>
    <row r="719" spans="6:7" x14ac:dyDescent="0.55000000000000004">
      <c r="F719" s="52">
        <v>713</v>
      </c>
      <c r="G719" s="53">
        <v>4088980</v>
      </c>
    </row>
    <row r="720" spans="6:7" x14ac:dyDescent="0.55000000000000004">
      <c r="F720" s="52">
        <v>714</v>
      </c>
      <c r="G720" s="53">
        <v>4029220</v>
      </c>
    </row>
    <row r="721" spans="6:7" x14ac:dyDescent="0.55000000000000004">
      <c r="F721" s="52">
        <v>715</v>
      </c>
      <c r="G721" s="53">
        <v>4721510</v>
      </c>
    </row>
    <row r="722" spans="6:7" x14ac:dyDescent="0.55000000000000004">
      <c r="F722" s="52">
        <v>716</v>
      </c>
      <c r="G722" s="53">
        <v>4415050</v>
      </c>
    </row>
    <row r="723" spans="6:7" x14ac:dyDescent="0.55000000000000004">
      <c r="F723" s="52">
        <v>717</v>
      </c>
      <c r="G723" s="53">
        <v>4438690</v>
      </c>
    </row>
    <row r="724" spans="6:7" x14ac:dyDescent="0.55000000000000004">
      <c r="F724" s="52">
        <v>718</v>
      </c>
      <c r="G724" s="53">
        <v>4070250</v>
      </c>
    </row>
    <row r="725" spans="6:7" x14ac:dyDescent="0.55000000000000004">
      <c r="F725" s="52">
        <v>719</v>
      </c>
      <c r="G725" s="53">
        <v>3790190</v>
      </c>
    </row>
    <row r="726" spans="6:7" x14ac:dyDescent="0.55000000000000004">
      <c r="F726" s="52">
        <v>720</v>
      </c>
      <c r="G726" s="53">
        <v>4095700</v>
      </c>
    </row>
    <row r="727" spans="6:7" x14ac:dyDescent="0.55000000000000004">
      <c r="F727" s="52">
        <v>721</v>
      </c>
      <c r="G727" s="53">
        <v>4161310</v>
      </c>
    </row>
    <row r="728" spans="6:7" x14ac:dyDescent="0.55000000000000004">
      <c r="F728" s="52">
        <v>722</v>
      </c>
      <c r="G728" s="53">
        <v>4321750</v>
      </c>
    </row>
    <row r="729" spans="6:7" x14ac:dyDescent="0.55000000000000004">
      <c r="F729" s="52">
        <v>723</v>
      </c>
      <c r="G729" s="53">
        <v>3826060</v>
      </c>
    </row>
    <row r="730" spans="6:7" x14ac:dyDescent="0.55000000000000004">
      <c r="F730" s="52">
        <v>724</v>
      </c>
      <c r="G730" s="53">
        <v>4095580</v>
      </c>
    </row>
    <row r="731" spans="6:7" x14ac:dyDescent="0.55000000000000004">
      <c r="F731" s="52">
        <v>725</v>
      </c>
      <c r="G731" s="53">
        <v>4072020</v>
      </c>
    </row>
    <row r="732" spans="6:7" x14ac:dyDescent="0.55000000000000004">
      <c r="F732" s="52">
        <v>726</v>
      </c>
      <c r="G732" s="53">
        <v>4287940</v>
      </c>
    </row>
    <row r="733" spans="6:7" x14ac:dyDescent="0.55000000000000004">
      <c r="F733" s="52">
        <v>727</v>
      </c>
      <c r="G733" s="53">
        <v>3717830</v>
      </c>
    </row>
    <row r="734" spans="6:7" x14ac:dyDescent="0.55000000000000004">
      <c r="F734" s="52">
        <v>728</v>
      </c>
      <c r="G734" s="53">
        <v>4318180</v>
      </c>
    </row>
    <row r="735" spans="6:7" x14ac:dyDescent="0.55000000000000004">
      <c r="F735" s="52">
        <v>729</v>
      </c>
      <c r="G735" s="53">
        <v>4091040</v>
      </c>
    </row>
    <row r="736" spans="6:7" x14ac:dyDescent="0.55000000000000004">
      <c r="F736" s="52">
        <v>730</v>
      </c>
      <c r="G736" s="53">
        <v>4387070</v>
      </c>
    </row>
    <row r="737" spans="6:7" x14ac:dyDescent="0.55000000000000004">
      <c r="F737" s="52">
        <v>731</v>
      </c>
      <c r="G737" s="53">
        <v>4817600</v>
      </c>
    </row>
    <row r="738" spans="6:7" x14ac:dyDescent="0.55000000000000004">
      <c r="F738" s="52">
        <v>732</v>
      </c>
      <c r="G738" s="53">
        <v>4586640</v>
      </c>
    </row>
    <row r="739" spans="6:7" x14ac:dyDescent="0.55000000000000004">
      <c r="F739" s="52">
        <v>733</v>
      </c>
      <c r="G739" s="53">
        <v>4324540</v>
      </c>
    </row>
    <row r="740" spans="6:7" x14ac:dyDescent="0.55000000000000004">
      <c r="F740" s="52">
        <v>734</v>
      </c>
      <c r="G740" s="53">
        <v>4581280</v>
      </c>
    </row>
    <row r="741" spans="6:7" x14ac:dyDescent="0.55000000000000004">
      <c r="F741" s="52">
        <v>735</v>
      </c>
      <c r="G741" s="53">
        <v>4079120</v>
      </c>
    </row>
    <row r="742" spans="6:7" x14ac:dyDescent="0.55000000000000004">
      <c r="F742" s="52">
        <v>736</v>
      </c>
      <c r="G742" s="53">
        <v>4600490</v>
      </c>
    </row>
    <row r="743" spans="6:7" x14ac:dyDescent="0.55000000000000004">
      <c r="F743" s="52">
        <v>737</v>
      </c>
      <c r="G743" s="53">
        <v>3806220</v>
      </c>
    </row>
    <row r="744" spans="6:7" x14ac:dyDescent="0.55000000000000004">
      <c r="F744" s="52">
        <v>738</v>
      </c>
      <c r="G744" s="53">
        <v>3865280</v>
      </c>
    </row>
    <row r="745" spans="6:7" x14ac:dyDescent="0.55000000000000004">
      <c r="F745" s="52">
        <v>739</v>
      </c>
      <c r="G745" s="53">
        <v>4140780</v>
      </c>
    </row>
    <row r="746" spans="6:7" x14ac:dyDescent="0.55000000000000004">
      <c r="F746" s="52">
        <v>740</v>
      </c>
      <c r="G746" s="53">
        <v>4094360</v>
      </c>
    </row>
    <row r="747" spans="6:7" x14ac:dyDescent="0.55000000000000004">
      <c r="F747" s="52">
        <v>741</v>
      </c>
      <c r="G747" s="53">
        <v>4665280</v>
      </c>
    </row>
    <row r="748" spans="6:7" x14ac:dyDescent="0.55000000000000004">
      <c r="F748" s="52">
        <v>742</v>
      </c>
      <c r="G748" s="53">
        <v>3826750</v>
      </c>
    </row>
    <row r="749" spans="6:7" x14ac:dyDescent="0.55000000000000004">
      <c r="F749" s="52">
        <v>743</v>
      </c>
      <c r="G749" s="53">
        <v>4823460</v>
      </c>
    </row>
    <row r="750" spans="6:7" x14ac:dyDescent="0.55000000000000004">
      <c r="F750" s="52">
        <v>744</v>
      </c>
      <c r="G750" s="53">
        <v>3969770</v>
      </c>
    </row>
    <row r="751" spans="6:7" x14ac:dyDescent="0.55000000000000004">
      <c r="F751" s="52">
        <v>745</v>
      </c>
      <c r="G751" s="53">
        <v>4528860</v>
      </c>
    </row>
    <row r="752" spans="6:7" x14ac:dyDescent="0.55000000000000004">
      <c r="F752" s="52">
        <v>746</v>
      </c>
      <c r="G752" s="53">
        <v>4295150</v>
      </c>
    </row>
    <row r="753" spans="6:7" x14ac:dyDescent="0.55000000000000004">
      <c r="F753" s="52">
        <v>747</v>
      </c>
      <c r="G753" s="53">
        <v>4350060</v>
      </c>
    </row>
    <row r="754" spans="6:7" x14ac:dyDescent="0.55000000000000004">
      <c r="F754" s="52">
        <v>748</v>
      </c>
      <c r="G754" s="53">
        <v>4619360</v>
      </c>
    </row>
    <row r="755" spans="6:7" x14ac:dyDescent="0.55000000000000004">
      <c r="F755" s="52">
        <v>749</v>
      </c>
      <c r="G755" s="53">
        <v>4382900</v>
      </c>
    </row>
    <row r="756" spans="6:7" x14ac:dyDescent="0.55000000000000004">
      <c r="F756" s="52">
        <v>750</v>
      </c>
      <c r="G756" s="53">
        <v>4034970</v>
      </c>
    </row>
    <row r="757" spans="6:7" x14ac:dyDescent="0.55000000000000004">
      <c r="F757" s="52">
        <v>751</v>
      </c>
      <c r="G757" s="53">
        <v>4448240</v>
      </c>
    </row>
    <row r="758" spans="6:7" x14ac:dyDescent="0.55000000000000004">
      <c r="F758" s="52">
        <v>752</v>
      </c>
      <c r="G758" s="53">
        <v>4444220</v>
      </c>
    </row>
    <row r="759" spans="6:7" x14ac:dyDescent="0.55000000000000004">
      <c r="F759" s="52">
        <v>753</v>
      </c>
      <c r="G759" s="53">
        <v>4328550</v>
      </c>
    </row>
    <row r="760" spans="6:7" x14ac:dyDescent="0.55000000000000004">
      <c r="F760" s="52">
        <v>754</v>
      </c>
      <c r="G760" s="53">
        <v>4359460</v>
      </c>
    </row>
    <row r="761" spans="6:7" x14ac:dyDescent="0.55000000000000004">
      <c r="F761" s="52">
        <v>755</v>
      </c>
      <c r="G761" s="53">
        <v>3907660</v>
      </c>
    </row>
    <row r="762" spans="6:7" x14ac:dyDescent="0.55000000000000004">
      <c r="F762" s="52">
        <v>756</v>
      </c>
      <c r="G762" s="53">
        <v>4305850</v>
      </c>
    </row>
    <row r="763" spans="6:7" x14ac:dyDescent="0.55000000000000004">
      <c r="F763" s="52">
        <v>757</v>
      </c>
      <c r="G763" s="53">
        <v>3766570</v>
      </c>
    </row>
    <row r="764" spans="6:7" x14ac:dyDescent="0.55000000000000004">
      <c r="F764" s="52">
        <v>758</v>
      </c>
      <c r="G764" s="53">
        <v>4688120</v>
      </c>
    </row>
    <row r="765" spans="6:7" x14ac:dyDescent="0.55000000000000004">
      <c r="F765" s="52">
        <v>759</v>
      </c>
      <c r="G765" s="53">
        <v>4198860</v>
      </c>
    </row>
    <row r="766" spans="6:7" x14ac:dyDescent="0.55000000000000004">
      <c r="F766" s="52">
        <v>760</v>
      </c>
      <c r="G766" s="53">
        <v>4470380</v>
      </c>
    </row>
    <row r="767" spans="6:7" x14ac:dyDescent="0.55000000000000004">
      <c r="F767" s="52">
        <v>761</v>
      </c>
      <c r="G767" s="53">
        <v>4160970</v>
      </c>
    </row>
    <row r="768" spans="6:7" x14ac:dyDescent="0.55000000000000004">
      <c r="F768" s="52">
        <v>762</v>
      </c>
      <c r="G768" s="53">
        <v>4663460</v>
      </c>
    </row>
    <row r="769" spans="6:7" x14ac:dyDescent="0.55000000000000004">
      <c r="F769" s="52">
        <v>763</v>
      </c>
      <c r="G769" s="53">
        <v>3887720</v>
      </c>
    </row>
    <row r="770" spans="6:7" x14ac:dyDescent="0.55000000000000004">
      <c r="F770" s="52">
        <v>764</v>
      </c>
      <c r="G770" s="53">
        <v>3985960</v>
      </c>
    </row>
    <row r="771" spans="6:7" x14ac:dyDescent="0.55000000000000004">
      <c r="F771" s="52">
        <v>765</v>
      </c>
      <c r="G771" s="53">
        <v>4116640</v>
      </c>
    </row>
    <row r="772" spans="6:7" x14ac:dyDescent="0.55000000000000004">
      <c r="F772" s="52">
        <v>766</v>
      </c>
      <c r="G772" s="53">
        <v>3907120</v>
      </c>
    </row>
    <row r="773" spans="6:7" x14ac:dyDescent="0.55000000000000004">
      <c r="F773" s="52">
        <v>767</v>
      </c>
      <c r="G773" s="53">
        <v>4053780</v>
      </c>
    </row>
    <row r="774" spans="6:7" x14ac:dyDescent="0.55000000000000004">
      <c r="F774" s="52">
        <v>768</v>
      </c>
      <c r="G774" s="53">
        <v>4308020</v>
      </c>
    </row>
    <row r="775" spans="6:7" x14ac:dyDescent="0.55000000000000004">
      <c r="F775" s="52">
        <v>769</v>
      </c>
      <c r="G775" s="53">
        <v>4114710</v>
      </c>
    </row>
    <row r="776" spans="6:7" x14ac:dyDescent="0.55000000000000004">
      <c r="F776" s="52">
        <v>770</v>
      </c>
      <c r="G776" s="53">
        <v>4119410</v>
      </c>
    </row>
    <row r="777" spans="6:7" x14ac:dyDescent="0.55000000000000004">
      <c r="F777" s="52">
        <v>771</v>
      </c>
      <c r="G777" s="53">
        <v>4416940</v>
      </c>
    </row>
    <row r="778" spans="6:7" x14ac:dyDescent="0.55000000000000004">
      <c r="F778" s="52">
        <v>772</v>
      </c>
      <c r="G778" s="53">
        <v>4504280</v>
      </c>
    </row>
    <row r="779" spans="6:7" x14ac:dyDescent="0.55000000000000004">
      <c r="F779" s="52">
        <v>773</v>
      </c>
      <c r="G779" s="53">
        <v>4531470</v>
      </c>
    </row>
    <row r="780" spans="6:7" x14ac:dyDescent="0.55000000000000004">
      <c r="F780" s="52">
        <v>774</v>
      </c>
      <c r="G780" s="53">
        <v>3783540</v>
      </c>
    </row>
    <row r="781" spans="6:7" x14ac:dyDescent="0.55000000000000004">
      <c r="F781" s="52">
        <v>775</v>
      </c>
      <c r="G781" s="53">
        <v>4276310</v>
      </c>
    </row>
    <row r="782" spans="6:7" x14ac:dyDescent="0.55000000000000004">
      <c r="F782" s="52">
        <v>776</v>
      </c>
      <c r="G782" s="53">
        <v>3992670</v>
      </c>
    </row>
    <row r="783" spans="6:7" x14ac:dyDescent="0.55000000000000004">
      <c r="F783" s="52">
        <v>777</v>
      </c>
      <c r="G783" s="53">
        <v>3847070</v>
      </c>
    </row>
    <row r="784" spans="6:7" x14ac:dyDescent="0.55000000000000004">
      <c r="F784" s="52">
        <v>778</v>
      </c>
      <c r="G784" s="53">
        <v>4291670</v>
      </c>
    </row>
    <row r="785" spans="6:7" x14ac:dyDescent="0.55000000000000004">
      <c r="F785" s="52">
        <v>779</v>
      </c>
      <c r="G785" s="53">
        <v>4289750</v>
      </c>
    </row>
    <row r="786" spans="6:7" x14ac:dyDescent="0.55000000000000004">
      <c r="F786" s="52">
        <v>780</v>
      </c>
      <c r="G786" s="53">
        <v>4297310</v>
      </c>
    </row>
    <row r="787" spans="6:7" x14ac:dyDescent="0.55000000000000004">
      <c r="F787" s="52">
        <v>781</v>
      </c>
      <c r="G787" s="53">
        <v>4403510</v>
      </c>
    </row>
    <row r="788" spans="6:7" x14ac:dyDescent="0.55000000000000004">
      <c r="F788" s="52">
        <v>782</v>
      </c>
      <c r="G788" s="53">
        <v>4445940</v>
      </c>
    </row>
    <row r="789" spans="6:7" x14ac:dyDescent="0.55000000000000004">
      <c r="F789" s="52">
        <v>783</v>
      </c>
      <c r="G789" s="53">
        <v>4417310</v>
      </c>
    </row>
    <row r="790" spans="6:7" x14ac:dyDescent="0.55000000000000004">
      <c r="F790" s="52">
        <v>784</v>
      </c>
      <c r="G790" s="53">
        <v>4669820</v>
      </c>
    </row>
    <row r="791" spans="6:7" x14ac:dyDescent="0.55000000000000004">
      <c r="F791" s="52">
        <v>785</v>
      </c>
      <c r="G791" s="53">
        <v>4521930</v>
      </c>
    </row>
    <row r="792" spans="6:7" x14ac:dyDescent="0.55000000000000004">
      <c r="F792" s="52">
        <v>786</v>
      </c>
      <c r="G792" s="53">
        <v>4146170</v>
      </c>
    </row>
    <row r="793" spans="6:7" x14ac:dyDescent="0.55000000000000004">
      <c r="F793" s="52">
        <v>787</v>
      </c>
      <c r="G793" s="53">
        <v>4133480</v>
      </c>
    </row>
    <row r="794" spans="6:7" x14ac:dyDescent="0.55000000000000004">
      <c r="F794" s="52">
        <v>788</v>
      </c>
      <c r="G794" s="53">
        <v>4301050</v>
      </c>
    </row>
    <row r="795" spans="6:7" x14ac:dyDescent="0.55000000000000004">
      <c r="F795" s="52">
        <v>789</v>
      </c>
      <c r="G795" s="53">
        <v>4298420</v>
      </c>
    </row>
    <row r="796" spans="6:7" x14ac:dyDescent="0.55000000000000004">
      <c r="F796" s="52">
        <v>790</v>
      </c>
      <c r="G796" s="53">
        <v>4358650</v>
      </c>
    </row>
    <row r="797" spans="6:7" x14ac:dyDescent="0.55000000000000004">
      <c r="F797" s="52">
        <v>791</v>
      </c>
      <c r="G797" s="53">
        <v>3879990</v>
      </c>
    </row>
    <row r="798" spans="6:7" x14ac:dyDescent="0.55000000000000004">
      <c r="F798" s="52">
        <v>792</v>
      </c>
      <c r="G798" s="53">
        <v>4581130</v>
      </c>
    </row>
    <row r="799" spans="6:7" x14ac:dyDescent="0.55000000000000004">
      <c r="F799" s="52">
        <v>793</v>
      </c>
      <c r="G799" s="53">
        <v>3817540</v>
      </c>
    </row>
    <row r="800" spans="6:7" x14ac:dyDescent="0.55000000000000004">
      <c r="F800" s="52">
        <v>794</v>
      </c>
      <c r="G800" s="53">
        <v>4406260</v>
      </c>
    </row>
    <row r="801" spans="6:7" x14ac:dyDescent="0.55000000000000004">
      <c r="F801" s="52">
        <v>795</v>
      </c>
      <c r="G801" s="53">
        <v>4376860</v>
      </c>
    </row>
    <row r="802" spans="6:7" x14ac:dyDescent="0.55000000000000004">
      <c r="F802" s="52">
        <v>796</v>
      </c>
      <c r="G802" s="53">
        <v>4560660</v>
      </c>
    </row>
    <row r="803" spans="6:7" x14ac:dyDescent="0.55000000000000004">
      <c r="F803" s="52">
        <v>797</v>
      </c>
      <c r="G803" s="53">
        <v>4235060</v>
      </c>
    </row>
    <row r="804" spans="6:7" x14ac:dyDescent="0.55000000000000004">
      <c r="F804" s="52">
        <v>798</v>
      </c>
      <c r="G804" s="53">
        <v>4301910</v>
      </c>
    </row>
    <row r="805" spans="6:7" x14ac:dyDescent="0.55000000000000004">
      <c r="F805" s="52">
        <v>799</v>
      </c>
      <c r="G805" s="53">
        <v>4092760</v>
      </c>
    </row>
    <row r="806" spans="6:7" x14ac:dyDescent="0.55000000000000004">
      <c r="F806" s="52">
        <v>800</v>
      </c>
      <c r="G806" s="53">
        <v>4399730</v>
      </c>
    </row>
    <row r="807" spans="6:7" x14ac:dyDescent="0.55000000000000004">
      <c r="F807" s="52">
        <v>801</v>
      </c>
      <c r="G807" s="53">
        <v>4002920</v>
      </c>
    </row>
    <row r="808" spans="6:7" x14ac:dyDescent="0.55000000000000004">
      <c r="F808" s="52">
        <v>802</v>
      </c>
      <c r="G808" s="53">
        <v>4013030</v>
      </c>
    </row>
    <row r="809" spans="6:7" x14ac:dyDescent="0.55000000000000004">
      <c r="F809" s="52">
        <v>803</v>
      </c>
      <c r="G809" s="53">
        <v>4278060</v>
      </c>
    </row>
    <row r="810" spans="6:7" x14ac:dyDescent="0.55000000000000004">
      <c r="F810" s="52">
        <v>804</v>
      </c>
      <c r="G810" s="53">
        <v>4431420</v>
      </c>
    </row>
    <row r="811" spans="6:7" x14ac:dyDescent="0.55000000000000004">
      <c r="F811" s="52">
        <v>805</v>
      </c>
      <c r="G811" s="53">
        <v>3959090</v>
      </c>
    </row>
    <row r="812" spans="6:7" x14ac:dyDescent="0.55000000000000004">
      <c r="F812" s="52">
        <v>806</v>
      </c>
      <c r="G812" s="53">
        <v>4322600</v>
      </c>
    </row>
    <row r="813" spans="6:7" x14ac:dyDescent="0.55000000000000004">
      <c r="F813" s="52">
        <v>807</v>
      </c>
      <c r="G813" s="53">
        <v>4142280</v>
      </c>
    </row>
    <row r="814" spans="6:7" x14ac:dyDescent="0.55000000000000004">
      <c r="F814" s="52">
        <v>808</v>
      </c>
      <c r="G814" s="53">
        <v>3679880</v>
      </c>
    </row>
    <row r="815" spans="6:7" x14ac:dyDescent="0.55000000000000004">
      <c r="F815" s="52">
        <v>809</v>
      </c>
      <c r="G815" s="53">
        <v>4586190</v>
      </c>
    </row>
    <row r="816" spans="6:7" x14ac:dyDescent="0.55000000000000004">
      <c r="F816" s="52">
        <v>810</v>
      </c>
      <c r="G816" s="53">
        <v>4475880</v>
      </c>
    </row>
    <row r="817" spans="6:7" x14ac:dyDescent="0.55000000000000004">
      <c r="F817" s="52">
        <v>811</v>
      </c>
      <c r="G817" s="53">
        <v>3921380</v>
      </c>
    </row>
    <row r="818" spans="6:7" x14ac:dyDescent="0.55000000000000004">
      <c r="F818" s="52">
        <v>812</v>
      </c>
      <c r="G818" s="53">
        <v>4380220</v>
      </c>
    </row>
    <row r="819" spans="6:7" x14ac:dyDescent="0.55000000000000004">
      <c r="F819" s="52">
        <v>813</v>
      </c>
      <c r="G819" s="53">
        <v>4525440</v>
      </c>
    </row>
    <row r="820" spans="6:7" x14ac:dyDescent="0.55000000000000004">
      <c r="F820" s="52">
        <v>814</v>
      </c>
      <c r="G820" s="53">
        <v>4081180</v>
      </c>
    </row>
    <row r="821" spans="6:7" x14ac:dyDescent="0.55000000000000004">
      <c r="F821" s="52">
        <v>815</v>
      </c>
      <c r="G821" s="53">
        <v>4455580</v>
      </c>
    </row>
    <row r="822" spans="6:7" x14ac:dyDescent="0.55000000000000004">
      <c r="F822" s="52">
        <v>816</v>
      </c>
      <c r="G822" s="53">
        <v>4489010</v>
      </c>
    </row>
    <row r="823" spans="6:7" x14ac:dyDescent="0.55000000000000004">
      <c r="F823" s="52">
        <v>817</v>
      </c>
      <c r="G823" s="53">
        <v>4307530</v>
      </c>
    </row>
    <row r="824" spans="6:7" x14ac:dyDescent="0.55000000000000004">
      <c r="F824" s="52">
        <v>818</v>
      </c>
      <c r="G824" s="53">
        <v>3915950</v>
      </c>
    </row>
    <row r="825" spans="6:7" x14ac:dyDescent="0.55000000000000004">
      <c r="F825" s="52">
        <v>819</v>
      </c>
      <c r="G825" s="53">
        <v>4474570</v>
      </c>
    </row>
    <row r="826" spans="6:7" x14ac:dyDescent="0.55000000000000004">
      <c r="F826" s="52">
        <v>820</v>
      </c>
      <c r="G826" s="53">
        <v>4459020</v>
      </c>
    </row>
    <row r="827" spans="6:7" x14ac:dyDescent="0.55000000000000004">
      <c r="F827" s="52">
        <v>821</v>
      </c>
      <c r="G827" s="53">
        <v>4183680</v>
      </c>
    </row>
    <row r="828" spans="6:7" x14ac:dyDescent="0.55000000000000004">
      <c r="F828" s="52">
        <v>822</v>
      </c>
      <c r="G828" s="53">
        <v>4080820</v>
      </c>
    </row>
    <row r="829" spans="6:7" x14ac:dyDescent="0.55000000000000004">
      <c r="F829" s="52">
        <v>823</v>
      </c>
      <c r="G829" s="53">
        <v>4444230</v>
      </c>
    </row>
    <row r="830" spans="6:7" x14ac:dyDescent="0.55000000000000004">
      <c r="F830" s="52">
        <v>824</v>
      </c>
      <c r="G830" s="53">
        <v>4408350</v>
      </c>
    </row>
    <row r="831" spans="6:7" x14ac:dyDescent="0.55000000000000004">
      <c r="F831" s="52">
        <v>825</v>
      </c>
      <c r="G831" s="53">
        <v>4172370</v>
      </c>
    </row>
    <row r="832" spans="6:7" x14ac:dyDescent="0.55000000000000004">
      <c r="F832" s="52">
        <v>826</v>
      </c>
      <c r="G832" s="53">
        <v>4437140</v>
      </c>
    </row>
    <row r="833" spans="6:7" x14ac:dyDescent="0.55000000000000004">
      <c r="F833" s="52">
        <v>827</v>
      </c>
      <c r="G833" s="53">
        <v>4071340</v>
      </c>
    </row>
    <row r="834" spans="6:7" x14ac:dyDescent="0.55000000000000004">
      <c r="F834" s="52">
        <v>828</v>
      </c>
      <c r="G834" s="53">
        <v>4503750</v>
      </c>
    </row>
    <row r="835" spans="6:7" x14ac:dyDescent="0.55000000000000004">
      <c r="F835" s="52">
        <v>829</v>
      </c>
      <c r="G835" s="53">
        <v>4517420</v>
      </c>
    </row>
    <row r="836" spans="6:7" x14ac:dyDescent="0.55000000000000004">
      <c r="F836" s="52">
        <v>830</v>
      </c>
      <c r="G836" s="53">
        <v>4404890</v>
      </c>
    </row>
    <row r="837" spans="6:7" x14ac:dyDescent="0.55000000000000004">
      <c r="F837" s="52">
        <v>831</v>
      </c>
      <c r="G837" s="53">
        <v>3639570</v>
      </c>
    </row>
    <row r="838" spans="6:7" x14ac:dyDescent="0.55000000000000004">
      <c r="F838" s="52">
        <v>832</v>
      </c>
      <c r="G838" s="53">
        <v>3991600</v>
      </c>
    </row>
    <row r="839" spans="6:7" x14ac:dyDescent="0.55000000000000004">
      <c r="F839" s="52">
        <v>833</v>
      </c>
      <c r="G839" s="53">
        <v>4106560</v>
      </c>
    </row>
    <row r="840" spans="6:7" x14ac:dyDescent="0.55000000000000004">
      <c r="F840" s="52">
        <v>834</v>
      </c>
      <c r="G840" s="53">
        <v>4154170</v>
      </c>
    </row>
    <row r="841" spans="6:7" x14ac:dyDescent="0.55000000000000004">
      <c r="F841" s="52">
        <v>835</v>
      </c>
      <c r="G841" s="53">
        <v>4551890</v>
      </c>
    </row>
    <row r="842" spans="6:7" x14ac:dyDescent="0.55000000000000004">
      <c r="F842" s="52">
        <v>836</v>
      </c>
      <c r="G842" s="53">
        <v>3848150</v>
      </c>
    </row>
    <row r="843" spans="6:7" x14ac:dyDescent="0.55000000000000004">
      <c r="F843" s="52">
        <v>837</v>
      </c>
      <c r="G843" s="53">
        <v>4067090</v>
      </c>
    </row>
    <row r="844" spans="6:7" x14ac:dyDescent="0.55000000000000004">
      <c r="F844" s="52">
        <v>838</v>
      </c>
      <c r="G844" s="53">
        <v>3752970</v>
      </c>
    </row>
    <row r="845" spans="6:7" x14ac:dyDescent="0.55000000000000004">
      <c r="F845" s="52">
        <v>839</v>
      </c>
      <c r="G845" s="53">
        <v>4084190</v>
      </c>
    </row>
    <row r="846" spans="6:7" x14ac:dyDescent="0.55000000000000004">
      <c r="F846" s="52">
        <v>840</v>
      </c>
      <c r="G846" s="53">
        <v>4206980</v>
      </c>
    </row>
    <row r="847" spans="6:7" x14ac:dyDescent="0.55000000000000004">
      <c r="F847" s="52">
        <v>841</v>
      </c>
      <c r="G847" s="53">
        <v>4590640</v>
      </c>
    </row>
    <row r="848" spans="6:7" x14ac:dyDescent="0.55000000000000004">
      <c r="F848" s="52">
        <v>842</v>
      </c>
      <c r="G848" s="53">
        <v>4368810</v>
      </c>
    </row>
    <row r="849" spans="6:7" x14ac:dyDescent="0.55000000000000004">
      <c r="F849" s="52">
        <v>843</v>
      </c>
      <c r="G849" s="53">
        <v>4142530</v>
      </c>
    </row>
    <row r="850" spans="6:7" x14ac:dyDescent="0.55000000000000004">
      <c r="F850" s="52">
        <v>844</v>
      </c>
      <c r="G850" s="53">
        <v>3795330</v>
      </c>
    </row>
    <row r="851" spans="6:7" x14ac:dyDescent="0.55000000000000004">
      <c r="F851" s="52">
        <v>845</v>
      </c>
      <c r="G851" s="53">
        <v>4125560</v>
      </c>
    </row>
    <row r="852" spans="6:7" x14ac:dyDescent="0.55000000000000004">
      <c r="F852" s="52">
        <v>846</v>
      </c>
      <c r="G852" s="53">
        <v>4019380</v>
      </c>
    </row>
    <row r="853" spans="6:7" x14ac:dyDescent="0.55000000000000004">
      <c r="F853" s="52">
        <v>847</v>
      </c>
      <c r="G853" s="53">
        <v>4082100</v>
      </c>
    </row>
    <row r="854" spans="6:7" x14ac:dyDescent="0.55000000000000004">
      <c r="F854" s="52">
        <v>848</v>
      </c>
      <c r="G854" s="53">
        <v>4331330</v>
      </c>
    </row>
    <row r="855" spans="6:7" x14ac:dyDescent="0.55000000000000004">
      <c r="F855" s="52">
        <v>849</v>
      </c>
      <c r="G855" s="53">
        <v>3983450</v>
      </c>
    </row>
    <row r="856" spans="6:7" x14ac:dyDescent="0.55000000000000004">
      <c r="F856" s="52">
        <v>850</v>
      </c>
      <c r="G856" s="53">
        <v>4206240</v>
      </c>
    </row>
    <row r="857" spans="6:7" x14ac:dyDescent="0.55000000000000004">
      <c r="F857" s="52">
        <v>851</v>
      </c>
      <c r="G857" s="53">
        <v>3967780</v>
      </c>
    </row>
    <row r="858" spans="6:7" x14ac:dyDescent="0.55000000000000004">
      <c r="F858" s="52">
        <v>852</v>
      </c>
      <c r="G858" s="53">
        <v>4380510</v>
      </c>
    </row>
    <row r="859" spans="6:7" x14ac:dyDescent="0.55000000000000004">
      <c r="F859" s="52">
        <v>853</v>
      </c>
      <c r="G859" s="53">
        <v>4235380</v>
      </c>
    </row>
    <row r="860" spans="6:7" x14ac:dyDescent="0.55000000000000004">
      <c r="F860" s="52">
        <v>854</v>
      </c>
      <c r="G860" s="53">
        <v>4333360</v>
      </c>
    </row>
    <row r="861" spans="6:7" x14ac:dyDescent="0.55000000000000004">
      <c r="F861" s="52">
        <v>855</v>
      </c>
      <c r="G861" s="53">
        <v>4074120</v>
      </c>
    </row>
    <row r="862" spans="6:7" x14ac:dyDescent="0.55000000000000004">
      <c r="F862" s="52">
        <v>856</v>
      </c>
      <c r="G862" s="53">
        <v>4520760</v>
      </c>
    </row>
    <row r="863" spans="6:7" x14ac:dyDescent="0.55000000000000004">
      <c r="F863" s="52">
        <v>857</v>
      </c>
      <c r="G863" s="53">
        <v>4278510</v>
      </c>
    </row>
    <row r="864" spans="6:7" x14ac:dyDescent="0.55000000000000004">
      <c r="F864" s="52">
        <v>858</v>
      </c>
      <c r="G864" s="53">
        <v>4161390</v>
      </c>
    </row>
    <row r="865" spans="6:7" x14ac:dyDescent="0.55000000000000004">
      <c r="F865" s="52">
        <v>859</v>
      </c>
      <c r="G865" s="53">
        <v>3740810</v>
      </c>
    </row>
    <row r="866" spans="6:7" x14ac:dyDescent="0.55000000000000004">
      <c r="F866" s="52">
        <v>860</v>
      </c>
      <c r="G866" s="53">
        <v>4349590</v>
      </c>
    </row>
    <row r="867" spans="6:7" x14ac:dyDescent="0.55000000000000004">
      <c r="F867" s="52">
        <v>861</v>
      </c>
      <c r="G867" s="53">
        <v>4215830</v>
      </c>
    </row>
    <row r="868" spans="6:7" x14ac:dyDescent="0.55000000000000004">
      <c r="F868" s="52">
        <v>862</v>
      </c>
      <c r="G868" s="53">
        <v>4072950</v>
      </c>
    </row>
    <row r="869" spans="6:7" x14ac:dyDescent="0.55000000000000004">
      <c r="F869" s="52">
        <v>863</v>
      </c>
      <c r="G869" s="53">
        <v>4104860</v>
      </c>
    </row>
    <row r="870" spans="6:7" x14ac:dyDescent="0.55000000000000004">
      <c r="F870" s="52">
        <v>864</v>
      </c>
      <c r="G870" s="53">
        <v>3982750</v>
      </c>
    </row>
    <row r="871" spans="6:7" x14ac:dyDescent="0.55000000000000004">
      <c r="F871" s="52">
        <v>865</v>
      </c>
      <c r="G871" s="53">
        <v>3934060</v>
      </c>
    </row>
    <row r="872" spans="6:7" x14ac:dyDescent="0.55000000000000004">
      <c r="F872" s="52">
        <v>866</v>
      </c>
      <c r="G872" s="53">
        <v>3870350</v>
      </c>
    </row>
    <row r="873" spans="6:7" x14ac:dyDescent="0.55000000000000004">
      <c r="F873" s="52">
        <v>867</v>
      </c>
      <c r="G873" s="53">
        <v>4119300</v>
      </c>
    </row>
    <row r="874" spans="6:7" x14ac:dyDescent="0.55000000000000004">
      <c r="F874" s="52">
        <v>868</v>
      </c>
      <c r="G874" s="53">
        <v>4212180</v>
      </c>
    </row>
    <row r="875" spans="6:7" x14ac:dyDescent="0.55000000000000004">
      <c r="F875" s="52">
        <v>869</v>
      </c>
      <c r="G875" s="53">
        <v>3953680</v>
      </c>
    </row>
    <row r="876" spans="6:7" x14ac:dyDescent="0.55000000000000004">
      <c r="F876" s="52">
        <v>870</v>
      </c>
      <c r="G876" s="53">
        <v>4202970</v>
      </c>
    </row>
    <row r="877" spans="6:7" x14ac:dyDescent="0.55000000000000004">
      <c r="F877" s="52">
        <v>871</v>
      </c>
      <c r="G877" s="53">
        <v>4175120</v>
      </c>
    </row>
    <row r="878" spans="6:7" x14ac:dyDescent="0.55000000000000004">
      <c r="F878" s="52">
        <v>872</v>
      </c>
      <c r="G878" s="53">
        <v>4009680</v>
      </c>
    </row>
    <row r="879" spans="6:7" x14ac:dyDescent="0.55000000000000004">
      <c r="F879" s="52">
        <v>873</v>
      </c>
      <c r="G879" s="53">
        <v>4449350</v>
      </c>
    </row>
    <row r="880" spans="6:7" x14ac:dyDescent="0.55000000000000004">
      <c r="F880" s="52">
        <v>874</v>
      </c>
      <c r="G880" s="53">
        <v>4131560</v>
      </c>
    </row>
    <row r="881" spans="6:7" x14ac:dyDescent="0.55000000000000004">
      <c r="F881" s="52">
        <v>875</v>
      </c>
      <c r="G881" s="53">
        <v>3981890</v>
      </c>
    </row>
    <row r="882" spans="6:7" x14ac:dyDescent="0.55000000000000004">
      <c r="F882" s="52">
        <v>876</v>
      </c>
      <c r="G882" s="53">
        <v>4344890</v>
      </c>
    </row>
    <row r="883" spans="6:7" x14ac:dyDescent="0.55000000000000004">
      <c r="F883" s="52">
        <v>877</v>
      </c>
      <c r="G883" s="53">
        <v>3916800</v>
      </c>
    </row>
    <row r="884" spans="6:7" x14ac:dyDescent="0.55000000000000004">
      <c r="F884" s="52">
        <v>878</v>
      </c>
      <c r="G884" s="53">
        <v>3671980</v>
      </c>
    </row>
    <row r="885" spans="6:7" x14ac:dyDescent="0.55000000000000004">
      <c r="F885" s="52">
        <v>879</v>
      </c>
      <c r="G885" s="53">
        <v>4189380</v>
      </c>
    </row>
    <row r="886" spans="6:7" x14ac:dyDescent="0.55000000000000004">
      <c r="F886" s="52">
        <v>880</v>
      </c>
      <c r="G886" s="53">
        <v>4129580</v>
      </c>
    </row>
    <row r="887" spans="6:7" x14ac:dyDescent="0.55000000000000004">
      <c r="F887" s="52">
        <v>881</v>
      </c>
      <c r="G887" s="53">
        <v>3986440</v>
      </c>
    </row>
    <row r="888" spans="6:7" x14ac:dyDescent="0.55000000000000004">
      <c r="F888" s="52">
        <v>882</v>
      </c>
      <c r="G888" s="53">
        <v>3508210</v>
      </c>
    </row>
    <row r="889" spans="6:7" x14ac:dyDescent="0.55000000000000004">
      <c r="F889" s="52">
        <v>883</v>
      </c>
      <c r="G889" s="53">
        <v>4213140</v>
      </c>
    </row>
    <row r="890" spans="6:7" x14ac:dyDescent="0.55000000000000004">
      <c r="F890" s="52">
        <v>884</v>
      </c>
      <c r="G890" s="53">
        <v>4259290</v>
      </c>
    </row>
    <row r="891" spans="6:7" x14ac:dyDescent="0.55000000000000004">
      <c r="F891" s="52">
        <v>885</v>
      </c>
      <c r="G891" s="53">
        <v>4009040</v>
      </c>
    </row>
    <row r="892" spans="6:7" x14ac:dyDescent="0.55000000000000004">
      <c r="F892" s="52">
        <v>886</v>
      </c>
      <c r="G892" s="53">
        <v>3874900</v>
      </c>
    </row>
    <row r="893" spans="6:7" x14ac:dyDescent="0.55000000000000004">
      <c r="F893" s="52">
        <v>887</v>
      </c>
      <c r="G893" s="53">
        <v>4352820</v>
      </c>
    </row>
    <row r="894" spans="6:7" x14ac:dyDescent="0.55000000000000004">
      <c r="F894" s="52">
        <v>888</v>
      </c>
      <c r="G894" s="53">
        <v>4176740</v>
      </c>
    </row>
    <row r="895" spans="6:7" x14ac:dyDescent="0.55000000000000004">
      <c r="F895" s="52">
        <v>889</v>
      </c>
      <c r="G895" s="53">
        <v>4272540</v>
      </c>
    </row>
    <row r="896" spans="6:7" x14ac:dyDescent="0.55000000000000004">
      <c r="F896" s="52">
        <v>890</v>
      </c>
      <c r="G896" s="53">
        <v>4642520</v>
      </c>
    </row>
    <row r="897" spans="6:7" x14ac:dyDescent="0.55000000000000004">
      <c r="F897" s="52">
        <v>891</v>
      </c>
      <c r="G897" s="53">
        <v>3883280</v>
      </c>
    </row>
    <row r="898" spans="6:7" x14ac:dyDescent="0.55000000000000004">
      <c r="F898" s="52">
        <v>892</v>
      </c>
      <c r="G898" s="53">
        <v>4583840</v>
      </c>
    </row>
    <row r="899" spans="6:7" x14ac:dyDescent="0.55000000000000004">
      <c r="F899" s="52">
        <v>893</v>
      </c>
      <c r="G899" s="53">
        <v>4394660</v>
      </c>
    </row>
    <row r="900" spans="6:7" x14ac:dyDescent="0.55000000000000004">
      <c r="F900" s="52">
        <v>894</v>
      </c>
      <c r="G900" s="53">
        <v>3845440</v>
      </c>
    </row>
    <row r="901" spans="6:7" x14ac:dyDescent="0.55000000000000004">
      <c r="F901" s="52">
        <v>895</v>
      </c>
      <c r="G901" s="53">
        <v>3938530</v>
      </c>
    </row>
    <row r="902" spans="6:7" x14ac:dyDescent="0.55000000000000004">
      <c r="F902" s="52">
        <v>896</v>
      </c>
      <c r="G902" s="53">
        <v>4282410</v>
      </c>
    </row>
    <row r="903" spans="6:7" x14ac:dyDescent="0.55000000000000004">
      <c r="F903" s="52">
        <v>897</v>
      </c>
      <c r="G903" s="53">
        <v>4680260</v>
      </c>
    </row>
    <row r="904" spans="6:7" x14ac:dyDescent="0.55000000000000004">
      <c r="F904" s="52">
        <v>898</v>
      </c>
      <c r="G904" s="53">
        <v>4848100</v>
      </c>
    </row>
    <row r="905" spans="6:7" x14ac:dyDescent="0.55000000000000004">
      <c r="F905" s="52">
        <v>899</v>
      </c>
      <c r="G905" s="53">
        <v>4114810</v>
      </c>
    </row>
    <row r="906" spans="6:7" x14ac:dyDescent="0.55000000000000004">
      <c r="F906" s="52">
        <v>900</v>
      </c>
      <c r="G906" s="53">
        <v>3934480</v>
      </c>
    </row>
    <row r="907" spans="6:7" x14ac:dyDescent="0.55000000000000004">
      <c r="F907" s="52">
        <v>901</v>
      </c>
      <c r="G907" s="53">
        <v>4392410</v>
      </c>
    </row>
    <row r="908" spans="6:7" x14ac:dyDescent="0.55000000000000004">
      <c r="F908" s="52">
        <v>902</v>
      </c>
      <c r="G908" s="53">
        <v>4056360</v>
      </c>
    </row>
    <row r="909" spans="6:7" x14ac:dyDescent="0.55000000000000004">
      <c r="F909" s="52">
        <v>903</v>
      </c>
      <c r="G909" s="53">
        <v>4600260</v>
      </c>
    </row>
    <row r="910" spans="6:7" x14ac:dyDescent="0.55000000000000004">
      <c r="F910" s="52">
        <v>904</v>
      </c>
      <c r="G910" s="53">
        <v>4684900</v>
      </c>
    </row>
    <row r="911" spans="6:7" x14ac:dyDescent="0.55000000000000004">
      <c r="F911" s="52">
        <v>905</v>
      </c>
      <c r="G911" s="53">
        <v>4594160</v>
      </c>
    </row>
    <row r="912" spans="6:7" x14ac:dyDescent="0.55000000000000004">
      <c r="F912" s="52">
        <v>906</v>
      </c>
      <c r="G912" s="53">
        <v>4297890</v>
      </c>
    </row>
    <row r="913" spans="6:7" x14ac:dyDescent="0.55000000000000004">
      <c r="F913" s="52">
        <v>907</v>
      </c>
      <c r="G913" s="53">
        <v>4335640</v>
      </c>
    </row>
    <row r="914" spans="6:7" x14ac:dyDescent="0.55000000000000004">
      <c r="F914" s="52">
        <v>908</v>
      </c>
      <c r="G914" s="53">
        <v>4079130</v>
      </c>
    </row>
    <row r="915" spans="6:7" x14ac:dyDescent="0.55000000000000004">
      <c r="F915" s="52">
        <v>909</v>
      </c>
      <c r="G915" s="53">
        <v>4597030</v>
      </c>
    </row>
    <row r="916" spans="6:7" x14ac:dyDescent="0.55000000000000004">
      <c r="F916" s="52">
        <v>910</v>
      </c>
      <c r="G916" s="53">
        <v>3947940</v>
      </c>
    </row>
    <row r="917" spans="6:7" x14ac:dyDescent="0.55000000000000004">
      <c r="F917" s="52">
        <v>911</v>
      </c>
      <c r="G917" s="53">
        <v>4369520</v>
      </c>
    </row>
    <row r="918" spans="6:7" x14ac:dyDescent="0.55000000000000004">
      <c r="F918" s="52">
        <v>912</v>
      </c>
      <c r="G918" s="53">
        <v>4481790</v>
      </c>
    </row>
    <row r="919" spans="6:7" x14ac:dyDescent="0.55000000000000004">
      <c r="F919" s="52">
        <v>913</v>
      </c>
      <c r="G919" s="53">
        <v>4445230</v>
      </c>
    </row>
    <row r="920" spans="6:7" x14ac:dyDescent="0.55000000000000004">
      <c r="F920" s="52">
        <v>914</v>
      </c>
      <c r="G920" s="53">
        <v>4378110</v>
      </c>
    </row>
    <row r="921" spans="6:7" x14ac:dyDescent="0.55000000000000004">
      <c r="F921" s="52">
        <v>915</v>
      </c>
      <c r="G921" s="53">
        <v>4505980</v>
      </c>
    </row>
    <row r="922" spans="6:7" x14ac:dyDescent="0.55000000000000004">
      <c r="F922" s="52">
        <v>916</v>
      </c>
      <c r="G922" s="53">
        <v>4458620</v>
      </c>
    </row>
    <row r="923" spans="6:7" x14ac:dyDescent="0.55000000000000004">
      <c r="F923" s="52">
        <v>917</v>
      </c>
      <c r="G923" s="53">
        <v>3747830</v>
      </c>
    </row>
    <row r="924" spans="6:7" x14ac:dyDescent="0.55000000000000004">
      <c r="F924" s="52">
        <v>918</v>
      </c>
      <c r="G924" s="53">
        <v>4098160</v>
      </c>
    </row>
    <row r="925" spans="6:7" x14ac:dyDescent="0.55000000000000004">
      <c r="F925" s="52">
        <v>919</v>
      </c>
      <c r="G925" s="53">
        <v>4552020</v>
      </c>
    </row>
    <row r="926" spans="6:7" x14ac:dyDescent="0.55000000000000004">
      <c r="F926" s="52">
        <v>920</v>
      </c>
      <c r="G926" s="53">
        <v>4239960</v>
      </c>
    </row>
    <row r="927" spans="6:7" x14ac:dyDescent="0.55000000000000004">
      <c r="F927" s="52">
        <v>921</v>
      </c>
      <c r="G927" s="53">
        <v>4157460</v>
      </c>
    </row>
    <row r="928" spans="6:7" x14ac:dyDescent="0.55000000000000004">
      <c r="F928" s="52">
        <v>922</v>
      </c>
      <c r="G928" s="53">
        <v>4003780</v>
      </c>
    </row>
    <row r="929" spans="6:7" x14ac:dyDescent="0.55000000000000004">
      <c r="F929" s="52">
        <v>923</v>
      </c>
      <c r="G929" s="53">
        <v>4112910</v>
      </c>
    </row>
    <row r="930" spans="6:7" x14ac:dyDescent="0.55000000000000004">
      <c r="F930" s="52">
        <v>924</v>
      </c>
      <c r="G930" s="53">
        <v>4204600</v>
      </c>
    </row>
    <row r="931" spans="6:7" x14ac:dyDescent="0.55000000000000004">
      <c r="F931" s="52">
        <v>925</v>
      </c>
      <c r="G931" s="53">
        <v>3826130</v>
      </c>
    </row>
    <row r="932" spans="6:7" x14ac:dyDescent="0.55000000000000004">
      <c r="F932" s="52">
        <v>926</v>
      </c>
      <c r="G932" s="53">
        <v>4267070</v>
      </c>
    </row>
    <row r="933" spans="6:7" x14ac:dyDescent="0.55000000000000004">
      <c r="F933" s="52">
        <v>927</v>
      </c>
      <c r="G933" s="53">
        <v>3775090</v>
      </c>
    </row>
    <row r="934" spans="6:7" x14ac:dyDescent="0.55000000000000004">
      <c r="F934" s="52">
        <v>928</v>
      </c>
      <c r="G934" s="53">
        <v>4312010</v>
      </c>
    </row>
    <row r="935" spans="6:7" x14ac:dyDescent="0.55000000000000004">
      <c r="F935" s="52">
        <v>929</v>
      </c>
      <c r="G935" s="53">
        <v>4301770</v>
      </c>
    </row>
    <row r="936" spans="6:7" x14ac:dyDescent="0.55000000000000004">
      <c r="F936" s="52">
        <v>930</v>
      </c>
      <c r="G936" s="53">
        <v>4462050</v>
      </c>
    </row>
    <row r="937" spans="6:7" x14ac:dyDescent="0.55000000000000004">
      <c r="F937" s="52">
        <v>931</v>
      </c>
      <c r="G937" s="53">
        <v>4142980</v>
      </c>
    </row>
    <row r="938" spans="6:7" x14ac:dyDescent="0.55000000000000004">
      <c r="F938" s="52">
        <v>932</v>
      </c>
      <c r="G938" s="53">
        <v>4257420</v>
      </c>
    </row>
    <row r="939" spans="6:7" x14ac:dyDescent="0.55000000000000004">
      <c r="F939" s="52">
        <v>933</v>
      </c>
      <c r="G939" s="53">
        <v>3490920</v>
      </c>
    </row>
    <row r="940" spans="6:7" x14ac:dyDescent="0.55000000000000004">
      <c r="F940" s="52">
        <v>934</v>
      </c>
      <c r="G940" s="53">
        <v>4349270</v>
      </c>
    </row>
    <row r="941" spans="6:7" x14ac:dyDescent="0.55000000000000004">
      <c r="F941" s="52">
        <v>935</v>
      </c>
      <c r="G941" s="53">
        <v>3923580</v>
      </c>
    </row>
    <row r="942" spans="6:7" x14ac:dyDescent="0.55000000000000004">
      <c r="F942" s="52">
        <v>936</v>
      </c>
      <c r="G942" s="53">
        <v>4264940</v>
      </c>
    </row>
    <row r="943" spans="6:7" x14ac:dyDescent="0.55000000000000004">
      <c r="F943" s="52">
        <v>937</v>
      </c>
      <c r="G943" s="53">
        <v>3684450</v>
      </c>
    </row>
    <row r="944" spans="6:7" x14ac:dyDescent="0.55000000000000004">
      <c r="F944" s="52">
        <v>938</v>
      </c>
      <c r="G944" s="53">
        <v>4710260</v>
      </c>
    </row>
    <row r="945" spans="6:7" x14ac:dyDescent="0.55000000000000004">
      <c r="F945" s="52">
        <v>939</v>
      </c>
      <c r="G945" s="53">
        <v>4739400</v>
      </c>
    </row>
    <row r="946" spans="6:7" x14ac:dyDescent="0.55000000000000004">
      <c r="F946" s="52">
        <v>940</v>
      </c>
      <c r="G946" s="53">
        <v>4252820</v>
      </c>
    </row>
    <row r="947" spans="6:7" x14ac:dyDescent="0.55000000000000004">
      <c r="F947" s="52">
        <v>941</v>
      </c>
      <c r="G947" s="53">
        <v>4167340</v>
      </c>
    </row>
    <row r="948" spans="6:7" x14ac:dyDescent="0.55000000000000004">
      <c r="F948" s="52">
        <v>942</v>
      </c>
      <c r="G948" s="53">
        <v>3861110</v>
      </c>
    </row>
    <row r="949" spans="6:7" x14ac:dyDescent="0.55000000000000004">
      <c r="F949" s="52">
        <v>943</v>
      </c>
      <c r="G949" s="53">
        <v>4472210</v>
      </c>
    </row>
    <row r="950" spans="6:7" x14ac:dyDescent="0.55000000000000004">
      <c r="F950" s="52">
        <v>944</v>
      </c>
      <c r="G950" s="53">
        <v>4367920</v>
      </c>
    </row>
    <row r="951" spans="6:7" x14ac:dyDescent="0.55000000000000004">
      <c r="F951" s="52">
        <v>945</v>
      </c>
      <c r="G951" s="53">
        <v>4203940</v>
      </c>
    </row>
    <row r="952" spans="6:7" x14ac:dyDescent="0.55000000000000004">
      <c r="F952" s="52">
        <v>946</v>
      </c>
      <c r="G952" s="53">
        <v>4218880</v>
      </c>
    </row>
    <row r="953" spans="6:7" x14ac:dyDescent="0.55000000000000004">
      <c r="F953" s="52">
        <v>947</v>
      </c>
      <c r="G953" s="53">
        <v>3990580</v>
      </c>
    </row>
    <row r="954" spans="6:7" x14ac:dyDescent="0.55000000000000004">
      <c r="F954" s="52">
        <v>948</v>
      </c>
      <c r="G954" s="53">
        <v>4487830</v>
      </c>
    </row>
    <row r="955" spans="6:7" x14ac:dyDescent="0.55000000000000004">
      <c r="F955" s="52">
        <v>949</v>
      </c>
      <c r="G955" s="53">
        <v>4215860</v>
      </c>
    </row>
    <row r="956" spans="6:7" x14ac:dyDescent="0.55000000000000004">
      <c r="F956" s="52">
        <v>950</v>
      </c>
      <c r="G956" s="53">
        <v>4226670</v>
      </c>
    </row>
    <row r="957" spans="6:7" x14ac:dyDescent="0.55000000000000004">
      <c r="F957" s="52">
        <v>951</v>
      </c>
      <c r="G957" s="53">
        <v>4069380</v>
      </c>
    </row>
    <row r="958" spans="6:7" x14ac:dyDescent="0.55000000000000004">
      <c r="F958" s="52">
        <v>952</v>
      </c>
      <c r="G958" s="53">
        <v>4264250</v>
      </c>
    </row>
    <row r="959" spans="6:7" x14ac:dyDescent="0.55000000000000004">
      <c r="F959" s="52">
        <v>953</v>
      </c>
      <c r="G959" s="53">
        <v>4530450</v>
      </c>
    </row>
    <row r="960" spans="6:7" x14ac:dyDescent="0.55000000000000004">
      <c r="F960" s="52">
        <v>954</v>
      </c>
      <c r="G960" s="53">
        <v>4335740</v>
      </c>
    </row>
    <row r="961" spans="6:7" x14ac:dyDescent="0.55000000000000004">
      <c r="F961" s="52">
        <v>955</v>
      </c>
      <c r="G961" s="53">
        <v>4015740</v>
      </c>
    </row>
    <row r="962" spans="6:7" x14ac:dyDescent="0.55000000000000004">
      <c r="F962" s="52">
        <v>956</v>
      </c>
      <c r="G962" s="53">
        <v>3677020</v>
      </c>
    </row>
    <row r="963" spans="6:7" x14ac:dyDescent="0.55000000000000004">
      <c r="F963" s="52">
        <v>957</v>
      </c>
      <c r="G963" s="53">
        <v>4598000</v>
      </c>
    </row>
    <row r="964" spans="6:7" x14ac:dyDescent="0.55000000000000004">
      <c r="F964" s="52">
        <v>958</v>
      </c>
      <c r="G964" s="53">
        <v>4016880</v>
      </c>
    </row>
    <row r="965" spans="6:7" x14ac:dyDescent="0.55000000000000004">
      <c r="F965" s="52">
        <v>959</v>
      </c>
      <c r="G965" s="53">
        <v>4245830</v>
      </c>
    </row>
    <row r="966" spans="6:7" x14ac:dyDescent="0.55000000000000004">
      <c r="F966" s="52">
        <v>960</v>
      </c>
      <c r="G966" s="53">
        <v>4189900</v>
      </c>
    </row>
    <row r="967" spans="6:7" x14ac:dyDescent="0.55000000000000004">
      <c r="F967" s="52">
        <v>961</v>
      </c>
      <c r="G967" s="53">
        <v>4418120</v>
      </c>
    </row>
    <row r="968" spans="6:7" x14ac:dyDescent="0.55000000000000004">
      <c r="F968" s="52">
        <v>962</v>
      </c>
      <c r="G968" s="53">
        <v>4309400</v>
      </c>
    </row>
    <row r="969" spans="6:7" x14ac:dyDescent="0.55000000000000004">
      <c r="F969" s="52">
        <v>963</v>
      </c>
      <c r="G969" s="53">
        <v>4120500</v>
      </c>
    </row>
    <row r="970" spans="6:7" x14ac:dyDescent="0.55000000000000004">
      <c r="F970" s="52">
        <v>964</v>
      </c>
      <c r="G970" s="53">
        <v>4723490</v>
      </c>
    </row>
    <row r="971" spans="6:7" x14ac:dyDescent="0.55000000000000004">
      <c r="F971" s="52">
        <v>965</v>
      </c>
      <c r="G971" s="53">
        <v>3981040</v>
      </c>
    </row>
    <row r="972" spans="6:7" x14ac:dyDescent="0.55000000000000004">
      <c r="F972" s="52">
        <v>966</v>
      </c>
      <c r="G972" s="53">
        <v>4072060</v>
      </c>
    </row>
    <row r="973" spans="6:7" x14ac:dyDescent="0.55000000000000004">
      <c r="F973" s="52">
        <v>967</v>
      </c>
      <c r="G973" s="53">
        <v>4061950</v>
      </c>
    </row>
    <row r="974" spans="6:7" x14ac:dyDescent="0.55000000000000004">
      <c r="F974" s="52">
        <v>968</v>
      </c>
      <c r="G974" s="53">
        <v>4248100</v>
      </c>
    </row>
    <row r="975" spans="6:7" x14ac:dyDescent="0.55000000000000004">
      <c r="F975" s="52">
        <v>969</v>
      </c>
      <c r="G975" s="53">
        <v>4146270</v>
      </c>
    </row>
    <row r="976" spans="6:7" x14ac:dyDescent="0.55000000000000004">
      <c r="F976" s="52">
        <v>970</v>
      </c>
      <c r="G976" s="53">
        <v>4567590</v>
      </c>
    </row>
    <row r="977" spans="6:7" x14ac:dyDescent="0.55000000000000004">
      <c r="F977" s="52">
        <v>971</v>
      </c>
      <c r="G977" s="53">
        <v>4158990</v>
      </c>
    </row>
    <row r="978" spans="6:7" x14ac:dyDescent="0.55000000000000004">
      <c r="F978" s="52">
        <v>972</v>
      </c>
      <c r="G978" s="53">
        <v>4268880</v>
      </c>
    </row>
    <row r="979" spans="6:7" x14ac:dyDescent="0.55000000000000004">
      <c r="F979" s="52">
        <v>973</v>
      </c>
      <c r="G979" s="53">
        <v>4441110</v>
      </c>
    </row>
    <row r="980" spans="6:7" x14ac:dyDescent="0.55000000000000004">
      <c r="F980" s="52">
        <v>974</v>
      </c>
      <c r="G980" s="53">
        <v>4316500</v>
      </c>
    </row>
    <row r="981" spans="6:7" x14ac:dyDescent="0.55000000000000004">
      <c r="F981" s="52">
        <v>975</v>
      </c>
      <c r="G981" s="53">
        <v>4428070</v>
      </c>
    </row>
    <row r="982" spans="6:7" x14ac:dyDescent="0.55000000000000004">
      <c r="F982" s="52">
        <v>976</v>
      </c>
      <c r="G982" s="53">
        <v>3889540</v>
      </c>
    </row>
    <row r="983" spans="6:7" x14ac:dyDescent="0.55000000000000004">
      <c r="F983" s="52">
        <v>977</v>
      </c>
      <c r="G983" s="53">
        <v>4353340</v>
      </c>
    </row>
    <row r="984" spans="6:7" x14ac:dyDescent="0.55000000000000004">
      <c r="F984" s="52">
        <v>978</v>
      </c>
      <c r="G984" s="53">
        <v>4379490</v>
      </c>
    </row>
    <row r="985" spans="6:7" x14ac:dyDescent="0.55000000000000004">
      <c r="F985" s="52">
        <v>979</v>
      </c>
      <c r="G985" s="53">
        <v>3867530</v>
      </c>
    </row>
    <row r="986" spans="6:7" x14ac:dyDescent="0.55000000000000004">
      <c r="F986" s="52">
        <v>980</v>
      </c>
      <c r="G986" s="53">
        <v>3944900</v>
      </c>
    </row>
    <row r="987" spans="6:7" x14ac:dyDescent="0.55000000000000004">
      <c r="F987" s="52">
        <v>981</v>
      </c>
      <c r="G987" s="53">
        <v>4166860</v>
      </c>
    </row>
    <row r="988" spans="6:7" x14ac:dyDescent="0.55000000000000004">
      <c r="F988" s="52">
        <v>982</v>
      </c>
      <c r="G988" s="53">
        <v>4028910</v>
      </c>
    </row>
    <row r="989" spans="6:7" x14ac:dyDescent="0.55000000000000004">
      <c r="F989" s="52">
        <v>983</v>
      </c>
      <c r="G989" s="53">
        <v>4714860</v>
      </c>
    </row>
    <row r="990" spans="6:7" x14ac:dyDescent="0.55000000000000004">
      <c r="F990" s="52">
        <v>984</v>
      </c>
      <c r="G990" s="53">
        <v>4310950</v>
      </c>
    </row>
    <row r="991" spans="6:7" x14ac:dyDescent="0.55000000000000004">
      <c r="F991" s="52">
        <v>985</v>
      </c>
      <c r="G991" s="53">
        <v>4600490</v>
      </c>
    </row>
    <row r="992" spans="6:7" x14ac:dyDescent="0.55000000000000004">
      <c r="F992" s="52">
        <v>986</v>
      </c>
      <c r="G992" s="53">
        <v>3690830</v>
      </c>
    </row>
    <row r="993" spans="6:7" x14ac:dyDescent="0.55000000000000004">
      <c r="F993" s="52">
        <v>987</v>
      </c>
      <c r="G993" s="53">
        <v>3830570</v>
      </c>
    </row>
    <row r="994" spans="6:7" x14ac:dyDescent="0.55000000000000004">
      <c r="F994" s="52">
        <v>988</v>
      </c>
      <c r="G994" s="53">
        <v>3894950</v>
      </c>
    </row>
    <row r="995" spans="6:7" x14ac:dyDescent="0.55000000000000004">
      <c r="F995" s="52">
        <v>989</v>
      </c>
      <c r="G995" s="53">
        <v>3597990</v>
      </c>
    </row>
    <row r="996" spans="6:7" x14ac:dyDescent="0.55000000000000004">
      <c r="F996" s="52">
        <v>990</v>
      </c>
      <c r="G996" s="53">
        <v>4442400</v>
      </c>
    </row>
    <row r="997" spans="6:7" x14ac:dyDescent="0.55000000000000004">
      <c r="F997" s="52">
        <v>991</v>
      </c>
      <c r="G997" s="53">
        <v>4374970</v>
      </c>
    </row>
    <row r="998" spans="6:7" x14ac:dyDescent="0.55000000000000004">
      <c r="F998" s="52">
        <v>992</v>
      </c>
      <c r="G998" s="53">
        <v>4525450</v>
      </c>
    </row>
    <row r="999" spans="6:7" x14ac:dyDescent="0.55000000000000004">
      <c r="F999" s="52">
        <v>993</v>
      </c>
      <c r="G999" s="53">
        <v>4109770</v>
      </c>
    </row>
    <row r="1000" spans="6:7" x14ac:dyDescent="0.55000000000000004">
      <c r="F1000" s="52">
        <v>994</v>
      </c>
      <c r="G1000" s="53">
        <v>4480200</v>
      </c>
    </row>
    <row r="1001" spans="6:7" x14ac:dyDescent="0.55000000000000004">
      <c r="F1001" s="52">
        <v>995</v>
      </c>
      <c r="G1001" s="53">
        <v>3565490</v>
      </c>
    </row>
    <row r="1002" spans="6:7" x14ac:dyDescent="0.55000000000000004">
      <c r="F1002" s="52">
        <v>996</v>
      </c>
      <c r="G1002" s="53">
        <v>3976520</v>
      </c>
    </row>
    <row r="1003" spans="6:7" x14ac:dyDescent="0.55000000000000004">
      <c r="F1003" s="52">
        <v>997</v>
      </c>
      <c r="G1003" s="53">
        <v>4276590</v>
      </c>
    </row>
    <row r="1004" spans="6:7" x14ac:dyDescent="0.55000000000000004">
      <c r="F1004" s="52">
        <v>998</v>
      </c>
      <c r="G1004" s="53">
        <v>4170330</v>
      </c>
    </row>
    <row r="1005" spans="6:7" x14ac:dyDescent="0.55000000000000004">
      <c r="F1005" s="52">
        <v>999</v>
      </c>
      <c r="G1005" s="53">
        <v>4506510</v>
      </c>
    </row>
    <row r="1006" spans="6:7" x14ac:dyDescent="0.55000000000000004">
      <c r="F1006" s="52">
        <v>1000</v>
      </c>
      <c r="G1006" s="53">
        <v>4245200</v>
      </c>
    </row>
  </sheetData>
  <sortState xmlns:xlrd2="http://schemas.microsoft.com/office/spreadsheetml/2017/richdata2" ref="N39:N59">
    <sortCondition ref="N39"/>
  </sortState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7a6e37b5-1edd-440d-8fb5-458a524f50c1" xsi:nil="true"/>
    <MigrationWizId xmlns="7a6e37b5-1edd-440d-8fb5-458a524f50c1" xsi:nil="true"/>
    <MigrationWizIdPermissions xmlns="7a6e37b5-1edd-440d-8fb5-458a524f50c1" xsi:nil="true"/>
    <MigrationWizIdSecurityGroups xmlns="7a6e37b5-1edd-440d-8fb5-458a524f50c1" xsi:nil="true"/>
    <MigrationWizIdDocumentLibraryPermissions xmlns="7a6e37b5-1edd-440d-8fb5-458a524f50c1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CF5AD6D8DCD440A6B8A117BF8AF6A2" ma:contentTypeVersion="19" ma:contentTypeDescription="Create a new document." ma:contentTypeScope="" ma:versionID="fe33cc48d2c41d6e8d3a5189c5bed1ef">
  <xsd:schema xmlns:xsd="http://www.w3.org/2001/XMLSchema" xmlns:xs="http://www.w3.org/2001/XMLSchema" xmlns:p="http://schemas.microsoft.com/office/2006/metadata/properties" xmlns:ns1="http://schemas.microsoft.com/sharepoint/v3" xmlns:ns3="7a6e37b5-1edd-440d-8fb5-458a524f50c1" xmlns:ns4="3d6dd6d0-93c8-45ce-b910-d93d26537f89" targetNamespace="http://schemas.microsoft.com/office/2006/metadata/properties" ma:root="true" ma:fieldsID="babe40048319d7be5a6c80724fce2971" ns1:_="" ns3:_="" ns4:_="">
    <xsd:import namespace="http://schemas.microsoft.com/sharepoint/v3"/>
    <xsd:import namespace="7a6e37b5-1edd-440d-8fb5-458a524f50c1"/>
    <xsd:import namespace="3d6dd6d0-93c8-45ce-b910-d93d26537f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e37b5-1edd-440d-8fb5-458a524f50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igrationWizId" ma:index="17" nillable="true" ma:displayName="MigrationWizId" ma:internalName="MigrationWizId">
      <xsd:simpleType>
        <xsd:restriction base="dms:Text"/>
      </xsd:simpleType>
    </xsd:element>
    <xsd:element name="MigrationWizIdPermissions" ma:index="18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9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0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1" nillable="true" ma:displayName="MigrationWizIdSecurityGroups" ma:internalName="MigrationWizIdSecurityGroup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dd6d0-93c8-45ce-b910-d93d26537f89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061E32-725C-4D6D-B21A-29BBA8AAA9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4488E0-1CF5-4B28-B73A-FFD364D718B7}">
  <ds:schemaRefs>
    <ds:schemaRef ds:uri="http://schemas.microsoft.com/office/2006/documentManagement/types"/>
    <ds:schemaRef ds:uri="7a6e37b5-1edd-440d-8fb5-458a524f50c1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3d6dd6d0-93c8-45ce-b910-d93d26537f89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EB6C154-9A2F-47B4-82BD-208A4E8A0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6e37b5-1edd-440d-8fb5-458a524f50c1"/>
    <ds:schemaRef ds:uri="3d6dd6d0-93c8-45ce-b910-d93d26537f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32</vt:i4>
      </vt:variant>
    </vt:vector>
  </HeadingPairs>
  <TitlesOfParts>
    <vt:vector size="35" baseType="lpstr">
      <vt:lpstr>Chutes and Ladders</vt:lpstr>
      <vt:lpstr>Extended Stay Hotel</vt:lpstr>
      <vt:lpstr>Collins Field Ticket Revenue</vt:lpstr>
      <vt:lpstr>Demand</vt:lpstr>
      <vt:lpstr>DemandFc</vt:lpstr>
      <vt:lpstr>DemandLikely</vt:lpstr>
      <vt:lpstr>DemandMax</vt:lpstr>
      <vt:lpstr>DemandMin</vt:lpstr>
      <vt:lpstr>FirstLvlEndZoneCap</vt:lpstr>
      <vt:lpstr>FirstLvlEndZoneMean</vt:lpstr>
      <vt:lpstr>FirstLvlEndZonePrice</vt:lpstr>
      <vt:lpstr>FirstLvlEndZoneSD</vt:lpstr>
      <vt:lpstr>FirstLvlSidelineCap</vt:lpstr>
      <vt:lpstr>FirstLvlSidelineMean</vt:lpstr>
      <vt:lpstr>FirstLvlSidelinePrice</vt:lpstr>
      <vt:lpstr>FirstLvlSidelineSD</vt:lpstr>
      <vt:lpstr>OpCostMean</vt:lpstr>
      <vt:lpstr>OpCostMin</vt:lpstr>
      <vt:lpstr>OpCostStDev</vt:lpstr>
      <vt:lpstr>OperatingCosts</vt:lpstr>
      <vt:lpstr>Revenue</vt:lpstr>
      <vt:lpstr>SecondLvlCap</vt:lpstr>
      <vt:lpstr>SecondLvlMean</vt:lpstr>
      <vt:lpstr>SecondLvlPrice</vt:lpstr>
      <vt:lpstr>SecondLvlSD</vt:lpstr>
      <vt:lpstr>ThirdLvlEndZoneCap</vt:lpstr>
      <vt:lpstr>ThirdLvlEndZoneMean</vt:lpstr>
      <vt:lpstr>ThirdLvlEndZonePrice</vt:lpstr>
      <vt:lpstr>ThirdLvlEndZoneSD</vt:lpstr>
      <vt:lpstr>ThirdLvlSidelineCap</vt:lpstr>
      <vt:lpstr>ThirdLvlSidelineMean</vt:lpstr>
      <vt:lpstr>ThirdLvlSidelinePrice</vt:lpstr>
      <vt:lpstr>ThirdLvlSidelineSD</vt:lpstr>
      <vt:lpstr>UValue</vt:lpstr>
      <vt:lpstr>WklyPrice</vt:lpstr>
    </vt:vector>
  </TitlesOfParts>
  <Company>Lindner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Platt</dc:creator>
  <cp:lastModifiedBy>Louis</cp:lastModifiedBy>
  <dcterms:created xsi:type="dcterms:W3CDTF">2019-11-01T15:25:22Z</dcterms:created>
  <dcterms:modified xsi:type="dcterms:W3CDTF">2023-03-29T01:42:45Z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0x01010024CF5AD6D8DCD440A6B8A117BF8AF6A2</vt:lpwstr>
  </property>
</Properties>
</file>