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uis\OneDrive - Catalyst Outdoor\Personal\"/>
    </mc:Choice>
  </mc:AlternateContent>
  <xr:revisionPtr revIDLastSave="319" documentId="13_ncr:1_{F6C85BF3-4191-4B24-8B44-3C808193F7A9}" xr6:coauthVersionLast="44" xr6:coauthVersionMax="45" xr10:uidLastSave="{21295970-E4BE-4A4C-A2F6-CAC0945BFBAD}"/>
  <bookViews>
    <workbookView xWindow="28680" yWindow="-120" windowWidth="29040" windowHeight="15840" activeTab="1" xr2:uid="{64E25FC0-D3DE-4BFA-B57D-77999DF87C85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2" l="1"/>
  <c r="B4" i="2" s="1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1" i="2"/>
  <c r="B2" i="2" s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E33" i="1" l="1"/>
  <c r="E32" i="1"/>
  <c r="E29" i="1"/>
  <c r="E28" i="1"/>
  <c r="E26" i="1"/>
  <c r="E25" i="1"/>
  <c r="E24" i="1"/>
  <c r="E23" i="1"/>
  <c r="E22" i="1"/>
  <c r="E19" i="1"/>
  <c r="E18" i="1"/>
  <c r="E17" i="1"/>
  <c r="E16" i="1"/>
  <c r="E13" i="1"/>
  <c r="E11" i="1"/>
  <c r="E6" i="1"/>
</calcChain>
</file>

<file path=xl/sharedStrings.xml><?xml version="1.0" encoding="utf-8"?>
<sst xmlns="http://schemas.openxmlformats.org/spreadsheetml/2006/main" count="110" uniqueCount="47">
  <si>
    <t>Body</t>
  </si>
  <si>
    <t>Mass</t>
  </si>
  <si>
    <t>Radius</t>
  </si>
  <si>
    <t>Sidereal Rotation</t>
  </si>
  <si>
    <t>Orbit</t>
  </si>
  <si>
    <t>atmPressure</t>
  </si>
  <si>
    <t>atmScaleHeight</t>
  </si>
  <si>
    <t>Sun</t>
  </si>
  <si>
    <t>Moho</t>
  </si>
  <si>
    <t>Eve</t>
  </si>
  <si>
    <t>Gilly</t>
  </si>
  <si>
    <t>Kerbin</t>
  </si>
  <si>
    <t>Mun</t>
  </si>
  <si>
    <t>Minmus</t>
  </si>
  <si>
    <t>Duna</t>
  </si>
  <si>
    <t>Ike</t>
  </si>
  <si>
    <t>Edna</t>
  </si>
  <si>
    <t>Dak</t>
  </si>
  <si>
    <t>Dres</t>
  </si>
  <si>
    <t>Jool</t>
  </si>
  <si>
    <t>Laythe</t>
  </si>
  <si>
    <t>Vall</t>
  </si>
  <si>
    <t>Tylo</t>
  </si>
  <si>
    <t>Bop</t>
  </si>
  <si>
    <t>Pol</t>
  </si>
  <si>
    <t>Lindor</t>
  </si>
  <si>
    <t>Krel</t>
  </si>
  <si>
    <t>Aden</t>
  </si>
  <si>
    <t>Huygen</t>
  </si>
  <si>
    <t>Riga</t>
  </si>
  <si>
    <t>Talos</t>
  </si>
  <si>
    <t>Eeloo</t>
  </si>
  <si>
    <t>Celes</t>
  </si>
  <si>
    <t>Tam</t>
  </si>
  <si>
    <t>Hamek</t>
  </si>
  <si>
    <t>Nara</t>
  </si>
  <si>
    <t>Amos</t>
  </si>
  <si>
    <t>Enon</t>
  </si>
  <si>
    <t>Prax</t>
  </si>
  <si>
    <t>Semi-Major Axis</t>
  </si>
  <si>
    <t>Eccentricity</t>
  </si>
  <si>
    <t>Inclination</t>
  </si>
  <si>
    <t>Lng of Asc Node</t>
  </si>
  <si>
    <t>Arg of Peri</t>
  </si>
  <si>
    <t>Mean Anom at Epoch</t>
  </si>
  <si>
    <t>Ref Body</t>
  </si>
  <si>
    <t>CoffeeScript constructor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</si>
</sst>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Font="1" applyAlignment="1">
      <alignment horizontal="center" vertical="center"/>
    </xf>
    <xf numFmtId="164" fontId="0" fillId="0" borderId="0" xfId="0" applyNumberFormat="1"/>
    <xf numFmtId="3" fontId="0" fillId="0" borderId="0" xfId="0" applyNumberFormat="1"/>
    <xf numFmtId="3" fontId="0" fillId="0" borderId="0" xfId="0" applyNumberFormat="1" applyFont="1" applyAlignment="1">
      <alignment horizontal="center" vertical="center"/>
    </xf>
    <xf numFmtId="165" fontId="0" fillId="0" borderId="0" xfId="0" applyNumberFormat="1" applyFont="1" applyAlignment="1">
      <alignment horizontal="center" vertical="center"/>
    </xf>
    <xf numFmtId="165" fontId="0" fillId="0" borderId="0" xfId="0" applyNumberFormat="1"/>
    <xf numFmtId="164" fontId="0" fillId="0" borderId="0" xfId="0" applyNumberFormat="1" applyFont="1" applyAlignment="1">
      <alignment horizontal="center" vertical="center"/>
    </xf>
    <xf numFmtId="3" fontId="0" fillId="2" borderId="0" xfId="0" applyNumberFormat="1" applyFill="1"/>
    <xf numFmtId="0" fontId="0" fillId="3" borderId="0" xfId="0" applyFill="1"/>
    <xf numFmtId="3" fontId="0" fillId="3" borderId="0" xfId="0" applyNumberFormat="1" applyFill="1"/>
    <xf numFmtId="165" fontId="0" fillId="3" borderId="0" xfId="0" applyNumberFormat="1" applyFill="1"/>
    <xf numFmtId="164" fontId="0" fillId="3" borderId="0" xfId="0" applyNumberFormat="1" applyFill="1"/>
    <xf numFmtId="11" fontId="0" fillId="0" borderId="0" xfId="0" applyNumberFormat="1"/>
    <xf numFmtId="0" fontId="1" fillId="2" borderId="0" xfId="0" applyFont="1" applyFill="1" applyAlignment="1">
      <alignment vertical="center"/>
    </xf>
    <xf numFmtId="164" fontId="1" fillId="0" borderId="0" xfId="0" applyNumberFormat="1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3" fontId="1" fillId="0" borderId="0" xfId="0" applyNumberFormat="1" applyFont="1" applyAlignment="1">
      <alignment vertic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19E41-C2B5-4D66-A77D-43BBC399117B}">
  <dimension ref="A1:O34"/>
  <sheetViews>
    <sheetView workbookViewId="0">
      <pane xSplit="2" ySplit="2" topLeftCell="G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defaultRowHeight="15" x14ac:dyDescent="0.25"/>
  <cols>
    <col min="1" max="1" width="4.5703125" style="3" bestFit="1" customWidth="1"/>
    <col min="2" max="2" width="8.140625" bestFit="1" customWidth="1"/>
    <col min="3" max="3" width="12" bestFit="1" customWidth="1"/>
    <col min="4" max="4" width="11.140625" style="4" bestFit="1" customWidth="1"/>
    <col min="5" max="5" width="16.42578125" style="4" bestFit="1" customWidth="1"/>
    <col min="6" max="6" width="8.85546875" bestFit="1" customWidth="1"/>
    <col min="7" max="7" width="16.42578125" style="4" bestFit="1" customWidth="1"/>
    <col min="8" max="8" width="11.140625" style="7" bestFit="1" customWidth="1"/>
    <col min="9" max="9" width="10.42578125" style="7" bestFit="1" customWidth="1"/>
    <col min="10" max="10" width="15.140625" style="3" bestFit="1" customWidth="1"/>
    <col min="11" max="11" width="10.28515625" style="3" bestFit="1" customWidth="1"/>
    <col min="12" max="12" width="20" style="3" bestFit="1" customWidth="1"/>
    <col min="13" max="13" width="12.140625" bestFit="1" customWidth="1"/>
    <col min="14" max="14" width="15" bestFit="1" customWidth="1"/>
    <col min="15" max="15" width="125.28515625" bestFit="1" customWidth="1"/>
  </cols>
  <sheetData>
    <row r="1" spans="1:15" s="1" customFormat="1" x14ac:dyDescent="0.25">
      <c r="A1" s="16"/>
      <c r="B1" s="18" t="s">
        <v>0</v>
      </c>
      <c r="C1" s="15" t="s">
        <v>1</v>
      </c>
      <c r="D1" s="19" t="s">
        <v>2</v>
      </c>
      <c r="E1" s="19" t="s">
        <v>3</v>
      </c>
      <c r="F1" s="17" t="s">
        <v>4</v>
      </c>
      <c r="G1" s="17"/>
      <c r="H1" s="17"/>
      <c r="I1" s="17"/>
      <c r="J1" s="17"/>
      <c r="K1" s="17"/>
      <c r="L1" s="17"/>
      <c r="M1" s="15" t="s">
        <v>5</v>
      </c>
      <c r="N1" s="15" t="s">
        <v>6</v>
      </c>
    </row>
    <row r="2" spans="1:15" s="1" customFormat="1" x14ac:dyDescent="0.25">
      <c r="A2" s="16"/>
      <c r="B2" s="18"/>
      <c r="C2" s="15"/>
      <c r="D2" s="19"/>
      <c r="E2" s="19"/>
      <c r="F2" s="2" t="s">
        <v>45</v>
      </c>
      <c r="G2" s="5" t="s">
        <v>39</v>
      </c>
      <c r="H2" s="6" t="s">
        <v>40</v>
      </c>
      <c r="I2" s="6" t="s">
        <v>41</v>
      </c>
      <c r="J2" s="8" t="s">
        <v>42</v>
      </c>
      <c r="K2" s="8" t="s">
        <v>43</v>
      </c>
      <c r="L2" s="8" t="s">
        <v>44</v>
      </c>
      <c r="M2" s="15"/>
      <c r="N2" s="15"/>
      <c r="O2" s="1" t="s">
        <v>46</v>
      </c>
    </row>
    <row r="3" spans="1:15" x14ac:dyDescent="0.25">
      <c r="A3" s="3">
        <v>0</v>
      </c>
      <c r="B3" s="20" t="s">
        <v>7</v>
      </c>
      <c r="C3" s="14">
        <v>1.25719E+29</v>
      </c>
      <c r="D3" s="4">
        <v>175750000</v>
      </c>
      <c r="E3" s="4">
        <v>1080000</v>
      </c>
      <c r="F3" s="10"/>
      <c r="G3" s="11"/>
      <c r="H3" s="12"/>
      <c r="I3" s="12"/>
      <c r="J3" s="13"/>
      <c r="K3" s="13"/>
      <c r="L3" s="13"/>
      <c r="O3" t="str">
        <f>CONCATENATE("CelestialBody.",B3," = ",B3," = new CelestialBody(",C3,", ",D3,", ",E3,", null);")</f>
        <v>CelestialBody.Sun = Sun = new CelestialBody(1.25719E+29, 175750000, 1080000, null);</v>
      </c>
    </row>
    <row r="4" spans="1:15" x14ac:dyDescent="0.25">
      <c r="A4" s="3">
        <v>1</v>
      </c>
      <c r="B4" t="s">
        <v>8</v>
      </c>
      <c r="C4" s="14">
        <v>1.8003400000000001E+22</v>
      </c>
      <c r="D4" s="4">
        <v>650000</v>
      </c>
      <c r="E4" s="4">
        <v>2530758.1566400002</v>
      </c>
      <c r="F4" t="s">
        <v>7</v>
      </c>
      <c r="G4" s="4">
        <v>14522400000</v>
      </c>
      <c r="H4" s="7">
        <v>0.2</v>
      </c>
      <c r="I4" s="7">
        <v>7</v>
      </c>
      <c r="J4" s="3">
        <v>70</v>
      </c>
      <c r="K4" s="3">
        <v>15</v>
      </c>
      <c r="L4" s="3">
        <v>0</v>
      </c>
      <c r="O4" t="str">
        <f>CONCATENATE("CelestialBody.",B4," = ",B4," = new CelestialBody(",C4,", ",D4,", ",E4,", new Orbit(",F4,", ",G4,", ",H4,", ",I4,", ",J4,", ",K4,", ",L4,"));")</f>
        <v>CelestialBody.Moho = Moho = new CelestialBody(1.80034E+22, 650000, 2530758.15664, new Orbit(Sun, 14522400000, 0.2, 7, 70, 15, 0));</v>
      </c>
    </row>
    <row r="5" spans="1:15" x14ac:dyDescent="0.25">
      <c r="A5" s="3">
        <v>2</v>
      </c>
      <c r="B5" t="s">
        <v>9</v>
      </c>
      <c r="C5" s="14">
        <v>8.6449999999999994E+23</v>
      </c>
      <c r="D5" s="4">
        <v>2050000</v>
      </c>
      <c r="E5" s="4">
        <v>81000</v>
      </c>
      <c r="F5" t="s">
        <v>7</v>
      </c>
      <c r="G5" s="4">
        <v>27131000000</v>
      </c>
      <c r="H5" s="7">
        <v>0.01</v>
      </c>
      <c r="I5" s="7">
        <v>2.1</v>
      </c>
      <c r="J5" s="3">
        <v>15</v>
      </c>
      <c r="K5" s="3">
        <v>45</v>
      </c>
      <c r="L5" s="3">
        <v>5.7</v>
      </c>
      <c r="O5" t="str">
        <f t="shared" ref="O5:O34" si="0">CONCATENATE("CelestialBody.",B5," = ",B5," = new CelestialBody(",C5,", ",D5,", ",E5,", new Orbit(",F5,", ",G5,", ",H5,", ",I5,", ",J5,", ",K5,", ",L5,"));")</f>
        <v>CelestialBody.Eve = Eve = new CelestialBody(8.645E+23, 2050000, 81000, new Orbit(Sun, 27131000000, 0.01, 2.1, 15, 45, 5.7));</v>
      </c>
    </row>
    <row r="6" spans="1:15" x14ac:dyDescent="0.25">
      <c r="A6" s="3">
        <v>2.1</v>
      </c>
      <c r="B6" t="s">
        <v>10</v>
      </c>
      <c r="C6" s="14">
        <v>9.9182E+17</v>
      </c>
      <c r="D6" s="4">
        <v>30000</v>
      </c>
      <c r="E6" s="9">
        <f>15.517*60*60*12</f>
        <v>670334.39999999991</v>
      </c>
      <c r="F6" t="s">
        <v>9</v>
      </c>
      <c r="G6" s="4">
        <v>86920000</v>
      </c>
      <c r="H6" s="7">
        <v>0.55000000000000004</v>
      </c>
      <c r="I6" s="7">
        <v>12</v>
      </c>
      <c r="J6" s="3">
        <v>80</v>
      </c>
      <c r="K6" s="3">
        <v>10</v>
      </c>
      <c r="L6" s="3">
        <v>0</v>
      </c>
      <c r="O6" t="str">
        <f t="shared" si="0"/>
        <v>CelestialBody.Gilly = Gilly = new CelestialBody(991820000000000000, 30000, 670334.4, new Orbit(Eve, 86920000, 0.55, 12, 80, 10, 0));</v>
      </c>
    </row>
    <row r="7" spans="1:15" x14ac:dyDescent="0.25">
      <c r="A7" s="3">
        <v>3</v>
      </c>
      <c r="B7" t="s">
        <v>11</v>
      </c>
      <c r="C7" s="14">
        <v>3.7615700000000001E+23</v>
      </c>
      <c r="D7" s="4">
        <v>1600000</v>
      </c>
      <c r="E7" s="4">
        <v>43200</v>
      </c>
      <c r="F7" t="s">
        <v>7</v>
      </c>
      <c r="G7" s="4">
        <v>37525647898.432404</v>
      </c>
      <c r="H7" s="7">
        <v>0.02</v>
      </c>
      <c r="I7" s="7">
        <v>0</v>
      </c>
      <c r="J7" s="3">
        <v>0</v>
      </c>
      <c r="K7" s="3">
        <v>0</v>
      </c>
      <c r="L7" s="3">
        <v>0</v>
      </c>
      <c r="O7" t="str">
        <f t="shared" si="0"/>
        <v>CelestialBody.Kerbin = Kerbin = new CelestialBody(3.76157E+23, 1600000, 43200, new Orbit(Sun, 37525647898.4324, 0.02, 0, 0, 0, 0));</v>
      </c>
    </row>
    <row r="8" spans="1:15" x14ac:dyDescent="0.25">
      <c r="A8" s="3">
        <v>3.1</v>
      </c>
      <c r="B8" t="s">
        <v>12</v>
      </c>
      <c r="C8" s="14">
        <v>3.4089200000000003E+21</v>
      </c>
      <c r="D8" s="4">
        <v>800000</v>
      </c>
      <c r="E8" s="4">
        <v>50400</v>
      </c>
      <c r="F8" t="s">
        <v>11</v>
      </c>
      <c r="G8" s="4">
        <v>57189100000</v>
      </c>
      <c r="H8" s="7">
        <v>5.0999999999999997E-2</v>
      </c>
      <c r="I8" s="7">
        <v>0.06</v>
      </c>
      <c r="J8" s="3">
        <v>135.5</v>
      </c>
      <c r="K8" s="3">
        <v>345</v>
      </c>
      <c r="L8" s="3">
        <v>0.9</v>
      </c>
      <c r="O8" t="str">
        <f t="shared" si="0"/>
        <v>CelestialBody.Mun = Mun = new CelestialBody(3.40892E+21, 800000, 50400, new Orbit(Kerbin, 57189100000, 0.051, 0.06, 135.5, 345, 0.9));</v>
      </c>
    </row>
    <row r="9" spans="1:15" x14ac:dyDescent="0.25">
      <c r="A9" s="3">
        <v>3.2</v>
      </c>
      <c r="B9" t="s">
        <v>13</v>
      </c>
      <c r="C9" s="14">
        <v>1.88079E+20</v>
      </c>
      <c r="D9" s="4">
        <v>160000</v>
      </c>
      <c r="E9" s="4">
        <v>32400</v>
      </c>
      <c r="F9" t="s">
        <v>11</v>
      </c>
      <c r="G9" s="4">
        <v>146970000</v>
      </c>
      <c r="H9" s="7">
        <v>0.03</v>
      </c>
      <c r="I9" s="7">
        <v>6</v>
      </c>
      <c r="J9" s="3">
        <v>75</v>
      </c>
      <c r="K9" s="3">
        <v>315</v>
      </c>
      <c r="L9" s="3">
        <v>30</v>
      </c>
      <c r="O9" t="str">
        <f t="shared" si="0"/>
        <v>CelestialBody.Minmus = Minmus = new CelestialBody(1.88079E+20, 160000, 32400, new Orbit(Kerbin, 146970000, 0.03, 6, 75, 315, 30));</v>
      </c>
    </row>
    <row r="10" spans="1:15" x14ac:dyDescent="0.25">
      <c r="A10" s="3">
        <v>4</v>
      </c>
      <c r="B10" t="s">
        <v>14</v>
      </c>
      <c r="C10" s="14">
        <v>3.1973399999999998E+22</v>
      </c>
      <c r="D10" s="4">
        <v>800000</v>
      </c>
      <c r="E10" s="4">
        <v>50400</v>
      </c>
      <c r="F10" t="s">
        <v>7</v>
      </c>
      <c r="G10" s="4">
        <v>57189100000</v>
      </c>
      <c r="H10" s="7">
        <v>5.0999999999999997E-2</v>
      </c>
      <c r="I10" s="7">
        <v>0.06</v>
      </c>
      <c r="J10" s="3">
        <v>135.5</v>
      </c>
      <c r="K10" s="3">
        <v>345</v>
      </c>
      <c r="L10" s="3">
        <v>0.9</v>
      </c>
      <c r="O10" t="str">
        <f t="shared" si="0"/>
        <v>CelestialBody.Duna = Duna = new CelestialBody(3.19734E+22, 800000, 50400, new Orbit(Sun, 57189100000, 0.051, 0.06, 135.5, 345, 0.9));</v>
      </c>
    </row>
    <row r="11" spans="1:15" x14ac:dyDescent="0.25">
      <c r="A11" s="3">
        <v>4.0999999999999996</v>
      </c>
      <c r="B11" t="s">
        <v>15</v>
      </c>
      <c r="C11" s="14">
        <v>3.88794E+20</v>
      </c>
      <c r="D11" s="4">
        <v>210000</v>
      </c>
      <c r="E11" s="9">
        <f>22.118*60*60*12</f>
        <v>955497.59999999986</v>
      </c>
      <c r="F11" t="s">
        <v>14</v>
      </c>
      <c r="G11" s="4">
        <v>36680000</v>
      </c>
      <c r="H11" s="7">
        <v>0.03</v>
      </c>
      <c r="I11" s="7">
        <v>0.2</v>
      </c>
      <c r="J11" s="3">
        <v>90</v>
      </c>
      <c r="K11" s="3">
        <v>345</v>
      </c>
      <c r="L11" s="3">
        <v>180</v>
      </c>
      <c r="O11" t="str">
        <f t="shared" si="0"/>
        <v>CelestialBody.Ike = Ike = new CelestialBody(3.88794E+20, 210000, 955497.6, new Orbit(Duna, 36680000, 0.03, 0.2, 90, 345, 180));</v>
      </c>
    </row>
    <row r="12" spans="1:15" x14ac:dyDescent="0.25">
      <c r="A12" s="3">
        <v>5</v>
      </c>
      <c r="B12" t="s">
        <v>16</v>
      </c>
      <c r="C12" s="14">
        <v>7.94632E+20</v>
      </c>
      <c r="D12" s="4">
        <v>260000</v>
      </c>
      <c r="E12" s="4">
        <v>10800</v>
      </c>
      <c r="F12" t="s">
        <v>7</v>
      </c>
      <c r="G12" s="4">
        <v>94080000000</v>
      </c>
      <c r="H12" s="7">
        <v>7.0000000000000007E-2</v>
      </c>
      <c r="I12" s="7">
        <v>3</v>
      </c>
      <c r="J12" s="3">
        <v>30</v>
      </c>
      <c r="K12" s="3">
        <v>310</v>
      </c>
      <c r="L12" s="3">
        <v>0</v>
      </c>
      <c r="O12" t="str">
        <f t="shared" si="0"/>
        <v>CelestialBody.Edna = Edna = new CelestialBody(7.94632E+20, 260000, 10800, new Orbit(Sun, 94080000000, 0.07, 3, 30, 310, 0));</v>
      </c>
    </row>
    <row r="13" spans="1:15" x14ac:dyDescent="0.25">
      <c r="A13" s="3">
        <v>5.0999999999999996</v>
      </c>
      <c r="B13" t="s">
        <v>17</v>
      </c>
      <c r="C13" s="14">
        <v>4.70196E+17</v>
      </c>
      <c r="D13" s="4">
        <v>20000</v>
      </c>
      <c r="E13" s="9">
        <f>6.5795*60*60*12</f>
        <v>284234.40000000002</v>
      </c>
      <c r="F13" t="s">
        <v>16</v>
      </c>
      <c r="G13" s="4">
        <v>4770000</v>
      </c>
      <c r="H13" s="7">
        <v>0.01</v>
      </c>
      <c r="I13" s="7">
        <v>10</v>
      </c>
      <c r="J13" s="3">
        <v>120</v>
      </c>
      <c r="K13" s="3">
        <v>90</v>
      </c>
      <c r="L13" s="3">
        <v>0</v>
      </c>
      <c r="O13" t="str">
        <f t="shared" si="0"/>
        <v>CelestialBody.Dak = Dak = new CelestialBody(470196000000000000, 20000, 284234.4, new Orbit(Edna, 4770000, 0.01, 10, 120, 90, 0));</v>
      </c>
    </row>
    <row r="14" spans="1:15" x14ac:dyDescent="0.25">
      <c r="A14" s="3">
        <v>6</v>
      </c>
      <c r="B14" t="s">
        <v>18</v>
      </c>
      <c r="C14" s="14">
        <v>2.2851500000000001E+21</v>
      </c>
      <c r="D14" s="4">
        <v>360000</v>
      </c>
      <c r="E14" s="4">
        <v>16200</v>
      </c>
      <c r="F14" t="s">
        <v>7</v>
      </c>
      <c r="G14" s="4">
        <v>112687000000</v>
      </c>
      <c r="H14" s="7">
        <v>0.14499999999999999</v>
      </c>
      <c r="I14" s="7">
        <v>5</v>
      </c>
      <c r="J14" s="3">
        <v>280</v>
      </c>
      <c r="K14" s="3">
        <v>90</v>
      </c>
      <c r="L14" s="3">
        <v>3.9</v>
      </c>
      <c r="O14" t="str">
        <f t="shared" si="0"/>
        <v>CelestialBody.Dres = Dres = new CelestialBody(2.28515E+21, 360000, 16200, new Orbit(Sun, 112687000000, 0.145, 5, 280, 90, 3.9));</v>
      </c>
    </row>
    <row r="15" spans="1:15" x14ac:dyDescent="0.25">
      <c r="A15" s="3">
        <v>7</v>
      </c>
      <c r="B15" t="s">
        <v>19</v>
      </c>
      <c r="C15" s="14">
        <v>2.9951499999999999E+25</v>
      </c>
      <c r="D15" s="4">
        <v>14000000</v>
      </c>
      <c r="E15" s="4">
        <v>19800</v>
      </c>
      <c r="F15" t="s">
        <v>7</v>
      </c>
      <c r="G15" s="4">
        <v>189765000000</v>
      </c>
      <c r="H15" s="7">
        <v>0.05</v>
      </c>
      <c r="I15" s="7">
        <v>1.304</v>
      </c>
      <c r="J15" s="3">
        <v>52</v>
      </c>
      <c r="K15" s="3">
        <v>30</v>
      </c>
      <c r="L15" s="3">
        <v>0.6</v>
      </c>
      <c r="O15" t="str">
        <f t="shared" si="0"/>
        <v>CelestialBody.Jool = Jool = new CelestialBody(2.99515E+25, 14000000, 19800, new Orbit(Sun, 189765000000, 0.05, 1.304, 52, 30, 0.6));</v>
      </c>
    </row>
    <row r="16" spans="1:15" x14ac:dyDescent="0.25">
      <c r="A16" s="3">
        <v>7.1</v>
      </c>
      <c r="B16" t="s">
        <v>20</v>
      </c>
      <c r="C16" s="14">
        <v>1.0312E+23</v>
      </c>
      <c r="D16" s="4">
        <v>1100000</v>
      </c>
      <c r="E16" s="9">
        <f>2.669*60*60*12</f>
        <v>115300.80000000002</v>
      </c>
      <c r="F16" t="s">
        <v>19</v>
      </c>
      <c r="G16" s="4">
        <v>87640000</v>
      </c>
      <c r="H16" s="7">
        <v>0.01</v>
      </c>
      <c r="I16" s="7">
        <v>0.2</v>
      </c>
      <c r="J16" s="3">
        <v>120</v>
      </c>
      <c r="K16" s="3">
        <v>120</v>
      </c>
      <c r="L16" s="3">
        <v>180</v>
      </c>
      <c r="O16" t="str">
        <f t="shared" si="0"/>
        <v>CelestialBody.Laythe = Laythe = new CelestialBody(1.0312E+23, 1100000, 115300.8, new Orbit(Jool, 87640000, 0.01, 0.2, 120, 120, 180));</v>
      </c>
    </row>
    <row r="17" spans="1:15" x14ac:dyDescent="0.25">
      <c r="A17" s="3">
        <v>7.2</v>
      </c>
      <c r="B17" t="s">
        <v>21</v>
      </c>
      <c r="C17" s="14">
        <v>8.0006799999999997E+21</v>
      </c>
      <c r="D17" s="4">
        <v>550000</v>
      </c>
      <c r="E17" s="9">
        <f>6.5979*60*60*12</f>
        <v>285029.28000000003</v>
      </c>
      <c r="F17" t="s">
        <v>19</v>
      </c>
      <c r="G17" s="4">
        <v>160230000</v>
      </c>
      <c r="H17" s="7">
        <v>0.03</v>
      </c>
      <c r="I17" s="7">
        <v>0.3</v>
      </c>
      <c r="J17" s="3">
        <v>90</v>
      </c>
      <c r="K17" s="3">
        <v>270</v>
      </c>
      <c r="L17" s="3">
        <v>180</v>
      </c>
      <c r="O17" t="str">
        <f t="shared" si="0"/>
        <v>CelestialBody.Vall = Vall = new CelestialBody(8.00068E+21, 550000, 285029.28, new Orbit(Jool, 160230000, 0.03, 0.3, 90, 270, 180));</v>
      </c>
    </row>
    <row r="18" spans="1:15" x14ac:dyDescent="0.25">
      <c r="A18" s="3">
        <v>7.3</v>
      </c>
      <c r="B18" t="s">
        <v>22</v>
      </c>
      <c r="C18" s="14">
        <v>3.8085900000000003E+22</v>
      </c>
      <c r="D18" s="4">
        <v>900000</v>
      </c>
      <c r="E18" s="9">
        <f>16.311*60*60*12</f>
        <v>704635.2</v>
      </c>
      <c r="F18" t="s">
        <v>19</v>
      </c>
      <c r="G18" s="4">
        <v>292950000</v>
      </c>
      <c r="H18" s="7">
        <v>0.01</v>
      </c>
      <c r="I18" s="7">
        <v>0.1</v>
      </c>
      <c r="J18" s="3">
        <v>150</v>
      </c>
      <c r="K18" s="3">
        <v>285</v>
      </c>
      <c r="L18" s="3">
        <v>270</v>
      </c>
      <c r="O18" t="str">
        <f t="shared" si="0"/>
        <v>CelestialBody.Tylo = Tylo = new CelestialBody(3.80859E+22, 900000, 704635.2, new Orbit(Jool, 292950000, 0.01, 0.1, 150, 285, 270));</v>
      </c>
    </row>
    <row r="19" spans="1:15" x14ac:dyDescent="0.25">
      <c r="A19" s="3">
        <v>7.4</v>
      </c>
      <c r="B19" t="s">
        <v>23</v>
      </c>
      <c r="C19" s="14">
        <v>2.6522E+20</v>
      </c>
      <c r="D19" s="4">
        <v>190000</v>
      </c>
      <c r="E19" s="9">
        <f>45.789*60*60*12</f>
        <v>1978084.8000000003</v>
      </c>
      <c r="F19" t="s">
        <v>19</v>
      </c>
      <c r="G19" s="4">
        <v>582970000</v>
      </c>
      <c r="H19" s="7">
        <v>0.23499999999999999</v>
      </c>
      <c r="I19" s="7">
        <v>15</v>
      </c>
      <c r="J19" s="3">
        <v>10</v>
      </c>
      <c r="K19" s="3">
        <v>25</v>
      </c>
      <c r="L19" s="3">
        <v>270</v>
      </c>
      <c r="O19" t="str">
        <f t="shared" si="0"/>
        <v>CelestialBody.Bop = Bop = new CelestialBody(2.6522E+20, 190000, 1978084.8, new Orbit(Jool, 582970000, 0.235, 15, 10, 25, 270));</v>
      </c>
    </row>
    <row r="20" spans="1:15" x14ac:dyDescent="0.25">
      <c r="A20" s="3">
        <v>7.5</v>
      </c>
      <c r="B20" t="s">
        <v>24</v>
      </c>
      <c r="C20" s="14">
        <v>7.44967E+19</v>
      </c>
      <c r="D20" s="4">
        <v>130000</v>
      </c>
      <c r="E20" s="4">
        <v>18000</v>
      </c>
      <c r="F20" t="s">
        <v>19</v>
      </c>
      <c r="G20" s="4">
        <v>739460000</v>
      </c>
      <c r="H20" s="7">
        <v>0.17085</v>
      </c>
      <c r="I20" s="7">
        <v>4.25</v>
      </c>
      <c r="J20" s="3">
        <v>2</v>
      </c>
      <c r="K20" s="3">
        <v>15</v>
      </c>
      <c r="L20" s="3">
        <v>1.8</v>
      </c>
      <c r="O20" t="str">
        <f t="shared" si="0"/>
        <v>CelestialBody.Pol = Pol = new CelestialBody(74496700000000000000, 130000, 18000, new Orbit(Jool, 739460000, 0.17085, 4.25, 2, 15, 1.8));</v>
      </c>
    </row>
    <row r="21" spans="1:15" x14ac:dyDescent="0.25">
      <c r="A21" s="3">
        <v>8</v>
      </c>
      <c r="B21" t="s">
        <v>25</v>
      </c>
      <c r="C21" s="14">
        <v>8.8396899999999997E+24</v>
      </c>
      <c r="D21" s="4">
        <v>8000000</v>
      </c>
      <c r="E21" s="4">
        <v>25200</v>
      </c>
      <c r="F21" t="s">
        <v>7</v>
      </c>
      <c r="G21" s="4">
        <v>359571000000</v>
      </c>
      <c r="H21" s="7">
        <v>0.03</v>
      </c>
      <c r="I21" s="7">
        <v>1.7</v>
      </c>
      <c r="J21" s="3">
        <v>80</v>
      </c>
      <c r="K21" s="3">
        <v>75</v>
      </c>
      <c r="L21" s="3">
        <v>3.3</v>
      </c>
      <c r="O21" t="str">
        <f t="shared" si="0"/>
        <v>CelestialBody.Lindor = Lindor = new CelestialBody(8.83969E+24, 8000000, 25200, new Orbit(Sun, 359571000000, 0.03, 1.7, 80, 75, 3.3));</v>
      </c>
    </row>
    <row r="22" spans="1:15" x14ac:dyDescent="0.25">
      <c r="A22" s="3">
        <v>8.1</v>
      </c>
      <c r="B22" t="s">
        <v>26</v>
      </c>
      <c r="C22" s="14">
        <v>9.9182E+19</v>
      </c>
      <c r="D22" s="4">
        <v>150000</v>
      </c>
      <c r="E22" s="9">
        <f>2.6861*60*60*12</f>
        <v>116039.51999999999</v>
      </c>
      <c r="F22" t="s">
        <v>25</v>
      </c>
      <c r="G22" s="4">
        <v>58600000</v>
      </c>
      <c r="H22" s="7">
        <v>0.02</v>
      </c>
      <c r="I22" s="7">
        <v>1.5</v>
      </c>
      <c r="J22" s="3">
        <v>60</v>
      </c>
      <c r="K22" s="3">
        <v>180</v>
      </c>
      <c r="L22" s="3">
        <v>0</v>
      </c>
      <c r="M22" s="3"/>
      <c r="O22" t="str">
        <f t="shared" si="0"/>
        <v>CelestialBody.Krel = Krel = new CelestialBody(99182000000000000000, 150000, 116039.52, new Orbit(Lindor, 58600000, 0.02, 1.5, 60, 180, 0));</v>
      </c>
    </row>
    <row r="23" spans="1:15" x14ac:dyDescent="0.25">
      <c r="A23" s="3">
        <v>8.1999999999999993</v>
      </c>
      <c r="B23" t="s">
        <v>27</v>
      </c>
      <c r="C23" s="14">
        <v>9.2569900000000003E+20</v>
      </c>
      <c r="D23" s="4">
        <v>300000</v>
      </c>
      <c r="E23" s="9">
        <f>6.6406*60*60*12</f>
        <v>286873.92</v>
      </c>
      <c r="F23" t="s">
        <v>25</v>
      </c>
      <c r="G23" s="4">
        <v>107140000</v>
      </c>
      <c r="H23" s="7">
        <v>0.01</v>
      </c>
      <c r="I23" s="7">
        <v>0.25</v>
      </c>
      <c r="J23" s="3">
        <v>120</v>
      </c>
      <c r="K23" s="3">
        <v>30</v>
      </c>
      <c r="L23" s="3">
        <v>270</v>
      </c>
      <c r="O23" t="str">
        <f t="shared" si="0"/>
        <v>CelestialBody.Aden = Aden = new CelestialBody(9.25699E+20, 300000, 286873.92, new Orbit(Lindor, 107140000, 0.01, 0.25, 120, 30, 270));</v>
      </c>
    </row>
    <row r="24" spans="1:15" x14ac:dyDescent="0.25">
      <c r="A24" s="3">
        <v>8.3000000000000007</v>
      </c>
      <c r="B24" t="s">
        <v>28</v>
      </c>
      <c r="C24" s="14">
        <v>9.8939600000000008E+21</v>
      </c>
      <c r="D24" s="4">
        <v>670000</v>
      </c>
      <c r="E24" s="9">
        <f>15.374*60*60*12</f>
        <v>664156.80000000005</v>
      </c>
      <c r="F24" t="s">
        <v>25</v>
      </c>
      <c r="G24" s="4">
        <v>187500000</v>
      </c>
      <c r="H24" s="7">
        <v>2.5000000000000001E-2</v>
      </c>
      <c r="I24" s="7">
        <v>0.75</v>
      </c>
      <c r="J24" s="3">
        <v>150</v>
      </c>
      <c r="K24" s="3">
        <v>60</v>
      </c>
      <c r="L24" s="3">
        <v>90</v>
      </c>
      <c r="O24" t="str">
        <f t="shared" si="0"/>
        <v>CelestialBody.Huygen = Huygen = new CelestialBody(9.89396E+21, 670000, 664156.8, new Orbit(Lindor, 187500000, 0.025, 0.75, 150, 60, 90));</v>
      </c>
    </row>
    <row r="25" spans="1:15" x14ac:dyDescent="0.25">
      <c r="A25" s="3">
        <v>8.4</v>
      </c>
      <c r="B25" t="s">
        <v>29</v>
      </c>
      <c r="C25" s="14">
        <v>1.4877300000000001E+22</v>
      </c>
      <c r="D25" s="4">
        <v>750000</v>
      </c>
      <c r="E25" s="9">
        <f>32.585*60*60*12</f>
        <v>1407672.0000000002</v>
      </c>
      <c r="F25" t="s">
        <v>25</v>
      </c>
      <c r="G25" s="4">
        <v>309380000</v>
      </c>
      <c r="H25" s="7">
        <v>0.03</v>
      </c>
      <c r="I25" s="7">
        <v>0.5</v>
      </c>
      <c r="J25" s="3">
        <v>90</v>
      </c>
      <c r="K25" s="3">
        <v>105</v>
      </c>
      <c r="L25" s="3">
        <v>180</v>
      </c>
      <c r="O25" t="str">
        <f t="shared" si="0"/>
        <v>CelestialBody.Riga = Riga = new CelestialBody(1.48773E+22, 750000, 1407672, new Orbit(Lindor, 309380000, 0.03, 0.5, 90, 105, 180));</v>
      </c>
    </row>
    <row r="26" spans="1:15" x14ac:dyDescent="0.25">
      <c r="A26" s="3">
        <v>8.5</v>
      </c>
      <c r="B26" t="s">
        <v>30</v>
      </c>
      <c r="C26" s="14">
        <v>4.0407499999999998E+21</v>
      </c>
      <c r="D26" s="4">
        <v>500000</v>
      </c>
      <c r="E26" s="9">
        <f>82.709*60*60*12</f>
        <v>3573028.8000000003</v>
      </c>
      <c r="F26" t="s">
        <v>25</v>
      </c>
      <c r="G26" s="4">
        <v>575680000</v>
      </c>
      <c r="H26" s="7">
        <v>0.04</v>
      </c>
      <c r="I26" s="7">
        <v>1</v>
      </c>
      <c r="J26" s="3">
        <v>180</v>
      </c>
      <c r="K26" s="3">
        <v>285</v>
      </c>
      <c r="L26" s="3">
        <v>90</v>
      </c>
      <c r="O26" t="str">
        <f t="shared" si="0"/>
        <v>CelestialBody.Talos = Talos = new CelestialBody(4.04075E+21, 500000, 3573028.8, new Orbit(Lindor, 575680000, 0.04, 1, 180, 285, 90));</v>
      </c>
    </row>
    <row r="27" spans="1:15" x14ac:dyDescent="0.25">
      <c r="A27" s="3">
        <v>9</v>
      </c>
      <c r="B27" t="s">
        <v>31</v>
      </c>
      <c r="C27" s="14">
        <v>7.93456E+21</v>
      </c>
      <c r="D27" s="4">
        <v>600000</v>
      </c>
      <c r="E27" s="4">
        <v>14400</v>
      </c>
      <c r="F27" t="s">
        <v>7</v>
      </c>
      <c r="G27" s="4">
        <v>471171300000</v>
      </c>
      <c r="H27" s="7">
        <v>0.26</v>
      </c>
      <c r="I27" s="7">
        <v>6.15</v>
      </c>
      <c r="J27" s="3">
        <v>50</v>
      </c>
      <c r="K27" s="3">
        <v>260</v>
      </c>
      <c r="L27" s="3">
        <v>3.54</v>
      </c>
      <c r="O27" t="str">
        <f t="shared" si="0"/>
        <v>CelestialBody.Eeloo = Eeloo = new CelestialBody(7.93456E+21, 600000, 14400, new Orbit(Sun, 471171300000, 0.26, 6.15, 50, 260, 3.54));</v>
      </c>
    </row>
    <row r="28" spans="1:15" x14ac:dyDescent="0.25">
      <c r="A28" s="3">
        <v>9.1</v>
      </c>
      <c r="B28" t="s">
        <v>32</v>
      </c>
      <c r="C28" s="14">
        <v>2.35098E+20</v>
      </c>
      <c r="D28" s="4">
        <v>200000</v>
      </c>
      <c r="E28" s="9">
        <f>35.841*60*60*12</f>
        <v>1548331.2000000002</v>
      </c>
      <c r="F28" t="s">
        <v>31</v>
      </c>
      <c r="G28" s="4">
        <v>31800000</v>
      </c>
      <c r="H28" s="7">
        <v>0.05</v>
      </c>
      <c r="I28" s="7">
        <v>10</v>
      </c>
      <c r="J28" s="3">
        <v>100</v>
      </c>
      <c r="K28" s="3">
        <v>270</v>
      </c>
      <c r="L28" s="3">
        <v>0</v>
      </c>
      <c r="O28" t="str">
        <f t="shared" si="0"/>
        <v>CelestialBody.Celes = Celes = new CelestialBody(2.35098E+20, 200000, 1548331.2, new Orbit(Eeloo, 31800000, 0.05, 10, 100, 270, 0));</v>
      </c>
    </row>
    <row r="29" spans="1:15" x14ac:dyDescent="0.25">
      <c r="A29" s="3">
        <v>9.1999999999999993</v>
      </c>
      <c r="B29" t="s">
        <v>33</v>
      </c>
      <c r="C29" s="14">
        <v>5.14277E+16</v>
      </c>
      <c r="D29" s="4">
        <v>10000</v>
      </c>
      <c r="E29" s="9">
        <f>103.94*60*60*12</f>
        <v>4490208</v>
      </c>
      <c r="F29" t="s">
        <v>31</v>
      </c>
      <c r="G29" s="4">
        <v>64670000</v>
      </c>
      <c r="H29" s="7">
        <v>2.5000000000000001E-2</v>
      </c>
      <c r="I29" s="7">
        <v>9.5</v>
      </c>
      <c r="J29" s="3">
        <v>105</v>
      </c>
      <c r="K29" s="3">
        <v>210</v>
      </c>
      <c r="L29" s="3">
        <v>180</v>
      </c>
      <c r="O29" t="str">
        <f t="shared" si="0"/>
        <v>CelestialBody.Tam = Tam = new CelestialBody(51427700000000000, 10000, 4490208, new Orbit(Eeloo, 64670000, 0.025, 9.5, 105, 210, 180));</v>
      </c>
    </row>
    <row r="30" spans="1:15" x14ac:dyDescent="0.25">
      <c r="A30" s="3">
        <v>10</v>
      </c>
      <c r="B30" t="s">
        <v>34</v>
      </c>
      <c r="C30" s="14">
        <v>2.9754599999999999E+21</v>
      </c>
      <c r="D30" s="4">
        <v>450000</v>
      </c>
      <c r="E30" s="4">
        <v>14400</v>
      </c>
      <c r="F30" t="s">
        <v>7</v>
      </c>
      <c r="G30" s="4">
        <v>527129000000</v>
      </c>
      <c r="H30" s="7">
        <v>0.1</v>
      </c>
      <c r="I30" s="7">
        <v>4</v>
      </c>
      <c r="J30" s="3">
        <v>165</v>
      </c>
      <c r="K30" s="3">
        <v>175</v>
      </c>
      <c r="L30" s="3">
        <v>4.7</v>
      </c>
      <c r="O30" t="str">
        <f t="shared" si="0"/>
        <v>CelestialBody.Hamek = Hamek = new CelestialBody(2.97546E+21, 450000, 14400, new Orbit(Sun, 527129000000, 0.1, 4, 165, 175, 4.7));</v>
      </c>
    </row>
    <row r="31" spans="1:15" x14ac:dyDescent="0.25">
      <c r="A31" s="3">
        <v>11</v>
      </c>
      <c r="B31" t="s">
        <v>35</v>
      </c>
      <c r="C31" s="14">
        <v>1.9043E+24</v>
      </c>
      <c r="D31" s="4">
        <v>3600000</v>
      </c>
      <c r="E31" s="4">
        <v>43200</v>
      </c>
      <c r="F31" t="s">
        <v>7</v>
      </c>
      <c r="G31" s="4">
        <v>1712000000000</v>
      </c>
      <c r="H31" s="7">
        <v>0.35</v>
      </c>
      <c r="I31" s="7">
        <v>20</v>
      </c>
      <c r="J31" s="3">
        <v>90</v>
      </c>
      <c r="K31" s="3">
        <v>150</v>
      </c>
      <c r="L31" s="3">
        <v>2.5</v>
      </c>
      <c r="O31" t="str">
        <f t="shared" si="0"/>
        <v>CelestialBody.Nara = Nara = new CelestialBody(1.9043E+24, 3600000, 43200, new Orbit(Sun, 1712000000000, 0.35, 20, 90, 150, 2.5));</v>
      </c>
    </row>
    <row r="32" spans="1:15" x14ac:dyDescent="0.25">
      <c r="A32" s="3">
        <v>11.1</v>
      </c>
      <c r="B32" t="s">
        <v>36</v>
      </c>
      <c r="C32" s="14">
        <v>9.0277699999999997E+20</v>
      </c>
      <c r="D32" s="4">
        <v>320000</v>
      </c>
      <c r="E32" s="9">
        <f>5.3891*60*60*12</f>
        <v>232809.12000000002</v>
      </c>
      <c r="F32" t="s">
        <v>35</v>
      </c>
      <c r="G32" s="4">
        <v>55880000</v>
      </c>
      <c r="H32" s="7">
        <v>0.01</v>
      </c>
      <c r="I32" s="7">
        <v>0.5</v>
      </c>
      <c r="J32" s="3">
        <v>180</v>
      </c>
      <c r="K32" s="3">
        <v>345</v>
      </c>
      <c r="L32" s="3">
        <v>180</v>
      </c>
      <c r="O32" t="str">
        <f t="shared" si="0"/>
        <v>CelestialBody.Amos = Amos = new CelestialBody(9.02777E+20, 320000, 232809.12, new Orbit(Nara, 55880000, 0.01, 0.5, 180, 345, 180));</v>
      </c>
    </row>
    <row r="33" spans="1:15" x14ac:dyDescent="0.25">
      <c r="A33" s="3">
        <v>11.2</v>
      </c>
      <c r="B33" t="s">
        <v>37</v>
      </c>
      <c r="C33" s="14">
        <v>1.0799799999999999E+22</v>
      </c>
      <c r="D33" s="4">
        <v>700000</v>
      </c>
      <c r="E33" s="9">
        <f>18.243*60*60*12</f>
        <v>788097.59999999986</v>
      </c>
      <c r="F33" t="s">
        <v>35</v>
      </c>
      <c r="G33" s="4">
        <v>125980000</v>
      </c>
      <c r="H33" s="7">
        <v>1.4999999999999999E-2</v>
      </c>
      <c r="I33" s="7">
        <v>0.2</v>
      </c>
      <c r="J33" s="3">
        <v>270</v>
      </c>
      <c r="K33" s="3">
        <v>0</v>
      </c>
      <c r="L33" s="3">
        <v>180</v>
      </c>
      <c r="O33" t="str">
        <f t="shared" si="0"/>
        <v>CelestialBody.Enon = Enon = new CelestialBody(1.07998E+22, 700000, 788097.6, new Orbit(Nara, 125980000, 0.015, 0.2, 270, 0, 180));</v>
      </c>
    </row>
    <row r="34" spans="1:15" x14ac:dyDescent="0.25">
      <c r="A34" s="3">
        <v>11.3</v>
      </c>
      <c r="B34" t="s">
        <v>38</v>
      </c>
      <c r="C34" s="14">
        <v>3.55586E+19</v>
      </c>
      <c r="D34" s="4">
        <v>110000</v>
      </c>
      <c r="E34" s="4">
        <v>21600</v>
      </c>
      <c r="F34" t="s">
        <v>35</v>
      </c>
      <c r="G34" s="4">
        <v>751900000</v>
      </c>
      <c r="H34" s="7">
        <v>0.4</v>
      </c>
      <c r="I34" s="7">
        <v>17</v>
      </c>
      <c r="J34" s="3">
        <v>95</v>
      </c>
      <c r="K34" s="3">
        <v>100</v>
      </c>
      <c r="L34" s="3">
        <v>0</v>
      </c>
      <c r="O34" t="str">
        <f t="shared" si="0"/>
        <v>CelestialBody.Prax = Prax = new CelestialBody(35558600000000000000, 110000, 21600, new Orbit(Nara, 751900000, 0.4, 17, 95, 100, 0));</v>
      </c>
    </row>
  </sheetData>
  <mergeCells count="8">
    <mergeCell ref="N1:N2"/>
    <mergeCell ref="A1:A2"/>
    <mergeCell ref="F1:L1"/>
    <mergeCell ref="B1:B2"/>
    <mergeCell ref="C1:C2"/>
    <mergeCell ref="D1:D2"/>
    <mergeCell ref="E1:E2"/>
    <mergeCell ref="M1:M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03B00-B093-4A68-B134-DD48EE6E27DB}">
  <dimension ref="A1:B32"/>
  <sheetViews>
    <sheetView tabSelected="1" workbookViewId="0">
      <selection activeCell="B32" sqref="B32"/>
    </sheetView>
  </sheetViews>
  <sheetFormatPr defaultRowHeight="15" x14ac:dyDescent="0.25"/>
  <sheetData>
    <row r="1" spans="1:2" x14ac:dyDescent="0.25">
      <c r="A1" t="s">
        <v>7</v>
      </c>
      <c r="B1" t="str">
        <f>A1</f>
        <v>Sun</v>
      </c>
    </row>
    <row r="2" spans="1:2" x14ac:dyDescent="0.25">
      <c r="A2" t="s">
        <v>8</v>
      </c>
      <c r="B2" t="str">
        <f>CONCATENATE(B1,", ",A2)</f>
        <v>Sun, Moho</v>
      </c>
    </row>
    <row r="3" spans="1:2" x14ac:dyDescent="0.25">
      <c r="A3" t="s">
        <v>9</v>
      </c>
      <c r="B3" t="str">
        <f t="shared" ref="B3:B32" si="0">CONCATENATE(B2,", ",A3)</f>
        <v>Sun, Moho, Eve</v>
      </c>
    </row>
    <row r="4" spans="1:2" x14ac:dyDescent="0.25">
      <c r="A4" t="s">
        <v>10</v>
      </c>
      <c r="B4" t="str">
        <f t="shared" si="0"/>
        <v>Sun, Moho, Eve, Gilly</v>
      </c>
    </row>
    <row r="5" spans="1:2" x14ac:dyDescent="0.25">
      <c r="A5" t="s">
        <v>11</v>
      </c>
      <c r="B5" t="str">
        <f t="shared" si="0"/>
        <v>Sun, Moho, Eve, Gilly, Kerbin</v>
      </c>
    </row>
    <row r="6" spans="1:2" x14ac:dyDescent="0.25">
      <c r="A6" t="s">
        <v>12</v>
      </c>
      <c r="B6" t="str">
        <f t="shared" si="0"/>
        <v>Sun, Moho, Eve, Gilly, Kerbin, Mun</v>
      </c>
    </row>
    <row r="7" spans="1:2" x14ac:dyDescent="0.25">
      <c r="A7" t="s">
        <v>13</v>
      </c>
      <c r="B7" t="str">
        <f t="shared" si="0"/>
        <v>Sun, Moho, Eve, Gilly, Kerbin, Mun, Minmus</v>
      </c>
    </row>
    <row r="8" spans="1:2" x14ac:dyDescent="0.25">
      <c r="A8" t="s">
        <v>14</v>
      </c>
      <c r="B8" t="str">
        <f t="shared" si="0"/>
        <v>Sun, Moho, Eve, Gilly, Kerbin, Mun, Minmus, Duna</v>
      </c>
    </row>
    <row r="9" spans="1:2" x14ac:dyDescent="0.25">
      <c r="A9" t="s">
        <v>15</v>
      </c>
      <c r="B9" t="str">
        <f t="shared" si="0"/>
        <v>Sun, Moho, Eve, Gilly, Kerbin, Mun, Minmus, Duna, Ike</v>
      </c>
    </row>
    <row r="10" spans="1:2" x14ac:dyDescent="0.25">
      <c r="A10" t="s">
        <v>16</v>
      </c>
      <c r="B10" t="str">
        <f t="shared" si="0"/>
        <v>Sun, Moho, Eve, Gilly, Kerbin, Mun, Minmus, Duna, Ike, Edna</v>
      </c>
    </row>
    <row r="11" spans="1:2" x14ac:dyDescent="0.25">
      <c r="A11" t="s">
        <v>17</v>
      </c>
      <c r="B11" t="str">
        <f t="shared" si="0"/>
        <v>Sun, Moho, Eve, Gilly, Kerbin, Mun, Minmus, Duna, Ike, Edna, Dak</v>
      </c>
    </row>
    <row r="12" spans="1:2" x14ac:dyDescent="0.25">
      <c r="A12" t="s">
        <v>18</v>
      </c>
      <c r="B12" t="str">
        <f t="shared" si="0"/>
        <v>Sun, Moho, Eve, Gilly, Kerbin, Mun, Minmus, Duna, Ike, Edna, Dak, Dres</v>
      </c>
    </row>
    <row r="13" spans="1:2" x14ac:dyDescent="0.25">
      <c r="A13" t="s">
        <v>19</v>
      </c>
      <c r="B13" t="str">
        <f t="shared" si="0"/>
        <v>Sun, Moho, Eve, Gilly, Kerbin, Mun, Minmus, Duna, Ike, Edna, Dak, Dres, Jool</v>
      </c>
    </row>
    <row r="14" spans="1:2" x14ac:dyDescent="0.25">
      <c r="A14" t="s">
        <v>20</v>
      </c>
      <c r="B14" t="str">
        <f t="shared" si="0"/>
        <v>Sun, Moho, Eve, Gilly, Kerbin, Mun, Minmus, Duna, Ike, Edna, Dak, Dres, Jool, Laythe</v>
      </c>
    </row>
    <row r="15" spans="1:2" x14ac:dyDescent="0.25">
      <c r="A15" t="s">
        <v>21</v>
      </c>
      <c r="B15" t="str">
        <f t="shared" si="0"/>
        <v>Sun, Moho, Eve, Gilly, Kerbin, Mun, Minmus, Duna, Ike, Edna, Dak, Dres, Jool, Laythe, Vall</v>
      </c>
    </row>
    <row r="16" spans="1:2" x14ac:dyDescent="0.25">
      <c r="A16" t="s">
        <v>22</v>
      </c>
      <c r="B16" t="str">
        <f t="shared" si="0"/>
        <v>Sun, Moho, Eve, Gilly, Kerbin, Mun, Minmus, Duna, Ike, Edna, Dak, Dres, Jool, Laythe, Vall, Tylo</v>
      </c>
    </row>
    <row r="17" spans="1:2" x14ac:dyDescent="0.25">
      <c r="A17" t="s">
        <v>23</v>
      </c>
      <c r="B17" t="str">
        <f t="shared" si="0"/>
        <v>Sun, Moho, Eve, Gilly, Kerbin, Mun, Minmus, Duna, Ike, Edna, Dak, Dres, Jool, Laythe, Vall, Tylo, Bop</v>
      </c>
    </row>
    <row r="18" spans="1:2" x14ac:dyDescent="0.25">
      <c r="A18" t="s">
        <v>24</v>
      </c>
      <c r="B18" t="str">
        <f t="shared" si="0"/>
        <v>Sun, Moho, Eve, Gilly, Kerbin, Mun, Minmus, Duna, Ike, Edna, Dak, Dres, Jool, Laythe, Vall, Tylo, Bop, Pol</v>
      </c>
    </row>
    <row r="19" spans="1:2" x14ac:dyDescent="0.25">
      <c r="A19" t="s">
        <v>25</v>
      </c>
      <c r="B19" t="str">
        <f t="shared" si="0"/>
        <v>Sun, Moho, Eve, Gilly, Kerbin, Mun, Minmus, Duna, Ike, Edna, Dak, Dres, Jool, Laythe, Vall, Tylo, Bop, Pol, Lindor</v>
      </c>
    </row>
    <row r="20" spans="1:2" x14ac:dyDescent="0.25">
      <c r="A20" t="s">
        <v>26</v>
      </c>
      <c r="B20" t="str">
        <f t="shared" si="0"/>
        <v>Sun, Moho, Eve, Gilly, Kerbin, Mun, Minmus, Duna, Ike, Edna, Dak, Dres, Jool, Laythe, Vall, Tylo, Bop, Pol, Lindor, Krel</v>
      </c>
    </row>
    <row r="21" spans="1:2" x14ac:dyDescent="0.25">
      <c r="A21" t="s">
        <v>27</v>
      </c>
      <c r="B21" t="str">
        <f t="shared" si="0"/>
        <v>Sun, Moho, Eve, Gilly, Kerbin, Mun, Minmus, Duna, Ike, Edna, Dak, Dres, Jool, Laythe, Vall, Tylo, Bop, Pol, Lindor, Krel, Aden</v>
      </c>
    </row>
    <row r="22" spans="1:2" x14ac:dyDescent="0.25">
      <c r="A22" t="s">
        <v>28</v>
      </c>
      <c r="B22" t="str">
        <f t="shared" si="0"/>
        <v>Sun, Moho, Eve, Gilly, Kerbin, Mun, Minmus, Duna, Ike, Edna, Dak, Dres, Jool, Laythe, Vall, Tylo, Bop, Pol, Lindor, Krel, Aden, Huygen</v>
      </c>
    </row>
    <row r="23" spans="1:2" x14ac:dyDescent="0.25">
      <c r="A23" t="s">
        <v>29</v>
      </c>
      <c r="B23" t="str">
        <f t="shared" si="0"/>
        <v>Sun, Moho, Eve, Gilly, Kerbin, Mun, Minmus, Duna, Ike, Edna, Dak, Dres, Jool, Laythe, Vall, Tylo, Bop, Pol, Lindor, Krel, Aden, Huygen, Riga</v>
      </c>
    </row>
    <row r="24" spans="1:2" x14ac:dyDescent="0.25">
      <c r="A24" t="s">
        <v>30</v>
      </c>
      <c r="B24" t="str">
        <f t="shared" si="0"/>
        <v>Sun, Moho, Eve, Gilly, Kerbin, Mun, Minmus, Duna, Ike, Edna, Dak, Dres, Jool, Laythe, Vall, Tylo, Bop, Pol, Lindor, Krel, Aden, Huygen, Riga, Talos</v>
      </c>
    </row>
    <row r="25" spans="1:2" x14ac:dyDescent="0.25">
      <c r="A25" t="s">
        <v>31</v>
      </c>
      <c r="B25" t="str">
        <f t="shared" si="0"/>
        <v>Sun, Moho, Eve, Gilly, Kerbin, Mun, Minmus, Duna, Ike, Edna, Dak, Dres, Jool, Laythe, Vall, Tylo, Bop, Pol, Lindor, Krel, Aden, Huygen, Riga, Talos, Eeloo</v>
      </c>
    </row>
    <row r="26" spans="1:2" x14ac:dyDescent="0.25">
      <c r="A26" t="s">
        <v>32</v>
      </c>
      <c r="B26" t="str">
        <f t="shared" si="0"/>
        <v>Sun, Moho, Eve, Gilly, Kerbin, Mun, Minmus, Duna, Ike, Edna, Dak, Dres, Jool, Laythe, Vall, Tylo, Bop, Pol, Lindor, Krel, Aden, Huygen, Riga, Talos, Eeloo, Celes</v>
      </c>
    </row>
    <row r="27" spans="1:2" x14ac:dyDescent="0.25">
      <c r="A27" t="s">
        <v>33</v>
      </c>
      <c r="B27" t="str">
        <f t="shared" si="0"/>
        <v>Sun, Moho, Eve, Gilly, Kerbin, Mun, Minmus, Duna, Ike, Edna, Dak, Dres, Jool, Laythe, Vall, Tylo, Bop, Pol, Lindor, Krel, Aden, Huygen, Riga, Talos, Eeloo, Celes, Tam</v>
      </c>
    </row>
    <row r="28" spans="1:2" x14ac:dyDescent="0.25">
      <c r="A28" t="s">
        <v>34</v>
      </c>
      <c r="B28" t="str">
        <f t="shared" si="0"/>
        <v>Sun, Moho, Eve, Gilly, Kerbin, Mun, Minmus, Duna, Ike, Edna, Dak, Dres, Jool, Laythe, Vall, Tylo, Bop, Pol, Lindor, Krel, Aden, Huygen, Riga, Talos, Eeloo, Celes, Tam, Hamek</v>
      </c>
    </row>
    <row r="29" spans="1:2" x14ac:dyDescent="0.25">
      <c r="A29" t="s">
        <v>35</v>
      </c>
      <c r="B29" t="str">
        <f t="shared" si="0"/>
        <v>Sun, Moho, Eve, Gilly, Kerbin, Mun, Minmus, Duna, Ike, Edna, Dak, Dres, Jool, Laythe, Vall, Tylo, Bop, Pol, Lindor, Krel, Aden, Huygen, Riga, Talos, Eeloo, Celes, Tam, Hamek, Nara</v>
      </c>
    </row>
    <row r="30" spans="1:2" x14ac:dyDescent="0.25">
      <c r="A30" t="s">
        <v>36</v>
      </c>
      <c r="B30" t="str">
        <f t="shared" si="0"/>
        <v>Sun, Moho, Eve, Gilly, Kerbin, Mun, Minmus, Duna, Ike, Edna, Dak, Dres, Jool, Laythe, Vall, Tylo, Bop, Pol, Lindor, Krel, Aden, Huygen, Riga, Talos, Eeloo, Celes, Tam, Hamek, Nara, Amos</v>
      </c>
    </row>
    <row r="31" spans="1:2" x14ac:dyDescent="0.25">
      <c r="A31" t="s">
        <v>37</v>
      </c>
      <c r="B31" t="str">
        <f t="shared" si="0"/>
        <v>Sun, Moho, Eve, Gilly, Kerbin, Mun, Minmus, Duna, Ike, Edna, Dak, Dres, Jool, Laythe, Vall, Tylo, Bop, Pol, Lindor, Krel, Aden, Huygen, Riga, Talos, Eeloo, Celes, Tam, Hamek, Nara, Amos, Enon</v>
      </c>
    </row>
    <row r="32" spans="1:2" x14ac:dyDescent="0.25">
      <c r="A32" t="s">
        <v>38</v>
      </c>
      <c r="B32" t="str">
        <f t="shared" si="0"/>
        <v>Sun, Moho, Eve, Gilly, Kerbin, Mun, Minmus, Duna, Ike, Edna, Dak, Dres, Jool, Laythe, Vall, Tylo, Bop, Pol, Lindor, Krel, Aden, Huygen, Riga, Talos, Eeloo, Celes, Tam, Hamek, Nara, Amos, Enon, Prax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</dc:creator>
  <cp:lastModifiedBy>Louis Bach</cp:lastModifiedBy>
  <dcterms:created xsi:type="dcterms:W3CDTF">2020-02-25T02:50:35Z</dcterms:created>
  <dcterms:modified xsi:type="dcterms:W3CDTF">2020-02-27T20:54:35Z</dcterms:modified>
</cp:coreProperties>
</file>