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GitHub/WEF-GRR-analysis/2_Tridimensional screening/analysis/screening_text/"/>
    </mc:Choice>
  </mc:AlternateContent>
  <xr:revisionPtr revIDLastSave="3" documentId="13_ncr:1_{06E48593-8CA4-DB4E-9FF5-935F180AD992}" xr6:coauthVersionLast="47" xr6:coauthVersionMax="47" xr10:uidLastSave="{A916EA0A-7F5B-4442-9AFD-E004A239B93E}"/>
  <bookViews>
    <workbookView xWindow="-103" yWindow="-103" windowWidth="33120" windowHeight="18000" xr2:uid="{97D5B879-A007-B64B-8EC2-E32FDA0662EE}"/>
  </bookViews>
  <sheets>
    <sheet name="SDG" sheetId="1" r:id="rId1"/>
    <sheet name="SDG weight" sheetId="6" r:id="rId2"/>
    <sheet name="AT" sheetId="5" r:id="rId3"/>
    <sheet name="CSS" sheetId="2" r:id="rId4"/>
    <sheet name="Words coun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3" i="2" l="1"/>
  <c r="U62" i="2"/>
  <c r="S137" i="1"/>
  <c r="S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B137" i="1"/>
  <c r="S12" i="1"/>
  <c r="D39" i="1"/>
  <c r="C39" i="1"/>
  <c r="B39" i="1"/>
  <c r="P28" i="2"/>
  <c r="T28" i="2"/>
  <c r="S28" i="2"/>
  <c r="R28" i="2"/>
  <c r="Q28" i="2"/>
  <c r="R26" i="2"/>
  <c r="R27" i="2" s="1"/>
  <c r="P9" i="2"/>
  <c r="Q9" i="2"/>
  <c r="R9" i="2"/>
  <c r="S9" i="2"/>
  <c r="T9" i="2"/>
  <c r="P10" i="2"/>
  <c r="Q10" i="2"/>
  <c r="R10" i="2"/>
  <c r="S10" i="2"/>
  <c r="T10" i="2"/>
  <c r="P11" i="2"/>
  <c r="Q11" i="2"/>
  <c r="R11" i="2"/>
  <c r="S11" i="2"/>
  <c r="T11" i="2"/>
  <c r="P12" i="2"/>
  <c r="Q12" i="2"/>
  <c r="R12" i="2"/>
  <c r="S12" i="2"/>
  <c r="T12" i="2"/>
  <c r="P13" i="2"/>
  <c r="Q13" i="2"/>
  <c r="R13" i="2"/>
  <c r="S13" i="2"/>
  <c r="T13" i="2"/>
  <c r="P14" i="2"/>
  <c r="Q14" i="2"/>
  <c r="R14" i="2"/>
  <c r="S14" i="2"/>
  <c r="T14" i="2"/>
  <c r="P15" i="2"/>
  <c r="Q15" i="2"/>
  <c r="R15" i="2"/>
  <c r="S15" i="2"/>
  <c r="T15" i="2"/>
  <c r="P16" i="2"/>
  <c r="Q16" i="2"/>
  <c r="R16" i="2"/>
  <c r="S16" i="2"/>
  <c r="T16" i="2"/>
  <c r="P17" i="2"/>
  <c r="Q17" i="2"/>
  <c r="R17" i="2"/>
  <c r="S17" i="2"/>
  <c r="T17" i="2"/>
  <c r="P18" i="2"/>
  <c r="Q18" i="2"/>
  <c r="R18" i="2"/>
  <c r="S18" i="2"/>
  <c r="T18" i="2"/>
  <c r="P19" i="2"/>
  <c r="Q19" i="2"/>
  <c r="R19" i="2"/>
  <c r="S19" i="2"/>
  <c r="T19" i="2"/>
  <c r="P20" i="2"/>
  <c r="Q20" i="2"/>
  <c r="R20" i="2"/>
  <c r="S20" i="2"/>
  <c r="T20" i="2"/>
  <c r="P21" i="2"/>
  <c r="Q21" i="2"/>
  <c r="R21" i="2"/>
  <c r="S21" i="2"/>
  <c r="T21" i="2"/>
  <c r="P22" i="2"/>
  <c r="Q22" i="2"/>
  <c r="R22" i="2"/>
  <c r="S22" i="2"/>
  <c r="T22" i="2"/>
  <c r="P23" i="2"/>
  <c r="Q23" i="2"/>
  <c r="R23" i="2"/>
  <c r="S23" i="2"/>
  <c r="T23" i="2"/>
  <c r="P24" i="2"/>
  <c r="Q24" i="2"/>
  <c r="R24" i="2"/>
  <c r="S24" i="2"/>
  <c r="T24" i="2"/>
  <c r="P7" i="2"/>
  <c r="Q7" i="2"/>
  <c r="R7" i="2"/>
  <c r="S7" i="2"/>
  <c r="T7" i="2"/>
  <c r="P8" i="2"/>
  <c r="Q8" i="2"/>
  <c r="R8" i="2"/>
  <c r="S8" i="2"/>
  <c r="T8" i="2"/>
  <c r="T6" i="2"/>
  <c r="S6" i="2"/>
  <c r="R6" i="2"/>
  <c r="Q6" i="2"/>
  <c r="P6" i="2"/>
  <c r="E53" i="2"/>
  <c r="E54" i="2" s="1"/>
  <c r="F52" i="2"/>
  <c r="F53" i="2" s="1"/>
  <c r="F54" i="2" s="1"/>
  <c r="E52" i="2"/>
  <c r="D52" i="2"/>
  <c r="D53" i="2" s="1"/>
  <c r="D54" i="2" s="1"/>
  <c r="C52" i="2"/>
  <c r="C53" i="2" s="1"/>
  <c r="C54" i="2" s="1"/>
  <c r="B52" i="2"/>
  <c r="B53" i="2" s="1"/>
  <c r="B54" i="2" s="1"/>
  <c r="L25" i="2"/>
  <c r="M14" i="2"/>
  <c r="M15" i="2"/>
  <c r="M16" i="2"/>
  <c r="M17" i="2"/>
  <c r="M18" i="2"/>
  <c r="M19" i="2"/>
  <c r="M20" i="2"/>
  <c r="M21" i="2"/>
  <c r="M22" i="2"/>
  <c r="M23" i="2"/>
  <c r="M13" i="2"/>
  <c r="M12" i="2"/>
  <c r="M11" i="2"/>
  <c r="M10" i="2"/>
  <c r="M9" i="2"/>
  <c r="M8" i="2"/>
  <c r="M7" i="2"/>
  <c r="M6" i="2"/>
  <c r="M5" i="2"/>
  <c r="F28" i="2"/>
  <c r="E28" i="2"/>
  <c r="D28" i="2"/>
  <c r="C28" i="2"/>
  <c r="B28" i="2"/>
  <c r="F25" i="2"/>
  <c r="E25" i="2"/>
  <c r="D25" i="2"/>
  <c r="C25" i="2"/>
  <c r="B25" i="2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26" i="2" l="1"/>
  <c r="Q27" i="2" s="1"/>
  <c r="T26" i="2"/>
  <c r="T27" i="2" s="1"/>
  <c r="P26" i="2"/>
  <c r="P27" i="2" s="1"/>
  <c r="H25" i="2"/>
  <c r="I25" i="2" s="1"/>
  <c r="B26" i="2" s="1"/>
  <c r="S26" i="2"/>
  <c r="S27" i="2" s="1"/>
  <c r="T32" i="1"/>
  <c r="U32" i="1" s="1"/>
  <c r="P33" i="1" s="1"/>
  <c r="T36" i="1"/>
  <c r="U36" i="1" s="1"/>
  <c r="C37" i="1" s="1"/>
  <c r="H28" i="2"/>
  <c r="I28" i="2" s="1"/>
  <c r="E29" i="2" s="1"/>
  <c r="D26" i="2" l="1"/>
  <c r="D29" i="2"/>
  <c r="J37" i="1"/>
  <c r="P37" i="1"/>
  <c r="O37" i="1"/>
  <c r="Q33" i="1"/>
  <c r="M33" i="1"/>
  <c r="I33" i="1"/>
  <c r="E33" i="1"/>
  <c r="O33" i="1"/>
  <c r="K33" i="1"/>
  <c r="G33" i="1"/>
  <c r="C33" i="1"/>
  <c r="I37" i="1"/>
  <c r="J33" i="1"/>
  <c r="L37" i="1"/>
  <c r="K37" i="1"/>
  <c r="L33" i="1"/>
  <c r="M37" i="1"/>
  <c r="F37" i="1"/>
  <c r="B37" i="1"/>
  <c r="E37" i="1"/>
  <c r="F33" i="1"/>
  <c r="H37" i="1"/>
  <c r="G37" i="1"/>
  <c r="H33" i="1"/>
  <c r="N33" i="1"/>
  <c r="R37" i="1"/>
  <c r="N37" i="1"/>
  <c r="Q37" i="1"/>
  <c r="R33" i="1"/>
  <c r="B33" i="1"/>
  <c r="D37" i="1"/>
  <c r="D33" i="1"/>
  <c r="E26" i="2"/>
  <c r="F29" i="2"/>
  <c r="C29" i="2"/>
  <c r="B29" i="2"/>
  <c r="F26" i="2"/>
  <c r="C26" i="2"/>
</calcChain>
</file>

<file path=xl/sharedStrings.xml><?xml version="1.0" encoding="utf-8"?>
<sst xmlns="http://schemas.openxmlformats.org/spreadsheetml/2006/main" count="108" uniqueCount="68">
  <si>
    <t>1. End poverty in all its forms everywhere</t>
  </si>
  <si>
    <t>2. End hunger, achieve food security and improved nutrition and promote sustainable agriculture</t>
  </si>
  <si>
    <t>3. Ensure healthy lives and promote well-being for all at all ages</t>
  </si>
  <si>
    <t>4. Ensure inclusive and equitable quality education and promote lifelong learning opportunities for all</t>
  </si>
  <si>
    <t>5. Achieve gender equality and empower all women and girls</t>
  </si>
  <si>
    <t>6. Ensure availability and sustainable management of water and sanitation for all</t>
  </si>
  <si>
    <t>7. Ensure access to affordable, reliable, sustainable and modern energy for all</t>
  </si>
  <si>
    <t>8. Promote sustained, inclusive and sustainable economic growth, full and productive employment and decent work for all</t>
  </si>
  <si>
    <t>9. Build resilient infrastructure, promote inclusive and sustainable industrialization and foster innovation</t>
  </si>
  <si>
    <t>10. Reduce inequality within and among countries</t>
  </si>
  <si>
    <t>11. Make cities and human settlements inclusive, safe, resilient and sustainable</t>
  </si>
  <si>
    <t>12. Ensure sustainable consumption and production patterns</t>
  </si>
  <si>
    <t>13. Take urgent action to combat climate change and its impacts</t>
  </si>
  <si>
    <r>
      <t>1</t>
    </r>
    <r>
      <rPr>
        <sz val="12"/>
        <color theme="0"/>
        <rFont val="Calibri (Corps)"/>
      </rPr>
      <t>4. Conserve and sustainably use the oceans, seas and marine resources for sustainable development</t>
    </r>
  </si>
  <si>
    <t>15. Protect, restore and promote sustainable use of terrestrial ecosystems, sustainably manage forests, combat desertification, and halt and reverse land degradation and halt biodiversity loss</t>
  </si>
  <si>
    <t>16. Promote peaceful and inclusive societies for sustainable development, provide access to justice for all and build effective, accountable and inclusive institutions at all levels</t>
  </si>
  <si>
    <t>17. Strengthen the means of implementation and revitalize the Global Partnership for Sustainable Development</t>
  </si>
  <si>
    <t xml:space="preserve">Highest weight considered for the ranking </t>
  </si>
  <si>
    <t xml:space="preserve">Highest weight in orange data mining </t>
  </si>
  <si>
    <t>1. Compliance</t>
  </si>
  <si>
    <t>2. Business-Centered</t>
  </si>
  <si>
    <t>3. Systemic</t>
  </si>
  <si>
    <t>4. Regenerative</t>
  </si>
  <si>
    <t>5. Coevolutionary</t>
  </si>
  <si>
    <t>modif pdf</t>
  </si>
  <si>
    <t xml:space="preserve">modif pdf </t>
  </si>
  <si>
    <t>mean</t>
  </si>
  <si>
    <t xml:space="preserve">mean in percentage </t>
  </si>
  <si>
    <t>standard error (SE)</t>
  </si>
  <si>
    <t xml:space="preserve">1- NO POVERTY </t>
  </si>
  <si>
    <t xml:space="preserve">2- ZERO HUNGER </t>
  </si>
  <si>
    <t>17- PARTNERSHIPS FOR THE GOALS</t>
  </si>
  <si>
    <t>16- PEACE, JUSTICE &amp; STRONG INSTITUTIONS</t>
  </si>
  <si>
    <t>15- LIFE ON LAND</t>
  </si>
  <si>
    <t>14- LIFE BELOW WATER</t>
  </si>
  <si>
    <t>13- CLIMATE ACTION</t>
  </si>
  <si>
    <t>12- RESPONSIBLE CONSUMPTION &amp; PRODUCTION</t>
  </si>
  <si>
    <t xml:space="preserve">11- SUSTAINABLE CITIES AND COMMUNITIES </t>
  </si>
  <si>
    <t>10- REDUCED INEQUALITIES</t>
  </si>
  <si>
    <t xml:space="preserve">9- INDUSTRY, INNOVATION &amp; INFRASTRUCTURE </t>
  </si>
  <si>
    <t xml:space="preserve">8- DECENT WORK &amp; ECONOMIC GROWTH </t>
  </si>
  <si>
    <t xml:space="preserve">7- AFFORDABLE &amp; CLEAN ENERGY </t>
  </si>
  <si>
    <t>6- CLEAN WATER &amp; SANITATION</t>
  </si>
  <si>
    <t xml:space="preserve">5- GENDER EQUALITY </t>
  </si>
  <si>
    <t xml:space="preserve">4- QUALITY EDUCATION </t>
  </si>
  <si>
    <t>3- GOOD HEALTH &amp; WELL-BEING</t>
  </si>
  <si>
    <t>own elaboration</t>
  </si>
  <si>
    <t>source(%)</t>
  </si>
  <si>
    <t>own (%)</t>
  </si>
  <si>
    <t>own elaboration (%)</t>
  </si>
  <si>
    <t xml:space="preserve">source = bas </t>
  </si>
  <si>
    <t>nous = haut</t>
  </si>
  <si>
    <t>source=bas</t>
  </si>
  <si>
    <t xml:space="preserve">1. Simplification </t>
  </si>
  <si>
    <t>2. Growth-for-Growth</t>
  </si>
  <si>
    <t>3. Overshoot</t>
  </si>
  <si>
    <t xml:space="preserve">4. Division </t>
  </si>
  <si>
    <t xml:space="preserve">5. Contagion </t>
  </si>
  <si>
    <t>6. Infrastructure lock-in</t>
  </si>
  <si>
    <t xml:space="preserve">7. Chemical pollution </t>
  </si>
  <si>
    <t xml:space="preserve">8. Existential technology </t>
  </si>
  <si>
    <t xml:space="preserve">9. Technological autonomy </t>
  </si>
  <si>
    <t xml:space="preserve">10. dis- and misinformation </t>
  </si>
  <si>
    <t xml:space="preserve">11. Short-termism </t>
  </si>
  <si>
    <t xml:space="preserve">12. Overconsumption </t>
  </si>
  <si>
    <t xml:space="preserve">13. Biosphere disconnect </t>
  </si>
  <si>
    <t>14. Local social capital loss</t>
  </si>
  <si>
    <t>14. Conserve and sustainably use the oceans, seas and marine resources for sustainable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</si>
</sst>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(Corps)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2B4E"/>
        <bgColor indexed="64"/>
      </patternFill>
    </fill>
    <fill>
      <patternFill patternType="solid">
        <fgColor rgb="FFEB9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1054"/>
        <bgColor indexed="64"/>
      </patternFill>
    </fill>
    <fill>
      <patternFill patternType="solid">
        <fgColor rgb="FFF8711C"/>
        <bgColor indexed="64"/>
      </patternFill>
    </fill>
    <fill>
      <patternFill patternType="solid">
        <fgColor rgb="FFFF5DC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B832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D7C1FC"/>
        <bgColor indexed="64"/>
      </patternFill>
    </fill>
    <fill>
      <patternFill patternType="solid">
        <fgColor rgb="FFFF2B4E"/>
        <bgColor rgb="FF000000"/>
      </patternFill>
    </fill>
    <fill>
      <patternFill patternType="solid">
        <fgColor rgb="FFEB9845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1054"/>
        <bgColor rgb="FF000000"/>
      </patternFill>
    </fill>
    <fill>
      <patternFill patternType="solid">
        <fgColor rgb="FFF8711C"/>
        <bgColor rgb="FF000000"/>
      </patternFill>
    </fill>
    <fill>
      <patternFill patternType="solid">
        <fgColor rgb="FFFF5DC8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CB8324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DCC7E"/>
        <bgColor rgb="FF000000"/>
      </patternFill>
    </fill>
    <fill>
      <patternFill patternType="solid">
        <fgColor rgb="FFFBA476"/>
        <bgColor rgb="FF000000"/>
      </patternFill>
    </fill>
    <fill>
      <patternFill patternType="solid">
        <fgColor rgb="FFF3E884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EE883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E0E283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DEE283"/>
        <bgColor rgb="FF000000"/>
      </patternFill>
    </fill>
    <fill>
      <patternFill patternType="solid">
        <fgColor rgb="FFF7E984"/>
        <bgColor rgb="FF000000"/>
      </patternFill>
    </fill>
    <fill>
      <patternFill patternType="solid">
        <fgColor rgb="FFEFE784"/>
        <bgColor rgb="FF000000"/>
      </patternFill>
    </fill>
    <fill>
      <patternFill patternType="solid">
        <fgColor rgb="FF99CE7F"/>
        <bgColor rgb="FF000000"/>
      </patternFill>
    </fill>
    <fill>
      <patternFill patternType="solid">
        <fgColor rgb="FFF0E784"/>
        <bgColor rgb="FF000000"/>
      </patternFill>
    </fill>
    <fill>
      <patternFill patternType="solid">
        <fgColor rgb="FFFCBB7A"/>
        <bgColor rgb="FF000000"/>
      </patternFill>
    </fill>
    <fill>
      <patternFill patternType="solid">
        <fgColor rgb="FFFDD57F"/>
        <bgColor rgb="FF000000"/>
      </patternFill>
    </fill>
    <fill>
      <patternFill patternType="solid">
        <fgColor rgb="FFF86E6C"/>
        <bgColor rgb="FF000000"/>
      </patternFill>
    </fill>
    <fill>
      <patternFill patternType="solid">
        <fgColor rgb="FFFA9172"/>
        <bgColor rgb="FF000000"/>
      </patternFill>
    </fill>
    <fill>
      <patternFill patternType="solid">
        <fgColor rgb="FFFCEA84"/>
        <bgColor rgb="FF000000"/>
      </patternFill>
    </fill>
    <fill>
      <patternFill patternType="solid">
        <fgColor rgb="FFFBEA84"/>
        <bgColor rgb="FF000000"/>
      </patternFill>
    </fill>
    <fill>
      <patternFill patternType="solid">
        <fgColor rgb="FFF97C6E"/>
        <bgColor rgb="FF000000"/>
      </patternFill>
    </fill>
    <fill>
      <patternFill patternType="solid">
        <fgColor rgb="FFD6DF82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E3E383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7" fillId="0" borderId="3" applyNumberFormat="0" applyFill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1" fillId="0" borderId="0" xfId="1" applyFill="1" applyBorder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4" fillId="14" borderId="0" xfId="0" applyFont="1" applyFill="1"/>
    <xf numFmtId="0" fontId="4" fillId="15" borderId="0" xfId="0" applyFont="1" applyFill="1"/>
    <xf numFmtId="0" fontId="3" fillId="16" borderId="0" xfId="0" applyFont="1" applyFill="1"/>
    <xf numFmtId="0" fontId="4" fillId="18" borderId="0" xfId="0" applyFont="1" applyFill="1"/>
    <xf numFmtId="0" fontId="4" fillId="19" borderId="0" xfId="0" applyFont="1" applyFill="1"/>
    <xf numFmtId="0" fontId="1" fillId="2" borderId="1" xfId="1" applyBorder="1"/>
    <xf numFmtId="0" fontId="0" fillId="0" borderId="1" xfId="0" applyBorder="1"/>
    <xf numFmtId="0" fontId="1" fillId="2" borderId="2" xfId="1" applyBorder="1"/>
    <xf numFmtId="0" fontId="4" fillId="13" borderId="0" xfId="0" applyFont="1" applyFill="1"/>
    <xf numFmtId="0" fontId="4" fillId="17" borderId="0" xfId="0" applyFont="1" applyFill="1"/>
    <xf numFmtId="0" fontId="5" fillId="0" borderId="0" xfId="0" applyFont="1"/>
    <xf numFmtId="0" fontId="0" fillId="0" borderId="0" xfId="1" applyNumberFormat="1" applyFont="1" applyFill="1" applyBorder="1"/>
    <xf numFmtId="0" fontId="0" fillId="0" borderId="0" xfId="1" applyFont="1" applyFill="1" applyBorder="1"/>
    <xf numFmtId="0" fontId="7" fillId="0" borderId="3" xfId="2"/>
    <xf numFmtId="0" fontId="6" fillId="20" borderId="0" xfId="3"/>
    <xf numFmtId="0" fontId="6" fillId="21" borderId="0" xfId="4"/>
    <xf numFmtId="0" fontId="6" fillId="0" borderId="0" xfId="3" applyFill="1"/>
    <xf numFmtId="0" fontId="6" fillId="0" borderId="0" xfId="3" applyFill="1" applyBorder="1"/>
    <xf numFmtId="0" fontId="6" fillId="22" borderId="0" xfId="5"/>
    <xf numFmtId="0" fontId="0" fillId="22" borderId="0" xfId="5" applyFont="1"/>
    <xf numFmtId="0" fontId="6" fillId="23" borderId="0" xfId="5" applyFill="1"/>
    <xf numFmtId="0" fontId="0" fillId="23" borderId="0" xfId="5" applyFont="1" applyFill="1"/>
    <xf numFmtId="0" fontId="0" fillId="21" borderId="0" xfId="4" applyFont="1"/>
    <xf numFmtId="0" fontId="1" fillId="2" borderId="0" xfId="1"/>
    <xf numFmtId="0" fontId="8" fillId="0" borderId="0" xfId="0" applyFont="1"/>
    <xf numFmtId="0" fontId="9" fillId="24" borderId="0" xfId="0" applyFont="1" applyFill="1"/>
    <xf numFmtId="0" fontId="9" fillId="25" borderId="0" xfId="0" applyFont="1" applyFill="1"/>
    <xf numFmtId="0" fontId="9" fillId="26" borderId="0" xfId="0" applyFont="1" applyFill="1"/>
    <xf numFmtId="0" fontId="9" fillId="27" borderId="0" xfId="0" applyFont="1" applyFill="1"/>
    <xf numFmtId="0" fontId="9" fillId="28" borderId="0" xfId="0" applyFont="1" applyFill="1"/>
    <xf numFmtId="0" fontId="9" fillId="29" borderId="0" xfId="0" applyFont="1" applyFill="1"/>
    <xf numFmtId="0" fontId="9" fillId="30" borderId="0" xfId="0" applyFont="1" applyFill="1"/>
    <xf numFmtId="0" fontId="9" fillId="31" borderId="0" xfId="0" applyFont="1" applyFill="1"/>
    <xf numFmtId="0" fontId="9" fillId="32" borderId="0" xfId="0" applyFont="1" applyFill="1"/>
    <xf numFmtId="0" fontId="9" fillId="33" borderId="0" xfId="0" applyFont="1" applyFill="1"/>
    <xf numFmtId="0" fontId="9" fillId="34" borderId="0" xfId="0" applyFont="1" applyFill="1"/>
    <xf numFmtId="0" fontId="9" fillId="35" borderId="0" xfId="0" applyFont="1" applyFill="1"/>
    <xf numFmtId="0" fontId="9" fillId="36" borderId="0" xfId="0" applyFont="1" applyFill="1"/>
    <xf numFmtId="0" fontId="9" fillId="37" borderId="0" xfId="0" applyFont="1" applyFill="1"/>
    <xf numFmtId="0" fontId="9" fillId="38" borderId="0" xfId="0" applyFont="1" applyFill="1"/>
    <xf numFmtId="0" fontId="9" fillId="39" borderId="0" xfId="0" applyFont="1" applyFill="1"/>
    <xf numFmtId="0" fontId="9" fillId="40" borderId="0" xfId="0" applyFont="1" applyFill="1"/>
    <xf numFmtId="0" fontId="1" fillId="0" borderId="0" xfId="0" applyFont="1"/>
    <xf numFmtId="0" fontId="10" fillId="0" borderId="0" xfId="0" applyFont="1"/>
    <xf numFmtId="0" fontId="1" fillId="41" borderId="2" xfId="0" applyFont="1" applyFill="1" applyBorder="1"/>
    <xf numFmtId="0" fontId="8" fillId="42" borderId="1" xfId="0" applyFont="1" applyFill="1" applyBorder="1"/>
    <xf numFmtId="0" fontId="8" fillId="43" borderId="1" xfId="0" applyFont="1" applyFill="1" applyBorder="1"/>
    <xf numFmtId="0" fontId="8" fillId="44" borderId="1" xfId="0" applyFont="1" applyFill="1" applyBorder="1"/>
    <xf numFmtId="0" fontId="8" fillId="45" borderId="1" xfId="0" applyFont="1" applyFill="1" applyBorder="1"/>
    <xf numFmtId="0" fontId="8" fillId="46" borderId="1" xfId="0" applyFont="1" applyFill="1" applyBorder="1"/>
    <xf numFmtId="0" fontId="8" fillId="47" borderId="1" xfId="0" applyFont="1" applyFill="1" applyBorder="1"/>
    <xf numFmtId="0" fontId="8" fillId="48" borderId="1" xfId="0" applyFont="1" applyFill="1" applyBorder="1"/>
    <xf numFmtId="0" fontId="8" fillId="49" borderId="1" xfId="0" applyFont="1" applyFill="1" applyBorder="1"/>
    <xf numFmtId="0" fontId="8" fillId="50" borderId="1" xfId="0" applyFont="1" applyFill="1" applyBorder="1"/>
    <xf numFmtId="0" fontId="8" fillId="51" borderId="1" xfId="0" applyFont="1" applyFill="1" applyBorder="1"/>
    <xf numFmtId="0" fontId="8" fillId="52" borderId="1" xfId="0" applyFont="1" applyFill="1" applyBorder="1"/>
    <xf numFmtId="0" fontId="8" fillId="53" borderId="1" xfId="0" applyFont="1" applyFill="1" applyBorder="1"/>
    <xf numFmtId="0" fontId="8" fillId="54" borderId="1" xfId="0" applyFont="1" applyFill="1" applyBorder="1"/>
    <xf numFmtId="0" fontId="1" fillId="41" borderId="4" xfId="0" applyFont="1" applyFill="1" applyBorder="1"/>
    <xf numFmtId="0" fontId="8" fillId="55" borderId="1" xfId="0" applyFont="1" applyFill="1" applyBorder="1"/>
    <xf numFmtId="0" fontId="8" fillId="56" borderId="1" xfId="0" applyFont="1" applyFill="1" applyBorder="1"/>
    <xf numFmtId="0" fontId="8" fillId="57" borderId="1" xfId="0" applyFont="1" applyFill="1" applyBorder="1"/>
    <xf numFmtId="0" fontId="8" fillId="58" borderId="1" xfId="0" applyFont="1" applyFill="1" applyBorder="1"/>
    <xf numFmtId="0" fontId="8" fillId="59" borderId="1" xfId="0" applyFont="1" applyFill="1" applyBorder="1"/>
    <xf numFmtId="0" fontId="8" fillId="60" borderId="1" xfId="0" applyFont="1" applyFill="1" applyBorder="1"/>
    <xf numFmtId="0" fontId="8" fillId="61" borderId="1" xfId="0" applyFont="1" applyFill="1" applyBorder="1"/>
    <xf numFmtId="0" fontId="8" fillId="62" borderId="1" xfId="0" applyFont="1" applyFill="1" applyBorder="1"/>
    <xf numFmtId="0" fontId="8" fillId="63" borderId="1" xfId="0" applyFont="1" applyFill="1" applyBorder="1"/>
    <xf numFmtId="0" fontId="8" fillId="64" borderId="1" xfId="0" applyFont="1" applyFill="1" applyBorder="1"/>
    <xf numFmtId="0" fontId="1" fillId="41" borderId="5" xfId="0" applyFont="1" applyFill="1" applyBorder="1"/>
    <xf numFmtId="0" fontId="8" fillId="0" borderId="1" xfId="0" applyFont="1" applyBorder="1"/>
    <xf numFmtId="0" fontId="0" fillId="65" borderId="0" xfId="0" applyFill="1"/>
  </cellXfs>
  <cellStyles count="6">
    <cellStyle name="20% - Accent1" xfId="4" builtinId="30"/>
    <cellStyle name="20% - Accent2" xfId="5" builtinId="34"/>
    <cellStyle name="20% - Accent5" xfId="3" builtinId="46"/>
    <cellStyle name="Bad" xfId="1" builtinId="27"/>
    <cellStyle name="Linked Cell" xfId="2" builtinId="24"/>
    <cellStyle name="Normal" xfId="0" builtinId="0"/>
  </cellStyles>
  <dxfs count="0"/>
  <tableStyles count="0" defaultTableStyle="TableStyleMedium2" defaultPivotStyle="PivotStyleLight16"/>
  <colors>
    <mruColors>
      <color rgb="FFF48004"/>
      <color rgb="FF60C6F6"/>
      <color rgb="FFE92E83"/>
      <color rgb="FFE947BE"/>
      <color rgb="FFF5B673"/>
      <color rgb="FFEA22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 Proportion des SDGs dans les rapports de risque du WEF de 2006 à 2024 (pondération avec le poids du plus gros des mots classés)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SDG!$B$9:$R$9</c:f>
              <c:strCache>
                <c:ptCount val="17"/>
                <c:pt idx="0">
                  <c:v>1. End poverty in all its forms everywhere</c:v>
                </c:pt>
                <c:pt idx="1">
                  <c:v>2. End hunger, achieve food security and improved nutrition and promote sustainable agriculture</c:v>
                </c:pt>
                <c:pt idx="2">
                  <c:v>3. Ensure healthy lives and promote well-being for all at all ages</c:v>
                </c:pt>
                <c:pt idx="3">
                  <c:v>4. Ensure inclusive and equitable quality education and promote lifelong learning opportunities for all</c:v>
                </c:pt>
                <c:pt idx="4">
                  <c:v>5. Achieve gender equality and empower all women and girls</c:v>
                </c:pt>
                <c:pt idx="5">
                  <c:v>6. Ensure availability and sustainable management of water and sanitation for all</c:v>
                </c:pt>
                <c:pt idx="6">
                  <c:v>7. Ensure access to affordable, reliable, sustainable and modern energy for all</c:v>
                </c:pt>
                <c:pt idx="7">
                  <c:v>8. Promote sustained, inclusive and sustainable economic growth, full and productive employment and decent work for all</c:v>
                </c:pt>
                <c:pt idx="8">
                  <c:v>9. Build resilient infrastructure, promote inclusive and sustainable industrialization and foster innovation</c:v>
                </c:pt>
                <c:pt idx="9">
                  <c:v>10. Reduce inequality within and among countries</c:v>
                </c:pt>
                <c:pt idx="10">
                  <c:v>11. Make cities and human settlements inclusive, safe, resilient and sustainable</c:v>
                </c:pt>
                <c:pt idx="11">
                  <c:v>12. Ensure sustainable consumption and production patterns</c:v>
                </c:pt>
                <c:pt idx="12">
                  <c:v>13. Take urgent action to combat climate change and its impacts</c:v>
                </c:pt>
                <c:pt idx="13">
                  <c:v>14. Conserve and sustainably use the oceans, seas and marine resources for sustainable development</c:v>
                </c:pt>
                <c:pt idx="14">
                  <c:v>15. Protect, restore and promote sustainable use of terrestrial ecosystems, sustainably manage forests, combat desertification, and halt and reverse land degradation and halt biodiversity loss</c:v>
                </c:pt>
                <c:pt idx="15">
                  <c:v>16. Promote peaceful and inclusive societies for sustainable development, provide access to justice for all and build effective, accountable and inclusive institutions at all levels</c:v>
                </c:pt>
                <c:pt idx="16">
                  <c:v>17. Strengthen the means of implementation and revitalize the Global Partnership for Sustainable Development</c:v>
                </c:pt>
              </c:strCache>
            </c:strRef>
          </c:cat>
          <c:val>
            <c:numRef>
              <c:f>SDG!$B$33:$R$33</c:f>
              <c:numCache>
                <c:formatCode>General</c:formatCode>
                <c:ptCount val="17"/>
                <c:pt idx="0">
                  <c:v>3.4581711522156035E-2</c:v>
                </c:pt>
                <c:pt idx="1">
                  <c:v>3.5431065962306649E-2</c:v>
                </c:pt>
                <c:pt idx="2">
                  <c:v>6.964945017721727E-2</c:v>
                </c:pt>
                <c:pt idx="3">
                  <c:v>4.3122151668547853E-2</c:v>
                </c:pt>
                <c:pt idx="4">
                  <c:v>2.9644167752411757E-2</c:v>
                </c:pt>
                <c:pt idx="5">
                  <c:v>2.9302865843938486E-2</c:v>
                </c:pt>
                <c:pt idx="6">
                  <c:v>3.5802561021596728E-2</c:v>
                </c:pt>
                <c:pt idx="7">
                  <c:v>0.21737884722917272</c:v>
                </c:pt>
                <c:pt idx="8">
                  <c:v>7.4246885080921782E-2</c:v>
                </c:pt>
                <c:pt idx="9">
                  <c:v>4.0702845158418141E-2</c:v>
                </c:pt>
                <c:pt idx="10">
                  <c:v>1.5299300849602225E-2</c:v>
                </c:pt>
                <c:pt idx="11">
                  <c:v>1.1062440078296622E-2</c:v>
                </c:pt>
                <c:pt idx="12">
                  <c:v>9.0893314382924958E-2</c:v>
                </c:pt>
                <c:pt idx="13">
                  <c:v>4.0220030062833874E-2</c:v>
                </c:pt>
                <c:pt idx="14">
                  <c:v>4.2539029236055466E-2</c:v>
                </c:pt>
                <c:pt idx="15">
                  <c:v>0.12077269503972418</c:v>
                </c:pt>
                <c:pt idx="16">
                  <c:v>6.9350638933875261E-2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1-3B4A-80AE-FAB2BDBC01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88430880"/>
        <c:axId val="588432528"/>
      </c:barChart>
      <c:catAx>
        <c:axId val="58843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88432528"/>
        <c:crosses val="autoZero"/>
        <c:auto val="1"/>
        <c:lblAlgn val="ctr"/>
        <c:lblOffset val="100"/>
        <c:noMultiLvlLbl val="0"/>
      </c:catAx>
      <c:valAx>
        <c:axId val="5884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884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Proportion des SDGs dans les rapports de risque du WEF de 2006 à 2024 (pondération avec le poids du plus gros du data mining)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SDG!$B$9:$R$9</c:f>
              <c:strCache>
                <c:ptCount val="17"/>
                <c:pt idx="0">
                  <c:v>1. End poverty in all its forms everywhere</c:v>
                </c:pt>
                <c:pt idx="1">
                  <c:v>2. End hunger, achieve food security and improved nutrition and promote sustainable agriculture</c:v>
                </c:pt>
                <c:pt idx="2">
                  <c:v>3. Ensure healthy lives and promote well-being for all at all ages</c:v>
                </c:pt>
                <c:pt idx="3">
                  <c:v>4. Ensure inclusive and equitable quality education and promote lifelong learning opportunities for all</c:v>
                </c:pt>
                <c:pt idx="4">
                  <c:v>5. Achieve gender equality and empower all women and girls</c:v>
                </c:pt>
                <c:pt idx="5">
                  <c:v>6. Ensure availability and sustainable management of water and sanitation for all</c:v>
                </c:pt>
                <c:pt idx="6">
                  <c:v>7. Ensure access to affordable, reliable, sustainable and modern energy for all</c:v>
                </c:pt>
                <c:pt idx="7">
                  <c:v>8. Promote sustained, inclusive and sustainable economic growth, full and productive employment and decent work for all</c:v>
                </c:pt>
                <c:pt idx="8">
                  <c:v>9. Build resilient infrastructure, promote inclusive and sustainable industrialization and foster innovation</c:v>
                </c:pt>
                <c:pt idx="9">
                  <c:v>10. Reduce inequality within and among countries</c:v>
                </c:pt>
                <c:pt idx="10">
                  <c:v>11. Make cities and human settlements inclusive, safe, resilient and sustainable</c:v>
                </c:pt>
                <c:pt idx="11">
                  <c:v>12. Ensure sustainable consumption and production patterns</c:v>
                </c:pt>
                <c:pt idx="12">
                  <c:v>13. Take urgent action to combat climate change and its impacts</c:v>
                </c:pt>
                <c:pt idx="13">
                  <c:v>14. Conserve and sustainably use the oceans, seas and marine resources for sustainable development</c:v>
                </c:pt>
                <c:pt idx="14">
                  <c:v>15. Protect, restore and promote sustainable use of terrestrial ecosystems, sustainably manage forests, combat desertification, and halt and reverse land degradation and halt biodiversity loss</c:v>
                </c:pt>
                <c:pt idx="15">
                  <c:v>16. Promote peaceful and inclusive societies for sustainable development, provide access to justice for all and build effective, accountable and inclusive institutions at all levels</c:v>
                </c:pt>
                <c:pt idx="16">
                  <c:v>17. Strengthen the means of implementation and revitalize the Global Partnership for Sustainable Development</c:v>
                </c:pt>
              </c:strCache>
            </c:strRef>
          </c:cat>
          <c:val>
            <c:numRef>
              <c:f>SDG!$B$37:$R$37</c:f>
              <c:numCache>
                <c:formatCode>General</c:formatCode>
                <c:ptCount val="17"/>
                <c:pt idx="0">
                  <c:v>3.4034232631552259E-2</c:v>
                </c:pt>
                <c:pt idx="1">
                  <c:v>3.5687429792005863E-2</c:v>
                </c:pt>
                <c:pt idx="2">
                  <c:v>6.6617651958947699E-2</c:v>
                </c:pt>
                <c:pt idx="3">
                  <c:v>4.251654956467122E-2</c:v>
                </c:pt>
                <c:pt idx="4">
                  <c:v>2.9895961810412194E-2</c:v>
                </c:pt>
                <c:pt idx="5">
                  <c:v>3.2477903320205941E-2</c:v>
                </c:pt>
                <c:pt idx="6">
                  <c:v>3.5040174509655797E-2</c:v>
                </c:pt>
                <c:pt idx="7">
                  <c:v>0.22148182966876112</c:v>
                </c:pt>
                <c:pt idx="8">
                  <c:v>7.498143825482205E-2</c:v>
                </c:pt>
                <c:pt idx="9">
                  <c:v>3.9168313420101492E-2</c:v>
                </c:pt>
                <c:pt idx="10">
                  <c:v>1.8325998084348198E-2</c:v>
                </c:pt>
                <c:pt idx="11">
                  <c:v>1.0493140866031637E-2</c:v>
                </c:pt>
                <c:pt idx="12">
                  <c:v>8.889352667562514E-2</c:v>
                </c:pt>
                <c:pt idx="13">
                  <c:v>3.6553390209386319E-2</c:v>
                </c:pt>
                <c:pt idx="14">
                  <c:v>3.8410751729271275E-2</c:v>
                </c:pt>
                <c:pt idx="15">
                  <c:v>0.12206340982120442</c:v>
                </c:pt>
                <c:pt idx="16">
                  <c:v>7.3358297682997356E-2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B-AE4A-A72B-C6096DCB2D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90881104"/>
        <c:axId val="590882752"/>
      </c:barChart>
      <c:catAx>
        <c:axId val="59088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90882752"/>
        <c:crosses val="autoZero"/>
        <c:auto val="1"/>
        <c:lblAlgn val="ctr"/>
        <c:lblOffset val="100"/>
        <c:noMultiLvlLbl val="0"/>
      </c:catAx>
      <c:valAx>
        <c:axId val="5908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9088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Distribution</a:t>
            </a:r>
            <a:r>
              <a:rPr lang="fr-FR" baseline="0"/>
              <a:t> of keywords by SDGs. Source : own elaboration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80E-7E4C-A7FD-2E844B9D4696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80E-7E4C-A7FD-2E844B9D4696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80E-7E4C-A7FD-2E844B9D4696}"/>
              </c:ext>
            </c:extLst>
          </c:dPt>
          <c:dPt>
            <c:idx val="3"/>
            <c:invertIfNegative val="0"/>
            <c:bubble3D val="0"/>
            <c:spPr>
              <a:solidFill>
                <a:srgbClr val="60C6F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80E-7E4C-A7FD-2E844B9D469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80E-7E4C-A7FD-2E844B9D4696}"/>
              </c:ext>
            </c:extLst>
          </c:dPt>
          <c:dPt>
            <c:idx val="5"/>
            <c:invertIfNegative val="0"/>
            <c:bubble3D val="0"/>
            <c:spPr>
              <a:solidFill>
                <a:srgbClr val="F5B67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80E-7E4C-A7FD-2E844B9D4696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80E-7E4C-A7FD-2E844B9D4696}"/>
              </c:ext>
            </c:extLst>
          </c:dPt>
          <c:dPt>
            <c:idx val="7"/>
            <c:invertIfNegative val="0"/>
            <c:bubble3D val="0"/>
            <c:spPr>
              <a:solidFill>
                <a:srgbClr val="E947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80E-7E4C-A7FD-2E844B9D4696}"/>
              </c:ext>
            </c:extLst>
          </c:dPt>
          <c:dPt>
            <c:idx val="8"/>
            <c:invertIfNegative val="0"/>
            <c:bubble3D val="0"/>
            <c:spPr>
              <a:solidFill>
                <a:srgbClr val="F4800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80E-7E4C-A7FD-2E844B9D4696}"/>
              </c:ext>
            </c:extLst>
          </c:dPt>
          <c:dPt>
            <c:idx val="9"/>
            <c:invertIfNegative val="0"/>
            <c:bubble3D val="0"/>
            <c:spPr>
              <a:solidFill>
                <a:srgbClr val="E92E8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80E-7E4C-A7FD-2E844B9D4696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80E-7E4C-A7FD-2E844B9D4696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0E-7E4C-A7FD-2E844B9D4696}"/>
              </c:ext>
            </c:extLst>
          </c:dPt>
          <c:dPt>
            <c:idx val="13"/>
            <c:invertIfNegative val="0"/>
            <c:bubble3D val="0"/>
            <c:spPr>
              <a:solidFill>
                <a:srgbClr val="EA224A"/>
              </a:solidFill>
              <a:ln>
                <a:solidFill>
                  <a:srgbClr val="EA224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80E-7E4C-A7FD-2E844B9D4696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0E-7E4C-A7FD-2E844B9D4696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0E-7E4C-A7FD-2E844B9D4696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80E-7E4C-A7FD-2E844B9D4696}"/>
              </c:ext>
            </c:extLst>
          </c:dPt>
          <c:cat>
            <c:strRef>
              <c:f>SDG!$B$134:$R$134</c:f>
              <c:strCache>
                <c:ptCount val="17"/>
                <c:pt idx="0">
                  <c:v>17- PARTNERSHIPS FOR THE GOALS</c:v>
                </c:pt>
                <c:pt idx="1">
                  <c:v>16- PEACE, JUSTICE &amp; STRONG INSTITUTIONS</c:v>
                </c:pt>
                <c:pt idx="2">
                  <c:v>15- LIFE ON LAND</c:v>
                </c:pt>
                <c:pt idx="3">
                  <c:v>14- LIFE BELOW WATER</c:v>
                </c:pt>
                <c:pt idx="4">
                  <c:v>13- CLIMATE ACTION</c:v>
                </c:pt>
                <c:pt idx="5">
                  <c:v>12- RESPONSIBLE CONSUMPTION &amp; PRODUCTION</c:v>
                </c:pt>
                <c:pt idx="6">
                  <c:v>11- SUSTAINABLE CITIES AND COMMUNITIES </c:v>
                </c:pt>
                <c:pt idx="7">
                  <c:v>10- REDUCED INEQUALITIES</c:v>
                </c:pt>
                <c:pt idx="8">
                  <c:v>9- INDUSTRY, INNOVATION &amp; INFRASTRUCTURE </c:v>
                </c:pt>
                <c:pt idx="9">
                  <c:v>8- DECENT WORK &amp; ECONOMIC GROWTH </c:v>
                </c:pt>
                <c:pt idx="10">
                  <c:v>7- AFFORDABLE &amp; CLEAN ENERGY </c:v>
                </c:pt>
                <c:pt idx="11">
                  <c:v>6- CLEAN WATER &amp; SANITATION</c:v>
                </c:pt>
                <c:pt idx="12">
                  <c:v>5- GENDER EQUALITY </c:v>
                </c:pt>
                <c:pt idx="13">
                  <c:v>4- QUALITY EDUCATION </c:v>
                </c:pt>
                <c:pt idx="14">
                  <c:v>3- GOOD HEALTH &amp; WELL-BEING</c:v>
                </c:pt>
                <c:pt idx="15">
                  <c:v>2- ZERO HUNGER </c:v>
                </c:pt>
                <c:pt idx="16">
                  <c:v>1- NO POVERTY </c:v>
                </c:pt>
              </c:strCache>
            </c:strRef>
          </c:cat>
          <c:val>
            <c:numRef>
              <c:f>SDG!$B$135:$R$135</c:f>
              <c:numCache>
                <c:formatCode>General</c:formatCode>
                <c:ptCount val="17"/>
                <c:pt idx="0">
                  <c:v>6.9350638933875261E-2</c:v>
                </c:pt>
                <c:pt idx="1">
                  <c:v>0.12077269503972418</c:v>
                </c:pt>
                <c:pt idx="2">
                  <c:v>4.2539029236055466E-2</c:v>
                </c:pt>
                <c:pt idx="3">
                  <c:v>4.0220030062833874E-2</c:v>
                </c:pt>
                <c:pt idx="4">
                  <c:v>9.0893314382924958E-2</c:v>
                </c:pt>
                <c:pt idx="5">
                  <c:v>1.1062440078296622E-2</c:v>
                </c:pt>
                <c:pt idx="6">
                  <c:v>1.5299300849602225E-2</c:v>
                </c:pt>
                <c:pt idx="7">
                  <c:v>4.0702845158418141E-2</c:v>
                </c:pt>
                <c:pt idx="8">
                  <c:v>7.4246885080921782E-2</c:v>
                </c:pt>
                <c:pt idx="9">
                  <c:v>0.21737884722917272</c:v>
                </c:pt>
                <c:pt idx="10">
                  <c:v>3.5802561021596728E-2</c:v>
                </c:pt>
                <c:pt idx="11">
                  <c:v>2.9302865843938486E-2</c:v>
                </c:pt>
                <c:pt idx="12">
                  <c:v>2.9644167752411757E-2</c:v>
                </c:pt>
                <c:pt idx="13">
                  <c:v>4.3122151668547853E-2</c:v>
                </c:pt>
                <c:pt idx="14">
                  <c:v>6.964945017721727E-2</c:v>
                </c:pt>
                <c:pt idx="15">
                  <c:v>3.5431065962306649E-2</c:v>
                </c:pt>
                <c:pt idx="16">
                  <c:v>3.4581711522156035E-2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E-7E4C-A7FD-2E844B9D4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84653968"/>
        <c:axId val="1578334384"/>
      </c:barChart>
      <c:catAx>
        <c:axId val="158465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78334384"/>
        <c:crosses val="autoZero"/>
        <c:auto val="1"/>
        <c:lblAlgn val="ctr"/>
        <c:lblOffset val="100"/>
        <c:noMultiLvlLbl val="0"/>
      </c:catAx>
      <c:valAx>
        <c:axId val="15783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84653968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SDG!$A$136</c:f>
              <c:strCache>
                <c:ptCount val="1"/>
                <c:pt idx="0">
                  <c:v>source(%)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schemeClr val="accent1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C35-1049-A0A5-F5B4CBE56131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srgbClr val="0070C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C35-1049-A0A5-F5B4CBE56131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srgbClr val="92D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C35-1049-A0A5-F5B4CBE56131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srgbClr val="60C6F6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C35-1049-A0A5-F5B4CBE56131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35-1049-A0A5-F5B4CBE56131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srgbClr val="F5B673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C35-1049-A0A5-F5B4CBE56131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srgbClr val="FFC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C35-1049-A0A5-F5B4CBE56131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srgbClr val="E947BE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C35-1049-A0A5-F5B4CBE56131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schemeClr val="accent2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C35-1049-A0A5-F5B4CBE56131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srgbClr val="E92E83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C35-1049-A0A5-F5B4CBE56131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srgbClr val="FFFF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C35-1049-A0A5-F5B4CBE56131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srgbClr val="00B0F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C35-1049-A0A5-F5B4CBE56131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srgbClr val="F48004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35-1049-A0A5-F5B4CBE56131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srgbClr val="EA224A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C35-1049-A0A5-F5B4CBE56131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C35-1049-A0A5-F5B4CBE56131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srgbClr val="FFC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C35-1049-A0A5-F5B4CBE56131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srgbClr val="FF0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5-1049-A0A5-F5B4CBE56131}"/>
              </c:ext>
            </c:extLst>
          </c:dPt>
          <c:cat>
            <c:strRef>
              <c:f>SDG!$B$134:$R$134</c:f>
              <c:strCache>
                <c:ptCount val="17"/>
                <c:pt idx="0">
                  <c:v>17- PARTNERSHIPS FOR THE GOALS</c:v>
                </c:pt>
                <c:pt idx="1">
                  <c:v>16- PEACE, JUSTICE &amp; STRONG INSTITUTIONS</c:v>
                </c:pt>
                <c:pt idx="2">
                  <c:v>15- LIFE ON LAND</c:v>
                </c:pt>
                <c:pt idx="3">
                  <c:v>14- LIFE BELOW WATER</c:v>
                </c:pt>
                <c:pt idx="4">
                  <c:v>13- CLIMATE ACTION</c:v>
                </c:pt>
                <c:pt idx="5">
                  <c:v>12- RESPONSIBLE CONSUMPTION &amp; PRODUCTION</c:v>
                </c:pt>
                <c:pt idx="6">
                  <c:v>11- SUSTAINABLE CITIES AND COMMUNITIES </c:v>
                </c:pt>
                <c:pt idx="7">
                  <c:v>10- REDUCED INEQUALITIES</c:v>
                </c:pt>
                <c:pt idx="8">
                  <c:v>9- INDUSTRY, INNOVATION &amp; INFRASTRUCTURE </c:v>
                </c:pt>
                <c:pt idx="9">
                  <c:v>8- DECENT WORK &amp; ECONOMIC GROWTH </c:v>
                </c:pt>
                <c:pt idx="10">
                  <c:v>7- AFFORDABLE &amp; CLEAN ENERGY </c:v>
                </c:pt>
                <c:pt idx="11">
                  <c:v>6- CLEAN WATER &amp; SANITATION</c:v>
                </c:pt>
                <c:pt idx="12">
                  <c:v>5- GENDER EQUALITY </c:v>
                </c:pt>
                <c:pt idx="13">
                  <c:v>4- QUALITY EDUCATION </c:v>
                </c:pt>
                <c:pt idx="14">
                  <c:v>3- GOOD HEALTH &amp; WELL-BEING</c:v>
                </c:pt>
                <c:pt idx="15">
                  <c:v>2- ZERO HUNGER </c:v>
                </c:pt>
                <c:pt idx="16">
                  <c:v>1- NO POVERTY </c:v>
                </c:pt>
              </c:strCache>
            </c:strRef>
          </c:cat>
          <c:val>
            <c:numRef>
              <c:f>SDG!$B$136:$R$136</c:f>
              <c:numCache>
                <c:formatCode>General</c:formatCode>
                <c:ptCount val="17"/>
                <c:pt idx="0">
                  <c:v>1.46835443037974</c:v>
                </c:pt>
                <c:pt idx="1">
                  <c:v>3.0886075949367</c:v>
                </c:pt>
                <c:pt idx="2">
                  <c:v>6.6329113924050596</c:v>
                </c:pt>
                <c:pt idx="3">
                  <c:v>5.62025316455696</c:v>
                </c:pt>
                <c:pt idx="4">
                  <c:v>10.531645569620199</c:v>
                </c:pt>
                <c:pt idx="5">
                  <c:v>14.987341772151799</c:v>
                </c:pt>
                <c:pt idx="6">
                  <c:v>6.88607594936708</c:v>
                </c:pt>
                <c:pt idx="7">
                  <c:v>2.48101265822784</c:v>
                </c:pt>
                <c:pt idx="8">
                  <c:v>6.3291139240506302</c:v>
                </c:pt>
                <c:pt idx="9">
                  <c:v>8.4050632911392302</c:v>
                </c:pt>
                <c:pt idx="10">
                  <c:v>10.734177215189799</c:v>
                </c:pt>
                <c:pt idx="11">
                  <c:v>6.43037974683544</c:v>
                </c:pt>
                <c:pt idx="12">
                  <c:v>0.40506329099999999</c:v>
                </c:pt>
                <c:pt idx="13">
                  <c:v>1.77215189873417</c:v>
                </c:pt>
                <c:pt idx="14">
                  <c:v>4.45569620253164</c:v>
                </c:pt>
                <c:pt idx="15">
                  <c:v>3.0886075949367</c:v>
                </c:pt>
                <c:pt idx="16">
                  <c:v>4.3544303797468302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5-1049-A0A5-F5B4CBE56131}"/>
            </c:ext>
          </c:extLst>
        </c:ser>
        <c:ser>
          <c:idx val="1"/>
          <c:order val="1"/>
          <c:tx>
            <c:strRef>
              <c:f>SDG!$A$137</c:f>
              <c:strCache>
                <c:ptCount val="1"/>
                <c:pt idx="0">
                  <c:v>own elaboration (%)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2C35-1049-A0A5-F5B4CBE56131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2C35-1049-A0A5-F5B4CBE56131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C35-1049-A0A5-F5B4CBE56131}"/>
              </c:ext>
            </c:extLst>
          </c:dPt>
          <c:dPt>
            <c:idx val="3"/>
            <c:invertIfNegative val="0"/>
            <c:bubble3D val="0"/>
            <c:spPr>
              <a:solidFill>
                <a:srgbClr val="60C6F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C35-1049-A0A5-F5B4CBE561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C35-1049-A0A5-F5B4CBE56131}"/>
              </c:ext>
            </c:extLst>
          </c:dPt>
          <c:dPt>
            <c:idx val="5"/>
            <c:invertIfNegative val="0"/>
            <c:bubble3D val="0"/>
            <c:spPr>
              <a:solidFill>
                <a:srgbClr val="F5B67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C35-1049-A0A5-F5B4CBE56131}"/>
              </c:ext>
            </c:extLst>
          </c:dPt>
          <c:dPt>
            <c:idx val="7"/>
            <c:invertIfNegative val="0"/>
            <c:bubble3D val="0"/>
            <c:spPr>
              <a:solidFill>
                <a:srgbClr val="E947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C35-1049-A0A5-F5B4CBE5613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C35-1049-A0A5-F5B4CBE56131}"/>
              </c:ext>
            </c:extLst>
          </c:dPt>
          <c:dPt>
            <c:idx val="9"/>
            <c:invertIfNegative val="0"/>
            <c:bubble3D val="0"/>
            <c:spPr>
              <a:solidFill>
                <a:srgbClr val="E92E8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C35-1049-A0A5-F5B4CBE56131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C35-1049-A0A5-F5B4CBE56131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C35-1049-A0A5-F5B4CBE56131}"/>
              </c:ext>
            </c:extLst>
          </c:dPt>
          <c:dPt>
            <c:idx val="12"/>
            <c:invertIfNegative val="0"/>
            <c:bubble3D val="0"/>
            <c:spPr>
              <a:solidFill>
                <a:srgbClr val="F4800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C35-1049-A0A5-F5B4CBE56131}"/>
              </c:ext>
            </c:extLst>
          </c:dPt>
          <c:dPt>
            <c:idx val="13"/>
            <c:invertIfNegative val="0"/>
            <c:bubble3D val="0"/>
            <c:spPr>
              <a:solidFill>
                <a:srgbClr val="EA224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35-1049-A0A5-F5B4CBE56131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35-1049-A0A5-F5B4CBE56131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5-1049-A0A5-F5B4CBE56131}"/>
              </c:ext>
            </c:extLst>
          </c:dPt>
          <c:cat>
            <c:strRef>
              <c:f>SDG!$B$134:$R$134</c:f>
              <c:strCache>
                <c:ptCount val="17"/>
                <c:pt idx="0">
                  <c:v>17- PARTNERSHIPS FOR THE GOALS</c:v>
                </c:pt>
                <c:pt idx="1">
                  <c:v>16- PEACE, JUSTICE &amp; STRONG INSTITUTIONS</c:v>
                </c:pt>
                <c:pt idx="2">
                  <c:v>15- LIFE ON LAND</c:v>
                </c:pt>
                <c:pt idx="3">
                  <c:v>14- LIFE BELOW WATER</c:v>
                </c:pt>
                <c:pt idx="4">
                  <c:v>13- CLIMATE ACTION</c:v>
                </c:pt>
                <c:pt idx="5">
                  <c:v>12- RESPONSIBLE CONSUMPTION &amp; PRODUCTION</c:v>
                </c:pt>
                <c:pt idx="6">
                  <c:v>11- SUSTAINABLE CITIES AND COMMUNITIES </c:v>
                </c:pt>
                <c:pt idx="7">
                  <c:v>10- REDUCED INEQUALITIES</c:v>
                </c:pt>
                <c:pt idx="8">
                  <c:v>9- INDUSTRY, INNOVATION &amp; INFRASTRUCTURE </c:v>
                </c:pt>
                <c:pt idx="9">
                  <c:v>8- DECENT WORK &amp; ECONOMIC GROWTH </c:v>
                </c:pt>
                <c:pt idx="10">
                  <c:v>7- AFFORDABLE &amp; CLEAN ENERGY </c:v>
                </c:pt>
                <c:pt idx="11">
                  <c:v>6- CLEAN WATER &amp; SANITATION</c:v>
                </c:pt>
                <c:pt idx="12">
                  <c:v>5- GENDER EQUALITY </c:v>
                </c:pt>
                <c:pt idx="13">
                  <c:v>4- QUALITY EDUCATION </c:v>
                </c:pt>
                <c:pt idx="14">
                  <c:v>3- GOOD HEALTH &amp; WELL-BEING</c:v>
                </c:pt>
                <c:pt idx="15">
                  <c:v>2- ZERO HUNGER </c:v>
                </c:pt>
                <c:pt idx="16">
                  <c:v>1- NO POVERTY </c:v>
                </c:pt>
              </c:strCache>
            </c:strRef>
          </c:cat>
          <c:val>
            <c:numRef>
              <c:f>SDG!$B$137:$R$137</c:f>
              <c:numCache>
                <c:formatCode>General</c:formatCode>
                <c:ptCount val="17"/>
                <c:pt idx="0">
                  <c:v>6.9350638933875262</c:v>
                </c:pt>
                <c:pt idx="1">
                  <c:v>12.077269503972419</c:v>
                </c:pt>
                <c:pt idx="2">
                  <c:v>4.2539029236055468</c:v>
                </c:pt>
                <c:pt idx="3">
                  <c:v>4.0220030062833878</c:v>
                </c:pt>
                <c:pt idx="4">
                  <c:v>9.0893314382924952</c:v>
                </c:pt>
                <c:pt idx="5">
                  <c:v>1.1062440078296623</c:v>
                </c:pt>
                <c:pt idx="6">
                  <c:v>1.5299300849602226</c:v>
                </c:pt>
                <c:pt idx="7">
                  <c:v>4.0702845158418137</c:v>
                </c:pt>
                <c:pt idx="8">
                  <c:v>7.4246885080921778</c:v>
                </c:pt>
                <c:pt idx="9">
                  <c:v>21.737884722917272</c:v>
                </c:pt>
                <c:pt idx="10">
                  <c:v>3.5802561021596726</c:v>
                </c:pt>
                <c:pt idx="11">
                  <c:v>2.9302865843938486</c:v>
                </c:pt>
                <c:pt idx="12">
                  <c:v>2.9644167752411756</c:v>
                </c:pt>
                <c:pt idx="13">
                  <c:v>4.3122151668547852</c:v>
                </c:pt>
                <c:pt idx="14">
                  <c:v>6.9649450177217274</c:v>
                </c:pt>
                <c:pt idx="15">
                  <c:v>3.5431065962306647</c:v>
                </c:pt>
                <c:pt idx="16">
                  <c:v>3.4581711522156033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5-1049-A0A5-F5B4CBE56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5576928"/>
        <c:axId val="1602625872"/>
      </c:barChart>
      <c:catAx>
        <c:axId val="172557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02625872"/>
        <c:crosses val="autoZero"/>
        <c:auto val="1"/>
        <c:lblAlgn val="ctr"/>
        <c:lblOffset val="100"/>
        <c:noMultiLvlLbl val="0"/>
      </c:catAx>
      <c:valAx>
        <c:axId val="160262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2557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Porportion de chacun des 5 stades dans les rapports de risques du WEF de 2006 à 2024 (pondéré avec le poids du plus gros mots des mots classés)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CSS!$B$4:$F$4</c:f>
              <c:strCache>
                <c:ptCount val="5"/>
                <c:pt idx="0">
                  <c:v>1. Compliance</c:v>
                </c:pt>
                <c:pt idx="1">
                  <c:v>2. Business-Centered</c:v>
                </c:pt>
                <c:pt idx="2">
                  <c:v>3. Systemic</c:v>
                </c:pt>
                <c:pt idx="3">
                  <c:v>4. Regenerative</c:v>
                </c:pt>
                <c:pt idx="4">
                  <c:v>5. Coevolutionary</c:v>
                </c:pt>
              </c:strCache>
            </c:strRef>
          </c:cat>
          <c:val>
            <c:numRef>
              <c:f>CSS!$B$26:$F$26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B-DE4E-9DBC-BAA4DB9BFF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03191952"/>
        <c:axId val="881457872"/>
      </c:barChart>
      <c:catAx>
        <c:axId val="90319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81457872"/>
        <c:crosses val="autoZero"/>
        <c:auto val="1"/>
        <c:lblAlgn val="ctr"/>
        <c:lblOffset val="100"/>
        <c:noMultiLvlLbl val="0"/>
      </c:catAx>
      <c:valAx>
        <c:axId val="88145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0319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Porportion de chacun des 5 stades dans les rapports de risques du WEF de 2006 à 2024 (pondéré avec le poids du plus gros mots de</a:t>
            </a:r>
            <a:r>
              <a:rPr lang="fr-FR" baseline="0"/>
              <a:t> data mining</a:t>
            </a:r>
            <a:r>
              <a:rPr lang="fr-FR"/>
              <a:t>)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CSS!$B$4:$F$4</c:f>
              <c:strCache>
                <c:ptCount val="5"/>
                <c:pt idx="0">
                  <c:v>1. Compliance</c:v>
                </c:pt>
                <c:pt idx="1">
                  <c:v>2. Business-Centered</c:v>
                </c:pt>
                <c:pt idx="2">
                  <c:v>3. Systemic</c:v>
                </c:pt>
                <c:pt idx="3">
                  <c:v>4. Regenerative</c:v>
                </c:pt>
                <c:pt idx="4">
                  <c:v>5. Coevolutionary</c:v>
                </c:pt>
              </c:strCache>
            </c:strRef>
          </c:cat>
          <c:val>
            <c:numRef>
              <c:f>CSS!$B$29:$F$29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7-7D40-B28A-B77B4AA8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81622336"/>
        <c:axId val="1070009152"/>
      </c:barChart>
      <c:catAx>
        <c:axId val="88162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70009152"/>
        <c:crosses val="autoZero"/>
        <c:auto val="1"/>
        <c:lblAlgn val="ctr"/>
        <c:lblOffset val="100"/>
        <c:noMultiLvlLbl val="0"/>
      </c:catAx>
      <c:valAx>
        <c:axId val="10700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8162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Pour</a:t>
            </a:r>
            <a:r>
              <a:rPr lang="fr-FR" baseline="0"/>
              <a:t> chaque stade : somme du poids de chaque stade/ nombre total de mots dans les 19 rapports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"/>
              <c:tx>
                <c:rich>
                  <a:bodyPr/>
                  <a:lstStyle/>
                  <a:p>
                    <a:fld id="{98DAC549-3DD5-514D-9228-9BACBFDE8F9D}" type="YVALUE">
                      <a:rPr lang="en-US"/>
                      <a:pPr/>
                      <a:t>[Y VALUE]</a:t>
                    </a:fld>
                    <a:r>
                      <a:rPr lang="en-US"/>
                      <a:t>  </a:t>
                    </a:r>
                  </a:p>
                  <a:p>
                    <a:endParaRPr lang="en-S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EA0-8D48-9104-65FBC377C3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CSS!$B$4:$F$4</c:f>
              <c:strCache>
                <c:ptCount val="5"/>
                <c:pt idx="0">
                  <c:v>1. Compliance</c:v>
                </c:pt>
                <c:pt idx="1">
                  <c:v>2. Business-Centered</c:v>
                </c:pt>
                <c:pt idx="2">
                  <c:v>3. Systemic</c:v>
                </c:pt>
                <c:pt idx="3">
                  <c:v>4. Regenerative</c:v>
                </c:pt>
                <c:pt idx="4">
                  <c:v>5. Coevolutionary</c:v>
                </c:pt>
              </c:strCache>
            </c:strRef>
          </c:xVal>
          <c:yVal>
            <c:numRef>
              <c:f>CSS!$B$54:$F$54</c:f>
              <c:numCache>
                <c:formatCode>General</c:formatCode>
                <c:ptCount val="5"/>
                <c:pt idx="0">
                  <c:v>0.53432755475362115</c:v>
                </c:pt>
                <c:pt idx="1">
                  <c:v>13.200681865760169</c:v>
                </c:pt>
                <c:pt idx="2">
                  <c:v>9.4743452992134625</c:v>
                </c:pt>
                <c:pt idx="3">
                  <c:v>6.3720554663901989</c:v>
                </c:pt>
                <c:pt idx="4">
                  <c:v>0.48747420573604616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9-924D-8C26-E5D81395A13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90441232"/>
        <c:axId val="652104976"/>
      </c:scatterChart>
      <c:valAx>
        <c:axId val="69044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52104976"/>
        <c:crosses val="autoZero"/>
        <c:crossBetween val="midCat"/>
      </c:valAx>
      <c:valAx>
        <c:axId val="6521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9044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moyenne années: Pour chaque année : somme du poids de chaque stade/ nombre total de mots dans le rapport de l'année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28B4E45-AB52-8241-917B-BE3208DC9661}" type="YVALUE">
                      <a:rPr lang="en-US"/>
                      <a:pPr/>
                      <a:t>[Y VALUE]</a:t>
                    </a:fld>
                    <a:r>
                      <a:rPr lang="en-US"/>
                      <a:t> </a:t>
                    </a:r>
                    <a:r>
                      <a:rPr lang="en-US" baseline="0"/>
                      <a:t> +- </a:t>
                    </a:r>
                    <a:r>
                      <a:rPr lang="en-US" sz="900" b="0" i="0" u="none" strike="noStrike" baseline="0">
                        <a:effectLst/>
                      </a:rPr>
                      <a:t>0,003880161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7CB-544F-AB7C-EA48BE5D495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57BAF71-02A1-1C49-8582-3B3FA62770DF}" type="YVALUE">
                      <a:rPr lang="en-US"/>
                      <a:pPr/>
                      <a:t>[Y VALUE]</a:t>
                    </a:fld>
                    <a:r>
                      <a:rPr lang="en-US"/>
                      <a:t> +- </a:t>
                    </a:r>
                    <a:r>
                      <a:rPr lang="en-US" sz="900" b="0" i="0" u="none" strike="noStrike" baseline="0">
                        <a:effectLst/>
                      </a:rPr>
                      <a:t>0,048269932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7CB-544F-AB7C-EA48BE5D495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13F271-F659-C940-B53E-42C70320A9BA}" type="YVALUE">
                      <a:rPr lang="en-US"/>
                      <a:pPr/>
                      <a:t>[Y VALUE]</a:t>
                    </a:fld>
                    <a:r>
                      <a:rPr lang="en-US"/>
                      <a:t> +- </a:t>
                    </a:r>
                    <a:r>
                      <a:rPr lang="en-US" sz="900" b="0" i="0" u="none" strike="noStrike" baseline="0">
                        <a:effectLst/>
                      </a:rPr>
                      <a:t>0,04347214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7CB-544F-AB7C-EA48BE5D495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1ED9722-8933-9842-B9D4-027838E86360}" type="YVALUE">
                      <a:rPr lang="en-US"/>
                      <a:pPr/>
                      <a:t>[Y VALUE]</a:t>
                    </a:fld>
                    <a:r>
                      <a:rPr lang="en-US"/>
                      <a:t> +- </a:t>
                    </a:r>
                    <a:r>
                      <a:rPr lang="en-US" sz="900" b="0" i="0" u="none" strike="noStrike" baseline="0">
                        <a:effectLst/>
                      </a:rPr>
                      <a:t>0,033143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7CB-544F-AB7C-EA48BE5D495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286BC19-3011-EC46-8B9F-41F1E2C1AD12}" type="YVALUE">
                      <a:rPr lang="en-US"/>
                      <a:pPr/>
                      <a:t>[Y VALUE]</a:t>
                    </a:fld>
                    <a:r>
                      <a:rPr lang="en-US"/>
                      <a:t>  +- </a:t>
                    </a:r>
                    <a:r>
                      <a:rPr lang="en-US" sz="900" b="0" i="0" u="none" strike="noStrike" baseline="0">
                        <a:effectLst/>
                      </a:rPr>
                      <a:t>0,00725964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7CB-544F-AB7C-EA48BE5D49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CSS!$P$5:$T$5</c:f>
              <c:strCache>
                <c:ptCount val="5"/>
                <c:pt idx="0">
                  <c:v>1. Compliance</c:v>
                </c:pt>
                <c:pt idx="1">
                  <c:v>2. Business-Centered</c:v>
                </c:pt>
                <c:pt idx="2">
                  <c:v>3. Systemic</c:v>
                </c:pt>
                <c:pt idx="3">
                  <c:v>4. Regenerative</c:v>
                </c:pt>
                <c:pt idx="4">
                  <c:v>5. Coevolutionary</c:v>
                </c:pt>
              </c:strCache>
            </c:strRef>
          </c:xVal>
          <c:yVal>
            <c:numRef>
              <c:f>CSS!$P$27:$T$27</c:f>
              <c:numCache>
                <c:formatCode>General</c:formatCode>
                <c:ptCount val="5"/>
                <c:pt idx="0">
                  <c:v>0.55730420307595774</c:v>
                </c:pt>
                <c:pt idx="1">
                  <c:v>12.634823467127166</c:v>
                </c:pt>
                <c:pt idx="2">
                  <c:v>9.0258771262740254</c:v>
                </c:pt>
                <c:pt idx="3">
                  <c:v>6.1953384493155763</c:v>
                </c:pt>
                <c:pt idx="4">
                  <c:v>0.41144361512093747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A-674E-AC6E-CABBE2ECF33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49702720"/>
        <c:axId val="649703120"/>
      </c:scatterChart>
      <c:valAx>
        <c:axId val="6497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49703120"/>
        <c:crosses val="autoZero"/>
        <c:crossBetween val="midCat"/>
      </c:valAx>
      <c:valAx>
        <c:axId val="6497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4970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CSS!$O$62</c:f>
              <c:strCache>
                <c:ptCount val="1"/>
                <c:pt idx="0">
                  <c:v>source(%)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narHorz">
                <a:fgClr>
                  <a:srgbClr val="F48004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C-5A4A-98FC-621B119FCC15}"/>
              </c:ext>
            </c:extLst>
          </c:dPt>
          <c:dPt>
            <c:idx val="2"/>
            <c:invertIfNegative val="0"/>
            <c:bubble3D val="0"/>
            <c:spPr>
              <a:pattFill prst="narHorz">
                <a:fgClr>
                  <a:srgbClr val="FFC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C-5A4A-98FC-621B119FCC15}"/>
              </c:ext>
            </c:extLst>
          </c:dPt>
          <c:dPt>
            <c:idx val="3"/>
            <c:invertIfNegative val="0"/>
            <c:bubble3D val="0"/>
            <c:spPr>
              <a:pattFill prst="narHorz">
                <a:fgClr>
                  <a:srgbClr val="60C6F6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C-5A4A-98FC-621B119FCC15}"/>
              </c:ext>
            </c:extLst>
          </c:dPt>
          <c:dPt>
            <c:idx val="4"/>
            <c:invertIfNegative val="0"/>
            <c:bubble3D val="0"/>
            <c:spPr>
              <a:pattFill prst="narHorz">
                <a:fgClr>
                  <a:srgbClr val="E92E83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C-5A4A-98FC-621B119FCC15}"/>
              </c:ext>
            </c:extLst>
          </c:dPt>
          <c:cat>
            <c:strRef>
              <c:f>CSS!$P$60:$T$60</c:f>
              <c:strCache>
                <c:ptCount val="5"/>
                <c:pt idx="0">
                  <c:v>5. Coevolutionary</c:v>
                </c:pt>
                <c:pt idx="1">
                  <c:v>4. Regenerative</c:v>
                </c:pt>
                <c:pt idx="2">
                  <c:v>3. Systemic</c:v>
                </c:pt>
                <c:pt idx="3">
                  <c:v>2. Business-Centered</c:v>
                </c:pt>
                <c:pt idx="4">
                  <c:v>1. Compliance</c:v>
                </c:pt>
              </c:strCache>
            </c:strRef>
          </c:cat>
          <c:val>
            <c:numRef>
              <c:f>CSS!$P$62:$T$62</c:f>
              <c:numCache>
                <c:formatCode>General</c:formatCode>
                <c:ptCount val="5"/>
                <c:pt idx="0">
                  <c:v>7.2788100727878497E-3</c:v>
                </c:pt>
                <c:pt idx="1">
                  <c:v>0.16252995162529901</c:v>
                </c:pt>
                <c:pt idx="2">
                  <c:v>0.61449432614494304</c:v>
                </c:pt>
                <c:pt idx="3">
                  <c:v>1.4592431845924301</c:v>
                </c:pt>
                <c:pt idx="4">
                  <c:v>0.56417559564175601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C-5A4A-98FC-621B119FCC15}"/>
            </c:ext>
          </c:extLst>
        </c:ser>
        <c:ser>
          <c:idx val="1"/>
          <c:order val="1"/>
          <c:tx>
            <c:strRef>
              <c:f>CSS!$O$63</c:f>
              <c:strCache>
                <c:ptCount val="1"/>
                <c:pt idx="0">
                  <c:v>own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98C-5A4A-98FC-621B119FCC15}"/>
              </c:ext>
            </c:extLst>
          </c:dPt>
          <c:dPt>
            <c:idx val="1"/>
            <c:invertIfNegative val="0"/>
            <c:bubble3D val="0"/>
            <c:spPr>
              <a:solidFill>
                <a:srgbClr val="F4800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98C-5A4A-98FC-621B119FCC15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98C-5A4A-98FC-621B119FCC15}"/>
              </c:ext>
            </c:extLst>
          </c:dPt>
          <c:dPt>
            <c:idx val="3"/>
            <c:invertIfNegative val="0"/>
            <c:bubble3D val="0"/>
            <c:spPr>
              <a:solidFill>
                <a:srgbClr val="60C6F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98C-5A4A-98FC-621B119FCC15}"/>
              </c:ext>
            </c:extLst>
          </c:dPt>
          <c:dPt>
            <c:idx val="4"/>
            <c:invertIfNegative val="0"/>
            <c:bubble3D val="0"/>
            <c:spPr>
              <a:solidFill>
                <a:srgbClr val="E92E8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98C-5A4A-98FC-621B119FCC15}"/>
              </c:ext>
            </c:extLst>
          </c:dPt>
          <c:cat>
            <c:strRef>
              <c:f>CSS!$P$60:$T$60</c:f>
              <c:strCache>
                <c:ptCount val="5"/>
                <c:pt idx="0">
                  <c:v>5. Coevolutionary</c:v>
                </c:pt>
                <c:pt idx="1">
                  <c:v>4. Regenerative</c:v>
                </c:pt>
                <c:pt idx="2">
                  <c:v>3. Systemic</c:v>
                </c:pt>
                <c:pt idx="3">
                  <c:v>2. Business-Centered</c:v>
                </c:pt>
                <c:pt idx="4">
                  <c:v>1. Compliance</c:v>
                </c:pt>
              </c:strCache>
            </c:strRef>
          </c:cat>
          <c:val>
            <c:numRef>
              <c:f>CSS!$P$63:$T$63</c:f>
              <c:numCache>
                <c:formatCode>General</c:formatCode>
                <c:ptCount val="5"/>
                <c:pt idx="0">
                  <c:v>0.41144361512093747</c:v>
                </c:pt>
                <c:pt idx="1">
                  <c:v>6.1953384493155763</c:v>
                </c:pt>
                <c:pt idx="2">
                  <c:v>9.0258771262740254</c:v>
                </c:pt>
                <c:pt idx="3">
                  <c:v>12.634823467127166</c:v>
                </c:pt>
                <c:pt idx="4">
                  <c:v>0.55730420307595774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C-5A4A-98FC-621B119FC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3061600"/>
        <c:axId val="1720799024"/>
      </c:barChart>
      <c:catAx>
        <c:axId val="166306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20799024"/>
        <c:crosses val="autoZero"/>
        <c:auto val="1"/>
        <c:lblAlgn val="ctr"/>
        <c:lblOffset val="100"/>
        <c:noMultiLvlLbl val="0"/>
      </c:catAx>
      <c:valAx>
        <c:axId val="17207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6306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9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11290</xdr:colOff>
      <xdr:row>44</xdr:row>
      <xdr:rowOff>190112</xdr:rowOff>
    </xdr:from>
    <xdr:to>
      <xdr:col>5</xdr:col>
      <xdr:colOff>861785</xdr:colOff>
      <xdr:row>86</xdr:row>
      <xdr:rowOff>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9814503-DC8D-AE9A-3630-BEF47B6A3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1002393</xdr:colOff>
      <xdr:row>44</xdr:row>
      <xdr:rowOff>181881</xdr:rowOff>
    </xdr:from>
    <xdr:to>
      <xdr:col>10</xdr:col>
      <xdr:colOff>1383392</xdr:colOff>
      <xdr:row>86</xdr:row>
      <xdr:rowOff>22679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50AA909-2BD6-E176-61FB-1D9D56150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142</xdr:row>
      <xdr:rowOff>0</xdr:rowOff>
    </xdr:from>
    <xdr:to>
      <xdr:col>7</xdr:col>
      <xdr:colOff>355600</xdr:colOff>
      <xdr:row>168</xdr:row>
      <xdr:rowOff>38100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AC63444-BFD5-5CCF-D721-B88524EA7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1369121</xdr:colOff>
      <xdr:row>142</xdr:row>
      <xdr:rowOff>30976</xdr:rowOff>
    </xdr:from>
    <xdr:to>
      <xdr:col>20</xdr:col>
      <xdr:colOff>898293</xdr:colOff>
      <xdr:row>184</xdr:row>
      <xdr:rowOff>92928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FC0D615-E5C4-E42C-783B-FB5B26F01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0.66658</cdr:x>
      <cdr:y>0.11174</cdr:y>
    </cdr:from>
    <cdr:to>
      <cdr:x>0.68783</cdr:x>
      <cdr:y>0.16018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87DEEA9-B6AF-57BA-699A-3C0C3BA4ECEE}"/>
            </a:ext>
          </a:extLst>
        </cdr:cNvPr>
        <cdr:cNvSpPr/>
      </cdr:nvSpPr>
      <cdr:spPr>
        <a:xfrm xmlns:a="http://schemas.openxmlformats.org/drawingml/2006/main">
          <a:off x="13546691" y="916143"/>
          <a:ext cx="431815" cy="39707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0.66666</cdr:x>
      <cdr:y>0.17476</cdr:y>
    </cdr:from>
    <cdr:to>
      <cdr:x>0.68783</cdr:x>
      <cdr:y>0.22378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937D6212-0122-5E18-59AB-147399EDC08E}"/>
            </a:ext>
          </a:extLst>
        </cdr:cNvPr>
        <cdr:cNvSpPr/>
      </cdr:nvSpPr>
      <cdr:spPr>
        <a:xfrm xmlns:a="http://schemas.openxmlformats.org/drawingml/2006/main">
          <a:off x="13548320" y="1432754"/>
          <a:ext cx="430188" cy="401926"/>
        </a:xfrm>
        <a:prstGeom xmlns:a="http://schemas.openxmlformats.org/drawingml/2006/main" prst="rect">
          <a:avLst/>
        </a:prstGeom>
        <a:pattFill xmlns:a="http://schemas.openxmlformats.org/drawingml/2006/main" prst="dkVert">
          <a:fgClr>
            <a:schemeClr val="dk1"/>
          </a:fgClr>
          <a:bgClr>
            <a:schemeClr val="bg1"/>
          </a:bgClr>
        </a:pattFill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0.69487</cdr:x>
      <cdr:y>0.11174</cdr:y>
    </cdr:from>
    <cdr:to>
      <cdr:x>0.91767</cdr:x>
      <cdr:y>0.16336</cdr:y>
    </cdr:to>
    <cdr:sp macro="" textlink="">
      <cdr:nvSpPr>
        <cdr:cNvPr id="4" name="ZoneTexte 3">
          <a:extLst xmlns:a="http://schemas.openxmlformats.org/drawingml/2006/main">
            <a:ext uri="{FF2B5EF4-FFF2-40B4-BE49-F238E27FC236}">
              <a16:creationId xmlns:a16="http://schemas.microsoft.com/office/drawing/2014/main" id="{B0E6764D-0DC9-A371-6A1B-32457980EBC7}"/>
            </a:ext>
          </a:extLst>
        </cdr:cNvPr>
        <cdr:cNvSpPr txBox="1"/>
      </cdr:nvSpPr>
      <cdr:spPr>
        <a:xfrm xmlns:a="http://schemas.openxmlformats.org/drawingml/2006/main">
          <a:off x="14121712" y="916144"/>
          <a:ext cx="4527812" cy="4231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800"/>
            <a:t>Own elaboration</a:t>
          </a:r>
        </a:p>
      </cdr:txBody>
    </cdr:sp>
  </cdr:relSizeAnchor>
  <cdr:relSizeAnchor xmlns:cdr="http://schemas.openxmlformats.org/drawingml/2006/chartDrawing">
    <cdr:from>
      <cdr:x>0.6952</cdr:x>
      <cdr:y>0.17948</cdr:y>
    </cdr:from>
    <cdr:to>
      <cdr:x>0.918</cdr:x>
      <cdr:y>0.2311</cdr:y>
    </cdr:to>
    <cdr:sp macro="" textlink="">
      <cdr:nvSpPr>
        <cdr:cNvPr id="6" name="ZoneTexte 1">
          <a:extLst xmlns:a="http://schemas.openxmlformats.org/drawingml/2006/main">
            <a:ext uri="{FF2B5EF4-FFF2-40B4-BE49-F238E27FC236}">
              <a16:creationId xmlns:a16="http://schemas.microsoft.com/office/drawing/2014/main" id="{3947E928-56C7-6855-716D-15EF43F1FCA3}"/>
            </a:ext>
          </a:extLst>
        </cdr:cNvPr>
        <cdr:cNvSpPr txBox="1"/>
      </cdr:nvSpPr>
      <cdr:spPr>
        <a:xfrm xmlns:a="http://schemas.openxmlformats.org/drawingml/2006/main">
          <a:off x="14128427" y="1471478"/>
          <a:ext cx="4527812" cy="4231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800"/>
            <a:t>Source</a:t>
          </a:r>
          <a:r>
            <a:rPr lang="fr-FR" sz="1800" baseline="0"/>
            <a:t> (</a:t>
          </a:r>
          <a:r>
            <a:rPr lang="fr-FR" sz="1800" b="0" i="0" u="none" strike="noStrike">
              <a:effectLst/>
              <a:latin typeface="+mn-lt"/>
              <a:ea typeface="+mn-ea"/>
              <a:cs typeface="+mn-cs"/>
            </a:rPr>
            <a:t>Merino-Saum et al., 2018)</a:t>
          </a:r>
          <a:endParaRPr lang="fr-FR" sz="1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30</xdr:row>
      <xdr:rowOff>196850</xdr:rowOff>
    </xdr:from>
    <xdr:to>
      <xdr:col>5</xdr:col>
      <xdr:colOff>114300</xdr:colOff>
      <xdr:row>49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235381C-BA75-6F59-2125-09CA51701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196850</xdr:colOff>
      <xdr:row>30</xdr:row>
      <xdr:rowOff>165100</xdr:rowOff>
    </xdr:from>
    <xdr:to>
      <xdr:col>8</xdr:col>
      <xdr:colOff>2692400</xdr:colOff>
      <xdr:row>49</xdr:row>
      <xdr:rowOff>101600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3704B25-A89C-0635-9A09-9F07E2374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215899</xdr:colOff>
      <xdr:row>58</xdr:row>
      <xdr:rowOff>21075</xdr:rowOff>
    </xdr:from>
    <xdr:to>
      <xdr:col>8</xdr:col>
      <xdr:colOff>1446586</xdr:colOff>
      <xdr:row>74</xdr:row>
      <xdr:rowOff>114245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232D16A-AC49-997A-333F-A4D06B16F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499" y="11832075"/>
          <a:ext cx="4177087" cy="3344370"/>
        </a:xfrm>
        <a:prstGeom prst="rect">
          <a:avLst/>
        </a:prstGeom>
      </xdr:spPr>
    </xdr:pic>
    <xdr:clientData/>
  </xdr:twoCellAnchor>
  <xdr:twoCellAnchor>
    <xdr:from>
      <xdr:col>9</xdr:col>
      <xdr:colOff>1041400</xdr:colOff>
      <xdr:row>30</xdr:row>
      <xdr:rowOff>177800</xdr:rowOff>
    </xdr:from>
    <xdr:to>
      <xdr:col>16</xdr:col>
      <xdr:colOff>203200</xdr:colOff>
      <xdr:row>49</xdr:row>
      <xdr:rowOff>177800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0D722FD-C681-0C95-D710-E3DCEE6D3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381000</xdr:colOff>
      <xdr:row>30</xdr:row>
      <xdr:rowOff>177800</xdr:rowOff>
    </xdr:from>
    <xdr:to>
      <xdr:col>23</xdr:col>
      <xdr:colOff>482600</xdr:colOff>
      <xdr:row>49</xdr:row>
      <xdr:rowOff>76200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AA025C3-1D18-A83C-EEE5-31E350EC1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41639</xdr:colOff>
      <xdr:row>58</xdr:row>
      <xdr:rowOff>83278</xdr:rowOff>
    </xdr:from>
    <xdr:to>
      <xdr:col>4</xdr:col>
      <xdr:colOff>1087984</xdr:colOff>
      <xdr:row>74</xdr:row>
      <xdr:rowOff>61925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41BDED90-7190-A123-58CB-F27D2A9F7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4426" y="12158688"/>
          <a:ext cx="5085361" cy="3309794"/>
        </a:xfrm>
        <a:prstGeom prst="rect">
          <a:avLst/>
        </a:prstGeom>
      </xdr:spPr>
    </xdr:pic>
    <xdr:clientData/>
  </xdr:twoCellAnchor>
  <xdr:twoCellAnchor>
    <xdr:from>
      <xdr:col>14</xdr:col>
      <xdr:colOff>869199</xdr:colOff>
      <xdr:row>65</xdr:row>
      <xdr:rowOff>122917</xdr:rowOff>
    </xdr:from>
    <xdr:to>
      <xdr:col>20</xdr:col>
      <xdr:colOff>522066</xdr:colOff>
      <xdr:row>85</xdr:row>
      <xdr:rowOff>148318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4F01A7B-FFA0-762B-4B79-1CC169820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0.63343</cdr:x>
      <cdr:y>0.09536</cdr:y>
    </cdr:from>
    <cdr:to>
      <cdr:x>0.66701</cdr:x>
      <cdr:y>0.15366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96E2952-E08C-B53D-0835-90F76673EE00}"/>
            </a:ext>
          </a:extLst>
        </cdr:cNvPr>
        <cdr:cNvSpPr/>
      </cdr:nvSpPr>
      <cdr:spPr>
        <a:xfrm xmlns:a="http://schemas.openxmlformats.org/drawingml/2006/main">
          <a:off x="4796161" y="401367"/>
          <a:ext cx="254257" cy="24538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0.63376</cdr:x>
      <cdr:y>0.1792</cdr:y>
    </cdr:from>
    <cdr:to>
      <cdr:x>0.66687</cdr:x>
      <cdr:y>0.23892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05FCF47-51A7-A8EA-43C0-3E9F75600F3F}"/>
            </a:ext>
          </a:extLst>
        </cdr:cNvPr>
        <cdr:cNvSpPr/>
      </cdr:nvSpPr>
      <cdr:spPr>
        <a:xfrm xmlns:a="http://schemas.openxmlformats.org/drawingml/2006/main">
          <a:off x="4798660" y="754243"/>
          <a:ext cx="250698" cy="251358"/>
        </a:xfrm>
        <a:prstGeom xmlns:a="http://schemas.openxmlformats.org/drawingml/2006/main" prst="rect">
          <a:avLst/>
        </a:prstGeom>
        <a:pattFill xmlns:a="http://schemas.openxmlformats.org/drawingml/2006/main" prst="narHorz">
          <a:fgClr>
            <a:schemeClr val="dk1"/>
          </a:fgClr>
          <a:bgClr>
            <a:schemeClr val="bg1"/>
          </a:bgClr>
        </a:pattFill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0.81819</cdr:x>
      <cdr:y>0.09457</cdr:y>
    </cdr:from>
    <cdr:to>
      <cdr:x>0.90923</cdr:x>
      <cdr:y>0.11613</cdr:y>
    </cdr:to>
    <cdr:sp macro="" textlink="">
      <cdr:nvSpPr>
        <cdr:cNvPr id="4" name="ZoneTexte 3">
          <a:extLst xmlns:a="http://schemas.openxmlformats.org/drawingml/2006/main">
            <a:ext uri="{FF2B5EF4-FFF2-40B4-BE49-F238E27FC236}">
              <a16:creationId xmlns:a16="http://schemas.microsoft.com/office/drawing/2014/main" id="{B631BAA3-F7DC-10FB-6BA5-D9AD764C600D}"/>
            </a:ext>
          </a:extLst>
        </cdr:cNvPr>
        <cdr:cNvSpPr txBox="1"/>
      </cdr:nvSpPr>
      <cdr:spPr>
        <a:xfrm xmlns:a="http://schemas.openxmlformats.org/drawingml/2006/main">
          <a:off x="6188482" y="385849"/>
          <a:ext cx="688554" cy="879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0.67788</cdr:x>
      <cdr:y>0.08984</cdr:y>
    </cdr:from>
    <cdr:to>
      <cdr:x>0.86805</cdr:x>
      <cdr:y>0.15068</cdr:y>
    </cdr:to>
    <cdr:sp macro="" textlink="">
      <cdr:nvSpPr>
        <cdr:cNvPr id="5" name="ZoneTexte 4">
          <a:extLst xmlns:a="http://schemas.openxmlformats.org/drawingml/2006/main">
            <a:ext uri="{FF2B5EF4-FFF2-40B4-BE49-F238E27FC236}">
              <a16:creationId xmlns:a16="http://schemas.microsoft.com/office/drawing/2014/main" id="{F204377F-085B-97BA-B641-C480E8BB9C47}"/>
            </a:ext>
          </a:extLst>
        </cdr:cNvPr>
        <cdr:cNvSpPr txBox="1"/>
      </cdr:nvSpPr>
      <cdr:spPr>
        <a:xfrm xmlns:a="http://schemas.openxmlformats.org/drawingml/2006/main">
          <a:off x="5132672" y="378133"/>
          <a:ext cx="1439909" cy="2560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Own elaboration</a:t>
          </a:r>
        </a:p>
      </cdr:txBody>
    </cdr:sp>
  </cdr:relSizeAnchor>
  <cdr:relSizeAnchor xmlns:cdr="http://schemas.openxmlformats.org/drawingml/2006/chartDrawing">
    <cdr:from>
      <cdr:x>0.6788</cdr:x>
      <cdr:y>0.17869</cdr:y>
    </cdr:from>
    <cdr:to>
      <cdr:x>0.99198</cdr:x>
      <cdr:y>0.24168</cdr:y>
    </cdr:to>
    <cdr:sp macro="" textlink="">
      <cdr:nvSpPr>
        <cdr:cNvPr id="8" name="ZoneTexte 1">
          <a:extLst xmlns:a="http://schemas.openxmlformats.org/drawingml/2006/main">
            <a:ext uri="{FF2B5EF4-FFF2-40B4-BE49-F238E27FC236}">
              <a16:creationId xmlns:a16="http://schemas.microsoft.com/office/drawing/2014/main" id="{323CDCD2-6F75-DD3E-C1F3-844EB985F98A}"/>
            </a:ext>
          </a:extLst>
        </cdr:cNvPr>
        <cdr:cNvSpPr txBox="1"/>
      </cdr:nvSpPr>
      <cdr:spPr>
        <a:xfrm xmlns:a="http://schemas.openxmlformats.org/drawingml/2006/main">
          <a:off x="5139638" y="752097"/>
          <a:ext cx="2371302" cy="265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Source (L</a:t>
          </a:r>
          <a:r>
            <a:rPr lang="fr-FR" sz="1100" b="0" i="0" u="none" strike="noStrike">
              <a:effectLst/>
              <a:latin typeface="+mn-lt"/>
              <a:ea typeface="+mn-ea"/>
              <a:cs typeface="+mn-cs"/>
            </a:rPr>
            <a:t>andrum &amp; Ohsowski, 2017)</a:t>
          </a:r>
          <a:endParaRPr lang="fr-FR" sz="1100"/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6C2D-0F96-C044-828C-1BB3A53DC349}">
  <dimension ref="A9:U189"/>
  <sheetViews>
    <sheetView tabSelected="1" zoomScale="50" zoomScaleNormal="75" workbookViewId="0">
      <selection activeCell="A136" activeCellId="1" sqref="A134:R134 A136:R137"/>
    </sheetView>
  </sheetViews>
  <sheetFormatPr defaultColWidth="11.2109375" defaultRowHeight="15.9"/>
  <cols>
    <col min="2" max="2" width="19.7109375" customWidth="1"/>
    <col min="3" max="3" width="22.28515625" customWidth="1"/>
    <col min="4" max="4" width="21.5" customWidth="1"/>
    <col min="5" max="5" width="23.78515625" customWidth="1"/>
    <col min="6" max="6" width="18" customWidth="1"/>
    <col min="7" max="7" width="20" customWidth="1"/>
    <col min="8" max="8" width="18.28515625" customWidth="1"/>
    <col min="9" max="9" width="20.78515625" customWidth="1"/>
    <col min="10" max="10" width="16.78515625" customWidth="1"/>
    <col min="11" max="11" width="20.7109375" customWidth="1"/>
    <col min="12" max="12" width="19.5" customWidth="1"/>
    <col min="13" max="13" width="22" customWidth="1"/>
    <col min="14" max="14" width="22.28515625" customWidth="1"/>
    <col min="15" max="15" width="19.5" customWidth="1"/>
    <col min="16" max="16" width="18.28515625" customWidth="1"/>
    <col min="17" max="17" width="20.28515625" customWidth="1"/>
    <col min="18" max="18" width="22" customWidth="1"/>
    <col min="20" max="20" width="41.28515625" customWidth="1"/>
    <col min="21" max="21" width="34.5" customWidth="1"/>
  </cols>
  <sheetData>
    <row r="9" spans="1:21" ht="16.3" thickBot="1">
      <c r="B9" s="3" t="s">
        <v>0</v>
      </c>
      <c r="C9" s="4" t="s">
        <v>1</v>
      </c>
      <c r="D9" s="5" t="s">
        <v>2</v>
      </c>
      <c r="E9" s="6" t="s">
        <v>3</v>
      </c>
      <c r="F9" s="7" t="s">
        <v>4</v>
      </c>
      <c r="G9" s="8" t="s">
        <v>5</v>
      </c>
      <c r="H9" s="9" t="s">
        <v>6</v>
      </c>
      <c r="I9" s="10" t="s">
        <v>7</v>
      </c>
      <c r="J9" s="11" t="s">
        <v>8</v>
      </c>
      <c r="K9" s="12" t="s">
        <v>9</v>
      </c>
      <c r="L9" s="21" t="s">
        <v>10</v>
      </c>
      <c r="M9" s="13" t="s">
        <v>11</v>
      </c>
      <c r="N9" s="14" t="s">
        <v>12</v>
      </c>
      <c r="O9" s="15" t="s">
        <v>13</v>
      </c>
      <c r="P9" s="22" t="s">
        <v>14</v>
      </c>
      <c r="Q9" s="16" t="s">
        <v>15</v>
      </c>
      <c r="R9" s="17" t="s">
        <v>16</v>
      </c>
      <c r="T9" s="26" t="s">
        <v>17</v>
      </c>
      <c r="U9" s="26" t="s">
        <v>18</v>
      </c>
    </row>
    <row r="10" spans="1:21" ht="16.3" thickTop="1">
      <c r="S10" s="23"/>
    </row>
    <row r="11" spans="1:21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21">
      <c r="A12" s="20">
        <v>2024</v>
      </c>
      <c r="B12" s="19">
        <v>174</v>
      </c>
      <c r="C12" s="19">
        <v>105</v>
      </c>
      <c r="D12" s="19">
        <v>174</v>
      </c>
      <c r="E12" s="19">
        <v>316</v>
      </c>
      <c r="F12" s="19">
        <v>174</v>
      </c>
      <c r="G12" s="19">
        <v>0</v>
      </c>
      <c r="H12" s="19">
        <v>223</v>
      </c>
      <c r="I12" s="19">
        <v>1338</v>
      </c>
      <c r="J12" s="19">
        <v>454</v>
      </c>
      <c r="K12" s="19">
        <v>228</v>
      </c>
      <c r="L12" s="19">
        <v>0</v>
      </c>
      <c r="M12" s="19">
        <v>0</v>
      </c>
      <c r="N12" s="19">
        <v>463</v>
      </c>
      <c r="O12" s="19">
        <v>291</v>
      </c>
      <c r="P12" s="19">
        <v>343</v>
      </c>
      <c r="Q12" s="19">
        <v>956</v>
      </c>
      <c r="R12" s="19">
        <v>337</v>
      </c>
      <c r="S12">
        <f>AVERAGE(B12:R12)</f>
        <v>328</v>
      </c>
      <c r="T12">
        <v>421</v>
      </c>
      <c r="U12">
        <v>625</v>
      </c>
    </row>
    <row r="13" spans="1:21">
      <c r="A13" s="20">
        <v>2023</v>
      </c>
      <c r="B13" s="19">
        <v>288</v>
      </c>
      <c r="C13" s="19">
        <v>373</v>
      </c>
      <c r="D13" s="19">
        <v>335</v>
      </c>
      <c r="E13" s="19">
        <v>149</v>
      </c>
      <c r="F13" s="19">
        <v>149</v>
      </c>
      <c r="G13" s="19">
        <v>211</v>
      </c>
      <c r="H13" s="19">
        <v>403</v>
      </c>
      <c r="I13" s="19">
        <v>1596</v>
      </c>
      <c r="J13" s="19">
        <v>407</v>
      </c>
      <c r="K13" s="19">
        <v>288</v>
      </c>
      <c r="L13" s="19">
        <v>139</v>
      </c>
      <c r="M13" s="19">
        <v>174</v>
      </c>
      <c r="N13" s="19">
        <v>702</v>
      </c>
      <c r="O13" s="19">
        <v>449</v>
      </c>
      <c r="P13" s="19">
        <v>449</v>
      </c>
      <c r="Q13" s="19">
        <v>619</v>
      </c>
      <c r="R13" s="19">
        <v>599</v>
      </c>
      <c r="T13" s="24">
        <v>262</v>
      </c>
      <c r="U13">
        <v>461</v>
      </c>
    </row>
    <row r="14" spans="1:21">
      <c r="A14" s="20">
        <v>2022</v>
      </c>
      <c r="B14" s="19">
        <v>208</v>
      </c>
      <c r="C14" s="19">
        <v>56</v>
      </c>
      <c r="D14" s="19">
        <v>412</v>
      </c>
      <c r="E14" s="19">
        <v>126</v>
      </c>
      <c r="F14" s="19">
        <v>126</v>
      </c>
      <c r="G14" s="19">
        <v>56</v>
      </c>
      <c r="H14" s="19">
        <v>225</v>
      </c>
      <c r="I14" s="19">
        <v>615</v>
      </c>
      <c r="J14" s="19">
        <v>417</v>
      </c>
      <c r="K14" s="19">
        <v>298</v>
      </c>
      <c r="L14" s="19">
        <v>58</v>
      </c>
      <c r="M14" s="19">
        <v>180</v>
      </c>
      <c r="N14" s="19">
        <v>602</v>
      </c>
      <c r="O14" s="19">
        <v>154</v>
      </c>
      <c r="P14" s="19">
        <v>154</v>
      </c>
      <c r="Q14" s="19">
        <v>631</v>
      </c>
      <c r="R14" s="19">
        <v>223</v>
      </c>
      <c r="T14" s="25">
        <v>212</v>
      </c>
      <c r="U14">
        <v>409</v>
      </c>
    </row>
    <row r="15" spans="1:21">
      <c r="A15" s="20">
        <v>2021</v>
      </c>
      <c r="B15" s="19">
        <v>138</v>
      </c>
      <c r="C15" s="19">
        <v>130</v>
      </c>
      <c r="D15" s="19">
        <v>726</v>
      </c>
      <c r="E15" s="19">
        <v>359</v>
      </c>
      <c r="F15" s="19">
        <v>138</v>
      </c>
      <c r="G15" s="19">
        <v>130</v>
      </c>
      <c r="H15" s="19">
        <v>0</v>
      </c>
      <c r="I15" s="19">
        <v>784</v>
      </c>
      <c r="J15" s="19">
        <v>224</v>
      </c>
      <c r="K15" s="19">
        <v>207</v>
      </c>
      <c r="L15" s="19">
        <v>31</v>
      </c>
      <c r="M15" s="19">
        <v>0</v>
      </c>
      <c r="N15" s="19">
        <v>129</v>
      </c>
      <c r="O15" s="19">
        <v>31</v>
      </c>
      <c r="P15" s="19">
        <v>31</v>
      </c>
      <c r="Q15" s="19">
        <v>363</v>
      </c>
      <c r="R15" s="19">
        <v>234</v>
      </c>
      <c r="T15" s="25">
        <v>266</v>
      </c>
      <c r="U15">
        <v>432</v>
      </c>
    </row>
    <row r="16" spans="1:21">
      <c r="A16" s="20">
        <v>2020</v>
      </c>
      <c r="B16" s="19">
        <v>82</v>
      </c>
      <c r="C16" s="19">
        <v>211</v>
      </c>
      <c r="D16" s="19">
        <v>299</v>
      </c>
      <c r="E16" s="19">
        <v>82</v>
      </c>
      <c r="F16" s="19">
        <v>82</v>
      </c>
      <c r="G16" s="19">
        <v>200</v>
      </c>
      <c r="H16" s="19">
        <v>102</v>
      </c>
      <c r="I16" s="19">
        <v>685</v>
      </c>
      <c r="J16" s="19">
        <v>196</v>
      </c>
      <c r="K16" s="19">
        <v>82</v>
      </c>
      <c r="L16" s="19">
        <v>0</v>
      </c>
      <c r="M16" s="19">
        <v>55</v>
      </c>
      <c r="N16" s="19">
        <v>466</v>
      </c>
      <c r="O16" s="19">
        <v>274</v>
      </c>
      <c r="P16" s="19">
        <v>274</v>
      </c>
      <c r="Q16" s="19">
        <v>223</v>
      </c>
      <c r="R16" s="19">
        <v>265</v>
      </c>
      <c r="T16" s="25">
        <v>250</v>
      </c>
      <c r="U16">
        <v>390</v>
      </c>
    </row>
    <row r="17" spans="1:21">
      <c r="A17" s="18">
        <v>2019</v>
      </c>
      <c r="B17" s="19">
        <v>51</v>
      </c>
      <c r="C17" s="19">
        <v>172</v>
      </c>
      <c r="D17" s="19">
        <v>153</v>
      </c>
      <c r="E17" s="19">
        <v>51</v>
      </c>
      <c r="F17" s="19">
        <v>51</v>
      </c>
      <c r="G17" s="19">
        <v>127</v>
      </c>
      <c r="H17" s="19">
        <v>0</v>
      </c>
      <c r="I17" s="19">
        <v>337</v>
      </c>
      <c r="J17" s="19">
        <v>207</v>
      </c>
      <c r="K17" s="19">
        <v>51</v>
      </c>
      <c r="L17" s="19">
        <v>128</v>
      </c>
      <c r="M17" s="19">
        <v>0</v>
      </c>
      <c r="N17" s="19">
        <v>281</v>
      </c>
      <c r="O17" s="19">
        <v>70</v>
      </c>
      <c r="P17" s="19">
        <v>70</v>
      </c>
      <c r="Q17" s="19">
        <v>239</v>
      </c>
      <c r="R17" s="19">
        <v>174</v>
      </c>
      <c r="T17" s="25">
        <v>101</v>
      </c>
      <c r="U17">
        <v>426</v>
      </c>
    </row>
    <row r="18" spans="1:21">
      <c r="A18" s="18">
        <v>2018</v>
      </c>
      <c r="B18" s="19">
        <v>32</v>
      </c>
      <c r="C18" s="19">
        <v>58</v>
      </c>
      <c r="D18" s="19">
        <v>98</v>
      </c>
      <c r="E18" s="19">
        <v>94</v>
      </c>
      <c r="F18" s="19">
        <v>32</v>
      </c>
      <c r="G18" s="19">
        <v>60</v>
      </c>
      <c r="H18" s="19">
        <v>0</v>
      </c>
      <c r="I18" s="19">
        <v>403</v>
      </c>
      <c r="J18" s="19">
        <v>67</v>
      </c>
      <c r="K18" s="19">
        <v>32</v>
      </c>
      <c r="L18" s="19">
        <v>40</v>
      </c>
      <c r="M18" s="19">
        <v>0</v>
      </c>
      <c r="N18" s="19">
        <v>137</v>
      </c>
      <c r="O18" s="19">
        <v>56</v>
      </c>
      <c r="P18" s="19">
        <v>56</v>
      </c>
      <c r="Q18" s="19">
        <v>203</v>
      </c>
      <c r="R18" s="19">
        <v>215</v>
      </c>
      <c r="T18" s="25">
        <v>100</v>
      </c>
      <c r="U18">
        <v>317</v>
      </c>
    </row>
    <row r="19" spans="1:21">
      <c r="A19" s="18">
        <v>2017</v>
      </c>
      <c r="B19" s="19">
        <v>179</v>
      </c>
      <c r="C19" s="19">
        <v>0</v>
      </c>
      <c r="D19" s="19">
        <v>179</v>
      </c>
      <c r="E19" s="19">
        <v>179</v>
      </c>
      <c r="F19" s="19">
        <v>179</v>
      </c>
      <c r="G19" s="19">
        <v>41</v>
      </c>
      <c r="H19" s="19">
        <v>54</v>
      </c>
      <c r="I19" s="19">
        <v>626</v>
      </c>
      <c r="J19" s="19">
        <v>370</v>
      </c>
      <c r="K19" s="19">
        <v>209</v>
      </c>
      <c r="L19" s="19">
        <v>0</v>
      </c>
      <c r="M19" s="19">
        <v>0</v>
      </c>
      <c r="N19" s="19">
        <v>71</v>
      </c>
      <c r="O19" s="19">
        <v>0</v>
      </c>
      <c r="P19" s="19">
        <v>0</v>
      </c>
      <c r="Q19" s="19">
        <v>378</v>
      </c>
      <c r="R19" s="19">
        <v>111</v>
      </c>
      <c r="T19" s="25">
        <v>122</v>
      </c>
      <c r="U19">
        <v>358</v>
      </c>
    </row>
    <row r="20" spans="1:21">
      <c r="A20" s="18">
        <v>2016</v>
      </c>
      <c r="B20" s="19">
        <v>221</v>
      </c>
      <c r="C20" s="19">
        <v>252</v>
      </c>
      <c r="D20" s="19">
        <v>331</v>
      </c>
      <c r="E20" s="19">
        <v>221</v>
      </c>
      <c r="F20" s="19">
        <v>221</v>
      </c>
      <c r="G20" s="19">
        <v>244</v>
      </c>
      <c r="H20" s="19">
        <v>91</v>
      </c>
      <c r="I20" s="19">
        <v>1394</v>
      </c>
      <c r="J20" s="19">
        <v>331</v>
      </c>
      <c r="K20" s="19">
        <v>221</v>
      </c>
      <c r="L20" s="19">
        <v>79</v>
      </c>
      <c r="M20" s="19">
        <v>0</v>
      </c>
      <c r="N20" s="19">
        <v>435</v>
      </c>
      <c r="O20" s="19">
        <v>135</v>
      </c>
      <c r="P20" s="19">
        <v>135</v>
      </c>
      <c r="Q20" s="19">
        <v>695</v>
      </c>
      <c r="R20" s="19">
        <v>295</v>
      </c>
      <c r="T20" s="25">
        <v>239</v>
      </c>
      <c r="U20">
        <v>647</v>
      </c>
    </row>
    <row r="21" spans="1:21">
      <c r="A21" s="18">
        <v>2015</v>
      </c>
      <c r="B21" s="19">
        <v>75</v>
      </c>
      <c r="C21" s="19">
        <v>30</v>
      </c>
      <c r="D21" s="19">
        <v>109</v>
      </c>
      <c r="E21" s="19">
        <v>75</v>
      </c>
      <c r="F21" s="19">
        <v>75</v>
      </c>
      <c r="G21" s="19">
        <v>97</v>
      </c>
      <c r="H21" s="19">
        <v>0</v>
      </c>
      <c r="I21" s="19">
        <v>503</v>
      </c>
      <c r="J21" s="19">
        <v>284</v>
      </c>
      <c r="K21" s="19">
        <v>75</v>
      </c>
      <c r="L21" s="19">
        <v>230</v>
      </c>
      <c r="M21" s="19">
        <v>0</v>
      </c>
      <c r="N21" s="19">
        <v>202</v>
      </c>
      <c r="O21" s="19">
        <v>63</v>
      </c>
      <c r="P21" s="19">
        <v>63</v>
      </c>
      <c r="Q21" s="19">
        <v>397</v>
      </c>
      <c r="R21" s="19">
        <v>231</v>
      </c>
      <c r="T21" s="25">
        <v>142</v>
      </c>
      <c r="U21">
        <v>497</v>
      </c>
    </row>
    <row r="22" spans="1:21">
      <c r="A22" s="18">
        <v>2014</v>
      </c>
      <c r="B22" s="19">
        <v>65</v>
      </c>
      <c r="C22" s="19">
        <v>0</v>
      </c>
      <c r="D22" s="19">
        <v>65</v>
      </c>
      <c r="E22" s="19">
        <v>225</v>
      </c>
      <c r="F22" s="19">
        <v>65</v>
      </c>
      <c r="G22" s="19">
        <v>55</v>
      </c>
      <c r="H22" s="19">
        <v>67</v>
      </c>
      <c r="I22" s="19">
        <v>555</v>
      </c>
      <c r="J22" s="19">
        <v>160</v>
      </c>
      <c r="K22" s="19">
        <v>65</v>
      </c>
      <c r="L22" s="19">
        <v>35</v>
      </c>
      <c r="M22" s="19">
        <v>0</v>
      </c>
      <c r="N22" s="19">
        <v>199</v>
      </c>
      <c r="O22" s="19">
        <v>106</v>
      </c>
      <c r="P22" s="19">
        <v>106</v>
      </c>
      <c r="Q22" s="19">
        <v>312</v>
      </c>
      <c r="R22" s="19">
        <v>219</v>
      </c>
      <c r="T22" s="25">
        <v>93</v>
      </c>
      <c r="U22">
        <v>490</v>
      </c>
    </row>
    <row r="23" spans="1:21">
      <c r="A23" s="18">
        <v>2013</v>
      </c>
      <c r="B23" s="19">
        <v>89</v>
      </c>
      <c r="C23" s="19">
        <v>128</v>
      </c>
      <c r="D23" s="19">
        <v>358</v>
      </c>
      <c r="E23" s="19">
        <v>126</v>
      </c>
      <c r="F23" s="19">
        <v>89</v>
      </c>
      <c r="G23" s="19">
        <v>177</v>
      </c>
      <c r="H23" s="19">
        <v>159</v>
      </c>
      <c r="I23" s="19">
        <v>393</v>
      </c>
      <c r="J23" s="19">
        <v>411</v>
      </c>
      <c r="K23" s="19">
        <v>89</v>
      </c>
      <c r="L23" s="19">
        <v>195</v>
      </c>
      <c r="M23" s="19">
        <v>42</v>
      </c>
      <c r="N23" s="19">
        <v>510</v>
      </c>
      <c r="O23" s="19">
        <v>66</v>
      </c>
      <c r="P23" s="19">
        <v>66</v>
      </c>
      <c r="Q23" s="19">
        <v>235</v>
      </c>
      <c r="R23" s="19">
        <v>100</v>
      </c>
      <c r="T23" s="25">
        <v>195</v>
      </c>
      <c r="U23">
        <v>417</v>
      </c>
    </row>
    <row r="24" spans="1:21">
      <c r="A24" s="18">
        <v>2012</v>
      </c>
      <c r="B24" s="19">
        <v>80</v>
      </c>
      <c r="C24" s="19">
        <v>39</v>
      </c>
      <c r="D24" s="19">
        <v>80</v>
      </c>
      <c r="E24" s="19">
        <v>80</v>
      </c>
      <c r="F24" s="19">
        <v>80</v>
      </c>
      <c r="G24" s="19">
        <v>60</v>
      </c>
      <c r="H24" s="19">
        <v>142</v>
      </c>
      <c r="I24" s="19">
        <v>400</v>
      </c>
      <c r="J24" s="19">
        <v>127</v>
      </c>
      <c r="K24" s="19">
        <v>80</v>
      </c>
      <c r="L24" s="19">
        <v>0</v>
      </c>
      <c r="M24" s="19">
        <v>82</v>
      </c>
      <c r="N24" s="19">
        <v>157</v>
      </c>
      <c r="O24" s="19">
        <v>36</v>
      </c>
      <c r="P24" s="19">
        <v>36</v>
      </c>
      <c r="Q24" s="19">
        <v>313</v>
      </c>
      <c r="R24" s="19">
        <v>172</v>
      </c>
      <c r="T24" s="25">
        <v>63</v>
      </c>
      <c r="U24">
        <v>265</v>
      </c>
    </row>
    <row r="25" spans="1:21">
      <c r="A25" s="18">
        <v>2011</v>
      </c>
      <c r="B25" s="19">
        <v>30</v>
      </c>
      <c r="C25" s="19">
        <v>73</v>
      </c>
      <c r="D25" s="19">
        <v>30</v>
      </c>
      <c r="E25" s="19">
        <v>30</v>
      </c>
      <c r="F25" s="19">
        <v>30</v>
      </c>
      <c r="G25" s="19">
        <v>104</v>
      </c>
      <c r="H25" s="19">
        <v>129</v>
      </c>
      <c r="I25" s="19">
        <v>518</v>
      </c>
      <c r="J25" s="19">
        <v>34</v>
      </c>
      <c r="K25" s="19">
        <v>63</v>
      </c>
      <c r="L25" s="19">
        <v>0</v>
      </c>
      <c r="M25" s="19">
        <v>56</v>
      </c>
      <c r="N25" s="19">
        <v>45</v>
      </c>
      <c r="O25" s="19">
        <v>17</v>
      </c>
      <c r="P25" s="19">
        <v>47</v>
      </c>
      <c r="Q25" s="19">
        <v>243</v>
      </c>
      <c r="R25" s="19">
        <v>265</v>
      </c>
      <c r="T25" s="25">
        <v>87</v>
      </c>
      <c r="U25">
        <v>303</v>
      </c>
    </row>
    <row r="26" spans="1:21">
      <c r="A26" s="18">
        <v>2010</v>
      </c>
      <c r="B26" s="19">
        <v>24</v>
      </c>
      <c r="C26" s="19">
        <v>116</v>
      </c>
      <c r="D26" s="19">
        <v>124</v>
      </c>
      <c r="E26" s="19">
        <v>24</v>
      </c>
      <c r="F26" s="19">
        <v>24</v>
      </c>
      <c r="G26" s="19">
        <v>91</v>
      </c>
      <c r="H26" s="19">
        <v>105</v>
      </c>
      <c r="I26" s="19">
        <v>497</v>
      </c>
      <c r="J26" s="19">
        <v>115</v>
      </c>
      <c r="K26" s="19">
        <v>24</v>
      </c>
      <c r="L26" s="19">
        <v>0</v>
      </c>
      <c r="M26" s="19">
        <v>0</v>
      </c>
      <c r="N26" s="19">
        <v>36</v>
      </c>
      <c r="O26" s="19">
        <v>25</v>
      </c>
      <c r="P26" s="19">
        <v>25</v>
      </c>
      <c r="Q26" s="19">
        <v>190</v>
      </c>
      <c r="R26" s="19">
        <v>208</v>
      </c>
      <c r="T26" s="25">
        <v>69</v>
      </c>
      <c r="U26">
        <v>307</v>
      </c>
    </row>
    <row r="27" spans="1:21">
      <c r="A27" s="18">
        <v>2009</v>
      </c>
      <c r="B27" s="19">
        <v>0</v>
      </c>
      <c r="C27" s="19">
        <v>30</v>
      </c>
      <c r="D27" s="19">
        <v>28</v>
      </c>
      <c r="E27" s="19">
        <v>0</v>
      </c>
      <c r="F27" s="19">
        <v>0</v>
      </c>
      <c r="G27" s="19">
        <v>61</v>
      </c>
      <c r="H27" s="19">
        <v>90</v>
      </c>
      <c r="I27" s="19">
        <v>311</v>
      </c>
      <c r="J27" s="19">
        <v>35</v>
      </c>
      <c r="K27" s="19">
        <v>0</v>
      </c>
      <c r="L27" s="19">
        <v>0</v>
      </c>
      <c r="M27" s="19">
        <v>31</v>
      </c>
      <c r="N27" s="19">
        <v>78</v>
      </c>
      <c r="O27" s="19">
        <v>36</v>
      </c>
      <c r="P27" s="19">
        <v>49</v>
      </c>
      <c r="Q27" s="19">
        <v>124</v>
      </c>
      <c r="R27" s="19">
        <v>177</v>
      </c>
      <c r="T27" s="25">
        <v>59</v>
      </c>
      <c r="U27">
        <v>171</v>
      </c>
    </row>
    <row r="28" spans="1:21">
      <c r="A28" s="18">
        <v>2008</v>
      </c>
      <c r="B28" s="19">
        <v>0</v>
      </c>
      <c r="C28" s="19">
        <v>114</v>
      </c>
      <c r="D28" s="19">
        <v>41</v>
      </c>
      <c r="E28" s="19">
        <v>0</v>
      </c>
      <c r="F28" s="19">
        <v>0</v>
      </c>
      <c r="G28" s="19">
        <v>80</v>
      </c>
      <c r="H28" s="19">
        <v>132</v>
      </c>
      <c r="I28" s="19">
        <v>552</v>
      </c>
      <c r="J28" s="19">
        <v>44</v>
      </c>
      <c r="K28" s="19">
        <v>0</v>
      </c>
      <c r="L28" s="19">
        <v>0</v>
      </c>
      <c r="M28" s="19">
        <v>19</v>
      </c>
      <c r="N28" s="19">
        <v>59</v>
      </c>
      <c r="O28" s="19">
        <v>31</v>
      </c>
      <c r="P28" s="19">
        <v>31</v>
      </c>
      <c r="Q28" s="19">
        <v>87</v>
      </c>
      <c r="R28" s="19">
        <v>214</v>
      </c>
      <c r="T28" s="25">
        <v>110</v>
      </c>
      <c r="U28">
        <v>366</v>
      </c>
    </row>
    <row r="29" spans="1:21">
      <c r="A29" s="18">
        <v>2007</v>
      </c>
      <c r="B29" s="19">
        <v>0</v>
      </c>
      <c r="C29" s="19">
        <v>10</v>
      </c>
      <c r="D29" s="19">
        <v>13</v>
      </c>
      <c r="E29" s="19">
        <v>0</v>
      </c>
      <c r="F29" s="19">
        <v>0</v>
      </c>
      <c r="G29" s="19">
        <v>0</v>
      </c>
      <c r="H29" s="19">
        <v>81</v>
      </c>
      <c r="I29" s="19">
        <v>110</v>
      </c>
      <c r="J29" s="19">
        <v>10</v>
      </c>
      <c r="K29" s="19">
        <v>0</v>
      </c>
      <c r="L29" s="19">
        <v>0</v>
      </c>
      <c r="M29" s="19">
        <v>13</v>
      </c>
      <c r="N29" s="19">
        <v>52</v>
      </c>
      <c r="O29" s="19">
        <v>12</v>
      </c>
      <c r="P29" s="19">
        <v>12</v>
      </c>
      <c r="Q29" s="19">
        <v>76</v>
      </c>
      <c r="R29" s="19">
        <v>53</v>
      </c>
      <c r="T29" s="25">
        <v>35</v>
      </c>
      <c r="U29">
        <v>151</v>
      </c>
    </row>
    <row r="30" spans="1:21">
      <c r="A30" s="18">
        <v>2006</v>
      </c>
      <c r="B30" s="19">
        <v>13</v>
      </c>
      <c r="C30" s="19">
        <v>25</v>
      </c>
      <c r="D30" s="19">
        <v>69</v>
      </c>
      <c r="E30" s="19">
        <v>13</v>
      </c>
      <c r="F30" s="19">
        <v>13</v>
      </c>
      <c r="G30" s="19">
        <v>15</v>
      </c>
      <c r="H30" s="19">
        <v>53</v>
      </c>
      <c r="I30" s="19">
        <v>177</v>
      </c>
      <c r="J30" s="19">
        <v>27</v>
      </c>
      <c r="K30" s="19">
        <v>13</v>
      </c>
      <c r="L30" s="19">
        <v>0</v>
      </c>
      <c r="M30" s="19">
        <v>13</v>
      </c>
      <c r="N30" s="19">
        <v>76</v>
      </c>
      <c r="O30" s="19">
        <v>20</v>
      </c>
      <c r="P30" s="19">
        <v>20</v>
      </c>
      <c r="Q30" s="19">
        <v>114</v>
      </c>
      <c r="R30" s="19">
        <v>36</v>
      </c>
      <c r="T30" s="25">
        <v>34</v>
      </c>
      <c r="U30">
        <v>139</v>
      </c>
    </row>
    <row r="32" spans="1:21">
      <c r="B32">
        <f>SUMPRODUCT(B12:B30,T12:T30)</f>
        <v>376820</v>
      </c>
      <c r="C32">
        <f>SUMPRODUCT(C12:C30,T12:T30)</f>
        <v>386075</v>
      </c>
      <c r="D32">
        <f>SUMPRODUCT(D12:D30,T12:T30)</f>
        <v>758936</v>
      </c>
      <c r="E32">
        <f>SUMPRODUCT(E12:E30,T12:T30)</f>
        <v>469881</v>
      </c>
      <c r="F32">
        <f>SUMPRODUCT(F12:F30,T12:T30)</f>
        <v>323018</v>
      </c>
      <c r="G32">
        <f>SUMPRODUCT(G12:G30,T12:T30)</f>
        <v>319299</v>
      </c>
      <c r="H32">
        <f>SUMPRODUCT(H12:H30,T12:T30)</f>
        <v>390123</v>
      </c>
      <c r="I32">
        <f>SUMPRODUCT(I12:I30,T12:T30)</f>
        <v>2368671</v>
      </c>
      <c r="J32">
        <f>SUMPRODUCT(J12:J30,T12:T30)</f>
        <v>809032</v>
      </c>
      <c r="K32">
        <f>SUMPRODUCT(K12:K30,T12:T30)</f>
        <v>443519</v>
      </c>
      <c r="L32">
        <f>SUMPRODUCT(L12:L30,T12:T30)</f>
        <v>166709</v>
      </c>
      <c r="M32">
        <f>SUMPRODUCT(M12:M30,T12:T30)</f>
        <v>120542</v>
      </c>
      <c r="N32">
        <f>SUMPRODUCT(N12:N30,T12:T30)</f>
        <v>990420</v>
      </c>
      <c r="O32">
        <f>SUMPRODUCT(O12:O30,T12:T30)</f>
        <v>438258</v>
      </c>
      <c r="P32">
        <f>SUMPRODUCT(P12:P30,T12:T30)</f>
        <v>463527</v>
      </c>
      <c r="Q32">
        <f>SUMPRODUCT(Q12:Q30,T12:T30)</f>
        <v>1316001</v>
      </c>
      <c r="R32">
        <f>SUMPRODUCT(R12:R30,T12:T30)</f>
        <v>755680</v>
      </c>
      <c r="T32">
        <f>SUM(B32:R32)</f>
        <v>10896511</v>
      </c>
      <c r="U32">
        <f>1/T32</f>
        <v>9.1772494883912843E-8</v>
      </c>
    </row>
    <row r="33" spans="2:21">
      <c r="B33">
        <f>PRODUCT(B32,U32)</f>
        <v>3.4581711522156035E-2</v>
      </c>
      <c r="C33">
        <f>PRODUCT(C32,U32)</f>
        <v>3.5431065962306649E-2</v>
      </c>
      <c r="D33">
        <f>PRODUCT(D32,U32)</f>
        <v>6.964945017721727E-2</v>
      </c>
      <c r="E33">
        <f>PRODUCT(E32,U32)</f>
        <v>4.3122151668547853E-2</v>
      </c>
      <c r="F33">
        <f>PRODUCT(F32,U32)</f>
        <v>2.9644167752411757E-2</v>
      </c>
      <c r="G33">
        <f>PRODUCT(G32,U32)</f>
        <v>2.9302865843938486E-2</v>
      </c>
      <c r="H33">
        <f>PRODUCT(H32,U32)</f>
        <v>3.5802561021596728E-2</v>
      </c>
      <c r="I33">
        <f>PRODUCT(I32,U32)</f>
        <v>0.21737884722917272</v>
      </c>
      <c r="J33">
        <f>PRODUCT(J32,U32)</f>
        <v>7.4246885080921782E-2</v>
      </c>
      <c r="K33">
        <f>PRODUCT(K32,U32)</f>
        <v>4.0702845158418141E-2</v>
      </c>
      <c r="L33">
        <f>PRODUCT(L32,U32)</f>
        <v>1.5299300849602225E-2</v>
      </c>
      <c r="M33">
        <f>PRODUCT(M32,U32)</f>
        <v>1.1062440078296622E-2</v>
      </c>
      <c r="N33">
        <f>PRODUCT(N32,U32)</f>
        <v>9.0893314382924958E-2</v>
      </c>
      <c r="O33">
        <f>PRODUCT(O32,U32)</f>
        <v>4.0220030062833874E-2</v>
      </c>
      <c r="P33">
        <f>PRODUCT(P32,U32)</f>
        <v>4.2539029236055466E-2</v>
      </c>
      <c r="Q33">
        <f>PRODUCT(Q32,U32)</f>
        <v>0.12077269503972418</v>
      </c>
      <c r="R33">
        <f>PRODUCT(R32,U32)</f>
        <v>6.9350638933875261E-2</v>
      </c>
    </row>
    <row r="36" spans="2:21">
      <c r="B36">
        <f>SUMPRODUCT(B12:B30,U12:U30)</f>
        <v>802828</v>
      </c>
      <c r="C36">
        <f>SUMPRODUCT(C12:C30,U12:U30)</f>
        <v>841825</v>
      </c>
      <c r="D36">
        <f>SUMPRODUCT(D12:D30,U12:U30)</f>
        <v>1571433</v>
      </c>
      <c r="E36">
        <f>SUMPRODUCT(E12:E30,U12:U30)</f>
        <v>1002916</v>
      </c>
      <c r="F36">
        <f>SUMPRODUCT(F12:F30,U12:U30)</f>
        <v>705211</v>
      </c>
      <c r="G36">
        <f>SUMPRODUCT(G12:G30,U12:U30)</f>
        <v>766116</v>
      </c>
      <c r="H36">
        <f>SUMPRODUCT(H12:H30,U12:U30)</f>
        <v>826557</v>
      </c>
      <c r="I36">
        <f>SUMPRODUCT(I12:I30,U12:U30)</f>
        <v>5224499</v>
      </c>
      <c r="J36">
        <f>SUMPRODUCT(J12:J30,U12:U30)</f>
        <v>1768725</v>
      </c>
      <c r="K36">
        <f>SUMPRODUCT(K12:K30,U12:U30)</f>
        <v>923935</v>
      </c>
      <c r="L36">
        <f>SUMPRODUCT(L12:L30,U12:U30)</f>
        <v>432289</v>
      </c>
      <c r="M36">
        <f>SUMPRODUCT(M12:M30,U12:U30)</f>
        <v>247521</v>
      </c>
      <c r="N36">
        <f>SUMPRODUCT(N12:N30,U12:U30)</f>
        <v>2096895</v>
      </c>
      <c r="O36">
        <f>SUMPRODUCT(O12:O30,U12:U30)</f>
        <v>862252</v>
      </c>
      <c r="P36">
        <f>SUMPRODUCT(P12:P30,U12:U30)</f>
        <v>906065</v>
      </c>
      <c r="Q36">
        <f>SUMPRODUCT(Q12:Q30,U12:U30)</f>
        <v>2879334</v>
      </c>
      <c r="R36">
        <f>SUMPRODUCT(R12:R30,U12:U30)</f>
        <v>1730437</v>
      </c>
      <c r="T36">
        <f>SUM(B36:R36)</f>
        <v>23588838</v>
      </c>
      <c r="U36">
        <f>1/T36</f>
        <v>4.2392931775613534E-8</v>
      </c>
    </row>
    <row r="37" spans="2:21">
      <c r="B37">
        <f>PRODUCT(B36,U36)</f>
        <v>3.4034232631552259E-2</v>
      </c>
      <c r="C37">
        <f>PRODUCT(C36,U36)</f>
        <v>3.5687429792005863E-2</v>
      </c>
      <c r="D37">
        <f>PRODUCT(D36,U36)</f>
        <v>6.6617651958947699E-2</v>
      </c>
      <c r="E37">
        <f>PRODUCT(E36,U36)</f>
        <v>4.251654956467122E-2</v>
      </c>
      <c r="F37">
        <f>PRODUCT(F36,U36)</f>
        <v>2.9895961810412194E-2</v>
      </c>
      <c r="G37">
        <f>PRODUCT(G36,U36)</f>
        <v>3.2477903320205941E-2</v>
      </c>
      <c r="H37">
        <f>PRODUCT(H36,U36)</f>
        <v>3.5040174509655797E-2</v>
      </c>
      <c r="I37">
        <f>PRODUCT(I36,U36)</f>
        <v>0.22148182966876112</v>
      </c>
      <c r="J37">
        <f>PRODUCT(J36,U36)</f>
        <v>7.498143825482205E-2</v>
      </c>
      <c r="K37">
        <f>PRODUCT(K36,U36)</f>
        <v>3.9168313420101492E-2</v>
      </c>
      <c r="L37">
        <f>PRODUCT(L36,U36)</f>
        <v>1.8325998084348198E-2</v>
      </c>
      <c r="M37">
        <f>PRODUCT(M36,U36)</f>
        <v>1.0493140866031637E-2</v>
      </c>
      <c r="N37">
        <f>PRODUCT(N36,U36)</f>
        <v>8.889352667562514E-2</v>
      </c>
      <c r="O37">
        <f>PRODUCT(O36,U36)</f>
        <v>3.6553390209386319E-2</v>
      </c>
      <c r="P37">
        <f>PRODUCT(P36,U36)</f>
        <v>3.8410751729271275E-2</v>
      </c>
      <c r="Q37">
        <f>PRODUCT(Q36,U36)</f>
        <v>0.12206340982120442</v>
      </c>
      <c r="R37">
        <f>PRODUCT(R36,U36)</f>
        <v>7.3358297682997356E-2</v>
      </c>
    </row>
    <row r="39" spans="2:21">
      <c r="B39">
        <f>AVERAGE(B12:B30)</f>
        <v>92.05263157894737</v>
      </c>
      <c r="C39">
        <f>AVERAGE(C12:C30)</f>
        <v>101.15789473684211</v>
      </c>
      <c r="D39">
        <f>AVERAGE(D12:D30)</f>
        <v>190.73684210526315</v>
      </c>
    </row>
    <row r="134" spans="1:19">
      <c r="B134" t="s">
        <v>31</v>
      </c>
      <c r="C134" t="s">
        <v>32</v>
      </c>
      <c r="D134" t="s">
        <v>33</v>
      </c>
      <c r="E134" t="s">
        <v>34</v>
      </c>
      <c r="F134" t="s">
        <v>35</v>
      </c>
      <c r="G134" t="s">
        <v>36</v>
      </c>
      <c r="H134" t="s">
        <v>37</v>
      </c>
      <c r="I134" t="s">
        <v>38</v>
      </c>
      <c r="J134" t="s">
        <v>39</v>
      </c>
      <c r="K134" t="s">
        <v>40</v>
      </c>
      <c r="L134" t="s">
        <v>41</v>
      </c>
      <c r="M134" t="s">
        <v>42</v>
      </c>
      <c r="N134" t="s">
        <v>43</v>
      </c>
      <c r="O134" t="s">
        <v>44</v>
      </c>
      <c r="P134" t="s">
        <v>45</v>
      </c>
      <c r="Q134" t="s">
        <v>30</v>
      </c>
      <c r="R134" t="s">
        <v>29</v>
      </c>
    </row>
    <row r="135" spans="1:19">
      <c r="A135" t="s">
        <v>46</v>
      </c>
      <c r="B135">
        <v>6.9350638933875261E-2</v>
      </c>
      <c r="C135">
        <v>0.12077269503972418</v>
      </c>
      <c r="D135">
        <v>4.2539029236055466E-2</v>
      </c>
      <c r="E135">
        <v>4.0220030062833874E-2</v>
      </c>
      <c r="F135">
        <v>9.0893314382924958E-2</v>
      </c>
      <c r="G135">
        <v>1.1062440078296622E-2</v>
      </c>
      <c r="H135">
        <v>1.5299300849602225E-2</v>
      </c>
      <c r="I135">
        <v>4.0702845158418141E-2</v>
      </c>
      <c r="J135">
        <v>7.4246885080921782E-2</v>
      </c>
      <c r="K135">
        <v>0.21737884722917272</v>
      </c>
      <c r="L135">
        <v>3.5802561021596728E-2</v>
      </c>
      <c r="M135">
        <v>2.9302865843938486E-2</v>
      </c>
      <c r="N135">
        <v>2.9644167752411757E-2</v>
      </c>
      <c r="O135">
        <v>4.3122151668547853E-2</v>
      </c>
      <c r="P135">
        <v>6.964945017721727E-2</v>
      </c>
      <c r="Q135">
        <v>3.5431065962306649E-2</v>
      </c>
      <c r="R135">
        <v>3.4581711522156035E-2</v>
      </c>
    </row>
    <row r="136" spans="1:19">
      <c r="A136" t="s">
        <v>47</v>
      </c>
      <c r="B136">
        <v>1.46835443037974</v>
      </c>
      <c r="C136">
        <v>3.0886075949367</v>
      </c>
      <c r="D136">
        <v>6.6329113924050596</v>
      </c>
      <c r="E136">
        <v>5.62025316455696</v>
      </c>
      <c r="F136">
        <v>10.531645569620199</v>
      </c>
      <c r="G136">
        <v>14.987341772151799</v>
      </c>
      <c r="H136">
        <v>6.88607594936708</v>
      </c>
      <c r="I136">
        <v>2.48101265822784</v>
      </c>
      <c r="J136">
        <v>6.3291139240506302</v>
      </c>
      <c r="K136">
        <v>8.4050632911392302</v>
      </c>
      <c r="L136">
        <v>10.734177215189799</v>
      </c>
      <c r="M136">
        <v>6.43037974683544</v>
      </c>
      <c r="N136">
        <v>0.40506329099999999</v>
      </c>
      <c r="O136">
        <v>1.77215189873417</v>
      </c>
      <c r="P136">
        <v>4.45569620253164</v>
      </c>
      <c r="Q136">
        <v>3.0886075949367</v>
      </c>
      <c r="R136">
        <v>4.3544303797468302</v>
      </c>
      <c r="S136">
        <f>SUM(B136:R136)</f>
        <v>97.670886075809833</v>
      </c>
    </row>
    <row r="137" spans="1:19">
      <c r="A137" t="s">
        <v>49</v>
      </c>
      <c r="B137" s="84">
        <f>PRODUCT(B135,100)</f>
        <v>6.9350638933875262</v>
      </c>
      <c r="C137" s="84">
        <f t="shared" ref="C137:R137" si="0">PRODUCT(C135,100)</f>
        <v>12.077269503972419</v>
      </c>
      <c r="D137" s="84">
        <f t="shared" si="0"/>
        <v>4.2539029236055468</v>
      </c>
      <c r="E137" s="84">
        <f t="shared" si="0"/>
        <v>4.0220030062833878</v>
      </c>
      <c r="F137" s="84">
        <f t="shared" si="0"/>
        <v>9.0893314382924952</v>
      </c>
      <c r="G137" s="84">
        <f t="shared" si="0"/>
        <v>1.1062440078296623</v>
      </c>
      <c r="H137" s="84">
        <f t="shared" si="0"/>
        <v>1.5299300849602226</v>
      </c>
      <c r="I137" s="84">
        <f t="shared" si="0"/>
        <v>4.0702845158418137</v>
      </c>
      <c r="J137" s="84">
        <f t="shared" si="0"/>
        <v>7.4246885080921778</v>
      </c>
      <c r="K137" s="84">
        <f t="shared" si="0"/>
        <v>21.737884722917272</v>
      </c>
      <c r="L137" s="84">
        <f t="shared" si="0"/>
        <v>3.5802561021596726</v>
      </c>
      <c r="M137" s="84">
        <f t="shared" si="0"/>
        <v>2.9302865843938486</v>
      </c>
      <c r="N137" s="84">
        <f t="shared" si="0"/>
        <v>2.9644167752411756</v>
      </c>
      <c r="O137" s="84">
        <f t="shared" si="0"/>
        <v>4.3122151668547852</v>
      </c>
      <c r="P137" s="84">
        <f t="shared" si="0"/>
        <v>6.9649450177217274</v>
      </c>
      <c r="Q137" s="84">
        <f t="shared" si="0"/>
        <v>3.5431065962306647</v>
      </c>
      <c r="R137" s="84">
        <f t="shared" si="0"/>
        <v>3.4581711522156033</v>
      </c>
      <c r="S137">
        <f>SUM(B137:R137)</f>
        <v>99.999999999999986</v>
      </c>
    </row>
    <row r="188" spans="9:9">
      <c r="I188" t="s">
        <v>50</v>
      </c>
    </row>
    <row r="189" spans="9:9">
      <c r="I189" t="s">
        <v>51</v>
      </c>
    </row>
  </sheetData>
  <conditionalFormatting sqref="B11:R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max"/>
        <color rgb="FFFFEF9C"/>
        <color rgb="FF63BE7B"/>
      </colorScale>
    </cfRule>
  </conditionalFormatting>
  <conditionalFormatting sqref="B12:R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max"/>
        <color rgb="FFFFEF9C"/>
        <color rgb="FF63BE7B"/>
      </colorScale>
    </cfRule>
  </conditionalFormatting>
  <conditionalFormatting sqref="B13:R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max"/>
        <color rgb="FFFFEF9C"/>
        <color rgb="FF63BE7B"/>
      </colorScale>
    </cfRule>
  </conditionalFormatting>
  <conditionalFormatting sqref="B14:R15 U14:U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R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R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R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R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R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R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R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R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R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R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R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R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R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R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R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T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:U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8D0F-47A4-724E-AB60-0F40DEE641E9}">
  <dimension ref="A1:R22"/>
  <sheetViews>
    <sheetView zoomScale="90" workbookViewId="0">
      <selection activeCell="C2" sqref="C2"/>
    </sheetView>
  </sheetViews>
  <sheetFormatPr defaultColWidth="11.2109375" defaultRowHeight="15.9"/>
  <sheetData>
    <row r="1" spans="1:18">
      <c r="A1" s="37"/>
      <c r="B1" s="38" t="s">
        <v>0</v>
      </c>
      <c r="C1" s="39" t="s">
        <v>1</v>
      </c>
      <c r="D1" s="40" t="s">
        <v>2</v>
      </c>
      <c r="E1" s="41" t="s">
        <v>3</v>
      </c>
      <c r="F1" s="42" t="s">
        <v>4</v>
      </c>
      <c r="G1" s="43" t="s">
        <v>5</v>
      </c>
      <c r="H1" s="44" t="s">
        <v>6</v>
      </c>
      <c r="I1" s="45" t="s">
        <v>7</v>
      </c>
      <c r="J1" s="46" t="s">
        <v>8</v>
      </c>
      <c r="K1" s="47" t="s">
        <v>9</v>
      </c>
      <c r="L1" s="48" t="s">
        <v>10</v>
      </c>
      <c r="M1" s="49" t="s">
        <v>11</v>
      </c>
      <c r="N1" s="50" t="s">
        <v>12</v>
      </c>
      <c r="O1" s="51" t="s">
        <v>67</v>
      </c>
      <c r="P1" s="52" t="s">
        <v>14</v>
      </c>
      <c r="Q1" s="53" t="s">
        <v>15</v>
      </c>
      <c r="R1" s="54" t="s">
        <v>16</v>
      </c>
    </row>
    <row r="2" spans="1:18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8">
      <c r="A3" s="55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</row>
    <row r="4" spans="1:18">
      <c r="A4" s="57">
        <v>2024</v>
      </c>
      <c r="B4" s="58">
        <v>24.857142857142854</v>
      </c>
      <c r="C4" s="59">
        <v>26.25</v>
      </c>
      <c r="D4" s="58">
        <v>24.857142857142854</v>
      </c>
      <c r="E4" s="60">
        <v>95.857142857142861</v>
      </c>
      <c r="F4" s="58">
        <v>24.857142857142854</v>
      </c>
      <c r="G4" s="61">
        <v>0</v>
      </c>
      <c r="H4" s="62">
        <v>120.25</v>
      </c>
      <c r="I4" s="63">
        <v>1006.6071428571428</v>
      </c>
      <c r="J4" s="64">
        <v>375.25</v>
      </c>
      <c r="K4" s="65">
        <v>78.857142857142861</v>
      </c>
      <c r="L4" s="61">
        <v>0</v>
      </c>
      <c r="M4" s="61">
        <v>0</v>
      </c>
      <c r="N4" s="66">
        <v>269</v>
      </c>
      <c r="O4" s="67">
        <v>97</v>
      </c>
      <c r="P4" s="68">
        <v>123</v>
      </c>
      <c r="Q4" s="69">
        <v>647.85714285714289</v>
      </c>
      <c r="R4" s="70">
        <v>195.5</v>
      </c>
    </row>
    <row r="5" spans="1:18">
      <c r="A5" s="71">
        <v>2023</v>
      </c>
      <c r="B5" s="72">
        <v>67.61904761904762</v>
      </c>
      <c r="C5" s="65">
        <v>190.91666666666666</v>
      </c>
      <c r="D5" s="73">
        <v>115.95238095238095</v>
      </c>
      <c r="E5" s="74">
        <v>21.285714285714285</v>
      </c>
      <c r="F5" s="74">
        <v>21.285714285714285</v>
      </c>
      <c r="G5" s="75">
        <v>119.66666666666666</v>
      </c>
      <c r="H5" s="76">
        <v>225.25</v>
      </c>
      <c r="I5" s="63">
        <v>1148.8690476190477</v>
      </c>
      <c r="J5" s="77">
        <v>316.25</v>
      </c>
      <c r="K5" s="72">
        <v>67.61904761904762</v>
      </c>
      <c r="L5" s="61">
        <v>46.333333333333336</v>
      </c>
      <c r="M5" s="78">
        <v>87</v>
      </c>
      <c r="N5" s="79">
        <v>436</v>
      </c>
      <c r="O5" s="80">
        <v>158</v>
      </c>
      <c r="P5" s="80">
        <v>158</v>
      </c>
      <c r="Q5" s="64">
        <v>357.11904761904765</v>
      </c>
      <c r="R5" s="81">
        <v>286.83333333333337</v>
      </c>
    </row>
    <row r="6" spans="1:18">
      <c r="A6" s="71">
        <v>2022</v>
      </c>
      <c r="B6" s="83">
        <v>59</v>
      </c>
      <c r="C6" s="83">
        <v>18.666666666666668</v>
      </c>
      <c r="D6" s="83">
        <v>266.66666666666669</v>
      </c>
      <c r="E6" s="83">
        <v>18</v>
      </c>
      <c r="F6" s="83">
        <v>18</v>
      </c>
      <c r="G6" s="83">
        <v>18.666666666666668</v>
      </c>
      <c r="H6" s="83">
        <v>98.666666666666671</v>
      </c>
      <c r="I6" s="83">
        <v>476</v>
      </c>
      <c r="J6" s="83">
        <v>278.83333333333337</v>
      </c>
      <c r="K6" s="83">
        <v>149</v>
      </c>
      <c r="L6" s="83">
        <v>19.333333333333332</v>
      </c>
      <c r="M6" s="83">
        <v>53.666666666666664</v>
      </c>
      <c r="N6" s="83">
        <v>334.33333333333337</v>
      </c>
      <c r="O6" s="83">
        <v>51.333333333333336</v>
      </c>
      <c r="P6" s="83">
        <v>51.333333333333336</v>
      </c>
      <c r="Q6" s="83">
        <v>400</v>
      </c>
      <c r="R6" s="83">
        <v>111.5</v>
      </c>
    </row>
    <row r="7" spans="1:18">
      <c r="A7" s="71">
        <v>2021</v>
      </c>
      <c r="B7" s="83">
        <v>19.714285714285715</v>
      </c>
      <c r="C7" s="83">
        <v>43.333333333333336</v>
      </c>
      <c r="D7" s="83">
        <v>521.04761904761904</v>
      </c>
      <c r="E7" s="83">
        <v>240.71428571428569</v>
      </c>
      <c r="F7" s="83">
        <v>19.714285714285715</v>
      </c>
      <c r="G7" s="83">
        <v>43.333333333333336</v>
      </c>
      <c r="H7" s="83">
        <v>0</v>
      </c>
      <c r="I7" s="83">
        <v>580.71428571428578</v>
      </c>
      <c r="J7" s="83">
        <v>203.33333333333334</v>
      </c>
      <c r="K7" s="83">
        <v>70.714285714285722</v>
      </c>
      <c r="L7" s="83">
        <v>10.333333333333334</v>
      </c>
      <c r="M7" s="83">
        <v>0</v>
      </c>
      <c r="N7" s="83">
        <v>87.666666666666657</v>
      </c>
      <c r="O7" s="83">
        <v>10.333333333333334</v>
      </c>
      <c r="P7" s="83">
        <v>10.333333333333334</v>
      </c>
      <c r="Q7" s="83">
        <v>194.71428571428572</v>
      </c>
      <c r="R7" s="83">
        <v>117</v>
      </c>
    </row>
    <row r="8" spans="1:18">
      <c r="A8" s="71">
        <v>2020</v>
      </c>
      <c r="B8" s="83">
        <v>11.714285714285715</v>
      </c>
      <c r="C8" s="83">
        <v>100.33333333333334</v>
      </c>
      <c r="D8" s="83">
        <v>118.04761904761907</v>
      </c>
      <c r="E8" s="83">
        <v>11.714285714285715</v>
      </c>
      <c r="F8" s="83">
        <v>11.714285714285715</v>
      </c>
      <c r="G8" s="83">
        <v>89.333333333333343</v>
      </c>
      <c r="H8" s="83">
        <v>65.333333333333329</v>
      </c>
      <c r="I8" s="83">
        <v>536.71428571428567</v>
      </c>
      <c r="J8" s="83">
        <v>196</v>
      </c>
      <c r="K8" s="83">
        <v>11.714285714285715</v>
      </c>
      <c r="L8" s="83">
        <v>0</v>
      </c>
      <c r="M8" s="83">
        <v>18.333333333333332</v>
      </c>
      <c r="N8" s="83">
        <v>321.99999999999994</v>
      </c>
      <c r="O8" s="83">
        <v>110.16666666666666</v>
      </c>
      <c r="P8" s="83">
        <v>110.16666666666666</v>
      </c>
      <c r="Q8" s="83">
        <v>98.214285714285708</v>
      </c>
      <c r="R8" s="83">
        <v>132.5</v>
      </c>
    </row>
    <row r="9" spans="1:18">
      <c r="A9" s="82">
        <v>2019</v>
      </c>
      <c r="B9" s="83">
        <v>7.2857142857142856</v>
      </c>
      <c r="C9" s="83">
        <v>124.66666666666667</v>
      </c>
      <c r="D9" s="83">
        <v>61.952380952380949</v>
      </c>
      <c r="E9" s="83">
        <v>7.2857142857142856</v>
      </c>
      <c r="F9" s="83">
        <v>7.2857142857142856</v>
      </c>
      <c r="G9" s="83">
        <v>79.666666666666671</v>
      </c>
      <c r="H9" s="83">
        <v>0</v>
      </c>
      <c r="I9" s="83">
        <v>237.28571428571428</v>
      </c>
      <c r="J9" s="83">
        <v>207</v>
      </c>
      <c r="K9" s="83">
        <v>7.2857142857142856</v>
      </c>
      <c r="L9" s="83">
        <v>112</v>
      </c>
      <c r="M9" s="83">
        <v>0</v>
      </c>
      <c r="N9" s="83">
        <v>218.33333333333334</v>
      </c>
      <c r="O9" s="83">
        <v>23.333333333333336</v>
      </c>
      <c r="P9" s="83">
        <v>23.333333333333336</v>
      </c>
      <c r="Q9" s="83">
        <v>164.28571428571428</v>
      </c>
      <c r="R9" s="83">
        <v>87</v>
      </c>
    </row>
    <row r="10" spans="1:18">
      <c r="A10" s="82">
        <v>2018</v>
      </c>
      <c r="B10" s="83">
        <v>4.5714285714285712</v>
      </c>
      <c r="C10" s="83">
        <v>34.666666666666664</v>
      </c>
      <c r="D10" s="83">
        <v>47.238095238095241</v>
      </c>
      <c r="E10" s="83">
        <v>49.571428571428569</v>
      </c>
      <c r="F10" s="83">
        <v>4.5714285714285712</v>
      </c>
      <c r="G10" s="83">
        <v>36.666666666666664</v>
      </c>
      <c r="H10" s="83">
        <v>0</v>
      </c>
      <c r="I10" s="83">
        <v>308.57142857142856</v>
      </c>
      <c r="J10" s="83">
        <v>40.333333333333336</v>
      </c>
      <c r="K10" s="83">
        <v>4.5714285714285712</v>
      </c>
      <c r="L10" s="83">
        <v>13.333333333333334</v>
      </c>
      <c r="M10" s="83">
        <v>0</v>
      </c>
      <c r="N10" s="83">
        <v>73.000000000000014</v>
      </c>
      <c r="O10" s="83">
        <v>18.666666666666668</v>
      </c>
      <c r="P10" s="83">
        <v>18.666666666666668</v>
      </c>
      <c r="Q10" s="83">
        <v>118.07142857142857</v>
      </c>
      <c r="R10" s="83">
        <v>107.5</v>
      </c>
    </row>
    <row r="11" spans="1:18">
      <c r="A11" s="82">
        <v>2017</v>
      </c>
      <c r="B11" s="83">
        <v>25.571428571428569</v>
      </c>
      <c r="C11" s="83">
        <v>0</v>
      </c>
      <c r="D11" s="83">
        <v>25.571428571428569</v>
      </c>
      <c r="E11" s="83">
        <v>25.571428571428569</v>
      </c>
      <c r="F11" s="83">
        <v>25.571428571428569</v>
      </c>
      <c r="G11" s="83">
        <v>41</v>
      </c>
      <c r="H11" s="83">
        <v>54</v>
      </c>
      <c r="I11" s="83">
        <v>472.57142857142856</v>
      </c>
      <c r="J11" s="83">
        <v>370</v>
      </c>
      <c r="K11" s="83">
        <v>55.571428571428569</v>
      </c>
      <c r="L11" s="83">
        <v>0</v>
      </c>
      <c r="M11" s="83">
        <v>0</v>
      </c>
      <c r="N11" s="83">
        <v>71</v>
      </c>
      <c r="O11" s="83">
        <v>0</v>
      </c>
      <c r="P11" s="83">
        <v>0</v>
      </c>
      <c r="Q11" s="83">
        <v>169.07142857142856</v>
      </c>
      <c r="R11" s="83">
        <v>55.5</v>
      </c>
    </row>
    <row r="12" spans="1:18">
      <c r="A12" s="82">
        <v>2016</v>
      </c>
      <c r="B12" s="83">
        <v>31.571428571428573</v>
      </c>
      <c r="C12" s="83">
        <v>178.66666666666666</v>
      </c>
      <c r="D12" s="83">
        <v>68.238095238095241</v>
      </c>
      <c r="E12" s="83">
        <v>31.571428571428573</v>
      </c>
      <c r="F12" s="83">
        <v>31.571428571428573</v>
      </c>
      <c r="G12" s="83">
        <v>170.66666666666666</v>
      </c>
      <c r="H12" s="83">
        <v>91</v>
      </c>
      <c r="I12" s="83">
        <v>1137.0714285714284</v>
      </c>
      <c r="J12" s="83">
        <v>278.33333333333337</v>
      </c>
      <c r="K12" s="83">
        <v>31.571428571428573</v>
      </c>
      <c r="L12" s="83">
        <v>26.333333333333332</v>
      </c>
      <c r="M12" s="83">
        <v>0</v>
      </c>
      <c r="N12" s="83">
        <v>292.33333333333331</v>
      </c>
      <c r="O12" s="83">
        <v>45</v>
      </c>
      <c r="P12" s="83">
        <v>45</v>
      </c>
      <c r="Q12" s="83">
        <v>425.57142857142856</v>
      </c>
      <c r="R12" s="83">
        <v>147.5</v>
      </c>
    </row>
    <row r="13" spans="1:18">
      <c r="A13" s="82">
        <v>2015</v>
      </c>
      <c r="B13" s="83">
        <v>10.714285714285714</v>
      </c>
      <c r="C13" s="83">
        <v>30</v>
      </c>
      <c r="D13" s="83">
        <v>44.714285714285715</v>
      </c>
      <c r="E13" s="83">
        <v>10.714285714285714</v>
      </c>
      <c r="F13" s="83">
        <v>10.714285714285714</v>
      </c>
      <c r="G13" s="83">
        <v>97</v>
      </c>
      <c r="H13" s="83">
        <v>0</v>
      </c>
      <c r="I13" s="83">
        <v>383.71428571428572</v>
      </c>
      <c r="J13" s="83">
        <v>250</v>
      </c>
      <c r="K13" s="83">
        <v>10.714285714285714</v>
      </c>
      <c r="L13" s="83">
        <v>196</v>
      </c>
      <c r="M13" s="83">
        <v>0</v>
      </c>
      <c r="N13" s="83">
        <v>126</v>
      </c>
      <c r="O13" s="83">
        <v>21</v>
      </c>
      <c r="P13" s="83">
        <v>21</v>
      </c>
      <c r="Q13" s="83">
        <v>272.21428571428572</v>
      </c>
      <c r="R13" s="83">
        <v>115.5</v>
      </c>
    </row>
    <row r="14" spans="1:18">
      <c r="A14" s="82">
        <v>2014</v>
      </c>
      <c r="B14" s="83">
        <v>9.2857142857142865</v>
      </c>
      <c r="C14" s="83">
        <v>0</v>
      </c>
      <c r="D14" s="83">
        <v>9.2857142857142865</v>
      </c>
      <c r="E14" s="83">
        <v>169.28571428571428</v>
      </c>
      <c r="F14" s="83">
        <v>9.2857142857142865</v>
      </c>
      <c r="G14" s="83">
        <v>55</v>
      </c>
      <c r="H14" s="83">
        <v>67</v>
      </c>
      <c r="I14" s="83">
        <v>428.28571428571428</v>
      </c>
      <c r="J14" s="83">
        <v>136.66666666666669</v>
      </c>
      <c r="K14" s="83">
        <v>9.2857142857142865</v>
      </c>
      <c r="L14" s="83">
        <v>11.666666666666666</v>
      </c>
      <c r="M14" s="83">
        <v>0</v>
      </c>
      <c r="N14" s="83">
        <v>105</v>
      </c>
      <c r="O14" s="83">
        <v>35.333333333333336</v>
      </c>
      <c r="P14" s="83">
        <v>35.333333333333336</v>
      </c>
      <c r="Q14" s="83">
        <v>217.78571428571428</v>
      </c>
      <c r="R14" s="83">
        <v>109.5</v>
      </c>
    </row>
    <row r="15" spans="1:18">
      <c r="A15" s="82">
        <v>2013</v>
      </c>
      <c r="B15" s="83">
        <v>12.714285714285714</v>
      </c>
      <c r="C15" s="83">
        <v>34</v>
      </c>
      <c r="D15" s="83">
        <v>239.71428571428572</v>
      </c>
      <c r="E15" s="83">
        <v>49.714285714285715</v>
      </c>
      <c r="F15" s="83">
        <v>12.714285714285714</v>
      </c>
      <c r="G15" s="83">
        <v>83</v>
      </c>
      <c r="H15" s="83">
        <v>79</v>
      </c>
      <c r="I15" s="83">
        <v>235.21428571428572</v>
      </c>
      <c r="J15" s="83">
        <v>229</v>
      </c>
      <c r="K15" s="83">
        <v>12.714285714285714</v>
      </c>
      <c r="L15" s="83">
        <v>65</v>
      </c>
      <c r="M15" s="83">
        <v>14</v>
      </c>
      <c r="N15" s="83">
        <v>308</v>
      </c>
      <c r="O15" s="83">
        <v>22</v>
      </c>
      <c r="P15" s="83">
        <v>22</v>
      </c>
      <c r="Q15" s="83">
        <v>138.21428571428572</v>
      </c>
      <c r="R15" s="83">
        <v>50</v>
      </c>
    </row>
    <row r="16" spans="1:18">
      <c r="A16" s="82">
        <v>2012</v>
      </c>
      <c r="B16" s="83">
        <v>11.428571428571429</v>
      </c>
      <c r="C16" s="83">
        <v>7.8</v>
      </c>
      <c r="D16" s="83">
        <v>11.428571428571429</v>
      </c>
      <c r="E16" s="83">
        <v>11.428571428571429</v>
      </c>
      <c r="F16" s="83">
        <v>11.428571428571429</v>
      </c>
      <c r="G16" s="83">
        <v>28.8</v>
      </c>
      <c r="H16" s="83">
        <v>59.8</v>
      </c>
      <c r="I16" s="83">
        <v>267.2285714285714</v>
      </c>
      <c r="J16" s="83">
        <v>95.8</v>
      </c>
      <c r="K16" s="83">
        <v>11.428571428571429</v>
      </c>
      <c r="L16" s="83">
        <v>0</v>
      </c>
      <c r="M16" s="83">
        <v>31</v>
      </c>
      <c r="N16" s="83">
        <v>93</v>
      </c>
      <c r="O16" s="83">
        <v>12</v>
      </c>
      <c r="P16" s="83">
        <v>12</v>
      </c>
      <c r="Q16" s="83">
        <v>191.42857142857144</v>
      </c>
      <c r="R16" s="83">
        <v>86</v>
      </c>
    </row>
    <row r="17" spans="1:18">
      <c r="A17" s="82">
        <v>2011</v>
      </c>
      <c r="B17" s="83">
        <v>4.2857142857142856</v>
      </c>
      <c r="C17" s="83">
        <v>59.4</v>
      </c>
      <c r="D17" s="83">
        <v>4.2857142857142856</v>
      </c>
      <c r="E17" s="83">
        <v>4.2857142857142856</v>
      </c>
      <c r="F17" s="83">
        <v>4.2857142857142856</v>
      </c>
      <c r="G17" s="83">
        <v>90.4</v>
      </c>
      <c r="H17" s="83">
        <v>87.4</v>
      </c>
      <c r="I17" s="83">
        <v>371.85238095238094</v>
      </c>
      <c r="J17" s="83">
        <v>20.399999999999999</v>
      </c>
      <c r="K17" s="83">
        <v>37.285714285714285</v>
      </c>
      <c r="L17" s="83">
        <v>0</v>
      </c>
      <c r="M17" s="83">
        <v>28</v>
      </c>
      <c r="N17" s="83">
        <v>33.666666666666664</v>
      </c>
      <c r="O17" s="83">
        <v>5.666666666666667</v>
      </c>
      <c r="P17" s="83">
        <v>20.666666666666668</v>
      </c>
      <c r="Q17" s="83">
        <v>162.45238095238093</v>
      </c>
      <c r="R17" s="83">
        <v>129.66666666666669</v>
      </c>
    </row>
    <row r="18" spans="1:18">
      <c r="A18" s="82">
        <v>2010</v>
      </c>
      <c r="B18" s="83">
        <v>3.4285714285714284</v>
      </c>
      <c r="C18" s="83">
        <v>57.916666666666671</v>
      </c>
      <c r="D18" s="83">
        <v>64.095238095238102</v>
      </c>
      <c r="E18" s="83">
        <v>3.4285714285714284</v>
      </c>
      <c r="F18" s="83">
        <v>3.4285714285714284</v>
      </c>
      <c r="G18" s="83">
        <v>51.666666666666671</v>
      </c>
      <c r="H18" s="83">
        <v>86.25</v>
      </c>
      <c r="I18" s="83">
        <v>385.84523809523813</v>
      </c>
      <c r="J18" s="83">
        <v>96.25</v>
      </c>
      <c r="K18" s="83">
        <v>3.4285714285714284</v>
      </c>
      <c r="L18" s="83">
        <v>0</v>
      </c>
      <c r="M18" s="83">
        <v>0</v>
      </c>
      <c r="N18" s="83">
        <v>36</v>
      </c>
      <c r="O18" s="83">
        <v>12.5</v>
      </c>
      <c r="P18" s="83">
        <v>12.5</v>
      </c>
      <c r="Q18" s="83">
        <v>120.5952380952381</v>
      </c>
      <c r="R18" s="83">
        <v>100.66666666666667</v>
      </c>
    </row>
    <row r="19" spans="1:18">
      <c r="A19" s="82">
        <v>2009</v>
      </c>
      <c r="B19" s="83">
        <v>0</v>
      </c>
      <c r="C19" s="83">
        <v>20</v>
      </c>
      <c r="D19" s="83">
        <v>18</v>
      </c>
      <c r="E19" s="83">
        <v>0</v>
      </c>
      <c r="F19" s="83">
        <v>0</v>
      </c>
      <c r="G19" s="83">
        <v>51</v>
      </c>
      <c r="H19" s="83">
        <v>74.5</v>
      </c>
      <c r="I19" s="83">
        <v>258</v>
      </c>
      <c r="J19" s="83">
        <v>35</v>
      </c>
      <c r="K19" s="83">
        <v>0</v>
      </c>
      <c r="L19" s="83">
        <v>0</v>
      </c>
      <c r="M19" s="83">
        <v>15.5</v>
      </c>
      <c r="N19" s="83">
        <v>54</v>
      </c>
      <c r="O19" s="83">
        <v>12</v>
      </c>
      <c r="P19" s="83">
        <v>25</v>
      </c>
      <c r="Q19" s="83">
        <v>88.5</v>
      </c>
      <c r="R19" s="83">
        <v>88.5</v>
      </c>
    </row>
    <row r="20" spans="1:18">
      <c r="A20" s="82">
        <v>2008</v>
      </c>
      <c r="B20" s="83">
        <v>0</v>
      </c>
      <c r="C20" s="83">
        <v>68.133333333333326</v>
      </c>
      <c r="D20" s="83">
        <v>30.333333333333332</v>
      </c>
      <c r="E20" s="83">
        <v>0</v>
      </c>
      <c r="F20" s="83">
        <v>0</v>
      </c>
      <c r="G20" s="83">
        <v>34.133333333333333</v>
      </c>
      <c r="H20" s="83">
        <v>86.3</v>
      </c>
      <c r="I20" s="83">
        <v>406.4666666666667</v>
      </c>
      <c r="J20" s="83">
        <v>8.8000000000000007</v>
      </c>
      <c r="K20" s="83">
        <v>0</v>
      </c>
      <c r="L20" s="83">
        <v>0</v>
      </c>
      <c r="M20" s="83">
        <v>19</v>
      </c>
      <c r="N20" s="83">
        <v>38.333333333333336</v>
      </c>
      <c r="O20" s="83">
        <v>10.333333333333334</v>
      </c>
      <c r="P20" s="83">
        <v>10.333333333333334</v>
      </c>
      <c r="Q20" s="83">
        <v>63.166666666666664</v>
      </c>
      <c r="R20" s="83">
        <v>103.66666666666667</v>
      </c>
    </row>
    <row r="21" spans="1:18">
      <c r="A21" s="82">
        <v>2007</v>
      </c>
      <c r="B21" s="83">
        <v>0</v>
      </c>
      <c r="C21" s="83">
        <v>2.5</v>
      </c>
      <c r="D21" s="83">
        <v>13</v>
      </c>
      <c r="E21" s="83">
        <v>0</v>
      </c>
      <c r="F21" s="83">
        <v>0</v>
      </c>
      <c r="G21" s="83">
        <v>0</v>
      </c>
      <c r="H21" s="83">
        <v>64.833333333333343</v>
      </c>
      <c r="I21" s="83">
        <v>94</v>
      </c>
      <c r="J21" s="83">
        <v>2.5</v>
      </c>
      <c r="K21" s="83">
        <v>0</v>
      </c>
      <c r="L21" s="83">
        <v>0</v>
      </c>
      <c r="M21" s="83">
        <v>4.333333333333333</v>
      </c>
      <c r="N21" s="83">
        <v>35.333333333333329</v>
      </c>
      <c r="O21" s="83">
        <v>4</v>
      </c>
      <c r="P21" s="83">
        <v>4</v>
      </c>
      <c r="Q21" s="83">
        <v>58</v>
      </c>
      <c r="R21" s="83">
        <v>26.5</v>
      </c>
    </row>
    <row r="22" spans="1:18">
      <c r="A22" s="82">
        <v>2006</v>
      </c>
      <c r="B22" s="83">
        <v>1.8571428571428572</v>
      </c>
      <c r="C22" s="83">
        <v>7.5</v>
      </c>
      <c r="D22" s="83">
        <v>47.857142857142854</v>
      </c>
      <c r="E22" s="83">
        <v>1.8571428571428572</v>
      </c>
      <c r="F22" s="83">
        <v>1.8571428571428572</v>
      </c>
      <c r="G22" s="83">
        <v>5</v>
      </c>
      <c r="H22" s="83">
        <v>34.5</v>
      </c>
      <c r="I22" s="83">
        <v>144.85714285714286</v>
      </c>
      <c r="J22" s="83">
        <v>19.5</v>
      </c>
      <c r="K22" s="83">
        <v>1.8571428571428572</v>
      </c>
      <c r="L22" s="83">
        <v>0</v>
      </c>
      <c r="M22" s="83">
        <v>6.5</v>
      </c>
      <c r="N22" s="83">
        <v>62.666666666666671</v>
      </c>
      <c r="O22" s="83">
        <v>6.666666666666667</v>
      </c>
      <c r="P22" s="83">
        <v>6.666666666666667</v>
      </c>
      <c r="Q22" s="83">
        <v>93.857142857142861</v>
      </c>
      <c r="R22" s="83">
        <v>18</v>
      </c>
    </row>
  </sheetData>
  <conditionalFormatting sqref="B4:R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R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R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R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R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R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R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R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R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R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R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R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R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R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R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R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R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R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R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E42C-E208-DB44-8144-7765E77A8480}">
  <dimension ref="A3:O22"/>
  <sheetViews>
    <sheetView zoomScale="90" workbookViewId="0">
      <selection activeCell="B4" sqref="B4:O22"/>
    </sheetView>
  </sheetViews>
  <sheetFormatPr defaultColWidth="11.2109375" defaultRowHeight="15.9"/>
  <sheetData>
    <row r="3" spans="1:15">
      <c r="B3" s="31" t="s">
        <v>53</v>
      </c>
      <c r="C3" s="31" t="s">
        <v>54</v>
      </c>
      <c r="D3" s="31" t="s">
        <v>55</v>
      </c>
      <c r="E3" s="31" t="s">
        <v>56</v>
      </c>
      <c r="F3" s="32" t="s">
        <v>57</v>
      </c>
      <c r="G3" s="33" t="s">
        <v>58</v>
      </c>
      <c r="H3" s="33" t="s">
        <v>59</v>
      </c>
      <c r="I3" s="34" t="s">
        <v>60</v>
      </c>
      <c r="J3" s="34" t="s">
        <v>61</v>
      </c>
      <c r="K3" s="34" t="s">
        <v>62</v>
      </c>
      <c r="L3" s="28" t="s">
        <v>63</v>
      </c>
      <c r="M3" s="28" t="s">
        <v>64</v>
      </c>
      <c r="N3" s="28" t="s">
        <v>65</v>
      </c>
      <c r="O3" s="35" t="s">
        <v>66</v>
      </c>
    </row>
    <row r="4" spans="1:15">
      <c r="A4" s="36">
        <v>2024</v>
      </c>
      <c r="B4">
        <v>1514</v>
      </c>
      <c r="C4">
        <v>1339</v>
      </c>
      <c r="D4">
        <v>463</v>
      </c>
      <c r="E4">
        <v>515</v>
      </c>
      <c r="F4">
        <v>106</v>
      </c>
      <c r="G4">
        <v>378</v>
      </c>
      <c r="H4">
        <v>463</v>
      </c>
      <c r="I4">
        <v>48</v>
      </c>
      <c r="J4">
        <v>300</v>
      </c>
      <c r="K4">
        <v>248</v>
      </c>
      <c r="L4">
        <v>1422</v>
      </c>
      <c r="M4">
        <v>1360</v>
      </c>
      <c r="N4">
        <v>0</v>
      </c>
      <c r="O4">
        <v>316</v>
      </c>
    </row>
    <row r="5" spans="1:15">
      <c r="A5" s="36">
        <v>2023</v>
      </c>
      <c r="B5">
        <v>2141</v>
      </c>
      <c r="C5">
        <v>2104</v>
      </c>
      <c r="D5">
        <v>1000</v>
      </c>
      <c r="E5">
        <v>260</v>
      </c>
      <c r="F5">
        <v>250</v>
      </c>
      <c r="G5">
        <v>362</v>
      </c>
      <c r="H5">
        <v>890</v>
      </c>
      <c r="I5">
        <v>0</v>
      </c>
      <c r="J5">
        <v>137</v>
      </c>
      <c r="K5">
        <v>144</v>
      </c>
      <c r="L5">
        <v>1390</v>
      </c>
      <c r="M5">
        <v>1951</v>
      </c>
      <c r="N5">
        <v>50</v>
      </c>
      <c r="O5">
        <v>229</v>
      </c>
    </row>
    <row r="6" spans="1:15">
      <c r="A6" s="36">
        <v>2022</v>
      </c>
      <c r="B6">
        <v>911</v>
      </c>
      <c r="C6">
        <v>982</v>
      </c>
      <c r="D6">
        <v>468</v>
      </c>
      <c r="E6">
        <v>387</v>
      </c>
      <c r="F6">
        <v>328</v>
      </c>
      <c r="G6">
        <v>163</v>
      </c>
      <c r="H6">
        <v>364</v>
      </c>
      <c r="I6">
        <v>0</v>
      </c>
      <c r="J6">
        <v>190</v>
      </c>
      <c r="K6">
        <v>135</v>
      </c>
      <c r="L6">
        <v>531</v>
      </c>
      <c r="M6">
        <v>853</v>
      </c>
      <c r="N6">
        <v>0</v>
      </c>
      <c r="O6">
        <v>219</v>
      </c>
    </row>
    <row r="7" spans="1:15">
      <c r="A7" s="36">
        <v>2021</v>
      </c>
      <c r="B7">
        <v>673</v>
      </c>
      <c r="C7">
        <v>1001</v>
      </c>
      <c r="D7">
        <v>98</v>
      </c>
      <c r="E7">
        <v>42</v>
      </c>
      <c r="F7">
        <v>633</v>
      </c>
      <c r="G7">
        <v>45</v>
      </c>
      <c r="H7">
        <v>98</v>
      </c>
      <c r="I7">
        <v>0</v>
      </c>
      <c r="J7">
        <v>52</v>
      </c>
      <c r="K7">
        <v>186</v>
      </c>
      <c r="L7">
        <v>688</v>
      </c>
      <c r="M7">
        <v>606</v>
      </c>
      <c r="N7">
        <v>221</v>
      </c>
      <c r="O7">
        <v>279</v>
      </c>
    </row>
    <row r="8" spans="1:15">
      <c r="A8" s="36">
        <v>2020</v>
      </c>
      <c r="B8">
        <v>1097</v>
      </c>
      <c r="C8">
        <v>968</v>
      </c>
      <c r="D8">
        <v>613</v>
      </c>
      <c r="E8">
        <v>74</v>
      </c>
      <c r="F8">
        <v>248</v>
      </c>
      <c r="G8">
        <v>116</v>
      </c>
      <c r="H8">
        <v>481</v>
      </c>
      <c r="I8">
        <v>0</v>
      </c>
      <c r="J8">
        <v>105</v>
      </c>
      <c r="K8">
        <v>84</v>
      </c>
      <c r="L8">
        <v>634</v>
      </c>
      <c r="M8">
        <v>1059</v>
      </c>
      <c r="N8">
        <v>77</v>
      </c>
      <c r="O8">
        <v>135</v>
      </c>
    </row>
    <row r="9" spans="1:15">
      <c r="A9" s="36">
        <v>2019</v>
      </c>
      <c r="B9">
        <v>588</v>
      </c>
      <c r="C9">
        <v>588</v>
      </c>
      <c r="D9">
        <v>337</v>
      </c>
      <c r="E9">
        <v>130</v>
      </c>
      <c r="F9">
        <v>71</v>
      </c>
      <c r="G9">
        <v>171</v>
      </c>
      <c r="H9">
        <v>337</v>
      </c>
      <c r="I9">
        <v>0</v>
      </c>
      <c r="J9">
        <v>102</v>
      </c>
      <c r="K9">
        <v>30</v>
      </c>
      <c r="L9">
        <v>413</v>
      </c>
      <c r="M9">
        <v>416</v>
      </c>
      <c r="N9">
        <v>31</v>
      </c>
      <c r="O9">
        <v>81</v>
      </c>
    </row>
    <row r="10" spans="1:15">
      <c r="A10" s="36">
        <v>2018</v>
      </c>
      <c r="B10">
        <v>554</v>
      </c>
      <c r="C10">
        <v>469</v>
      </c>
      <c r="D10">
        <v>122</v>
      </c>
      <c r="E10">
        <v>99</v>
      </c>
      <c r="F10">
        <v>35</v>
      </c>
      <c r="G10">
        <v>27</v>
      </c>
      <c r="H10">
        <v>122</v>
      </c>
      <c r="I10">
        <v>0</v>
      </c>
      <c r="J10">
        <v>0</v>
      </c>
      <c r="K10">
        <v>34</v>
      </c>
      <c r="L10">
        <v>371</v>
      </c>
      <c r="M10">
        <v>487</v>
      </c>
      <c r="N10">
        <v>28</v>
      </c>
      <c r="O10">
        <v>66</v>
      </c>
    </row>
    <row r="11" spans="1:15">
      <c r="A11" s="36">
        <v>2017</v>
      </c>
      <c r="B11">
        <v>363</v>
      </c>
      <c r="C11">
        <v>738</v>
      </c>
      <c r="D11">
        <v>112</v>
      </c>
      <c r="E11">
        <v>99</v>
      </c>
      <c r="F11">
        <v>0</v>
      </c>
      <c r="G11">
        <v>142</v>
      </c>
      <c r="H11">
        <v>112</v>
      </c>
      <c r="I11">
        <v>0</v>
      </c>
      <c r="J11">
        <v>282</v>
      </c>
      <c r="K11">
        <v>0</v>
      </c>
      <c r="L11">
        <v>477</v>
      </c>
      <c r="M11">
        <v>275</v>
      </c>
      <c r="N11">
        <v>0</v>
      </c>
      <c r="O11">
        <v>121</v>
      </c>
    </row>
    <row r="12" spans="1:15">
      <c r="A12" s="36">
        <v>2016</v>
      </c>
      <c r="B12">
        <v>1811</v>
      </c>
      <c r="C12">
        <v>1769</v>
      </c>
      <c r="D12">
        <v>490</v>
      </c>
      <c r="E12">
        <v>283</v>
      </c>
      <c r="F12">
        <v>110</v>
      </c>
      <c r="G12">
        <v>218</v>
      </c>
      <c r="H12">
        <v>490</v>
      </c>
      <c r="I12">
        <v>0</v>
      </c>
      <c r="J12">
        <v>66</v>
      </c>
      <c r="K12">
        <v>59</v>
      </c>
      <c r="L12">
        <v>1230</v>
      </c>
      <c r="M12">
        <v>1605</v>
      </c>
      <c r="N12">
        <v>0</v>
      </c>
      <c r="O12">
        <v>280</v>
      </c>
    </row>
    <row r="13" spans="1:15">
      <c r="A13" s="36">
        <v>2015</v>
      </c>
      <c r="B13">
        <v>704</v>
      </c>
      <c r="C13">
        <v>647</v>
      </c>
      <c r="D13">
        <v>248</v>
      </c>
      <c r="E13">
        <v>308</v>
      </c>
      <c r="F13">
        <v>34</v>
      </c>
      <c r="G13">
        <v>262</v>
      </c>
      <c r="H13">
        <v>248</v>
      </c>
      <c r="I13">
        <v>0</v>
      </c>
      <c r="J13">
        <v>90</v>
      </c>
      <c r="K13">
        <v>31</v>
      </c>
      <c r="L13">
        <v>462</v>
      </c>
      <c r="M13">
        <v>570</v>
      </c>
      <c r="N13">
        <v>29</v>
      </c>
      <c r="O13">
        <v>106</v>
      </c>
    </row>
    <row r="14" spans="1:15">
      <c r="A14" s="36">
        <v>2014</v>
      </c>
      <c r="B14">
        <v>649</v>
      </c>
      <c r="C14">
        <v>671</v>
      </c>
      <c r="D14">
        <v>164</v>
      </c>
      <c r="E14">
        <v>188</v>
      </c>
      <c r="F14">
        <v>0</v>
      </c>
      <c r="G14">
        <v>100</v>
      </c>
      <c r="H14">
        <v>164</v>
      </c>
      <c r="I14">
        <v>0</v>
      </c>
      <c r="J14">
        <v>50</v>
      </c>
      <c r="K14">
        <v>42</v>
      </c>
      <c r="L14">
        <v>490</v>
      </c>
      <c r="M14">
        <v>581</v>
      </c>
      <c r="N14">
        <v>160</v>
      </c>
      <c r="O14">
        <v>107</v>
      </c>
    </row>
    <row r="15" spans="1:15">
      <c r="A15" s="36">
        <v>2013</v>
      </c>
      <c r="B15">
        <v>928</v>
      </c>
      <c r="C15">
        <v>497</v>
      </c>
      <c r="D15">
        <v>322</v>
      </c>
      <c r="E15">
        <v>41</v>
      </c>
      <c r="F15">
        <v>63</v>
      </c>
      <c r="G15">
        <v>206</v>
      </c>
      <c r="H15">
        <v>267</v>
      </c>
      <c r="I15">
        <v>0</v>
      </c>
      <c r="J15">
        <v>0</v>
      </c>
      <c r="K15">
        <v>104</v>
      </c>
      <c r="L15">
        <v>239</v>
      </c>
      <c r="M15">
        <v>415</v>
      </c>
      <c r="N15">
        <v>37</v>
      </c>
      <c r="O15">
        <v>193</v>
      </c>
    </row>
    <row r="16" spans="1:15">
      <c r="A16" s="36">
        <v>2012</v>
      </c>
      <c r="B16">
        <v>336</v>
      </c>
      <c r="C16">
        <v>537</v>
      </c>
      <c r="D16">
        <v>167</v>
      </c>
      <c r="E16">
        <v>137</v>
      </c>
      <c r="F16">
        <v>35</v>
      </c>
      <c r="G16">
        <v>128</v>
      </c>
      <c r="H16">
        <v>140</v>
      </c>
      <c r="I16">
        <v>0</v>
      </c>
      <c r="J16">
        <v>88</v>
      </c>
      <c r="K16">
        <v>35</v>
      </c>
      <c r="L16">
        <v>316</v>
      </c>
      <c r="M16">
        <v>230</v>
      </c>
      <c r="N16">
        <v>67</v>
      </c>
      <c r="O16">
        <v>80</v>
      </c>
    </row>
    <row r="17" spans="1:15">
      <c r="A17" s="36">
        <v>2011</v>
      </c>
      <c r="B17">
        <v>602</v>
      </c>
      <c r="C17">
        <v>777</v>
      </c>
      <c r="D17">
        <v>188</v>
      </c>
      <c r="E17">
        <v>93</v>
      </c>
      <c r="F17">
        <v>0</v>
      </c>
      <c r="G17">
        <v>73</v>
      </c>
      <c r="H17">
        <v>188</v>
      </c>
      <c r="I17">
        <v>0</v>
      </c>
      <c r="J17">
        <v>17</v>
      </c>
      <c r="K17">
        <v>0</v>
      </c>
      <c r="L17">
        <v>540</v>
      </c>
      <c r="M17">
        <v>602</v>
      </c>
      <c r="N17">
        <v>0</v>
      </c>
      <c r="O17">
        <v>30</v>
      </c>
    </row>
    <row r="18" spans="1:15">
      <c r="A18" s="36">
        <v>2010</v>
      </c>
      <c r="B18">
        <v>590</v>
      </c>
      <c r="C18">
        <v>665</v>
      </c>
      <c r="D18">
        <v>93</v>
      </c>
      <c r="E18">
        <v>64</v>
      </c>
      <c r="F18">
        <v>100</v>
      </c>
      <c r="G18">
        <v>174</v>
      </c>
      <c r="H18">
        <v>68</v>
      </c>
      <c r="I18">
        <v>0</v>
      </c>
      <c r="J18">
        <v>21</v>
      </c>
      <c r="K18">
        <v>0</v>
      </c>
      <c r="L18">
        <v>428</v>
      </c>
      <c r="M18">
        <v>516</v>
      </c>
      <c r="N18">
        <v>25</v>
      </c>
      <c r="O18">
        <v>24</v>
      </c>
    </row>
    <row r="19" spans="1:15">
      <c r="A19" s="36">
        <v>2009</v>
      </c>
      <c r="B19">
        <v>439</v>
      </c>
      <c r="C19">
        <v>529</v>
      </c>
      <c r="D19">
        <v>168</v>
      </c>
      <c r="E19">
        <v>73</v>
      </c>
      <c r="F19">
        <v>28</v>
      </c>
      <c r="G19">
        <v>94</v>
      </c>
      <c r="H19">
        <v>168</v>
      </c>
      <c r="I19">
        <v>0</v>
      </c>
      <c r="J19">
        <v>0</v>
      </c>
      <c r="K19">
        <v>0</v>
      </c>
      <c r="L19">
        <v>311</v>
      </c>
      <c r="M19">
        <v>404</v>
      </c>
      <c r="N19">
        <v>0</v>
      </c>
      <c r="O19">
        <v>0</v>
      </c>
    </row>
    <row r="20" spans="1:15">
      <c r="A20" s="36">
        <v>2008</v>
      </c>
      <c r="B20">
        <v>664</v>
      </c>
      <c r="C20">
        <v>569</v>
      </c>
      <c r="D20">
        <v>79</v>
      </c>
      <c r="E20">
        <v>40</v>
      </c>
      <c r="F20">
        <v>41</v>
      </c>
      <c r="G20">
        <v>132</v>
      </c>
      <c r="H20">
        <v>79</v>
      </c>
      <c r="I20">
        <v>21</v>
      </c>
      <c r="J20">
        <v>0</v>
      </c>
      <c r="K20">
        <v>0</v>
      </c>
      <c r="L20">
        <v>507</v>
      </c>
      <c r="M20">
        <v>640</v>
      </c>
      <c r="N20">
        <v>0</v>
      </c>
      <c r="O20">
        <v>0</v>
      </c>
    </row>
    <row r="21" spans="1:15">
      <c r="A21" s="36">
        <v>2007</v>
      </c>
      <c r="B21">
        <v>149</v>
      </c>
      <c r="C21">
        <v>145</v>
      </c>
      <c r="D21">
        <v>52</v>
      </c>
      <c r="E21">
        <v>31</v>
      </c>
      <c r="F21">
        <v>13</v>
      </c>
      <c r="G21">
        <v>68</v>
      </c>
      <c r="H21">
        <v>39</v>
      </c>
      <c r="I21">
        <v>18</v>
      </c>
      <c r="J21">
        <v>0</v>
      </c>
      <c r="K21">
        <v>0</v>
      </c>
      <c r="L21">
        <v>100</v>
      </c>
      <c r="M21">
        <v>139</v>
      </c>
      <c r="N21">
        <v>0</v>
      </c>
      <c r="O21">
        <v>0</v>
      </c>
    </row>
    <row r="22" spans="1:15">
      <c r="A22" s="36">
        <v>2006</v>
      </c>
      <c r="B22">
        <v>219</v>
      </c>
      <c r="C22">
        <v>280</v>
      </c>
      <c r="D22">
        <v>89</v>
      </c>
      <c r="E22">
        <v>45</v>
      </c>
      <c r="F22">
        <v>69</v>
      </c>
      <c r="G22">
        <v>70</v>
      </c>
      <c r="H22">
        <v>89</v>
      </c>
      <c r="I22">
        <v>34</v>
      </c>
      <c r="J22">
        <v>0</v>
      </c>
      <c r="K22">
        <v>13</v>
      </c>
      <c r="L22">
        <v>167</v>
      </c>
      <c r="M22">
        <v>192</v>
      </c>
      <c r="N22">
        <v>0</v>
      </c>
      <c r="O22">
        <v>13</v>
      </c>
    </row>
  </sheetData>
  <conditionalFormatting sqref="B4:O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O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O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O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O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O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O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O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O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O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O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O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O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O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O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O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O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O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O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4FFD-AA76-6A4A-83A6-4D463B4669D7}">
  <dimension ref="A2:U98"/>
  <sheetViews>
    <sheetView zoomScale="85" zoomScaleNormal="187" workbookViewId="0">
      <selection activeCell="G6" sqref="G6"/>
    </sheetView>
  </sheetViews>
  <sheetFormatPr defaultColWidth="11.2109375" defaultRowHeight="15.9"/>
  <cols>
    <col min="2" max="2" width="14.7109375" customWidth="1"/>
    <col min="3" max="3" width="22.5" customWidth="1"/>
    <col min="4" max="5" width="15.78515625" customWidth="1"/>
    <col min="6" max="6" width="17" customWidth="1"/>
    <col min="8" max="8" width="10.78515625" customWidth="1"/>
    <col min="9" max="9" width="35.5" customWidth="1"/>
    <col min="10" max="10" width="33.28515625" customWidth="1"/>
    <col min="15" max="15" width="22" customWidth="1"/>
    <col min="16" max="16" width="15.5" customWidth="1"/>
    <col min="17" max="17" width="17.78515625" customWidth="1"/>
    <col min="18" max="18" width="12.5" customWidth="1"/>
    <col min="19" max="19" width="15.5" customWidth="1"/>
    <col min="20" max="20" width="20.5" customWidth="1"/>
  </cols>
  <sheetData>
    <row r="2" spans="1:20" ht="16.3" thickBot="1">
      <c r="I2" s="26" t="s">
        <v>17</v>
      </c>
      <c r="J2" s="26" t="s">
        <v>18</v>
      </c>
    </row>
    <row r="3" spans="1:20" ht="16.3" thickTop="1"/>
    <row r="4" spans="1:20">
      <c r="B4" s="27" t="s">
        <v>19</v>
      </c>
      <c r="C4" s="27" t="s">
        <v>20</v>
      </c>
      <c r="D4" s="27" t="s">
        <v>21</v>
      </c>
      <c r="E4" s="27" t="s">
        <v>22</v>
      </c>
      <c r="F4" s="27" t="s">
        <v>23</v>
      </c>
    </row>
    <row r="5" spans="1:20">
      <c r="A5" s="20">
        <v>2024</v>
      </c>
      <c r="B5">
        <v>54</v>
      </c>
      <c r="C5">
        <v>1707</v>
      </c>
      <c r="D5">
        <v>768</v>
      </c>
      <c r="E5">
        <v>581</v>
      </c>
      <c r="F5">
        <v>0</v>
      </c>
      <c r="I5">
        <v>421</v>
      </c>
      <c r="J5">
        <v>625</v>
      </c>
      <c r="L5">
        <v>7615</v>
      </c>
      <c r="M5">
        <f t="shared" ref="M5:M13" si="0">1/L5</f>
        <v>1.3131976362442549E-4</v>
      </c>
      <c r="P5" s="27" t="s">
        <v>19</v>
      </c>
      <c r="Q5" s="27" t="s">
        <v>20</v>
      </c>
      <c r="R5" s="27" t="s">
        <v>21</v>
      </c>
      <c r="S5" s="27" t="s">
        <v>22</v>
      </c>
      <c r="T5" s="27" t="s">
        <v>23</v>
      </c>
    </row>
    <row r="6" spans="1:20">
      <c r="A6" s="20">
        <v>2023</v>
      </c>
      <c r="B6">
        <v>54</v>
      </c>
      <c r="C6">
        <v>1657</v>
      </c>
      <c r="D6">
        <v>1005</v>
      </c>
      <c r="E6">
        <v>1108</v>
      </c>
      <c r="F6">
        <v>0</v>
      </c>
      <c r="I6" s="24">
        <v>262</v>
      </c>
      <c r="J6">
        <v>461</v>
      </c>
      <c r="L6">
        <v>6907</v>
      </c>
      <c r="M6">
        <f t="shared" si="0"/>
        <v>1.4478065730418415E-4</v>
      </c>
      <c r="O6" s="20">
        <v>2024</v>
      </c>
      <c r="P6">
        <f>PRODUCT(B5,M5)</f>
        <v>7.0912672357189765E-3</v>
      </c>
      <c r="Q6">
        <f>PRODUCT(C5,M5)</f>
        <v>0.22416283650689431</v>
      </c>
      <c r="R6">
        <f>PRODUCT(D5,M5)</f>
        <v>0.10085357846355877</v>
      </c>
      <c r="S6">
        <f>PRODUCT(E5,M5)</f>
        <v>7.6296782665791207E-2</v>
      </c>
      <c r="T6">
        <f>PRODUCT(F5,M5)</f>
        <v>0</v>
      </c>
    </row>
    <row r="7" spans="1:20">
      <c r="A7" s="20">
        <v>2022</v>
      </c>
      <c r="B7">
        <v>53</v>
      </c>
      <c r="C7">
        <v>772</v>
      </c>
      <c r="D7">
        <v>1027</v>
      </c>
      <c r="E7">
        <v>513</v>
      </c>
      <c r="F7">
        <v>58</v>
      </c>
      <c r="I7" s="25">
        <v>212</v>
      </c>
      <c r="J7">
        <v>409</v>
      </c>
      <c r="L7">
        <v>6928</v>
      </c>
      <c r="M7">
        <f t="shared" si="0"/>
        <v>1.4434180138568129E-4</v>
      </c>
      <c r="O7" s="20">
        <v>2023</v>
      </c>
      <c r="P7">
        <f t="shared" ref="P7:P8" si="1">PRODUCT(B6,M6)</f>
        <v>7.8181554944259449E-3</v>
      </c>
      <c r="Q7">
        <f t="shared" ref="Q7:Q8" si="2">PRODUCT(C6,M6)</f>
        <v>0.23990154915303313</v>
      </c>
      <c r="R7">
        <f t="shared" ref="R7:R8" si="3">PRODUCT(D6,M6)</f>
        <v>0.14550456059070507</v>
      </c>
      <c r="S7">
        <f t="shared" ref="S7:S8" si="4">PRODUCT(E6,M6)</f>
        <v>0.16041696829303603</v>
      </c>
      <c r="T7">
        <f t="shared" ref="T7:T8" si="5">PRODUCT(F6,M6)</f>
        <v>0</v>
      </c>
    </row>
    <row r="8" spans="1:20">
      <c r="A8" s="20">
        <v>2021</v>
      </c>
      <c r="B8">
        <v>58</v>
      </c>
      <c r="C8">
        <v>803</v>
      </c>
      <c r="D8">
        <v>1147</v>
      </c>
      <c r="E8">
        <v>134</v>
      </c>
      <c r="F8">
        <v>31</v>
      </c>
      <c r="I8" s="25">
        <v>266</v>
      </c>
      <c r="J8">
        <v>432</v>
      </c>
      <c r="L8">
        <v>6311</v>
      </c>
      <c r="M8">
        <f t="shared" si="0"/>
        <v>1.5845349389954048E-4</v>
      </c>
      <c r="O8" s="20">
        <v>2022</v>
      </c>
      <c r="P8">
        <f t="shared" si="1"/>
        <v>7.6501154734411082E-3</v>
      </c>
      <c r="Q8">
        <f t="shared" si="2"/>
        <v>0.11143187066974596</v>
      </c>
      <c r="R8">
        <f t="shared" si="3"/>
        <v>0.14823903002309469</v>
      </c>
      <c r="S8">
        <f t="shared" si="4"/>
        <v>7.4047344110854507E-2</v>
      </c>
      <c r="T8">
        <f t="shared" si="5"/>
        <v>8.3718244803695149E-3</v>
      </c>
    </row>
    <row r="9" spans="1:20">
      <c r="A9" s="20">
        <v>2020</v>
      </c>
      <c r="B9">
        <v>35</v>
      </c>
      <c r="C9">
        <v>799</v>
      </c>
      <c r="D9">
        <v>450</v>
      </c>
      <c r="E9">
        <v>660</v>
      </c>
      <c r="F9">
        <v>0</v>
      </c>
      <c r="I9" s="25">
        <v>250</v>
      </c>
      <c r="J9">
        <v>390</v>
      </c>
      <c r="L9">
        <v>6539</v>
      </c>
      <c r="M9">
        <f t="shared" si="0"/>
        <v>1.529285823520416E-4</v>
      </c>
      <c r="O9" s="20">
        <v>2021</v>
      </c>
      <c r="P9">
        <f t="shared" ref="P9:P24" si="6">PRODUCT(B8,M8)</f>
        <v>9.1903026461733484E-3</v>
      </c>
      <c r="Q9">
        <f t="shared" ref="Q9:Q24" si="7">PRODUCT(C8,M8)</f>
        <v>0.127238155601331</v>
      </c>
      <c r="R9">
        <f t="shared" ref="R9:R24" si="8">PRODUCT(D8,M8)</f>
        <v>0.18174615750277293</v>
      </c>
      <c r="S9">
        <f t="shared" ref="S9:S24" si="9">PRODUCT(E8,M8)</f>
        <v>2.1232768182538424E-2</v>
      </c>
      <c r="T9">
        <f t="shared" ref="T9:T24" si="10">PRODUCT(F8,M8)</f>
        <v>4.912058310885755E-3</v>
      </c>
    </row>
    <row r="10" spans="1:20">
      <c r="A10" s="18">
        <v>2019</v>
      </c>
      <c r="B10">
        <v>30</v>
      </c>
      <c r="C10">
        <v>493</v>
      </c>
      <c r="D10">
        <v>478</v>
      </c>
      <c r="E10">
        <v>337</v>
      </c>
      <c r="F10">
        <v>0</v>
      </c>
      <c r="I10" s="25">
        <v>101</v>
      </c>
      <c r="J10">
        <v>426</v>
      </c>
      <c r="L10">
        <v>6927</v>
      </c>
      <c r="M10">
        <f t="shared" si="0"/>
        <v>1.4436263894903998E-4</v>
      </c>
      <c r="O10" s="20">
        <v>2020</v>
      </c>
      <c r="P10">
        <f t="shared" si="6"/>
        <v>5.3525003823214562E-3</v>
      </c>
      <c r="Q10">
        <f t="shared" si="7"/>
        <v>0.12218993729928124</v>
      </c>
      <c r="R10">
        <f t="shared" si="8"/>
        <v>6.8817862058418722E-2</v>
      </c>
      <c r="S10">
        <f t="shared" si="9"/>
        <v>0.10093286435234745</v>
      </c>
      <c r="T10">
        <f t="shared" si="10"/>
        <v>0</v>
      </c>
    </row>
    <row r="11" spans="1:20">
      <c r="A11" s="18">
        <v>2018</v>
      </c>
      <c r="B11">
        <v>38</v>
      </c>
      <c r="C11">
        <v>463</v>
      </c>
      <c r="D11">
        <v>217</v>
      </c>
      <c r="E11">
        <v>122</v>
      </c>
      <c r="F11">
        <v>40</v>
      </c>
      <c r="I11" s="25">
        <v>100</v>
      </c>
      <c r="J11">
        <v>317</v>
      </c>
      <c r="L11">
        <v>5127</v>
      </c>
      <c r="M11">
        <f t="shared" si="0"/>
        <v>1.9504583577140629E-4</v>
      </c>
      <c r="O11" s="18">
        <v>2019</v>
      </c>
      <c r="P11">
        <f t="shared" si="6"/>
        <v>4.3308791684711998E-3</v>
      </c>
      <c r="Q11">
        <f t="shared" si="7"/>
        <v>7.117078100187671E-2</v>
      </c>
      <c r="R11">
        <f t="shared" si="8"/>
        <v>6.9005341417641114E-2</v>
      </c>
      <c r="S11">
        <f t="shared" si="9"/>
        <v>4.8650209325826477E-2</v>
      </c>
      <c r="T11">
        <f t="shared" si="10"/>
        <v>0</v>
      </c>
    </row>
    <row r="12" spans="1:20">
      <c r="A12" s="18">
        <v>2017</v>
      </c>
      <c r="B12">
        <v>49</v>
      </c>
      <c r="C12">
        <v>779</v>
      </c>
      <c r="D12">
        <v>397</v>
      </c>
      <c r="E12">
        <v>166</v>
      </c>
      <c r="F12">
        <v>0</v>
      </c>
      <c r="I12" s="25">
        <v>122</v>
      </c>
      <c r="J12">
        <v>358</v>
      </c>
      <c r="L12">
        <v>6124</v>
      </c>
      <c r="M12">
        <f t="shared" si="0"/>
        <v>1.6329196603527107E-4</v>
      </c>
      <c r="O12" s="18">
        <v>2018</v>
      </c>
      <c r="P12">
        <f t="shared" si="6"/>
        <v>7.4117417593134389E-3</v>
      </c>
      <c r="Q12">
        <f t="shared" si="7"/>
        <v>9.0306221962161107E-2</v>
      </c>
      <c r="R12">
        <f t="shared" si="8"/>
        <v>4.2324946362395165E-2</v>
      </c>
      <c r="S12">
        <f t="shared" si="9"/>
        <v>2.3795591964111566E-2</v>
      </c>
      <c r="T12">
        <f t="shared" si="10"/>
        <v>7.8018334308562519E-3</v>
      </c>
    </row>
    <row r="13" spans="1:20">
      <c r="A13" s="18">
        <v>2016</v>
      </c>
      <c r="B13">
        <v>0</v>
      </c>
      <c r="C13">
        <v>1366</v>
      </c>
      <c r="D13">
        <v>1006</v>
      </c>
      <c r="E13">
        <v>581</v>
      </c>
      <c r="F13">
        <v>79</v>
      </c>
      <c r="I13" s="25">
        <v>239</v>
      </c>
      <c r="J13">
        <v>647</v>
      </c>
      <c r="L13">
        <v>8161</v>
      </c>
      <c r="M13">
        <f t="shared" si="0"/>
        <v>1.2253400318588408E-4</v>
      </c>
      <c r="O13" s="18">
        <v>2017</v>
      </c>
      <c r="P13">
        <f t="shared" si="6"/>
        <v>8.0013063357282817E-3</v>
      </c>
      <c r="Q13">
        <f t="shared" si="7"/>
        <v>0.12720444154147617</v>
      </c>
      <c r="R13">
        <f t="shared" si="8"/>
        <v>6.4826910516002617E-2</v>
      </c>
      <c r="S13">
        <f t="shared" si="9"/>
        <v>2.7106466361854997E-2</v>
      </c>
      <c r="T13">
        <f t="shared" si="10"/>
        <v>0</v>
      </c>
    </row>
    <row r="14" spans="1:20">
      <c r="A14" s="18">
        <v>2015</v>
      </c>
      <c r="B14">
        <v>0</v>
      </c>
      <c r="C14">
        <v>630</v>
      </c>
      <c r="D14">
        <v>671</v>
      </c>
      <c r="E14">
        <v>248</v>
      </c>
      <c r="F14">
        <v>51</v>
      </c>
      <c r="I14" s="25">
        <v>142</v>
      </c>
      <c r="J14">
        <v>497</v>
      </c>
      <c r="L14">
        <v>4471</v>
      </c>
      <c r="M14">
        <f t="shared" ref="M14:M23" si="11">1/L14</f>
        <v>2.2366360993066427E-4</v>
      </c>
      <c r="O14" s="18">
        <v>2016</v>
      </c>
      <c r="P14">
        <f t="shared" si="6"/>
        <v>0</v>
      </c>
      <c r="Q14">
        <f t="shared" si="7"/>
        <v>0.16738144835191765</v>
      </c>
      <c r="R14">
        <f t="shared" si="8"/>
        <v>0.12326920720499938</v>
      </c>
      <c r="S14">
        <f t="shared" si="9"/>
        <v>7.1192255850998656E-2</v>
      </c>
      <c r="T14">
        <f t="shared" si="10"/>
        <v>9.6801862516848417E-3</v>
      </c>
    </row>
    <row r="15" spans="1:20">
      <c r="A15" s="18">
        <v>2014</v>
      </c>
      <c r="B15">
        <v>0</v>
      </c>
      <c r="C15">
        <v>573</v>
      </c>
      <c r="D15">
        <v>514</v>
      </c>
      <c r="E15">
        <v>286</v>
      </c>
      <c r="F15">
        <v>35</v>
      </c>
      <c r="I15" s="25">
        <v>93</v>
      </c>
      <c r="J15">
        <v>490</v>
      </c>
      <c r="L15">
        <v>5021</v>
      </c>
      <c r="M15">
        <f t="shared" si="11"/>
        <v>1.9916351324437363E-4</v>
      </c>
      <c r="O15" s="18">
        <v>2015</v>
      </c>
      <c r="P15">
        <f t="shared" si="6"/>
        <v>0</v>
      </c>
      <c r="Q15">
        <f t="shared" si="7"/>
        <v>0.14090807425631849</v>
      </c>
      <c r="R15">
        <f t="shared" si="8"/>
        <v>0.15007828226347572</v>
      </c>
      <c r="S15">
        <f t="shared" si="9"/>
        <v>5.5468575262804742E-2</v>
      </c>
      <c r="T15">
        <f t="shared" si="10"/>
        <v>1.1406844106463879E-2</v>
      </c>
    </row>
    <row r="16" spans="1:20">
      <c r="A16" s="18">
        <v>2013</v>
      </c>
      <c r="B16">
        <v>0</v>
      </c>
      <c r="C16">
        <v>611</v>
      </c>
      <c r="D16">
        <v>385</v>
      </c>
      <c r="E16">
        <v>416</v>
      </c>
      <c r="F16">
        <v>195</v>
      </c>
      <c r="I16" s="25">
        <v>195</v>
      </c>
      <c r="J16">
        <v>417</v>
      </c>
      <c r="L16">
        <v>6717</v>
      </c>
      <c r="M16">
        <f t="shared" si="11"/>
        <v>1.4887598630340925E-4</v>
      </c>
      <c r="O16" s="18">
        <v>2014</v>
      </c>
      <c r="P16">
        <f t="shared" si="6"/>
        <v>0</v>
      </c>
      <c r="Q16">
        <f t="shared" si="7"/>
        <v>0.11412069308902609</v>
      </c>
      <c r="R16">
        <f t="shared" si="8"/>
        <v>0.10237004580760804</v>
      </c>
      <c r="S16">
        <f t="shared" si="9"/>
        <v>5.6960764787890861E-2</v>
      </c>
      <c r="T16">
        <f t="shared" si="10"/>
        <v>6.9707229635530771E-3</v>
      </c>
    </row>
    <row r="17" spans="1:20">
      <c r="A17" s="18">
        <v>2012</v>
      </c>
      <c r="B17">
        <v>30</v>
      </c>
      <c r="C17">
        <v>408</v>
      </c>
      <c r="D17">
        <v>283</v>
      </c>
      <c r="E17">
        <v>221</v>
      </c>
      <c r="F17">
        <v>0</v>
      </c>
      <c r="I17" s="25">
        <v>63</v>
      </c>
      <c r="J17">
        <v>265</v>
      </c>
      <c r="L17">
        <v>3356</v>
      </c>
      <c r="M17">
        <f t="shared" si="11"/>
        <v>2.9797377830750892E-4</v>
      </c>
      <c r="O17" s="18">
        <v>2013</v>
      </c>
      <c r="P17">
        <f t="shared" si="6"/>
        <v>0</v>
      </c>
      <c r="Q17">
        <f t="shared" si="7"/>
        <v>9.0963227631383051E-2</v>
      </c>
      <c r="R17">
        <f t="shared" si="8"/>
        <v>5.731725472681256E-2</v>
      </c>
      <c r="S17">
        <f t="shared" si="9"/>
        <v>6.1932410302218251E-2</v>
      </c>
      <c r="T17">
        <f t="shared" si="10"/>
        <v>2.9030817329164803E-2</v>
      </c>
    </row>
    <row r="18" spans="1:20">
      <c r="A18" s="18">
        <v>2011</v>
      </c>
      <c r="B18">
        <v>17</v>
      </c>
      <c r="C18">
        <v>518</v>
      </c>
      <c r="D18">
        <v>285</v>
      </c>
      <c r="E18">
        <v>244</v>
      </c>
      <c r="F18">
        <v>0</v>
      </c>
      <c r="I18" s="25">
        <v>87</v>
      </c>
      <c r="J18">
        <v>303</v>
      </c>
      <c r="L18">
        <v>3319</v>
      </c>
      <c r="M18">
        <f t="shared" si="11"/>
        <v>3.0129557095510696E-4</v>
      </c>
      <c r="O18" s="18">
        <v>2012</v>
      </c>
      <c r="P18">
        <f t="shared" si="6"/>
        <v>8.9392133492252682E-3</v>
      </c>
      <c r="Q18">
        <f t="shared" si="7"/>
        <v>0.12157330154946364</v>
      </c>
      <c r="R18">
        <f t="shared" si="8"/>
        <v>8.432657926102502E-2</v>
      </c>
      <c r="S18">
        <f t="shared" si="9"/>
        <v>6.5852205005959466E-2</v>
      </c>
      <c r="T18">
        <f t="shared" si="10"/>
        <v>0</v>
      </c>
    </row>
    <row r="19" spans="1:20">
      <c r="A19" s="18">
        <v>2010</v>
      </c>
      <c r="B19">
        <v>27</v>
      </c>
      <c r="C19">
        <v>543</v>
      </c>
      <c r="D19">
        <v>295</v>
      </c>
      <c r="E19">
        <v>173</v>
      </c>
      <c r="F19">
        <v>0</v>
      </c>
      <c r="I19" s="25">
        <v>69</v>
      </c>
      <c r="J19">
        <v>307</v>
      </c>
      <c r="L19">
        <v>5208</v>
      </c>
      <c r="M19">
        <f t="shared" si="11"/>
        <v>1.9201228878648233E-4</v>
      </c>
      <c r="O19" s="18">
        <v>2011</v>
      </c>
      <c r="P19">
        <f t="shared" si="6"/>
        <v>5.1220247062368184E-3</v>
      </c>
      <c r="Q19">
        <f t="shared" si="7"/>
        <v>0.15607110575474539</v>
      </c>
      <c r="R19">
        <f t="shared" si="8"/>
        <v>8.5869237722205477E-2</v>
      </c>
      <c r="S19">
        <f t="shared" si="9"/>
        <v>7.3516119313046094E-2</v>
      </c>
      <c r="T19">
        <f t="shared" si="10"/>
        <v>0</v>
      </c>
    </row>
    <row r="20" spans="1:20">
      <c r="A20" s="18">
        <v>2009</v>
      </c>
      <c r="B20">
        <v>0</v>
      </c>
      <c r="C20">
        <v>346</v>
      </c>
      <c r="D20">
        <v>167</v>
      </c>
      <c r="E20">
        <v>227</v>
      </c>
      <c r="F20">
        <v>0</v>
      </c>
      <c r="I20" s="25">
        <v>59</v>
      </c>
      <c r="J20">
        <v>171</v>
      </c>
      <c r="L20">
        <v>2335</v>
      </c>
      <c r="M20">
        <f t="shared" si="11"/>
        <v>4.2826552462526765E-4</v>
      </c>
      <c r="O20" s="18">
        <v>2010</v>
      </c>
      <c r="P20">
        <f t="shared" si="6"/>
        <v>5.1843317972350231E-3</v>
      </c>
      <c r="Q20">
        <f t="shared" si="7"/>
        <v>0.10426267281105991</v>
      </c>
      <c r="R20">
        <f t="shared" si="8"/>
        <v>5.6643625192012291E-2</v>
      </c>
      <c r="S20">
        <f t="shared" si="9"/>
        <v>3.3218125960061441E-2</v>
      </c>
      <c r="T20">
        <f t="shared" si="10"/>
        <v>0</v>
      </c>
    </row>
    <row r="21" spans="1:20">
      <c r="A21" s="18">
        <v>2008</v>
      </c>
      <c r="B21">
        <v>48</v>
      </c>
      <c r="C21">
        <v>503</v>
      </c>
      <c r="D21">
        <v>161</v>
      </c>
      <c r="E21">
        <v>167</v>
      </c>
      <c r="F21">
        <v>0</v>
      </c>
      <c r="I21" s="25">
        <v>110</v>
      </c>
      <c r="J21">
        <v>366</v>
      </c>
      <c r="L21">
        <v>4295</v>
      </c>
      <c r="M21">
        <f t="shared" si="11"/>
        <v>2.3282887077997672E-4</v>
      </c>
      <c r="O21" s="18">
        <v>2009</v>
      </c>
      <c r="P21">
        <f t="shared" si="6"/>
        <v>0</v>
      </c>
      <c r="Q21">
        <f t="shared" si="7"/>
        <v>0.14817987152034259</v>
      </c>
      <c r="R21">
        <f t="shared" si="8"/>
        <v>7.1520342612419699E-2</v>
      </c>
      <c r="S21">
        <f t="shared" si="9"/>
        <v>9.7216274089935759E-2</v>
      </c>
      <c r="T21">
        <f t="shared" si="10"/>
        <v>0</v>
      </c>
    </row>
    <row r="22" spans="1:20">
      <c r="A22" s="18">
        <v>2007</v>
      </c>
      <c r="B22">
        <v>23</v>
      </c>
      <c r="C22">
        <v>110</v>
      </c>
      <c r="D22">
        <v>66</v>
      </c>
      <c r="E22">
        <v>110</v>
      </c>
      <c r="F22">
        <v>0</v>
      </c>
      <c r="I22" s="25">
        <v>35</v>
      </c>
      <c r="J22">
        <v>151</v>
      </c>
      <c r="L22">
        <v>3204</v>
      </c>
      <c r="M22">
        <f t="shared" si="11"/>
        <v>3.1210986267166043E-4</v>
      </c>
      <c r="O22" s="18">
        <v>2008</v>
      </c>
      <c r="P22">
        <f t="shared" si="6"/>
        <v>1.1175785797438883E-2</v>
      </c>
      <c r="Q22">
        <f t="shared" si="7"/>
        <v>0.11711292200232828</v>
      </c>
      <c r="R22">
        <f t="shared" si="8"/>
        <v>3.7485448195576254E-2</v>
      </c>
      <c r="S22">
        <f t="shared" si="9"/>
        <v>3.8882421420256115E-2</v>
      </c>
      <c r="T22">
        <f t="shared" si="10"/>
        <v>0</v>
      </c>
    </row>
    <row r="23" spans="1:20">
      <c r="A23" s="18">
        <v>2006</v>
      </c>
      <c r="B23">
        <v>20</v>
      </c>
      <c r="C23">
        <v>161</v>
      </c>
      <c r="D23">
        <v>182</v>
      </c>
      <c r="E23">
        <v>98</v>
      </c>
      <c r="F23">
        <v>0</v>
      </c>
      <c r="I23" s="25">
        <v>34</v>
      </c>
      <c r="J23">
        <v>139</v>
      </c>
      <c r="L23">
        <v>1748</v>
      </c>
      <c r="M23">
        <f t="shared" si="11"/>
        <v>5.7208237986270023E-4</v>
      </c>
      <c r="O23" s="18">
        <v>2007</v>
      </c>
      <c r="P23">
        <f t="shared" si="6"/>
        <v>7.1785268414481899E-3</v>
      </c>
      <c r="Q23">
        <f t="shared" si="7"/>
        <v>3.4332084893882647E-2</v>
      </c>
      <c r="R23">
        <f t="shared" si="8"/>
        <v>2.059925093632959E-2</v>
      </c>
      <c r="S23">
        <f t="shared" si="9"/>
        <v>3.4332084893882647E-2</v>
      </c>
      <c r="T23">
        <f t="shared" si="10"/>
        <v>0</v>
      </c>
    </row>
    <row r="24" spans="1:20">
      <c r="O24" s="18">
        <v>2006</v>
      </c>
      <c r="P24">
        <f t="shared" si="6"/>
        <v>1.1441647597254004E-2</v>
      </c>
      <c r="Q24">
        <f t="shared" si="7"/>
        <v>9.2105263157894732E-2</v>
      </c>
      <c r="R24">
        <f t="shared" si="8"/>
        <v>0.10411899313501144</v>
      </c>
      <c r="S24">
        <f t="shared" si="9"/>
        <v>5.6064073226544622E-2</v>
      </c>
      <c r="T24">
        <f t="shared" si="10"/>
        <v>0</v>
      </c>
    </row>
    <row r="25" spans="1:20">
      <c r="B25" t="e">
        <f>SUMPRODUCT(B5:B23,#REF!)</f>
        <v>#REF!</v>
      </c>
      <c r="C25" t="e">
        <f>SUMPRODUCT(C5:C23,#REF!)</f>
        <v>#REF!</v>
      </c>
      <c r="D25" t="e">
        <f>SUMPRODUCT(D5:D23,#REF!)</f>
        <v>#REF!</v>
      </c>
      <c r="E25" t="e">
        <f>SUMPRODUCT(E5:E23,#REF!)</f>
        <v>#REF!</v>
      </c>
      <c r="F25" t="e">
        <f>SUMPRODUCT(F5:F23,#REF!)</f>
        <v>#REF!</v>
      </c>
      <c r="H25" t="e">
        <f>SUM(B25:F25)</f>
        <v>#REF!</v>
      </c>
      <c r="I25" t="e">
        <f>1/H25</f>
        <v>#REF!</v>
      </c>
      <c r="L25">
        <f>SUM(L5:L23)</f>
        <v>100313</v>
      </c>
    </row>
    <row r="26" spans="1:20">
      <c r="B26" t="e">
        <f>PRODUCT(B25,I25)</f>
        <v>#REF!</v>
      </c>
      <c r="C26" t="e">
        <f>PRODUCT(C25,I25)</f>
        <v>#REF!</v>
      </c>
      <c r="D26" t="e">
        <f>PRODUCT(D25,I25)</f>
        <v>#REF!</v>
      </c>
      <c r="E26" t="e">
        <f>PRODUCT(E25,I25)</f>
        <v>#REF!</v>
      </c>
      <c r="F26" t="e">
        <f>PRODUCT(F25,I25)</f>
        <v>#REF!</v>
      </c>
      <c r="O26" t="s">
        <v>26</v>
      </c>
      <c r="P26">
        <f>AVERAGE(P6:P24)</f>
        <v>5.5730420307595775E-3</v>
      </c>
      <c r="Q26">
        <f>AVERAGE(Q6:Q24)</f>
        <v>0.12634823467127165</v>
      </c>
      <c r="R26">
        <f>AVERAGE(R6:R24)</f>
        <v>9.0258771262740248E-2</v>
      </c>
      <c r="S26">
        <f>AVERAGE(S6:S24)</f>
        <v>6.1953384493155766E-2</v>
      </c>
      <c r="T26">
        <f>AVERAGE(T6:T24)</f>
        <v>4.1144361512093748E-3</v>
      </c>
    </row>
    <row r="27" spans="1:20">
      <c r="O27" t="s">
        <v>27</v>
      </c>
      <c r="P27">
        <f>PRODUCT(P26,100)</f>
        <v>0.55730420307595774</v>
      </c>
      <c r="Q27">
        <f t="shared" ref="Q27:T27" si="12">PRODUCT(Q26,100)</f>
        <v>12.634823467127166</v>
      </c>
      <c r="R27">
        <f t="shared" si="12"/>
        <v>9.0258771262740254</v>
      </c>
      <c r="S27">
        <f t="shared" si="12"/>
        <v>6.1953384493155763</v>
      </c>
      <c r="T27">
        <f t="shared" si="12"/>
        <v>0.41144361512093747</v>
      </c>
    </row>
    <row r="28" spans="1:20">
      <c r="B28" t="e">
        <f>SUMPRODUCT(B5:B23,#REF!)</f>
        <v>#REF!</v>
      </c>
      <c r="C28" t="e">
        <f>SUMPRODUCT(C5:C23,#REF!)</f>
        <v>#REF!</v>
      </c>
      <c r="D28" t="e">
        <f>SUMPRODUCT(D5:D23,#REF!)</f>
        <v>#REF!</v>
      </c>
      <c r="E28" t="e">
        <f>SUMPRODUCT(E5:E23,#REF!)</f>
        <v>#REF!</v>
      </c>
      <c r="F28" t="e">
        <f>SUMPRODUCT(F5:F23,#REF!)</f>
        <v>#REF!</v>
      </c>
      <c r="H28" t="e">
        <f>SUM(B28:F28)</f>
        <v>#REF!</v>
      </c>
      <c r="I28" t="e">
        <f>1/H28</f>
        <v>#REF!</v>
      </c>
      <c r="O28" t="s">
        <v>28</v>
      </c>
      <c r="P28">
        <f>_xlfn.STDEV.S(P6:P24)</f>
        <v>3.8801610905421923E-3</v>
      </c>
      <c r="Q28">
        <f>_xlfn.STDEV.S(Q6:Q24)</f>
        <v>4.8269932248630777E-2</v>
      </c>
      <c r="R28">
        <f>_xlfn.STDEV.S(R6:R24)</f>
        <v>4.3472139528857791E-2</v>
      </c>
      <c r="S28">
        <f>_xlfn.STDEV.S(S6:S24)</f>
        <v>3.3142999777876006E-2</v>
      </c>
      <c r="T28">
        <f>_xlfn.STDEV.S(T6:T24)</f>
        <v>7.259639900113306E-3</v>
      </c>
    </row>
    <row r="29" spans="1:20">
      <c r="B29" t="e">
        <f>PRODUCT(B28,I28)</f>
        <v>#REF!</v>
      </c>
      <c r="C29" t="e">
        <f>PRODUCT(C28,I28)</f>
        <v>#REF!</v>
      </c>
      <c r="D29" t="e">
        <f>PRODUCT(D28,I28)</f>
        <v>#REF!</v>
      </c>
      <c r="E29" t="e">
        <f>PRODUCT(E28,I28)</f>
        <v>#REF!</v>
      </c>
      <c r="F29" t="e">
        <f>PRODUCT(F28,I28)</f>
        <v>#REF!</v>
      </c>
    </row>
    <row r="52" spans="2:21">
      <c r="B52">
        <f>SUM(B5:B23)</f>
        <v>536</v>
      </c>
      <c r="C52">
        <f>SUM(C5:C23)</f>
        <v>13242</v>
      </c>
      <c r="D52">
        <f>SUM(D5:D23)</f>
        <v>9504</v>
      </c>
      <c r="E52">
        <f>SUM(E5:E23)</f>
        <v>6392</v>
      </c>
      <c r="F52">
        <f>SUM(F5:F23)</f>
        <v>489</v>
      </c>
    </row>
    <row r="53" spans="2:21">
      <c r="B53">
        <f>B52/L25</f>
        <v>5.3432755475362114E-3</v>
      </c>
      <c r="C53">
        <f>C52/L25</f>
        <v>0.13200681865760169</v>
      </c>
      <c r="D53">
        <f>D52/L25</f>
        <v>9.4743452992134616E-2</v>
      </c>
      <c r="E53">
        <f>E52/L25</f>
        <v>6.3720554663901988E-2</v>
      </c>
      <c r="F53">
        <f>F52/L25</f>
        <v>4.8747420573604615E-3</v>
      </c>
    </row>
    <row r="54" spans="2:21">
      <c r="B54">
        <f>PRODUCT(B53,100)</f>
        <v>0.53432755475362115</v>
      </c>
      <c r="C54">
        <f t="shared" ref="C54:F54" si="13">PRODUCT(C53,100)</f>
        <v>13.200681865760169</v>
      </c>
      <c r="D54">
        <f t="shared" si="13"/>
        <v>9.4743452992134625</v>
      </c>
      <c r="E54">
        <f t="shared" si="13"/>
        <v>6.3720554663901989</v>
      </c>
      <c r="F54">
        <f t="shared" si="13"/>
        <v>0.48747420573604616</v>
      </c>
    </row>
    <row r="56" spans="2:21">
      <c r="P56" s="27" t="s">
        <v>19</v>
      </c>
      <c r="Q56" s="27" t="s">
        <v>20</v>
      </c>
      <c r="R56" s="27" t="s">
        <v>21</v>
      </c>
      <c r="S56" s="27" t="s">
        <v>22</v>
      </c>
      <c r="T56" s="27" t="s">
        <v>23</v>
      </c>
    </row>
    <row r="57" spans="2:21">
      <c r="O57" t="s">
        <v>48</v>
      </c>
      <c r="P57">
        <v>0.55730420307595774</v>
      </c>
      <c r="Q57">
        <v>12.634823467127166</v>
      </c>
      <c r="R57">
        <v>9.0258771262740254</v>
      </c>
      <c r="S57">
        <v>6.1953384493155763</v>
      </c>
      <c r="T57">
        <v>0.41144361512093747</v>
      </c>
    </row>
    <row r="58" spans="2:21">
      <c r="O58" t="s">
        <v>47</v>
      </c>
      <c r="P58">
        <v>0.56417559564175601</v>
      </c>
      <c r="Q58">
        <v>1.4592431845924301</v>
      </c>
      <c r="R58">
        <v>0.61449432614494304</v>
      </c>
      <c r="S58">
        <v>0.16252995162529901</v>
      </c>
      <c r="T58">
        <v>7.2788100727878497E-3</v>
      </c>
    </row>
    <row r="60" spans="2:21">
      <c r="P60" s="27" t="s">
        <v>23</v>
      </c>
      <c r="Q60" s="27" t="s">
        <v>22</v>
      </c>
      <c r="R60" s="27" t="s">
        <v>21</v>
      </c>
      <c r="S60" s="27" t="s">
        <v>20</v>
      </c>
      <c r="T60" s="27" t="s">
        <v>19</v>
      </c>
    </row>
    <row r="62" spans="2:21">
      <c r="O62" t="s">
        <v>47</v>
      </c>
      <c r="P62">
        <v>7.2788100727878497E-3</v>
      </c>
      <c r="Q62">
        <v>0.16252995162529901</v>
      </c>
      <c r="R62">
        <v>0.61449432614494304</v>
      </c>
      <c r="S62">
        <v>1.4592431845924301</v>
      </c>
      <c r="T62">
        <v>0.56417559564175601</v>
      </c>
      <c r="U62">
        <f>SUM(P62:T62)</f>
        <v>2.8077218680772162</v>
      </c>
    </row>
    <row r="63" spans="2:21">
      <c r="O63" t="s">
        <v>48</v>
      </c>
      <c r="P63">
        <v>0.41144361512093747</v>
      </c>
      <c r="Q63">
        <v>6.1953384493155763</v>
      </c>
      <c r="R63">
        <v>9.0258771262740254</v>
      </c>
      <c r="S63">
        <v>12.634823467127166</v>
      </c>
      <c r="T63">
        <v>0.55730420307595774</v>
      </c>
      <c r="U63">
        <f>SUM(P63:T63)</f>
        <v>28.824786860913662</v>
      </c>
    </row>
    <row r="79" spans="1:6">
      <c r="B79" s="30"/>
      <c r="C79" s="29"/>
      <c r="D79" s="29"/>
      <c r="E79" s="29"/>
      <c r="F79" s="29"/>
    </row>
    <row r="80" spans="1:6">
      <c r="A80" s="2"/>
    </row>
    <row r="81" spans="1:14">
      <c r="A81" s="2"/>
    </row>
    <row r="82" spans="1:14">
      <c r="A82" s="2"/>
    </row>
    <row r="83" spans="1:14">
      <c r="A83" s="2"/>
    </row>
    <row r="84" spans="1:14">
      <c r="A84" s="2"/>
    </row>
    <row r="85" spans="1:14">
      <c r="A85" s="2"/>
      <c r="N85" t="s">
        <v>52</v>
      </c>
    </row>
    <row r="86" spans="1:14">
      <c r="A86" s="2"/>
    </row>
    <row r="87" spans="1:14">
      <c r="A87" s="2"/>
    </row>
    <row r="88" spans="1:14">
      <c r="A88" s="2"/>
    </row>
    <row r="89" spans="1:14">
      <c r="A89" s="2"/>
    </row>
    <row r="90" spans="1:14">
      <c r="A90" s="2"/>
    </row>
    <row r="91" spans="1:14">
      <c r="A91" s="2"/>
    </row>
    <row r="92" spans="1:14">
      <c r="A92" s="2"/>
    </row>
    <row r="93" spans="1:14">
      <c r="A93" s="2"/>
    </row>
    <row r="94" spans="1:14">
      <c r="A94" s="2"/>
    </row>
    <row r="95" spans="1:14">
      <c r="A95" s="2"/>
    </row>
    <row r="96" spans="1:14">
      <c r="A96" s="2"/>
    </row>
    <row r="97" spans="1:1">
      <c r="A97" s="2"/>
    </row>
    <row r="98" spans="1:1">
      <c r="A98" s="2"/>
    </row>
  </sheetData>
  <conditionalFormatting sqref="B5:F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F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F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F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F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F1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F1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F1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F1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F1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F1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F1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F1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F1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F2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F2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F2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F2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:F8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F8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F8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F8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F8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F8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F8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F8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F8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F8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F9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F9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F9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F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F9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F9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F9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F9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F9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2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2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2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115D-D588-9A49-9599-8D5483E580BF}">
  <dimension ref="A3:I24"/>
  <sheetViews>
    <sheetView workbookViewId="0">
      <selection activeCell="F18" sqref="F18"/>
    </sheetView>
  </sheetViews>
  <sheetFormatPr defaultColWidth="11.2109375" defaultRowHeight="15.9"/>
  <cols>
    <col min="1" max="1" width="43.28515625" customWidth="1"/>
    <col min="2" max="2" width="39.78515625" customWidth="1"/>
  </cols>
  <sheetData>
    <row r="3" spans="1:9">
      <c r="A3" t="s">
        <v>17</v>
      </c>
      <c r="B3" t="s">
        <v>18</v>
      </c>
    </row>
    <row r="5" spans="1:9">
      <c r="I5" s="2"/>
    </row>
    <row r="6" spans="1:9">
      <c r="A6">
        <v>421</v>
      </c>
      <c r="B6">
        <v>625</v>
      </c>
      <c r="D6">
        <v>7615</v>
      </c>
      <c r="I6" s="20">
        <v>2024</v>
      </c>
    </row>
    <row r="7" spans="1:9">
      <c r="A7" s="24">
        <v>262</v>
      </c>
      <c r="B7">
        <v>461</v>
      </c>
      <c r="D7">
        <v>6907</v>
      </c>
      <c r="I7" s="20">
        <v>2023</v>
      </c>
    </row>
    <row r="8" spans="1:9">
      <c r="A8" s="25">
        <v>212</v>
      </c>
      <c r="B8">
        <v>409</v>
      </c>
      <c r="D8">
        <v>6928</v>
      </c>
      <c r="I8" s="20">
        <v>2022</v>
      </c>
    </row>
    <row r="9" spans="1:9">
      <c r="A9" s="25">
        <v>266</v>
      </c>
      <c r="B9">
        <v>432</v>
      </c>
      <c r="D9">
        <v>6311</v>
      </c>
      <c r="I9" s="20">
        <v>2021</v>
      </c>
    </row>
    <row r="10" spans="1:9">
      <c r="A10" s="25">
        <v>250</v>
      </c>
      <c r="B10">
        <v>390</v>
      </c>
      <c r="D10">
        <v>6539</v>
      </c>
      <c r="I10" s="20">
        <v>2020</v>
      </c>
    </row>
    <row r="11" spans="1:9">
      <c r="A11" s="25">
        <v>101</v>
      </c>
      <c r="B11">
        <v>426</v>
      </c>
      <c r="D11">
        <v>6927</v>
      </c>
      <c r="I11" s="18">
        <v>2019</v>
      </c>
    </row>
    <row r="12" spans="1:9">
      <c r="A12" s="25">
        <v>100</v>
      </c>
      <c r="B12">
        <v>317</v>
      </c>
      <c r="D12">
        <v>5127</v>
      </c>
      <c r="I12" s="18">
        <v>2018</v>
      </c>
    </row>
    <row r="13" spans="1:9">
      <c r="A13" s="25">
        <v>122</v>
      </c>
      <c r="B13">
        <v>358</v>
      </c>
      <c r="D13">
        <v>6124</v>
      </c>
      <c r="I13" s="18">
        <v>2017</v>
      </c>
    </row>
    <row r="14" spans="1:9">
      <c r="A14" s="25">
        <v>239</v>
      </c>
      <c r="B14">
        <v>647</v>
      </c>
      <c r="D14">
        <v>8161</v>
      </c>
      <c r="I14" s="18">
        <v>2016</v>
      </c>
    </row>
    <row r="15" spans="1:9">
      <c r="A15" s="25">
        <v>142</v>
      </c>
      <c r="B15">
        <v>497</v>
      </c>
      <c r="D15">
        <v>4471</v>
      </c>
      <c r="E15" t="s">
        <v>24</v>
      </c>
      <c r="I15" s="18">
        <v>2015</v>
      </c>
    </row>
    <row r="16" spans="1:9">
      <c r="A16" s="25">
        <v>93</v>
      </c>
      <c r="B16">
        <v>490</v>
      </c>
      <c r="D16">
        <v>5021</v>
      </c>
      <c r="I16" s="18">
        <v>2014</v>
      </c>
    </row>
    <row r="17" spans="1:9">
      <c r="A17" s="25">
        <v>195</v>
      </c>
      <c r="B17">
        <v>417</v>
      </c>
      <c r="D17">
        <v>6717</v>
      </c>
      <c r="I17" s="18">
        <v>2013</v>
      </c>
    </row>
    <row r="18" spans="1:9">
      <c r="A18" s="25">
        <v>63</v>
      </c>
      <c r="B18">
        <v>265</v>
      </c>
      <c r="D18">
        <v>3356</v>
      </c>
      <c r="E18" t="s">
        <v>24</v>
      </c>
      <c r="I18" s="18">
        <v>2012</v>
      </c>
    </row>
    <row r="19" spans="1:9">
      <c r="A19" s="25">
        <v>87</v>
      </c>
      <c r="B19">
        <v>303</v>
      </c>
      <c r="D19">
        <v>3319</v>
      </c>
      <c r="I19" s="18">
        <v>2011</v>
      </c>
    </row>
    <row r="20" spans="1:9">
      <c r="A20" s="25">
        <v>69</v>
      </c>
      <c r="B20">
        <v>307</v>
      </c>
      <c r="D20">
        <v>5208</v>
      </c>
      <c r="I20" s="18">
        <v>2010</v>
      </c>
    </row>
    <row r="21" spans="1:9">
      <c r="A21" s="25">
        <v>59</v>
      </c>
      <c r="B21">
        <v>171</v>
      </c>
      <c r="D21">
        <v>2335</v>
      </c>
      <c r="E21" t="s">
        <v>24</v>
      </c>
      <c r="I21" s="18">
        <v>2009</v>
      </c>
    </row>
    <row r="22" spans="1:9">
      <c r="A22" s="25">
        <v>110</v>
      </c>
      <c r="B22">
        <v>366</v>
      </c>
      <c r="D22">
        <v>4295</v>
      </c>
      <c r="I22" s="18">
        <v>2008</v>
      </c>
    </row>
    <row r="23" spans="1:9">
      <c r="A23" s="25">
        <v>35</v>
      </c>
      <c r="B23">
        <v>151</v>
      </c>
      <c r="D23">
        <v>3204</v>
      </c>
      <c r="I23" s="18">
        <v>2007</v>
      </c>
    </row>
    <row r="24" spans="1:9">
      <c r="A24" s="25">
        <v>34</v>
      </c>
      <c r="B24">
        <v>139</v>
      </c>
      <c r="D24">
        <v>1748</v>
      </c>
      <c r="E24" t="s">
        <v>25</v>
      </c>
      <c r="I24" s="18">
        <v>2006</v>
      </c>
    </row>
  </sheetData>
  <conditionalFormatting sqref="A6:A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SDG</vt:lpstr>
      <vt:lpstr>SDG weight</vt:lpstr>
      <vt:lpstr>AT</vt:lpstr>
      <vt:lpstr>CSS</vt:lpstr>
      <vt:lpstr>Words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Louis Delannoy</cp:lastModifiedBy>
  <dcterms:created xsi:type="dcterms:W3CDTF">2024-02-29T07:39:20Z</dcterms:created>
  <dcterms:modified xsi:type="dcterms:W3CDTF">2024-10-17T08:31:25Z</dcterms:modified>
</cp:coreProperties>
</file>