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4A00C806-BBBA-4C1A-92A6-899C062C788C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Sites" sheetId="2" r:id="rId1"/>
    <sheet name="Trees" sheetId="1" r:id="rId2"/>
  </sheets>
  <definedNames>
    <definedName name="_xlnm._FilterDatabase" localSheetId="1" hidden="1">Trees!$A$1:$T$17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4" i="1"/>
  <c r="J13" i="1"/>
  <c r="J12" i="1"/>
  <c r="J11" i="1"/>
  <c r="J15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<sst xmlns="http://schemas.openxmlformats.org/spreadsheetml/2006/main" count="469" uniqueCount="258">
  <si>
    <t>site.id</t>
  </si>
  <si>
    <t>MUR_UP</t>
  </si>
  <si>
    <t>tree.id</t>
  </si>
  <si>
    <t>tree.code</t>
  </si>
  <si>
    <t>height_m</t>
  </si>
  <si>
    <t>crown.base_m</t>
  </si>
  <si>
    <t>sapwood.thickness_cm</t>
  </si>
  <si>
    <t>bark.thickness_cm</t>
  </si>
  <si>
    <t>tree.species</t>
  </si>
  <si>
    <t>diameter.breast.height_cm</t>
  </si>
  <si>
    <t>phloem.thickness_mm</t>
  </si>
  <si>
    <t>Pinus sylvestris</t>
  </si>
  <si>
    <t>code.species</t>
  </si>
  <si>
    <t>PISY</t>
  </si>
  <si>
    <t>site.code</t>
  </si>
  <si>
    <t>site.name</t>
  </si>
  <si>
    <t>country</t>
  </si>
  <si>
    <t>contributor</t>
  </si>
  <si>
    <t>contact</t>
  </si>
  <si>
    <t>elevation_m.asl</t>
  </si>
  <si>
    <t>mean.annual.temperature_degree.celsius</t>
  </si>
  <si>
    <t>mean.annual.precipitation_mm</t>
  </si>
  <si>
    <t>comment</t>
  </si>
  <si>
    <t>latitude_degree.n</t>
  </si>
  <si>
    <t>longitude_degree.e</t>
  </si>
  <si>
    <t>Germany</t>
  </si>
  <si>
    <t>MUR_DP</t>
  </si>
  <si>
    <t>Müritz National Park, uphill Scots pine</t>
  </si>
  <si>
    <t>Müritz National Park, downhill Scots pine</t>
  </si>
  <si>
    <t>MUR_UB</t>
  </si>
  <si>
    <t>MUR_DB</t>
  </si>
  <si>
    <t>MUR_DO</t>
  </si>
  <si>
    <t>Müritz National Park, uphill European beech</t>
  </si>
  <si>
    <t>Müritz National Park, downhill European beech</t>
  </si>
  <si>
    <t>Müritz National Park, uphill sessile oak</t>
  </si>
  <si>
    <t>Müritz National Park, downhill sessile oak</t>
  </si>
  <si>
    <t>Ingo Heinrich</t>
  </si>
  <si>
    <t>heinrich@gfz-potsdam.de</t>
  </si>
  <si>
    <t>dendrometer.type</t>
  </si>
  <si>
    <t>sapflow.type</t>
  </si>
  <si>
    <t>thermal dissipation probes / Ecomatik SF-L</t>
  </si>
  <si>
    <t>point / Ecomatik DR</t>
  </si>
  <si>
    <t>sampling.time_m/d/y.h:m:s</t>
  </si>
  <si>
    <t>"(05/14/19 16:00:00)"</t>
  </si>
  <si>
    <t>"(05/14/19 17:00:00)"</t>
  </si>
  <si>
    <t>The site is situated close to a lake, to ensure the trees have access to groundwater.</t>
  </si>
  <si>
    <t>"(05/14/19 14:30:00)"</t>
  </si>
  <si>
    <t>"(05/14/19 17:30:00)"</t>
  </si>
  <si>
    <t>This site is situated on a hill close to an observation hut. The site is around 40 m above the lake.</t>
  </si>
  <si>
    <t>The site is situated on the slope of a hill, around 40 m above the lake.</t>
  </si>
  <si>
    <t>The site is situated on the top of a hill, around 40 m above the lake. The trees are relatively young with a lot of lower branches.</t>
  </si>
  <si>
    <t>"(05/15/19 11:00:00)"</t>
  </si>
  <si>
    <t>"(05/15/19 10:15:00)"</t>
  </si>
  <si>
    <t>The site is situated close to a lake, to ensure the trees have access to groundwater. A lot of dead Oak trees are present. Tree 1 and 2 have labels A and B, respectively.</t>
  </si>
  <si>
    <t>SAL_NA</t>
  </si>
  <si>
    <t>SAL_TH</t>
  </si>
  <si>
    <t>PFY_DR</t>
  </si>
  <si>
    <t>PFY_WE</t>
  </si>
  <si>
    <t>PFY_SI</t>
  </si>
  <si>
    <t>NOV</t>
  </si>
  <si>
    <t>HOF</t>
  </si>
  <si>
    <t>SVD</t>
  </si>
  <si>
    <t>SOR</t>
  </si>
  <si>
    <t>Switzerland</t>
  </si>
  <si>
    <t>Italy</t>
  </si>
  <si>
    <t>Denmark</t>
  </si>
  <si>
    <t>HES</t>
  </si>
  <si>
    <t>France</t>
  </si>
  <si>
    <t>CAN</t>
  </si>
  <si>
    <t>Spain</t>
  </si>
  <si>
    <t>TIL</t>
  </si>
  <si>
    <t>DAV</t>
  </si>
  <si>
    <t>BIR</t>
  </si>
  <si>
    <t>LOT_S22</t>
  </si>
  <si>
    <t>LOT_S19</t>
  </si>
  <si>
    <t>LOT_S16</t>
  </si>
  <si>
    <t>LOT_N13</t>
  </si>
  <si>
    <t>LOT_N13W</t>
  </si>
  <si>
    <t>MON</t>
  </si>
  <si>
    <t>STI</t>
  </si>
  <si>
    <t>Czech Republic</t>
  </si>
  <si>
    <t>ALM</t>
  </si>
  <si>
    <t>Belgium</t>
  </si>
  <si>
    <t>Birmensdorf WSL, LWF demonstration site</t>
  </si>
  <si>
    <t>"(02/12/19 14:30:00)"</t>
  </si>
  <si>
    <t>Roman Zweifel</t>
  </si>
  <si>
    <t>Demonstration site of the LWF behind the WSL research institute.</t>
  </si>
  <si>
    <t>"(04/09/19 11:50:00)"</t>
  </si>
  <si>
    <t xml:space="preserve">LWF site in the footprint of the Davos flux tower site. </t>
  </si>
  <si>
    <t>Davos Seehornwald, LWF flux tower site</t>
  </si>
  <si>
    <t>roman.zweifel@wsl.ch</t>
  </si>
  <si>
    <t>None</t>
  </si>
  <si>
    <t>point / Natkon ZN11-T-WP</t>
  </si>
  <si>
    <t>thermal dissipation probes / UP SFS 2 Type M</t>
  </si>
  <si>
    <t>"(04/12/19 16:45:00)"</t>
  </si>
  <si>
    <t>Salgesch forest, thinned</t>
  </si>
  <si>
    <t>Salgesch forest, natural</t>
  </si>
  <si>
    <t xml:space="preserve">A circular area surrounding each individual has been thinned. Thinning was applied by removing other trees and understory. </t>
  </si>
  <si>
    <t>Natural conditions where no thinning was applied.</t>
  </si>
  <si>
    <t>PISY_2</t>
  </si>
  <si>
    <t>PISY_4</t>
  </si>
  <si>
    <t>PISY_6</t>
  </si>
  <si>
    <t>PISY_3</t>
  </si>
  <si>
    <t>PISY_1</t>
  </si>
  <si>
    <t>PISY_5</t>
  </si>
  <si>
    <t>Tree without compition for water due to understory removal.</t>
  </si>
  <si>
    <t>Tree under natural conditions.</t>
  </si>
  <si>
    <t>Tree under natural conditions. Tree higher up the road. A lot of trees were cut around.</t>
  </si>
  <si>
    <t>Tree without compition for water due to understory removal. Tree higher up the road. A lot of trees were cut around.</t>
  </si>
  <si>
    <t>Pfynwald forest, ambient dry</t>
  </si>
  <si>
    <t>Pfynwald forest, irrigated</t>
  </si>
  <si>
    <t>Pfynwald forest, stop irrigation</t>
  </si>
  <si>
    <t>"(04/12/19 14:00:00)"</t>
  </si>
  <si>
    <t xml:space="preserve">Natural growing conditions </t>
  </si>
  <si>
    <t>Site that was irrigated since 2003 to double the amount of available water.</t>
  </si>
  <si>
    <t>Site that was irrigated since 2003 to double the amount of available water. In 2015 the irrigation system was stopped. Sap flow sensors were installed in 2017.</t>
  </si>
  <si>
    <t>PISY_109</t>
  </si>
  <si>
    <t>PISY_110</t>
  </si>
  <si>
    <t>PISY_124</t>
  </si>
  <si>
    <t>PISY_189</t>
  </si>
  <si>
    <t>PISY_247</t>
  </si>
  <si>
    <t>PISY_246</t>
  </si>
  <si>
    <t>PISY_250</t>
  </si>
  <si>
    <t>Ambient</t>
  </si>
  <si>
    <t>Irrigation installed since 2017</t>
  </si>
  <si>
    <t>Irrigation installed since 2017. Sapwood contains a lot of resin pockets</t>
  </si>
  <si>
    <t>PISY_275</t>
  </si>
  <si>
    <t>PISY_276</t>
  </si>
  <si>
    <t>PISY_274</t>
  </si>
  <si>
    <t>Irrigation stop since 2015.</t>
  </si>
  <si>
    <t>"(03/05/19 09:00:00)"</t>
  </si>
  <si>
    <t xml:space="preserve">The site is above the road leading to the flux tower. </t>
  </si>
  <si>
    <t>Nina Buchmann</t>
  </si>
  <si>
    <t>nina.buchmann@usys.ethz.ch</t>
  </si>
  <si>
    <t xml:space="preserve">This site is below the flux tower site near a hut. All bark measurements for this site were done on the core. </t>
  </si>
  <si>
    <t>Laegeren uphill, ETH flux tower site</t>
  </si>
  <si>
    <t>Laegeren downhill hut, ETH flux tower site</t>
  </si>
  <si>
    <t>"(03/05/19 10:30:00)"</t>
  </si>
  <si>
    <t>NA</t>
  </si>
  <si>
    <t>sampling</t>
  </si>
  <si>
    <t>Richard Peters, Patrick Fonti</t>
  </si>
  <si>
    <t>"(01/17/19 09:00:00)"</t>
  </si>
  <si>
    <t>Hofstetten forest, Basel University crane site</t>
  </si>
  <si>
    <t>Ansgar Kahmen</t>
  </si>
  <si>
    <t>ansgar.kahmen@unibas.ch</t>
  </si>
  <si>
    <t xml:space="preserve">Old FACE experimental site. No monitoring was performed after 2015. All tree cores were taken from the North-East side of the tree. Site is not monitored anymore. </t>
  </si>
  <si>
    <t>Novachio, TreeNet site</t>
  </si>
  <si>
    <t>"(12/12/18 10:35:00)"</t>
  </si>
  <si>
    <t xml:space="preserve">A site monitored by the Swiss TreeNet initiative. </t>
  </si>
  <si>
    <t>Site part of the Lötschental experimental research setup. Stiill missing crown base measurements.</t>
  </si>
  <si>
    <t>thermal dissipation probes / TESAF</t>
  </si>
  <si>
    <t>Treeline site.</t>
  </si>
  <si>
    <t xml:space="preserve">Ambient dry soil conditions due to micro-gradient. </t>
  </si>
  <si>
    <t xml:space="preserve">Ambient wet conditions due to high groundwater table (Lonza river fed). </t>
  </si>
  <si>
    <t>Patrick Fonti</t>
  </si>
  <si>
    <t>patrick.fonti@wsl.ch</t>
  </si>
  <si>
    <t>Lötschental WSL, elevational transect study at 2200 m a.s.l.</t>
  </si>
  <si>
    <t>Lötschental WSL, elevational transect study at 1900 m a.s.l.</t>
  </si>
  <si>
    <t>Lötschental WSL, elevational transect study at 1600 m a.s.l.</t>
  </si>
  <si>
    <t>Lötschental WSL, elevational transect study at 1300 m a.s.l. wet</t>
  </si>
  <si>
    <t>Lötschental WSL, elevational transect study at 1300 m a.s.l. dry</t>
  </si>
  <si>
    <t>Lötschental WSL, elevational transect study at 800 m a.s.l. in the Rhone valley</t>
  </si>
  <si>
    <t>"(11/28/18 17:33:00)"</t>
  </si>
  <si>
    <t>"(11/28/18 11:30:00)"</t>
  </si>
  <si>
    <t>"(11/28/18 12:30:00)"</t>
  </si>
  <si>
    <t>"(11/28/18 13:35:00)"</t>
  </si>
  <si>
    <t>"(11/28/18 15:35:00)"</t>
  </si>
  <si>
    <t>"(11/28/18 16:40:00)"</t>
  </si>
  <si>
    <t>vinicio.carraro@unipd.it</t>
  </si>
  <si>
    <t>Vinicio Carraro</t>
  </si>
  <si>
    <t>The site is next to the Alpine research center of the University of Padova.</t>
  </si>
  <si>
    <t>Soroe, ICOS flux tower site</t>
  </si>
  <si>
    <t>anib@env.dtu.dk</t>
  </si>
  <si>
    <t>Andreas Ibrom</t>
  </si>
  <si>
    <t>Hess, INRA flux tower site</t>
  </si>
  <si>
    <t>Cyrille Rathgeber</t>
  </si>
  <si>
    <t>cyrille.rathgeber@inra.fr</t>
  </si>
  <si>
    <t>r.poyatos@creaf.uab.es</t>
  </si>
  <si>
    <t>Rafael Poyatos</t>
  </si>
  <si>
    <t>Fernando Valladares Ros</t>
  </si>
  <si>
    <t>valladares@ccma.csic.es</t>
  </si>
  <si>
    <t>Kathy Steppe</t>
  </si>
  <si>
    <t>kathy.steppe@UGent.be</t>
  </si>
  <si>
    <t>Jan Krejza</t>
  </si>
  <si>
    <t>krejza.j@czechglobe.cz</t>
  </si>
  <si>
    <t>Lanžhot</t>
  </si>
  <si>
    <t>Bílý Kříž</t>
  </si>
  <si>
    <t>Štítná</t>
  </si>
  <si>
    <t>Rájec</t>
  </si>
  <si>
    <t>Aelmoeseneie, Ghent University experiment forest setup</t>
  </si>
  <si>
    <t>Finland</t>
  </si>
  <si>
    <t>Hyytiälä, DEIMS-SDR flux tower site</t>
  </si>
  <si>
    <t>RAJ</t>
  </si>
  <si>
    <t>HYY</t>
  </si>
  <si>
    <t>Yann Salmon</t>
  </si>
  <si>
    <t>yann.salmon@helsinki.fi</t>
  </si>
  <si>
    <t>thermal dissipation probes / CREAF</t>
  </si>
  <si>
    <t>point / LVDT DG 2.5 Solartron Metrology</t>
  </si>
  <si>
    <t>band / EMS DRL 26</t>
  </si>
  <si>
    <t>Tillar Valley within the Poblet Forest Natural Reserve</t>
  </si>
  <si>
    <t>Can Balasc Research Space, CREAF</t>
  </si>
  <si>
    <t xml:space="preserve">Dendrometers are at crown base. Some trees were girdled in 2013. Four trees less then 50% of leaf area, four healthy trees. </t>
  </si>
  <si>
    <t xml:space="preserve">Monitoring site of CREAF 2011-2014. </t>
  </si>
  <si>
    <t>Montejo national park</t>
  </si>
  <si>
    <t>"(06/14/19 11:00:00)"</t>
  </si>
  <si>
    <t>"(06/13/19 13:00:00)"</t>
  </si>
  <si>
    <t>"(06/20/19 12:19:00)"</t>
  </si>
  <si>
    <t>tissue heat balance / EMS 81</t>
  </si>
  <si>
    <t>ALT_INT</t>
  </si>
  <si>
    <t>Alto Tajo Natural Park, Guadalajara (central Spain), along a transect (Transecto intermedio)</t>
  </si>
  <si>
    <t>Alto Tajo Natural Park, Guadalajara (central Spain), near Armallones</t>
  </si>
  <si>
    <t>ALT_ARM</t>
  </si>
  <si>
    <t>"(06/21/19 16:40:00)"</t>
  </si>
  <si>
    <t>"(06/21/19 12:17:00)"</t>
  </si>
  <si>
    <t>South exposed slope which is dominanted by Quercus Ilex. Pinus nigra is dying in this region.</t>
  </si>
  <si>
    <t>West exposed slope with slight wette conditions than ALT_INT.</t>
  </si>
  <si>
    <t>"(05/30/19 12:00:00)"</t>
  </si>
  <si>
    <t>San Vito di Cadore, University Padova alpine research center site, La Scura, San Vito di Cadore</t>
  </si>
  <si>
    <t>MUR_UO</t>
  </si>
  <si>
    <t>wilmking@uni-greifswald.de</t>
  </si>
  <si>
    <t>Martin Wilmking</t>
  </si>
  <si>
    <t>thermal dissipation probes</t>
  </si>
  <si>
    <t>Unmanaged forest near the University</t>
  </si>
  <si>
    <t>Eldena natural protection site</t>
  </si>
  <si>
    <t>ELD</t>
  </si>
  <si>
    <t>Site monitoring near a flux tower. Uniform stand of Pinus sylvestris</t>
  </si>
  <si>
    <t>LAN</t>
  </si>
  <si>
    <t>Received the cores on September 12, 2019</t>
  </si>
  <si>
    <t>band-type</t>
  </si>
  <si>
    <t>"(10/10/19 15:00:00)"</t>
  </si>
  <si>
    <t xml:space="preserve">Band dendrometer sites. Additional leaf water measurements have been performed, using a tower; No wood cores were collected. </t>
  </si>
  <si>
    <t>Received the cores on September 12, 2019; time is approximated</t>
  </si>
  <si>
    <t>sapwood.thickness_measured</t>
  </si>
  <si>
    <t>phloem.thickness_measured</t>
  </si>
  <si>
    <t>1,2</t>
  </si>
  <si>
    <t>"(08/26/19 12:00:00)"</t>
  </si>
  <si>
    <t>"(12/02/19 12:00:00)"</t>
  </si>
  <si>
    <t>LAE_FF</t>
  </si>
  <si>
    <t>BKZ</t>
  </si>
  <si>
    <t>Include</t>
  </si>
  <si>
    <t>LAE_HUT</t>
  </si>
  <si>
    <t>VISP</t>
  </si>
  <si>
    <t>thermal dissipation probes / Granier type</t>
  </si>
  <si>
    <t>point / Solartron LVDT</t>
  </si>
  <si>
    <t>use</t>
  </si>
  <si>
    <t>wood_anatomy</t>
  </si>
  <si>
    <t>tol_out</t>
  </si>
  <si>
    <t>tol_jump</t>
  </si>
  <si>
    <t>Notes</t>
  </si>
  <si>
    <t>No correction needed with values hovering around 11</t>
  </si>
  <si>
    <t>Correction with values hovering around 14</t>
  </si>
  <si>
    <t>value ranges around 15</t>
  </si>
  <si>
    <t>Value range around 15</t>
  </si>
  <si>
    <t>values range around 11</t>
  </si>
  <si>
    <t>values range around 15</t>
  </si>
  <si>
    <t>values up to 20</t>
  </si>
  <si>
    <t>values up to 15</t>
  </si>
  <si>
    <t>values up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</si>
</sst>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3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zoomScaleNormal="100" workbookViewId="0">
      <selection activeCell="B9" sqref="B9"/>
    </sheetView>
  </sheetViews>
  <sheetFormatPr defaultColWidth="8.90625" defaultRowHeight="14.5" x14ac:dyDescent="0.35"/>
  <cols>
    <col min="2" max="2" width="14.08984375" customWidth="1"/>
    <col min="3" max="3" width="77.6328125" customWidth="1"/>
    <col min="4" max="4" width="13.36328125" customWidth="1"/>
    <col min="5" max="5" width="16" bestFit="1" customWidth="1"/>
    <col min="6" max="6" width="17.54296875" bestFit="1" customWidth="1"/>
    <col min="7" max="7" width="14.36328125" bestFit="1" customWidth="1"/>
    <col min="8" max="8" width="23.6328125" bestFit="1" customWidth="1"/>
    <col min="9" max="9" width="11.6328125" customWidth="1"/>
    <col min="10" max="11" width="15.36328125" customWidth="1"/>
    <col min="12" max="12" width="11.6328125" bestFit="1" customWidth="1"/>
    <col min="13" max="13" width="22.36328125" bestFit="1" customWidth="1"/>
    <col min="14" max="14" width="17.453125" bestFit="1" customWidth="1"/>
    <col min="15" max="15" width="36.08984375" bestFit="1" customWidth="1"/>
    <col min="16" max="16" width="56.453125" bestFit="1" customWidth="1"/>
  </cols>
  <sheetData>
    <row r="1" spans="1:16" s="13" customFormat="1" x14ac:dyDescent="0.35">
      <c r="A1" s="13" t="s">
        <v>0</v>
      </c>
      <c r="B1" s="13" t="s">
        <v>14</v>
      </c>
      <c r="C1" s="13" t="s">
        <v>15</v>
      </c>
      <c r="D1" s="13" t="s">
        <v>16</v>
      </c>
      <c r="E1" s="13" t="s">
        <v>23</v>
      </c>
      <c r="F1" s="13" t="s">
        <v>24</v>
      </c>
      <c r="G1" s="13" t="s">
        <v>19</v>
      </c>
      <c r="H1" s="13" t="s">
        <v>42</v>
      </c>
      <c r="I1" s="13" t="s">
        <v>20</v>
      </c>
      <c r="J1" s="13" t="s">
        <v>21</v>
      </c>
      <c r="K1" s="13" t="s">
        <v>239</v>
      </c>
      <c r="L1" s="13" t="s">
        <v>17</v>
      </c>
      <c r="M1" s="13" t="s">
        <v>18</v>
      </c>
      <c r="N1" s="13" t="s">
        <v>38</v>
      </c>
      <c r="O1" s="13" t="s">
        <v>39</v>
      </c>
      <c r="P1" s="13" t="s">
        <v>22</v>
      </c>
    </row>
    <row r="2" spans="1:16" x14ac:dyDescent="0.35">
      <c r="A2" s="16">
        <v>1</v>
      </c>
      <c r="B2" t="s">
        <v>1</v>
      </c>
      <c r="C2" t="s">
        <v>27</v>
      </c>
      <c r="D2" t="s">
        <v>25</v>
      </c>
      <c r="E2">
        <v>53.331913</v>
      </c>
      <c r="F2">
        <v>13.192981</v>
      </c>
      <c r="G2">
        <v>95</v>
      </c>
      <c r="H2" t="s">
        <v>43</v>
      </c>
      <c r="I2">
        <v>7.7</v>
      </c>
      <c r="J2">
        <v>622</v>
      </c>
      <c r="K2">
        <v>2</v>
      </c>
      <c r="L2" t="s">
        <v>36</v>
      </c>
      <c r="M2" t="s">
        <v>37</v>
      </c>
      <c r="N2" t="s">
        <v>41</v>
      </c>
      <c r="O2" t="s">
        <v>40</v>
      </c>
      <c r="P2" t="s">
        <v>49</v>
      </c>
    </row>
    <row r="3" spans="1:16" x14ac:dyDescent="0.35">
      <c r="A3" s="16">
        <v>2</v>
      </c>
      <c r="B3" t="s">
        <v>26</v>
      </c>
      <c r="C3" t="s">
        <v>28</v>
      </c>
      <c r="D3" t="s">
        <v>25</v>
      </c>
      <c r="E3">
        <v>53.331609</v>
      </c>
      <c r="F3">
        <v>13.192221</v>
      </c>
      <c r="G3">
        <v>77</v>
      </c>
      <c r="H3" t="s">
        <v>44</v>
      </c>
      <c r="I3">
        <v>7.7</v>
      </c>
      <c r="J3">
        <v>622</v>
      </c>
      <c r="K3">
        <v>2</v>
      </c>
      <c r="L3" t="s">
        <v>36</v>
      </c>
      <c r="M3" t="s">
        <v>37</v>
      </c>
      <c r="N3" t="s">
        <v>41</v>
      </c>
      <c r="O3" t="s">
        <v>40</v>
      </c>
      <c r="P3" t="s">
        <v>45</v>
      </c>
    </row>
    <row r="4" spans="1:16" s="17" customFormat="1" x14ac:dyDescent="0.35">
      <c r="A4" s="17">
        <v>3</v>
      </c>
      <c r="B4" s="17" t="s">
        <v>29</v>
      </c>
      <c r="C4" s="17" t="s">
        <v>32</v>
      </c>
      <c r="D4" s="17" t="s">
        <v>25</v>
      </c>
      <c r="E4" s="17">
        <v>53.330948999999997</v>
      </c>
      <c r="F4" s="17">
        <v>13.193212000000001</v>
      </c>
      <c r="G4" s="17">
        <v>95</v>
      </c>
      <c r="H4" s="17" t="s">
        <v>46</v>
      </c>
      <c r="I4" s="17">
        <v>7.7</v>
      </c>
      <c r="J4" s="17">
        <v>622</v>
      </c>
      <c r="K4" s="17">
        <v>0</v>
      </c>
      <c r="L4" s="17" t="s">
        <v>36</v>
      </c>
      <c r="M4" s="17" t="s">
        <v>37</v>
      </c>
      <c r="N4" s="17" t="s">
        <v>41</v>
      </c>
      <c r="O4" s="17" t="s">
        <v>40</v>
      </c>
      <c r="P4" s="17" t="s">
        <v>50</v>
      </c>
    </row>
    <row r="5" spans="1:16" s="17" customFormat="1" x14ac:dyDescent="0.35">
      <c r="A5" s="17">
        <v>4</v>
      </c>
      <c r="B5" s="17" t="s">
        <v>30</v>
      </c>
      <c r="C5" s="17" t="s">
        <v>33</v>
      </c>
      <c r="D5" s="17" t="s">
        <v>25</v>
      </c>
      <c r="E5" s="17">
        <v>53.331941</v>
      </c>
      <c r="F5" s="17">
        <v>13.192168000000001</v>
      </c>
      <c r="G5" s="17">
        <v>77</v>
      </c>
      <c r="H5" s="17" t="s">
        <v>47</v>
      </c>
      <c r="I5" s="17">
        <v>7.7</v>
      </c>
      <c r="J5" s="17">
        <v>622</v>
      </c>
      <c r="K5" s="17">
        <v>0</v>
      </c>
      <c r="L5" s="17" t="s">
        <v>36</v>
      </c>
      <c r="M5" s="17" t="s">
        <v>37</v>
      </c>
      <c r="N5" s="17" t="s">
        <v>41</v>
      </c>
      <c r="O5" s="17" t="s">
        <v>40</v>
      </c>
      <c r="P5" s="17" t="s">
        <v>45</v>
      </c>
    </row>
    <row r="6" spans="1:16" x14ac:dyDescent="0.35">
      <c r="A6" s="16">
        <v>5</v>
      </c>
      <c r="B6" t="s">
        <v>218</v>
      </c>
      <c r="C6" s="2" t="s">
        <v>34</v>
      </c>
      <c r="D6" t="s">
        <v>25</v>
      </c>
      <c r="E6">
        <v>53.333457000000003</v>
      </c>
      <c r="F6">
        <v>13.191599</v>
      </c>
      <c r="G6">
        <v>95</v>
      </c>
      <c r="H6" t="s">
        <v>51</v>
      </c>
      <c r="I6">
        <v>7.7</v>
      </c>
      <c r="J6">
        <v>622</v>
      </c>
      <c r="K6">
        <v>2</v>
      </c>
      <c r="L6" t="s">
        <v>36</v>
      </c>
      <c r="M6" t="s">
        <v>37</v>
      </c>
      <c r="N6" t="s">
        <v>41</v>
      </c>
      <c r="O6" t="s">
        <v>40</v>
      </c>
      <c r="P6" t="s">
        <v>48</v>
      </c>
    </row>
    <row r="7" spans="1:16" x14ac:dyDescent="0.35">
      <c r="A7" s="16">
        <v>6</v>
      </c>
      <c r="B7" t="s">
        <v>31</v>
      </c>
      <c r="C7" s="2" t="s">
        <v>35</v>
      </c>
      <c r="D7" t="s">
        <v>25</v>
      </c>
      <c r="E7">
        <v>53.332678999999999</v>
      </c>
      <c r="F7">
        <v>13.191575</v>
      </c>
      <c r="G7">
        <v>77</v>
      </c>
      <c r="H7" t="s">
        <v>52</v>
      </c>
      <c r="I7">
        <v>7.7</v>
      </c>
      <c r="J7">
        <v>622</v>
      </c>
      <c r="K7">
        <v>2</v>
      </c>
      <c r="L7" t="s">
        <v>36</v>
      </c>
      <c r="M7" t="s">
        <v>37</v>
      </c>
      <c r="N7" t="s">
        <v>41</v>
      </c>
      <c r="O7" t="s">
        <v>40</v>
      </c>
      <c r="P7" t="s">
        <v>53</v>
      </c>
    </row>
    <row r="8" spans="1:16" s="5" customFormat="1" x14ac:dyDescent="0.35">
      <c r="A8" s="5">
        <v>7</v>
      </c>
      <c r="B8" s="5" t="s">
        <v>55</v>
      </c>
      <c r="C8" s="6" t="s">
        <v>95</v>
      </c>
      <c r="D8" s="5" t="s">
        <v>63</v>
      </c>
      <c r="E8" s="5">
        <v>46.318640000000002</v>
      </c>
      <c r="F8" s="5">
        <v>7.5836899999999998</v>
      </c>
      <c r="G8" s="5">
        <v>800</v>
      </c>
      <c r="H8" s="5" t="s">
        <v>94</v>
      </c>
      <c r="I8" s="5">
        <v>11.5</v>
      </c>
      <c r="J8" s="5">
        <v>620</v>
      </c>
      <c r="K8" s="5">
        <v>0</v>
      </c>
      <c r="L8" s="5" t="s">
        <v>85</v>
      </c>
      <c r="M8" s="5" t="s">
        <v>90</v>
      </c>
      <c r="N8" s="5" t="s">
        <v>92</v>
      </c>
      <c r="O8" s="5" t="s">
        <v>93</v>
      </c>
      <c r="P8" s="5" t="s">
        <v>97</v>
      </c>
    </row>
    <row r="9" spans="1:16" x14ac:dyDescent="0.35">
      <c r="A9" s="16">
        <v>8</v>
      </c>
      <c r="B9" t="s">
        <v>54</v>
      </c>
      <c r="C9" s="2" t="s">
        <v>96</v>
      </c>
      <c r="D9" t="s">
        <v>63</v>
      </c>
      <c r="E9">
        <v>46.318640000000002</v>
      </c>
      <c r="F9">
        <v>7.5836899999999998</v>
      </c>
      <c r="G9">
        <v>800</v>
      </c>
      <c r="H9" t="s">
        <v>94</v>
      </c>
      <c r="I9">
        <v>11.5</v>
      </c>
      <c r="J9">
        <v>620</v>
      </c>
      <c r="K9">
        <v>2</v>
      </c>
      <c r="L9" t="s">
        <v>85</v>
      </c>
      <c r="M9" t="s">
        <v>90</v>
      </c>
      <c r="N9" t="s">
        <v>92</v>
      </c>
      <c r="O9" t="s">
        <v>93</v>
      </c>
      <c r="P9" t="s">
        <v>98</v>
      </c>
    </row>
    <row r="10" spans="1:16" x14ac:dyDescent="0.35">
      <c r="A10" s="16">
        <v>9</v>
      </c>
      <c r="B10" t="s">
        <v>56</v>
      </c>
      <c r="C10" s="2" t="s">
        <v>109</v>
      </c>
      <c r="D10" t="s">
        <v>63</v>
      </c>
      <c r="E10">
        <v>46.301623999999997</v>
      </c>
      <c r="F10">
        <v>7.6113289999999996</v>
      </c>
      <c r="G10">
        <v>615</v>
      </c>
      <c r="H10" t="s">
        <v>112</v>
      </c>
      <c r="I10">
        <v>10.1</v>
      </c>
      <c r="J10">
        <v>600</v>
      </c>
      <c r="K10">
        <v>2</v>
      </c>
      <c r="L10" t="s">
        <v>85</v>
      </c>
      <c r="M10" t="s">
        <v>90</v>
      </c>
      <c r="N10" t="s">
        <v>92</v>
      </c>
      <c r="O10" t="s">
        <v>93</v>
      </c>
      <c r="P10" t="s">
        <v>113</v>
      </c>
    </row>
    <row r="11" spans="1:16" x14ac:dyDescent="0.35">
      <c r="A11" s="16">
        <v>10</v>
      </c>
      <c r="B11" t="s">
        <v>57</v>
      </c>
      <c r="C11" s="2" t="s">
        <v>110</v>
      </c>
      <c r="D11" t="s">
        <v>63</v>
      </c>
      <c r="E11">
        <v>46.301878000000002</v>
      </c>
      <c r="F11">
        <v>7.6112950000000001</v>
      </c>
      <c r="G11">
        <v>615</v>
      </c>
      <c r="H11" t="s">
        <v>112</v>
      </c>
      <c r="I11">
        <v>10.1</v>
      </c>
      <c r="J11">
        <v>600</v>
      </c>
      <c r="K11">
        <v>2</v>
      </c>
      <c r="L11" t="s">
        <v>85</v>
      </c>
      <c r="M11" t="s">
        <v>90</v>
      </c>
      <c r="N11" t="s">
        <v>92</v>
      </c>
      <c r="O11" t="s">
        <v>93</v>
      </c>
      <c r="P11" t="s">
        <v>114</v>
      </c>
    </row>
    <row r="12" spans="1:16" s="5" customFormat="1" x14ac:dyDescent="0.35">
      <c r="A12" s="5">
        <v>11</v>
      </c>
      <c r="B12" s="5" t="s">
        <v>58</v>
      </c>
      <c r="C12" s="6" t="s">
        <v>111</v>
      </c>
      <c r="D12" s="5" t="s">
        <v>63</v>
      </c>
      <c r="E12" s="9">
        <v>46.301799000000003</v>
      </c>
      <c r="F12" s="5">
        <v>7.6114660000000001</v>
      </c>
      <c r="G12" s="5">
        <v>615</v>
      </c>
      <c r="H12" s="5" t="s">
        <v>112</v>
      </c>
      <c r="I12" s="5">
        <v>10.1</v>
      </c>
      <c r="J12" s="5">
        <v>600</v>
      </c>
      <c r="K12" s="5">
        <v>0</v>
      </c>
      <c r="L12" s="5" t="s">
        <v>85</v>
      </c>
      <c r="M12" s="5" t="s">
        <v>90</v>
      </c>
      <c r="N12" s="5" t="s">
        <v>92</v>
      </c>
      <c r="O12" s="5" t="s">
        <v>93</v>
      </c>
      <c r="P12" s="5" t="s">
        <v>115</v>
      </c>
    </row>
    <row r="13" spans="1:16" s="5" customFormat="1" x14ac:dyDescent="0.35">
      <c r="A13" s="5">
        <v>12</v>
      </c>
      <c r="B13" s="5" t="s">
        <v>59</v>
      </c>
      <c r="C13" s="6" t="s">
        <v>146</v>
      </c>
      <c r="D13" s="5" t="s">
        <v>63</v>
      </c>
      <c r="E13" s="5">
        <v>46.022039999999997</v>
      </c>
      <c r="F13" s="5">
        <v>8.8344000000000005</v>
      </c>
      <c r="G13" s="5">
        <v>928</v>
      </c>
      <c r="H13" s="5" t="s">
        <v>147</v>
      </c>
      <c r="I13" s="5">
        <v>9.1</v>
      </c>
      <c r="J13" s="5">
        <v>1887</v>
      </c>
      <c r="K13" s="5">
        <v>0</v>
      </c>
      <c r="L13" s="5" t="s">
        <v>85</v>
      </c>
      <c r="M13" s="5" t="s">
        <v>90</v>
      </c>
      <c r="N13" s="5" t="s">
        <v>92</v>
      </c>
      <c r="O13" s="5" t="s">
        <v>93</v>
      </c>
      <c r="P13" s="5" t="s">
        <v>148</v>
      </c>
    </row>
    <row r="14" spans="1:16" x14ac:dyDescent="0.35">
      <c r="A14" s="16">
        <v>13</v>
      </c>
      <c r="B14" t="s">
        <v>237</v>
      </c>
      <c r="C14" s="2" t="s">
        <v>135</v>
      </c>
      <c r="D14" t="s">
        <v>63</v>
      </c>
      <c r="E14">
        <v>47.478423999999997</v>
      </c>
      <c r="F14">
        <v>8.3631360000000008</v>
      </c>
      <c r="G14">
        <v>682</v>
      </c>
      <c r="H14" t="s">
        <v>130</v>
      </c>
      <c r="I14">
        <v>9.4</v>
      </c>
      <c r="J14">
        <v>1112</v>
      </c>
      <c r="K14">
        <v>2</v>
      </c>
      <c r="L14" t="s">
        <v>132</v>
      </c>
      <c r="M14" s="10" t="s">
        <v>133</v>
      </c>
      <c r="N14" t="s">
        <v>92</v>
      </c>
      <c r="O14" t="s">
        <v>93</v>
      </c>
      <c r="P14" t="s">
        <v>131</v>
      </c>
    </row>
    <row r="15" spans="1:16" x14ac:dyDescent="0.35">
      <c r="A15" s="16">
        <v>14</v>
      </c>
      <c r="B15" s="3" t="s">
        <v>240</v>
      </c>
      <c r="C15" s="2" t="s">
        <v>136</v>
      </c>
      <c r="D15" t="s">
        <v>63</v>
      </c>
      <c r="E15">
        <v>47.478425000000001</v>
      </c>
      <c r="F15">
        <v>8.3647189999999991</v>
      </c>
      <c r="G15">
        <v>682</v>
      </c>
      <c r="H15" t="s">
        <v>137</v>
      </c>
      <c r="I15">
        <v>9.4</v>
      </c>
      <c r="J15">
        <v>1112</v>
      </c>
      <c r="K15">
        <v>2</v>
      </c>
      <c r="L15" t="s">
        <v>132</v>
      </c>
      <c r="M15" t="s">
        <v>133</v>
      </c>
      <c r="N15" t="s">
        <v>92</v>
      </c>
      <c r="O15" t="s">
        <v>93</v>
      </c>
      <c r="P15" t="s">
        <v>134</v>
      </c>
    </row>
    <row r="16" spans="1:16" x14ac:dyDescent="0.35">
      <c r="A16" s="16">
        <v>15</v>
      </c>
      <c r="B16" t="s">
        <v>60</v>
      </c>
      <c r="C16" s="2" t="s">
        <v>142</v>
      </c>
      <c r="D16" t="s">
        <v>63</v>
      </c>
      <c r="E16">
        <v>47.468642000000003</v>
      </c>
      <c r="F16">
        <v>7.5023479999999996</v>
      </c>
      <c r="G16">
        <v>550</v>
      </c>
      <c r="H16" t="s">
        <v>141</v>
      </c>
      <c r="I16">
        <v>10.5</v>
      </c>
      <c r="J16">
        <v>990</v>
      </c>
      <c r="K16" s="11" t="s">
        <v>234</v>
      </c>
      <c r="L16" t="s">
        <v>143</v>
      </c>
      <c r="M16" t="s">
        <v>144</v>
      </c>
      <c r="N16" t="s">
        <v>92</v>
      </c>
      <c r="O16" t="s">
        <v>93</v>
      </c>
      <c r="P16" t="s">
        <v>145</v>
      </c>
    </row>
    <row r="17" spans="1:16" x14ac:dyDescent="0.35">
      <c r="A17" s="16">
        <v>16</v>
      </c>
      <c r="B17" t="s">
        <v>71</v>
      </c>
      <c r="C17" s="2" t="s">
        <v>89</v>
      </c>
      <c r="D17" t="s">
        <v>63</v>
      </c>
      <c r="E17">
        <v>46.816679999999998</v>
      </c>
      <c r="F17">
        <v>9.8561979999999991</v>
      </c>
      <c r="G17">
        <v>1650</v>
      </c>
      <c r="H17" t="s">
        <v>87</v>
      </c>
      <c r="I17" s="1">
        <v>4.5089790000000001</v>
      </c>
      <c r="J17" s="12">
        <v>686.8</v>
      </c>
      <c r="K17" s="12">
        <v>2</v>
      </c>
      <c r="L17" t="s">
        <v>85</v>
      </c>
      <c r="M17" t="s">
        <v>90</v>
      </c>
      <c r="N17" t="s">
        <v>92</v>
      </c>
      <c r="O17" t="s">
        <v>93</v>
      </c>
      <c r="P17" t="s">
        <v>88</v>
      </c>
    </row>
    <row r="18" spans="1:16" x14ac:dyDescent="0.35">
      <c r="A18" s="16">
        <v>17</v>
      </c>
      <c r="B18" t="s">
        <v>72</v>
      </c>
      <c r="C18" s="2" t="s">
        <v>83</v>
      </c>
      <c r="D18" t="s">
        <v>63</v>
      </c>
      <c r="E18">
        <v>47.362903000000003</v>
      </c>
      <c r="F18">
        <v>8.4542450000000002</v>
      </c>
      <c r="G18">
        <v>540</v>
      </c>
      <c r="H18" t="s">
        <v>84</v>
      </c>
      <c r="I18">
        <v>9.3000000000000007</v>
      </c>
      <c r="J18">
        <v>1134</v>
      </c>
      <c r="K18">
        <v>2</v>
      </c>
      <c r="L18" t="s">
        <v>85</v>
      </c>
      <c r="M18" t="s">
        <v>90</v>
      </c>
      <c r="N18" t="s">
        <v>92</v>
      </c>
      <c r="O18" t="s">
        <v>93</v>
      </c>
      <c r="P18" t="s">
        <v>86</v>
      </c>
    </row>
    <row r="19" spans="1:16" x14ac:dyDescent="0.35">
      <c r="A19" s="16">
        <v>18</v>
      </c>
      <c r="B19" t="s">
        <v>73</v>
      </c>
      <c r="C19" s="2" t="s">
        <v>156</v>
      </c>
      <c r="D19" t="s">
        <v>63</v>
      </c>
      <c r="E19">
        <v>46.3996</v>
      </c>
      <c r="F19">
        <v>7.7425600000000001</v>
      </c>
      <c r="G19">
        <v>2200</v>
      </c>
      <c r="H19" t="s">
        <v>163</v>
      </c>
      <c r="I19">
        <v>3.2</v>
      </c>
      <c r="J19">
        <v>872</v>
      </c>
      <c r="K19">
        <v>0</v>
      </c>
      <c r="L19" t="s">
        <v>154</v>
      </c>
      <c r="M19" t="s">
        <v>155</v>
      </c>
      <c r="N19" t="s">
        <v>41</v>
      </c>
      <c r="O19" t="s">
        <v>150</v>
      </c>
      <c r="P19" t="s">
        <v>151</v>
      </c>
    </row>
    <row r="20" spans="1:16" x14ac:dyDescent="0.35">
      <c r="A20" s="16">
        <v>19</v>
      </c>
      <c r="B20" t="s">
        <v>74</v>
      </c>
      <c r="C20" s="2" t="s">
        <v>157</v>
      </c>
      <c r="D20" t="s">
        <v>63</v>
      </c>
      <c r="E20">
        <v>46.396650000000001</v>
      </c>
      <c r="F20">
        <v>7.7458600000000004</v>
      </c>
      <c r="G20">
        <v>1900</v>
      </c>
      <c r="H20" t="s">
        <v>164</v>
      </c>
      <c r="I20">
        <v>3.9</v>
      </c>
      <c r="J20">
        <v>872</v>
      </c>
      <c r="K20">
        <v>2</v>
      </c>
      <c r="L20" t="s">
        <v>154</v>
      </c>
      <c r="M20" t="s">
        <v>155</v>
      </c>
      <c r="N20" t="s">
        <v>41</v>
      </c>
      <c r="O20" t="s">
        <v>150</v>
      </c>
      <c r="P20" t="s">
        <v>91</v>
      </c>
    </row>
    <row r="21" spans="1:16" x14ac:dyDescent="0.35">
      <c r="A21" s="16">
        <v>20</v>
      </c>
      <c r="B21" t="s">
        <v>75</v>
      </c>
      <c r="C21" s="2" t="s">
        <v>158</v>
      </c>
      <c r="D21" t="s">
        <v>63</v>
      </c>
      <c r="E21">
        <v>46.397190000000002</v>
      </c>
      <c r="F21">
        <v>7.7553700000000001</v>
      </c>
      <c r="G21">
        <v>1600</v>
      </c>
      <c r="H21" t="s">
        <v>165</v>
      </c>
      <c r="I21">
        <v>5</v>
      </c>
      <c r="J21">
        <v>872</v>
      </c>
      <c r="K21">
        <v>2</v>
      </c>
      <c r="L21" t="s">
        <v>154</v>
      </c>
      <c r="M21" t="s">
        <v>155</v>
      </c>
      <c r="N21" t="s">
        <v>41</v>
      </c>
      <c r="O21" t="s">
        <v>150</v>
      </c>
      <c r="P21" t="s">
        <v>91</v>
      </c>
    </row>
    <row r="22" spans="1:16" x14ac:dyDescent="0.35">
      <c r="A22" s="16">
        <v>21</v>
      </c>
      <c r="B22" t="s">
        <v>76</v>
      </c>
      <c r="C22" s="2" t="s">
        <v>160</v>
      </c>
      <c r="D22" t="s">
        <v>63</v>
      </c>
      <c r="E22">
        <v>46.393360000000001</v>
      </c>
      <c r="F22">
        <v>7.7638499999999997</v>
      </c>
      <c r="G22">
        <v>1300</v>
      </c>
      <c r="H22" t="s">
        <v>166</v>
      </c>
      <c r="I22">
        <v>5.7</v>
      </c>
      <c r="J22">
        <v>872</v>
      </c>
      <c r="K22">
        <v>2</v>
      </c>
      <c r="L22" t="s">
        <v>154</v>
      </c>
      <c r="M22" t="s">
        <v>155</v>
      </c>
      <c r="N22" t="s">
        <v>41</v>
      </c>
      <c r="O22" t="s">
        <v>150</v>
      </c>
      <c r="P22" t="s">
        <v>152</v>
      </c>
    </row>
    <row r="23" spans="1:16" x14ac:dyDescent="0.35">
      <c r="A23" s="16">
        <v>22</v>
      </c>
      <c r="B23" t="s">
        <v>77</v>
      </c>
      <c r="C23" s="2" t="s">
        <v>159</v>
      </c>
      <c r="D23" t="s">
        <v>63</v>
      </c>
      <c r="E23">
        <v>46.393360000000001</v>
      </c>
      <c r="F23">
        <v>7.7638499999999997</v>
      </c>
      <c r="G23">
        <v>1300</v>
      </c>
      <c r="H23" t="s">
        <v>167</v>
      </c>
      <c r="I23">
        <v>5.5</v>
      </c>
      <c r="J23">
        <v>872</v>
      </c>
      <c r="K23">
        <v>2</v>
      </c>
      <c r="L23" t="s">
        <v>154</v>
      </c>
      <c r="M23" t="s">
        <v>155</v>
      </c>
      <c r="N23" t="s">
        <v>41</v>
      </c>
      <c r="O23" t="s">
        <v>150</v>
      </c>
      <c r="P23" t="s">
        <v>153</v>
      </c>
    </row>
    <row r="24" spans="1:16" x14ac:dyDescent="0.35">
      <c r="A24" s="16">
        <v>23</v>
      </c>
      <c r="B24" t="s">
        <v>241</v>
      </c>
      <c r="C24" s="2" t="s">
        <v>161</v>
      </c>
      <c r="D24" t="s">
        <v>63</v>
      </c>
      <c r="E24">
        <v>46.30256</v>
      </c>
      <c r="F24">
        <v>7.7411000000000003</v>
      </c>
      <c r="G24">
        <v>800</v>
      </c>
      <c r="H24" t="s">
        <v>162</v>
      </c>
      <c r="I24">
        <v>9.1999999999999993</v>
      </c>
      <c r="J24">
        <v>581</v>
      </c>
      <c r="K24">
        <v>2</v>
      </c>
      <c r="L24" t="s">
        <v>154</v>
      </c>
      <c r="M24" t="s">
        <v>155</v>
      </c>
      <c r="N24" t="s">
        <v>41</v>
      </c>
      <c r="O24" t="s">
        <v>150</v>
      </c>
      <c r="P24" t="s">
        <v>149</v>
      </c>
    </row>
    <row r="25" spans="1:16" x14ac:dyDescent="0.35">
      <c r="A25" s="16">
        <v>24</v>
      </c>
      <c r="B25" t="s">
        <v>61</v>
      </c>
      <c r="C25" s="2" t="s">
        <v>217</v>
      </c>
      <c r="D25" t="s">
        <v>64</v>
      </c>
      <c r="E25">
        <v>46.450136000000001</v>
      </c>
      <c r="F25">
        <v>12.2162437</v>
      </c>
      <c r="G25">
        <v>1000</v>
      </c>
      <c r="H25" t="s">
        <v>216</v>
      </c>
      <c r="I25">
        <v>7</v>
      </c>
      <c r="J25">
        <v>866</v>
      </c>
      <c r="K25">
        <v>2</v>
      </c>
      <c r="L25" t="s">
        <v>169</v>
      </c>
      <c r="M25" t="s">
        <v>168</v>
      </c>
      <c r="N25" t="s">
        <v>41</v>
      </c>
      <c r="O25" t="s">
        <v>150</v>
      </c>
      <c r="P25" t="s">
        <v>170</v>
      </c>
    </row>
    <row r="26" spans="1:16" s="5" customFormat="1" x14ac:dyDescent="0.35">
      <c r="A26" s="5">
        <v>25</v>
      </c>
      <c r="B26" s="5" t="s">
        <v>62</v>
      </c>
      <c r="C26" s="6" t="s">
        <v>171</v>
      </c>
      <c r="D26" s="5" t="s">
        <v>65</v>
      </c>
      <c r="E26" s="5">
        <v>55.486939999999997</v>
      </c>
      <c r="F26" s="5">
        <v>11.64583</v>
      </c>
      <c r="G26" s="5">
        <v>40</v>
      </c>
      <c r="H26" s="5" t="s">
        <v>138</v>
      </c>
      <c r="I26" s="5">
        <v>8.3000000000000007</v>
      </c>
      <c r="J26" s="5">
        <v>730</v>
      </c>
      <c r="K26" s="5">
        <v>0</v>
      </c>
      <c r="L26" s="5" t="s">
        <v>173</v>
      </c>
      <c r="M26" s="5" t="s">
        <v>172</v>
      </c>
      <c r="N26" s="5" t="s">
        <v>138</v>
      </c>
      <c r="O26" s="5" t="s">
        <v>138</v>
      </c>
      <c r="P26" s="5" t="s">
        <v>138</v>
      </c>
    </row>
    <row r="27" spans="1:16" s="5" customFormat="1" x14ac:dyDescent="0.35">
      <c r="A27" s="5">
        <v>26</v>
      </c>
      <c r="B27" s="5" t="s">
        <v>66</v>
      </c>
      <c r="C27" s="6" t="s">
        <v>174</v>
      </c>
      <c r="D27" s="5" t="s">
        <v>67</v>
      </c>
      <c r="E27" s="5">
        <v>48.674999999999997</v>
      </c>
      <c r="F27" s="5">
        <v>7.066389</v>
      </c>
      <c r="G27" s="5">
        <v>300</v>
      </c>
      <c r="H27" s="5" t="s">
        <v>138</v>
      </c>
      <c r="I27" s="5">
        <v>9.5</v>
      </c>
      <c r="J27" s="5">
        <v>885</v>
      </c>
      <c r="K27" s="5">
        <v>0</v>
      </c>
      <c r="L27" s="5" t="s">
        <v>175</v>
      </c>
      <c r="M27" s="5" t="s">
        <v>176</v>
      </c>
      <c r="N27" s="5" t="s">
        <v>138</v>
      </c>
      <c r="O27" s="5" t="s">
        <v>138</v>
      </c>
      <c r="P27" s="5" t="s">
        <v>138</v>
      </c>
    </row>
    <row r="28" spans="1:16" s="5" customFormat="1" x14ac:dyDescent="0.35">
      <c r="A28" s="5">
        <v>27</v>
      </c>
      <c r="B28" s="5" t="s">
        <v>68</v>
      </c>
      <c r="C28" s="6" t="s">
        <v>200</v>
      </c>
      <c r="D28" s="5" t="s">
        <v>69</v>
      </c>
      <c r="E28" s="5">
        <v>41.430988888900004</v>
      </c>
      <c r="F28" s="5">
        <v>2.0736111111111102</v>
      </c>
      <c r="G28" s="5">
        <v>270</v>
      </c>
      <c r="H28" s="5" t="s">
        <v>204</v>
      </c>
      <c r="I28" s="5">
        <v>15.2</v>
      </c>
      <c r="J28" s="5">
        <v>608</v>
      </c>
      <c r="K28" s="5">
        <v>0</v>
      </c>
      <c r="L28" s="5" t="s">
        <v>178</v>
      </c>
      <c r="M28" s="5" t="s">
        <v>177</v>
      </c>
      <c r="N28" s="6" t="s">
        <v>198</v>
      </c>
      <c r="O28" s="5" t="s">
        <v>196</v>
      </c>
      <c r="P28" s="5" t="s">
        <v>202</v>
      </c>
    </row>
    <row r="29" spans="1:16" x14ac:dyDescent="0.35">
      <c r="A29" s="16">
        <v>28</v>
      </c>
      <c r="B29" s="3" t="s">
        <v>70</v>
      </c>
      <c r="C29" s="2" t="s">
        <v>199</v>
      </c>
      <c r="D29" t="s">
        <v>69</v>
      </c>
      <c r="E29">
        <v>41.332629949999998</v>
      </c>
      <c r="F29">
        <v>1.0144287999999999</v>
      </c>
      <c r="G29">
        <v>1018</v>
      </c>
      <c r="H29" t="s">
        <v>205</v>
      </c>
      <c r="I29">
        <v>11.3</v>
      </c>
      <c r="J29">
        <v>664</v>
      </c>
      <c r="K29">
        <v>2</v>
      </c>
      <c r="L29" t="s">
        <v>178</v>
      </c>
      <c r="M29" t="s">
        <v>177</v>
      </c>
      <c r="N29" t="s">
        <v>197</v>
      </c>
      <c r="O29" t="s">
        <v>196</v>
      </c>
      <c r="P29" s="2" t="s">
        <v>201</v>
      </c>
    </row>
    <row r="30" spans="1:16" s="4" customFormat="1" x14ac:dyDescent="0.35">
      <c r="A30" s="16">
        <v>29</v>
      </c>
      <c r="B30" s="3" t="s">
        <v>78</v>
      </c>
      <c r="C30" s="8" t="s">
        <v>203</v>
      </c>
      <c r="D30" s="4" t="s">
        <v>69</v>
      </c>
      <c r="E30" s="4">
        <v>41.057853999999999</v>
      </c>
      <c r="F30" s="4">
        <v>-3.530157</v>
      </c>
      <c r="G30" s="4">
        <v>1425</v>
      </c>
      <c r="H30" s="4" t="s">
        <v>206</v>
      </c>
      <c r="I30" s="4">
        <v>9.8000000000000007</v>
      </c>
      <c r="J30" s="4">
        <v>673</v>
      </c>
      <c r="K30" s="4">
        <v>2</v>
      </c>
      <c r="L30" s="4" t="s">
        <v>179</v>
      </c>
      <c r="M30" s="4" t="s">
        <v>180</v>
      </c>
      <c r="N30" s="8" t="s">
        <v>198</v>
      </c>
      <c r="O30" s="8" t="s">
        <v>207</v>
      </c>
      <c r="P30" s="8" t="s">
        <v>230</v>
      </c>
    </row>
    <row r="31" spans="1:16" s="5" customFormat="1" ht="16.5" customHeight="1" x14ac:dyDescent="0.35">
      <c r="A31" s="5">
        <v>30</v>
      </c>
      <c r="B31" s="5" t="s">
        <v>208</v>
      </c>
      <c r="C31" s="7" t="s">
        <v>209</v>
      </c>
      <c r="D31" s="5" t="s">
        <v>69</v>
      </c>
      <c r="E31" s="5">
        <v>40.802759999999999</v>
      </c>
      <c r="F31" s="5">
        <v>-2.2331129999999999</v>
      </c>
      <c r="G31" s="5">
        <v>985</v>
      </c>
      <c r="H31" s="5" t="s">
        <v>213</v>
      </c>
      <c r="I31" s="5">
        <v>10.199999999999999</v>
      </c>
      <c r="J31" s="5">
        <v>490.8</v>
      </c>
      <c r="K31" s="5">
        <v>0</v>
      </c>
      <c r="L31" s="5" t="s">
        <v>179</v>
      </c>
      <c r="M31" s="5" t="s">
        <v>180</v>
      </c>
      <c r="N31" s="6" t="s">
        <v>198</v>
      </c>
      <c r="O31" s="6" t="s">
        <v>207</v>
      </c>
      <c r="P31" s="6" t="s">
        <v>214</v>
      </c>
    </row>
    <row r="32" spans="1:16" s="5" customFormat="1" x14ac:dyDescent="0.35">
      <c r="A32" s="5">
        <v>31</v>
      </c>
      <c r="B32" s="5" t="s">
        <v>211</v>
      </c>
      <c r="C32" s="7" t="s">
        <v>210</v>
      </c>
      <c r="D32" s="5" t="s">
        <v>69</v>
      </c>
      <c r="E32" s="5">
        <v>40.776910000000001</v>
      </c>
      <c r="F32" s="5">
        <v>-2.3287200000000001</v>
      </c>
      <c r="G32" s="5">
        <v>1070</v>
      </c>
      <c r="H32" s="5" t="s">
        <v>212</v>
      </c>
      <c r="I32" s="5">
        <v>10.199999999999999</v>
      </c>
      <c r="J32" s="5">
        <v>490.8</v>
      </c>
      <c r="K32" s="5">
        <v>0</v>
      </c>
      <c r="L32" s="5" t="s">
        <v>179</v>
      </c>
      <c r="M32" s="5" t="s">
        <v>180</v>
      </c>
      <c r="N32" s="6" t="s">
        <v>198</v>
      </c>
      <c r="O32" s="6" t="s">
        <v>207</v>
      </c>
      <c r="P32" s="6" t="s">
        <v>215</v>
      </c>
    </row>
    <row r="33" spans="1:16" s="5" customFormat="1" x14ac:dyDescent="0.35">
      <c r="A33" s="5">
        <v>32</v>
      </c>
      <c r="B33" s="5" t="s">
        <v>81</v>
      </c>
      <c r="C33" s="6" t="s">
        <v>189</v>
      </c>
      <c r="D33" s="5" t="s">
        <v>82</v>
      </c>
      <c r="E33" s="5">
        <v>50.974870000000003</v>
      </c>
      <c r="F33" s="5">
        <v>3.8045249999999999</v>
      </c>
      <c r="G33" s="5">
        <v>16</v>
      </c>
      <c r="H33" s="6" t="s">
        <v>138</v>
      </c>
      <c r="I33" s="5">
        <v>9.6999999999999993</v>
      </c>
      <c r="J33" s="5">
        <v>821</v>
      </c>
      <c r="K33" s="5">
        <v>0</v>
      </c>
      <c r="L33" s="5" t="s">
        <v>181</v>
      </c>
      <c r="M33" s="5" t="s">
        <v>182</v>
      </c>
      <c r="N33" s="6" t="s">
        <v>138</v>
      </c>
      <c r="O33" s="6" t="s">
        <v>138</v>
      </c>
      <c r="P33" s="6" t="s">
        <v>138</v>
      </c>
    </row>
    <row r="34" spans="1:16" x14ac:dyDescent="0.35">
      <c r="A34" s="16">
        <v>33</v>
      </c>
      <c r="B34" t="s">
        <v>226</v>
      </c>
      <c r="C34" s="2" t="s">
        <v>185</v>
      </c>
      <c r="D34" t="s">
        <v>80</v>
      </c>
      <c r="E34">
        <v>48.681484400000002</v>
      </c>
      <c r="F34">
        <v>16.946470300000001</v>
      </c>
      <c r="G34">
        <v>155</v>
      </c>
      <c r="H34" t="s">
        <v>235</v>
      </c>
      <c r="I34">
        <v>9.6</v>
      </c>
      <c r="J34">
        <v>542</v>
      </c>
      <c r="K34">
        <v>2</v>
      </c>
      <c r="L34" t="s">
        <v>183</v>
      </c>
      <c r="M34" t="s">
        <v>184</v>
      </c>
      <c r="N34" s="2" t="s">
        <v>228</v>
      </c>
      <c r="O34" s="2" t="s">
        <v>207</v>
      </c>
      <c r="P34" s="2" t="s">
        <v>231</v>
      </c>
    </row>
    <row r="35" spans="1:16" x14ac:dyDescent="0.35">
      <c r="A35" s="16">
        <v>34</v>
      </c>
      <c r="B35" t="s">
        <v>238</v>
      </c>
      <c r="C35" s="2" t="s">
        <v>186</v>
      </c>
      <c r="D35" t="s">
        <v>80</v>
      </c>
      <c r="E35">
        <v>49.035920599999997</v>
      </c>
      <c r="F35">
        <v>17.969798099999998</v>
      </c>
      <c r="G35">
        <v>875</v>
      </c>
      <c r="H35" t="s">
        <v>235</v>
      </c>
      <c r="I35">
        <v>6.8</v>
      </c>
      <c r="J35">
        <v>1260</v>
      </c>
      <c r="K35">
        <v>2</v>
      </c>
      <c r="L35" t="s">
        <v>183</v>
      </c>
      <c r="M35" t="s">
        <v>184</v>
      </c>
      <c r="N35" s="2" t="s">
        <v>228</v>
      </c>
      <c r="O35" s="2" t="s">
        <v>207</v>
      </c>
      <c r="P35" s="2" t="s">
        <v>231</v>
      </c>
    </row>
    <row r="36" spans="1:16" s="5" customFormat="1" x14ac:dyDescent="0.35">
      <c r="A36" s="5">
        <v>35</v>
      </c>
      <c r="B36" s="5" t="s">
        <v>79</v>
      </c>
      <c r="C36" s="6" t="s">
        <v>187</v>
      </c>
      <c r="D36" s="5" t="s">
        <v>80</v>
      </c>
      <c r="E36" s="5">
        <v>49.502065799999997</v>
      </c>
      <c r="F36" s="5">
        <v>18.5368417</v>
      </c>
      <c r="G36" s="5">
        <v>550</v>
      </c>
      <c r="H36" s="5" t="s">
        <v>235</v>
      </c>
      <c r="I36" s="5">
        <v>8.4</v>
      </c>
      <c r="J36" s="5">
        <v>770</v>
      </c>
      <c r="K36" s="5">
        <v>0</v>
      </c>
      <c r="L36" s="5" t="s">
        <v>183</v>
      </c>
      <c r="M36" s="5" t="s">
        <v>184</v>
      </c>
      <c r="N36" s="6" t="s">
        <v>228</v>
      </c>
      <c r="O36" s="6" t="s">
        <v>207</v>
      </c>
      <c r="P36" s="6" t="s">
        <v>231</v>
      </c>
    </row>
    <row r="37" spans="1:16" x14ac:dyDescent="0.35">
      <c r="A37" s="16">
        <v>36</v>
      </c>
      <c r="B37" t="s">
        <v>192</v>
      </c>
      <c r="C37" s="2" t="s">
        <v>188</v>
      </c>
      <c r="D37" t="s">
        <v>80</v>
      </c>
      <c r="E37">
        <v>49.443705600000001</v>
      </c>
      <c r="F37">
        <v>16.696517799999999</v>
      </c>
      <c r="G37">
        <v>625</v>
      </c>
      <c r="H37" t="s">
        <v>235</v>
      </c>
      <c r="I37">
        <v>7.1</v>
      </c>
      <c r="J37">
        <v>681</v>
      </c>
      <c r="K37">
        <v>2</v>
      </c>
      <c r="L37" t="s">
        <v>183</v>
      </c>
      <c r="M37" t="s">
        <v>184</v>
      </c>
      <c r="N37" s="2" t="s">
        <v>228</v>
      </c>
      <c r="O37" s="2" t="s">
        <v>207</v>
      </c>
      <c r="P37" s="2" t="s">
        <v>227</v>
      </c>
    </row>
    <row r="38" spans="1:16" x14ac:dyDescent="0.35">
      <c r="A38" s="16">
        <v>37</v>
      </c>
      <c r="B38" t="s">
        <v>193</v>
      </c>
      <c r="C38" s="2" t="s">
        <v>191</v>
      </c>
      <c r="D38" t="s">
        <v>190</v>
      </c>
      <c r="E38">
        <v>61.847920000000002</v>
      </c>
      <c r="F38">
        <v>24.295559999999998</v>
      </c>
      <c r="G38">
        <v>183</v>
      </c>
      <c r="H38" t="s">
        <v>229</v>
      </c>
      <c r="I38">
        <v>2.9</v>
      </c>
      <c r="J38">
        <v>709</v>
      </c>
      <c r="K38">
        <v>2</v>
      </c>
      <c r="L38" t="s">
        <v>194</v>
      </c>
      <c r="M38" t="s">
        <v>195</v>
      </c>
      <c r="N38" s="2" t="s">
        <v>243</v>
      </c>
      <c r="O38" s="2" t="s">
        <v>242</v>
      </c>
      <c r="P38" s="2" t="s">
        <v>225</v>
      </c>
    </row>
    <row r="39" spans="1:16" x14ac:dyDescent="0.35">
      <c r="A39" s="16">
        <v>38</v>
      </c>
      <c r="B39" t="s">
        <v>224</v>
      </c>
      <c r="C39" s="2" t="s">
        <v>223</v>
      </c>
      <c r="D39" t="s">
        <v>25</v>
      </c>
      <c r="E39">
        <v>54.079259999999998</v>
      </c>
      <c r="F39">
        <v>13.476209000000001</v>
      </c>
      <c r="G39">
        <v>4</v>
      </c>
      <c r="H39" t="s">
        <v>236</v>
      </c>
      <c r="I39">
        <v>8.1999999999999993</v>
      </c>
      <c r="J39">
        <v>560</v>
      </c>
      <c r="K39">
        <v>2</v>
      </c>
      <c r="L39" t="s">
        <v>220</v>
      </c>
      <c r="M39" t="s">
        <v>219</v>
      </c>
      <c r="N39" t="s">
        <v>41</v>
      </c>
      <c r="O39" t="s">
        <v>221</v>
      </c>
      <c r="P39" s="2" t="s">
        <v>222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tabSelected="1" zoomScale="85" zoomScaleNormal="85" workbookViewId="0">
      <pane ySplit="1" topLeftCell="A2" activePane="bottomLeft" state="frozen"/>
      <selection pane="bottomLeft" activeCell="D24" sqref="D24"/>
    </sheetView>
  </sheetViews>
  <sheetFormatPr defaultColWidth="8.54296875" defaultRowHeight="14.5" x14ac:dyDescent="0.35"/>
  <cols>
    <col min="1" max="1" width="6" bestFit="1" customWidth="1"/>
    <col min="2" max="2" width="6.453125" bestFit="1" customWidth="1"/>
    <col min="3" max="3" width="12.36328125" style="10" bestFit="1" customWidth="1"/>
    <col min="4" max="4" width="18.36328125" bestFit="1" customWidth="1"/>
    <col min="5" max="5" width="11.6328125" bestFit="1" customWidth="1"/>
    <col min="6" max="6" width="13" style="11" customWidth="1"/>
    <col min="7" max="7" width="9" style="11" customWidth="1"/>
    <col min="8" max="8" width="13.453125" style="11" customWidth="1"/>
    <col min="9" max="9" width="20.6328125" style="11" bestFit="1" customWidth="1"/>
    <col min="10" max="10" width="16.6328125" style="11" customWidth="1"/>
    <col min="11" max="11" width="20.36328125" style="11" customWidth="1"/>
    <col min="12" max="12" width="26.6328125" hidden="1" customWidth="1"/>
    <col min="13" max="13" width="25.54296875" hidden="1" customWidth="1"/>
    <col min="14" max="14" width="3.90625" customWidth="1"/>
    <col min="15" max="15" width="14.453125" customWidth="1"/>
    <col min="16" max="17" width="8.54296875" hidden="1" customWidth="1"/>
    <col min="18" max="19" width="8.54296875" customWidth="1"/>
    <col min="20" max="20" width="24.54296875" style="18" customWidth="1"/>
  </cols>
  <sheetData>
    <row r="1" spans="1:20" x14ac:dyDescent="0.35">
      <c r="A1" t="s">
        <v>0</v>
      </c>
      <c r="B1" t="s">
        <v>2</v>
      </c>
      <c r="C1" s="10" t="s">
        <v>3</v>
      </c>
      <c r="D1" t="s">
        <v>8</v>
      </c>
      <c r="E1" t="s">
        <v>12</v>
      </c>
      <c r="F1" s="11" t="s">
        <v>9</v>
      </c>
      <c r="G1" s="14" t="s">
        <v>4</v>
      </c>
      <c r="H1" s="14" t="s">
        <v>5</v>
      </c>
      <c r="I1" s="11" t="s">
        <v>6</v>
      </c>
      <c r="J1" s="11" t="s">
        <v>7</v>
      </c>
      <c r="K1" s="11" t="s">
        <v>10</v>
      </c>
      <c r="L1" t="s">
        <v>232</v>
      </c>
      <c r="M1" t="s">
        <v>233</v>
      </c>
      <c r="N1" t="s">
        <v>244</v>
      </c>
      <c r="O1" t="s">
        <v>245</v>
      </c>
      <c r="P1" t="s">
        <v>22</v>
      </c>
      <c r="Q1" t="s">
        <v>139</v>
      </c>
      <c r="R1" t="s">
        <v>246</v>
      </c>
      <c r="S1" t="s">
        <v>247</v>
      </c>
      <c r="T1" s="18" t="s">
        <v>248</v>
      </c>
    </row>
    <row r="2" spans="1:20" ht="29" x14ac:dyDescent="0.35">
      <c r="A2">
        <v>8</v>
      </c>
      <c r="B2">
        <v>38</v>
      </c>
      <c r="C2" s="10" t="s">
        <v>99</v>
      </c>
      <c r="D2" t="s">
        <v>11</v>
      </c>
      <c r="E2" t="s">
        <v>13</v>
      </c>
      <c r="F2" s="11">
        <v>29.3</v>
      </c>
      <c r="G2" s="14">
        <v>12.1</v>
      </c>
      <c r="H2" s="14">
        <v>7.8</v>
      </c>
      <c r="I2" s="11">
        <v>5.6</v>
      </c>
      <c r="J2" s="11">
        <f>(2.5+2.3)/2</f>
        <v>2.4</v>
      </c>
      <c r="K2" s="11">
        <v>1</v>
      </c>
      <c r="L2">
        <v>1</v>
      </c>
      <c r="M2">
        <v>1</v>
      </c>
      <c r="N2">
        <v>2</v>
      </c>
      <c r="O2">
        <v>1</v>
      </c>
      <c r="P2" t="s">
        <v>106</v>
      </c>
      <c r="Q2" t="s">
        <v>140</v>
      </c>
      <c r="R2">
        <v>100</v>
      </c>
      <c r="S2">
        <v>30</v>
      </c>
      <c r="T2" s="19" t="s">
        <v>249</v>
      </c>
    </row>
    <row r="3" spans="1:20" ht="29" x14ac:dyDescent="0.35">
      <c r="A3">
        <v>8</v>
      </c>
      <c r="B3">
        <v>39</v>
      </c>
      <c r="C3" s="10" t="s">
        <v>100</v>
      </c>
      <c r="D3" t="s">
        <v>11</v>
      </c>
      <c r="E3" t="s">
        <v>13</v>
      </c>
      <c r="F3" s="11">
        <v>21.7</v>
      </c>
      <c r="G3" s="14">
        <v>10.199999999999999</v>
      </c>
      <c r="H3" s="14">
        <v>5.8</v>
      </c>
      <c r="I3" s="11">
        <v>3.8</v>
      </c>
      <c r="J3" s="11">
        <f>(1.5+2.1)/2</f>
        <v>1.8</v>
      </c>
      <c r="K3" s="11">
        <v>1.5</v>
      </c>
      <c r="L3">
        <v>1</v>
      </c>
      <c r="M3">
        <v>1</v>
      </c>
      <c r="N3">
        <v>2</v>
      </c>
      <c r="O3">
        <v>1</v>
      </c>
      <c r="P3" t="s">
        <v>106</v>
      </c>
      <c r="Q3" t="s">
        <v>140</v>
      </c>
      <c r="R3">
        <v>100</v>
      </c>
      <c r="S3">
        <v>30</v>
      </c>
      <c r="T3" s="19" t="s">
        <v>250</v>
      </c>
    </row>
    <row r="4" spans="1:20" x14ac:dyDescent="0.35">
      <c r="A4">
        <v>8</v>
      </c>
      <c r="B4">
        <v>40</v>
      </c>
      <c r="C4" s="10" t="s">
        <v>101</v>
      </c>
      <c r="D4" t="s">
        <v>11</v>
      </c>
      <c r="E4" t="s">
        <v>13</v>
      </c>
      <c r="F4" s="11">
        <v>20.8</v>
      </c>
      <c r="G4" s="14">
        <v>10.4</v>
      </c>
      <c r="H4" s="14">
        <v>8</v>
      </c>
      <c r="I4" s="11">
        <v>3.4</v>
      </c>
      <c r="J4" s="11">
        <f>(1.5+2)/2</f>
        <v>1.75</v>
      </c>
      <c r="K4" s="11">
        <v>1.5</v>
      </c>
      <c r="L4">
        <v>1</v>
      </c>
      <c r="M4">
        <v>1</v>
      </c>
      <c r="N4">
        <v>2</v>
      </c>
      <c r="O4">
        <v>1</v>
      </c>
      <c r="P4" t="s">
        <v>107</v>
      </c>
      <c r="Q4" t="s">
        <v>140</v>
      </c>
      <c r="R4">
        <v>100</v>
      </c>
      <c r="S4">
        <v>30</v>
      </c>
      <c r="T4" s="19" t="s">
        <v>251</v>
      </c>
    </row>
    <row r="5" spans="1:20" x14ac:dyDescent="0.35">
      <c r="A5">
        <v>7</v>
      </c>
      <c r="B5">
        <v>41</v>
      </c>
      <c r="C5" s="10" t="s">
        <v>102</v>
      </c>
      <c r="D5" t="s">
        <v>11</v>
      </c>
      <c r="E5" t="s">
        <v>13</v>
      </c>
      <c r="F5" s="11">
        <v>25.7</v>
      </c>
      <c r="G5" s="14">
        <v>10.3</v>
      </c>
      <c r="H5" s="14">
        <v>7.1</v>
      </c>
      <c r="I5" s="11">
        <v>5.5</v>
      </c>
      <c r="J5" s="11">
        <f>(1.8+1.8)/2</f>
        <v>1.8</v>
      </c>
      <c r="K5" s="11">
        <v>2</v>
      </c>
      <c r="L5">
        <v>1</v>
      </c>
      <c r="M5">
        <v>1</v>
      </c>
      <c r="N5">
        <v>0</v>
      </c>
      <c r="O5">
        <v>0</v>
      </c>
      <c r="P5" t="s">
        <v>105</v>
      </c>
      <c r="Q5" t="s">
        <v>140</v>
      </c>
      <c r="R5">
        <v>100</v>
      </c>
      <c r="S5">
        <v>30</v>
      </c>
      <c r="T5"/>
    </row>
    <row r="6" spans="1:20" x14ac:dyDescent="0.35">
      <c r="A6">
        <v>7</v>
      </c>
      <c r="B6">
        <v>42</v>
      </c>
      <c r="C6" s="10" t="s">
        <v>103</v>
      </c>
      <c r="D6" t="s">
        <v>11</v>
      </c>
      <c r="E6" t="s">
        <v>13</v>
      </c>
      <c r="F6" s="11">
        <v>29.9</v>
      </c>
      <c r="G6" s="14">
        <v>14.6</v>
      </c>
      <c r="H6" s="14">
        <v>8.5</v>
      </c>
      <c r="I6" s="11">
        <v>6.1</v>
      </c>
      <c r="J6" s="15">
        <f>(1.6+2.6+2.3)/3</f>
        <v>2.1666666666666665</v>
      </c>
      <c r="K6" s="11">
        <v>1</v>
      </c>
      <c r="L6">
        <v>1</v>
      </c>
      <c r="M6">
        <v>1</v>
      </c>
      <c r="N6">
        <v>0</v>
      </c>
      <c r="O6">
        <v>0</v>
      </c>
      <c r="P6" t="s">
        <v>105</v>
      </c>
      <c r="Q6" t="s">
        <v>140</v>
      </c>
      <c r="R6">
        <v>100</v>
      </c>
      <c r="S6">
        <v>30</v>
      </c>
      <c r="T6"/>
    </row>
    <row r="7" spans="1:20" x14ac:dyDescent="0.35">
      <c r="A7">
        <v>7</v>
      </c>
      <c r="B7">
        <v>43</v>
      </c>
      <c r="C7" s="10" t="s">
        <v>104</v>
      </c>
      <c r="D7" t="s">
        <v>11</v>
      </c>
      <c r="E7" t="s">
        <v>13</v>
      </c>
      <c r="F7" s="11">
        <v>27.5</v>
      </c>
      <c r="G7" s="14">
        <v>14.3</v>
      </c>
      <c r="H7" s="14">
        <v>9.4</v>
      </c>
      <c r="I7" s="11">
        <v>5.2</v>
      </c>
      <c r="J7" s="11">
        <f>(1.7+1.7)/2</f>
        <v>1.7</v>
      </c>
      <c r="K7" s="11">
        <v>1</v>
      </c>
      <c r="L7">
        <v>1</v>
      </c>
      <c r="M7">
        <v>1</v>
      </c>
      <c r="N7">
        <v>0</v>
      </c>
      <c r="O7">
        <v>0</v>
      </c>
      <c r="P7" t="s">
        <v>108</v>
      </c>
      <c r="Q7" t="s">
        <v>140</v>
      </c>
      <c r="R7">
        <v>100</v>
      </c>
      <c r="S7">
        <v>30</v>
      </c>
      <c r="T7"/>
    </row>
    <row r="8" spans="1:20" x14ac:dyDescent="0.35">
      <c r="A8">
        <v>9</v>
      </c>
      <c r="B8">
        <v>44</v>
      </c>
      <c r="C8" s="10" t="s">
        <v>116</v>
      </c>
      <c r="D8" t="s">
        <v>11</v>
      </c>
      <c r="E8" t="s">
        <v>13</v>
      </c>
      <c r="F8" s="11">
        <v>20.7</v>
      </c>
      <c r="G8" s="14">
        <v>11.2</v>
      </c>
      <c r="H8" s="14">
        <v>8</v>
      </c>
      <c r="I8" s="11">
        <v>4.0999999999999996</v>
      </c>
      <c r="J8" s="11">
        <f>(2.1+1.8)/2</f>
        <v>1.9500000000000002</v>
      </c>
      <c r="K8" s="11">
        <v>1</v>
      </c>
      <c r="L8">
        <v>1</v>
      </c>
      <c r="M8">
        <v>1</v>
      </c>
      <c r="N8">
        <v>2</v>
      </c>
      <c r="O8">
        <v>1</v>
      </c>
      <c r="P8" t="s">
        <v>123</v>
      </c>
      <c r="Q8" t="s">
        <v>140</v>
      </c>
      <c r="R8">
        <v>100</v>
      </c>
      <c r="S8">
        <v>30</v>
      </c>
      <c r="T8" s="19" t="s">
        <v>252</v>
      </c>
    </row>
    <row r="9" spans="1:20" x14ac:dyDescent="0.35">
      <c r="A9">
        <v>9</v>
      </c>
      <c r="B9">
        <v>45</v>
      </c>
      <c r="C9" s="10" t="s">
        <v>117</v>
      </c>
      <c r="D9" t="s">
        <v>11</v>
      </c>
      <c r="E9" t="s">
        <v>13</v>
      </c>
      <c r="F9" s="11">
        <v>22.5</v>
      </c>
      <c r="G9" s="14">
        <v>12.8</v>
      </c>
      <c r="H9" s="14">
        <v>8.4</v>
      </c>
      <c r="I9" s="11">
        <v>4.4000000000000004</v>
      </c>
      <c r="J9" s="11">
        <f>(1.6+1.8)/2</f>
        <v>1.7000000000000002</v>
      </c>
      <c r="K9" s="11">
        <v>1</v>
      </c>
      <c r="L9">
        <v>1</v>
      </c>
      <c r="M9">
        <v>1</v>
      </c>
      <c r="N9">
        <v>2</v>
      </c>
      <c r="O9">
        <v>1</v>
      </c>
      <c r="P9" t="s">
        <v>123</v>
      </c>
      <c r="Q9" t="s">
        <v>140</v>
      </c>
      <c r="R9">
        <v>100</v>
      </c>
      <c r="S9">
        <v>30</v>
      </c>
      <c r="T9" s="19" t="s">
        <v>253</v>
      </c>
    </row>
    <row r="10" spans="1:20" x14ac:dyDescent="0.35">
      <c r="A10">
        <v>9</v>
      </c>
      <c r="B10">
        <v>46</v>
      </c>
      <c r="C10" s="10" t="s">
        <v>118</v>
      </c>
      <c r="D10" t="s">
        <v>11</v>
      </c>
      <c r="E10" t="s">
        <v>13</v>
      </c>
      <c r="F10" s="11">
        <v>29.2</v>
      </c>
      <c r="G10" s="14">
        <v>11.8</v>
      </c>
      <c r="H10" s="14">
        <v>8.6999999999999993</v>
      </c>
      <c r="I10" s="11">
        <v>6</v>
      </c>
      <c r="J10" s="11">
        <f>(2.6+3.1)/2</f>
        <v>2.85</v>
      </c>
      <c r="K10" s="11">
        <v>1.5</v>
      </c>
      <c r="L10">
        <v>1</v>
      </c>
      <c r="M10">
        <v>1</v>
      </c>
      <c r="N10">
        <v>2</v>
      </c>
      <c r="O10">
        <v>1</v>
      </c>
      <c r="P10" t="s">
        <v>123</v>
      </c>
      <c r="Q10" t="s">
        <v>140</v>
      </c>
      <c r="R10">
        <v>100</v>
      </c>
      <c r="S10">
        <v>30</v>
      </c>
      <c r="T10" s="19" t="s">
        <v>254</v>
      </c>
    </row>
    <row r="11" spans="1:20" x14ac:dyDescent="0.35">
      <c r="A11">
        <v>9</v>
      </c>
      <c r="B11">
        <v>47</v>
      </c>
      <c r="C11" s="10" t="s">
        <v>119</v>
      </c>
      <c r="D11" t="s">
        <v>11</v>
      </c>
      <c r="E11" t="s">
        <v>13</v>
      </c>
      <c r="F11" s="11">
        <v>18.5</v>
      </c>
      <c r="G11" s="14">
        <v>9.1999999999999993</v>
      </c>
      <c r="H11" s="14">
        <v>4.9000000000000004</v>
      </c>
      <c r="I11" s="11">
        <v>4.4000000000000004</v>
      </c>
      <c r="J11" s="11">
        <f>(1.8+1.6)/2</f>
        <v>1.7000000000000002</v>
      </c>
      <c r="K11" s="11">
        <v>1</v>
      </c>
      <c r="L11">
        <v>1</v>
      </c>
      <c r="M11">
        <v>1</v>
      </c>
      <c r="N11">
        <v>2</v>
      </c>
      <c r="O11">
        <v>1</v>
      </c>
      <c r="P11" t="s">
        <v>123</v>
      </c>
      <c r="Q11" t="s">
        <v>140</v>
      </c>
      <c r="R11">
        <v>100</v>
      </c>
      <c r="S11">
        <v>30</v>
      </c>
      <c r="T11" s="19" t="s">
        <v>254</v>
      </c>
    </row>
    <row r="12" spans="1:20" x14ac:dyDescent="0.35">
      <c r="A12">
        <v>10</v>
      </c>
      <c r="B12">
        <v>48</v>
      </c>
      <c r="C12" s="10" t="s">
        <v>120</v>
      </c>
      <c r="D12" t="s">
        <v>11</v>
      </c>
      <c r="E12" t="s">
        <v>13</v>
      </c>
      <c r="F12" s="11">
        <v>19.2</v>
      </c>
      <c r="G12" s="14">
        <v>12.6</v>
      </c>
      <c r="H12" s="14">
        <v>9.1</v>
      </c>
      <c r="I12" s="11">
        <v>4.8</v>
      </c>
      <c r="J12" s="11">
        <f>(1.6+1.7)/2</f>
        <v>1.65</v>
      </c>
      <c r="K12" s="11">
        <v>1.5</v>
      </c>
      <c r="L12">
        <v>1</v>
      </c>
      <c r="M12">
        <v>1</v>
      </c>
      <c r="N12">
        <v>2</v>
      </c>
      <c r="O12">
        <v>1</v>
      </c>
      <c r="P12" t="s">
        <v>124</v>
      </c>
      <c r="Q12" t="s">
        <v>140</v>
      </c>
      <c r="R12">
        <v>100</v>
      </c>
      <c r="S12">
        <v>30</v>
      </c>
      <c r="T12" s="19" t="s">
        <v>255</v>
      </c>
    </row>
    <row r="13" spans="1:20" x14ac:dyDescent="0.35">
      <c r="A13">
        <v>10</v>
      </c>
      <c r="B13">
        <v>49</v>
      </c>
      <c r="C13" s="10" t="s">
        <v>121</v>
      </c>
      <c r="D13" t="s">
        <v>11</v>
      </c>
      <c r="E13" t="s">
        <v>13</v>
      </c>
      <c r="F13" s="11">
        <v>24.2</v>
      </c>
      <c r="G13" s="14">
        <v>12.2</v>
      </c>
      <c r="H13" s="14">
        <v>8.6</v>
      </c>
      <c r="I13" s="11">
        <v>6.4</v>
      </c>
      <c r="J13" s="11">
        <f>(1.6+1.8)/2</f>
        <v>1.7000000000000002</v>
      </c>
      <c r="K13" s="11">
        <v>2</v>
      </c>
      <c r="L13">
        <v>1</v>
      </c>
      <c r="M13">
        <v>1</v>
      </c>
      <c r="N13">
        <v>2</v>
      </c>
      <c r="O13">
        <v>1</v>
      </c>
      <c r="P13" t="s">
        <v>124</v>
      </c>
      <c r="Q13" t="s">
        <v>140</v>
      </c>
      <c r="R13">
        <v>100</v>
      </c>
      <c r="S13">
        <v>30</v>
      </c>
      <c r="T13" s="19" t="s">
        <v>256</v>
      </c>
    </row>
    <row r="14" spans="1:20" x14ac:dyDescent="0.35">
      <c r="A14">
        <v>10</v>
      </c>
      <c r="B14">
        <v>50</v>
      </c>
      <c r="C14" s="10" t="s">
        <v>122</v>
      </c>
      <c r="D14" t="s">
        <v>11</v>
      </c>
      <c r="E14" t="s">
        <v>13</v>
      </c>
      <c r="F14" s="11">
        <v>29.4</v>
      </c>
      <c r="G14" s="14">
        <v>13.4</v>
      </c>
      <c r="H14" s="14">
        <v>8.6</v>
      </c>
      <c r="I14" s="11">
        <v>6.5</v>
      </c>
      <c r="J14" s="11">
        <f>(2.7+2.6)/2</f>
        <v>2.6500000000000004</v>
      </c>
      <c r="K14" s="11">
        <v>1.5</v>
      </c>
      <c r="L14">
        <v>1</v>
      </c>
      <c r="M14">
        <v>1</v>
      </c>
      <c r="N14">
        <v>2</v>
      </c>
      <c r="O14">
        <v>1</v>
      </c>
      <c r="P14" t="s">
        <v>125</v>
      </c>
      <c r="Q14" t="s">
        <v>140</v>
      </c>
      <c r="R14">
        <v>100</v>
      </c>
      <c r="S14">
        <v>30</v>
      </c>
      <c r="T14" s="19" t="s">
        <v>257</v>
      </c>
    </row>
    <row r="15" spans="1:20" x14ac:dyDescent="0.35">
      <c r="A15">
        <v>11</v>
      </c>
      <c r="B15">
        <v>51</v>
      </c>
      <c r="C15" s="10" t="s">
        <v>126</v>
      </c>
      <c r="D15" t="s">
        <v>11</v>
      </c>
      <c r="E15" t="s">
        <v>13</v>
      </c>
      <c r="F15" s="11">
        <v>22.9</v>
      </c>
      <c r="G15" s="14">
        <v>11.9</v>
      </c>
      <c r="H15" s="14">
        <v>8.1</v>
      </c>
      <c r="I15" s="11">
        <v>5.3</v>
      </c>
      <c r="J15" s="11">
        <f>(2.1+2.1)/2</f>
        <v>2.1</v>
      </c>
      <c r="K15" s="11">
        <v>2</v>
      </c>
      <c r="L15">
        <v>1</v>
      </c>
      <c r="M15">
        <v>1</v>
      </c>
      <c r="N15">
        <v>0</v>
      </c>
      <c r="O15">
        <v>1</v>
      </c>
      <c r="P15" t="s">
        <v>129</v>
      </c>
      <c r="Q15" t="s">
        <v>140</v>
      </c>
      <c r="R15">
        <v>100</v>
      </c>
      <c r="S15">
        <v>30</v>
      </c>
      <c r="T15"/>
    </row>
    <row r="16" spans="1:20" x14ac:dyDescent="0.35">
      <c r="A16">
        <v>11</v>
      </c>
      <c r="B16">
        <v>52</v>
      </c>
      <c r="C16" s="10" t="s">
        <v>127</v>
      </c>
      <c r="D16" t="s">
        <v>11</v>
      </c>
      <c r="E16" t="s">
        <v>13</v>
      </c>
      <c r="F16" s="11">
        <v>32.200000000000003</v>
      </c>
      <c r="G16" s="14">
        <v>13.2</v>
      </c>
      <c r="H16" s="14">
        <v>9.4</v>
      </c>
      <c r="I16" s="11">
        <v>6.2</v>
      </c>
      <c r="J16" s="11">
        <v>2.1</v>
      </c>
      <c r="K16" s="11">
        <v>1.5</v>
      </c>
      <c r="L16">
        <v>1</v>
      </c>
      <c r="M16">
        <v>1</v>
      </c>
      <c r="N16">
        <v>0</v>
      </c>
      <c r="O16">
        <v>1</v>
      </c>
      <c r="P16" t="s">
        <v>129</v>
      </c>
      <c r="Q16" t="s">
        <v>140</v>
      </c>
      <c r="R16">
        <v>100</v>
      </c>
      <c r="S16">
        <v>30</v>
      </c>
      <c r="T16"/>
    </row>
    <row r="17" spans="1:20" x14ac:dyDescent="0.35">
      <c r="A17">
        <v>11</v>
      </c>
      <c r="B17">
        <v>53</v>
      </c>
      <c r="C17" s="10" t="s">
        <v>128</v>
      </c>
      <c r="D17" t="s">
        <v>11</v>
      </c>
      <c r="E17" t="s">
        <v>13</v>
      </c>
      <c r="F17" s="11">
        <v>24.3</v>
      </c>
      <c r="G17" s="14">
        <v>12</v>
      </c>
      <c r="H17" s="14">
        <v>8.9</v>
      </c>
      <c r="I17" s="11">
        <v>4.7</v>
      </c>
      <c r="J17" s="11">
        <f>(2.4+2.4)/2</f>
        <v>2.4</v>
      </c>
      <c r="K17" s="11">
        <v>1.25</v>
      </c>
      <c r="L17">
        <v>1</v>
      </c>
      <c r="M17">
        <v>1</v>
      </c>
      <c r="N17">
        <v>0</v>
      </c>
      <c r="O17">
        <v>1</v>
      </c>
      <c r="P17" t="s">
        <v>129</v>
      </c>
      <c r="Q17" t="s">
        <v>140</v>
      </c>
      <c r="R17">
        <v>100</v>
      </c>
      <c r="S17">
        <v>30</v>
      </c>
      <c r="T17"/>
    </row>
  </sheetData>
  <sortState xmlns:xlrd2="http://schemas.microsoft.com/office/spreadsheetml/2017/richdata2" ref="A2:S17">
    <sortCondition ref="B2:B1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2025-09-11T09:07:17Z</dcterms:modified>
</cp:coreProperties>
</file>