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/Downloads/"/>
    </mc:Choice>
  </mc:AlternateContent>
  <xr:revisionPtr revIDLastSave="0" documentId="13_ncr:1_{4B05F72A-C9A1-8241-B4A4-EEA78118D377}" xr6:coauthVersionLast="47" xr6:coauthVersionMax="47" xr10:uidLastSave="{00000000-0000-0000-0000-000000000000}"/>
  <bookViews>
    <workbookView xWindow="0" yWindow="0" windowWidth="28800" windowHeight="18000" activeTab="10" xr2:uid="{7114EE74-E9EE-324C-A594-947284AA94FA}"/>
  </bookViews>
  <sheets>
    <sheet name="chap8_E14_15" sheetId="1" r:id="rId1"/>
    <sheet name="chap8_E14_15_SA" sheetId="3" r:id="rId2"/>
    <sheet name="MockTest_E2" sheetId="4" r:id="rId3"/>
    <sheet name="MockTest_E2_Ans" sheetId="7" r:id="rId4"/>
    <sheet name="chap8_E27" sheetId="8" r:id="rId5"/>
    <sheet name="chap8_E27_Ans" sheetId="13" r:id="rId6"/>
    <sheet name="chap8_E27_SA" sheetId="14" r:id="rId7"/>
    <sheet name="chap8_E21" sheetId="15" r:id="rId8"/>
    <sheet name="chap8_E21_SA" sheetId="16" r:id="rId9"/>
    <sheet name="chap8_E22" sheetId="17" r:id="rId10"/>
    <sheet name="chap8_E22_SA" sheetId="19" r:id="rId11"/>
  </sheets>
  <definedNames>
    <definedName name="solver_adj" localSheetId="0" hidden="1">chap8_E14_15!$B$16:$B$19</definedName>
    <definedName name="solver_adj" localSheetId="7" hidden="1">chap8_E21!$E$31:$G$32</definedName>
    <definedName name="solver_adj" localSheetId="9" hidden="1">chap8_E22!$D$2:$D$4</definedName>
    <definedName name="solver_adj" localSheetId="4" hidden="1">chap8_E27!$B$13:$B$14</definedName>
    <definedName name="solver_adj" localSheetId="2" hidden="1">MockTest_E2!$F$25:$G$27</definedName>
    <definedName name="solver_cvg" localSheetId="0" hidden="1">0.0001</definedName>
    <definedName name="solver_cvg" localSheetId="7" hidden="1">0.0001</definedName>
    <definedName name="solver_cvg" localSheetId="9" hidden="1">0.0001</definedName>
    <definedName name="solver_cvg" localSheetId="4" hidden="1">0.0001</definedName>
    <definedName name="solver_cvg" localSheetId="2" hidden="1">0.0001</definedName>
    <definedName name="solver_drv" localSheetId="0" hidden="1">1</definedName>
    <definedName name="solver_drv" localSheetId="7" hidden="1">1</definedName>
    <definedName name="solver_drv" localSheetId="9" hidden="1">1</definedName>
    <definedName name="solver_drv" localSheetId="4" hidden="1">1</definedName>
    <definedName name="solver_drv" localSheetId="2" hidden="1">1</definedName>
    <definedName name="solver_eng" localSheetId="0" hidden="1">2</definedName>
    <definedName name="solver_eng" localSheetId="7" hidden="1">2</definedName>
    <definedName name="solver_eng" localSheetId="9" hidden="1">2</definedName>
    <definedName name="solver_eng" localSheetId="4" hidden="1">2</definedName>
    <definedName name="solver_eng" localSheetId="2" hidden="1">2</definedName>
    <definedName name="solver_itr" localSheetId="0" hidden="1">2147483647</definedName>
    <definedName name="solver_itr" localSheetId="7" hidden="1">2147483647</definedName>
    <definedName name="solver_itr" localSheetId="9" hidden="1">2147483647</definedName>
    <definedName name="solver_itr" localSheetId="4" hidden="1">2147483647</definedName>
    <definedName name="solver_itr" localSheetId="2" hidden="1">2147483647</definedName>
    <definedName name="solver_lhs1" localSheetId="0" hidden="1">chap8_E14_15!$H$16</definedName>
    <definedName name="solver_lhs1" localSheetId="7" hidden="1">chap8_E21!$E$33</definedName>
    <definedName name="solver_lhs1" localSheetId="9" hidden="1">chap8_E22!$B$10</definedName>
    <definedName name="solver_lhs1" localSheetId="4" hidden="1">chap8_E27!$B$15</definedName>
    <definedName name="solver_lhs1" localSheetId="2" hidden="1">MockTest_E2!$F$28</definedName>
    <definedName name="solver_lhs2" localSheetId="0" hidden="1">chap8_E14_15!$H$17</definedName>
    <definedName name="solver_lhs2" localSheetId="7" hidden="1">chap8_E21!$F$33</definedName>
    <definedName name="solver_lhs2" localSheetId="9" hidden="1">chap8_E22!$B$11</definedName>
    <definedName name="solver_lhs2" localSheetId="4" hidden="1">chap8_E27!$D$15</definedName>
    <definedName name="solver_lhs2" localSheetId="2" hidden="1">MockTest_E2!$G$28</definedName>
    <definedName name="solver_lhs3" localSheetId="0" hidden="1">chap8_E14_15!$H$18</definedName>
    <definedName name="solver_lhs3" localSheetId="7" hidden="1">chap8_E21!$G$33</definedName>
    <definedName name="solver_lhs3" localSheetId="9" hidden="1">chap8_E22!$B$12</definedName>
    <definedName name="solver_lhs3" localSheetId="4" hidden="1">chap8_E27!$E$15</definedName>
    <definedName name="solver_lhs3" localSheetId="2" hidden="1">MockTest_E2!$H$25</definedName>
    <definedName name="solver_lhs4" localSheetId="0" hidden="1">chap8_E14_15!$H$19</definedName>
    <definedName name="solver_lhs4" localSheetId="7" hidden="1">chap8_E21!$H$31</definedName>
    <definedName name="solver_lhs4" localSheetId="9" hidden="1">chap8_E22!$B$13</definedName>
    <definedName name="solver_lhs4" localSheetId="4" hidden="1">chap8_E27!$F$15</definedName>
    <definedName name="solver_lhs4" localSheetId="2" hidden="1">MockTest_E2!$H$26</definedName>
    <definedName name="solver_lhs5" localSheetId="7" hidden="1">chap8_E21!$H$32</definedName>
    <definedName name="solver_lhs5" localSheetId="9" hidden="1">chap8_E22!$B$14</definedName>
    <definedName name="solver_lhs5" localSheetId="2" hidden="1">MockTest_E2!$H$27</definedName>
    <definedName name="solver_lin" localSheetId="0" hidden="1">1</definedName>
    <definedName name="solver_lin" localSheetId="7" hidden="1">1</definedName>
    <definedName name="solver_lin" localSheetId="9" hidden="1">1</definedName>
    <definedName name="solver_lin" localSheetId="4" hidden="1">1</definedName>
    <definedName name="solver_lin" localSheetId="2" hidden="1">1</definedName>
    <definedName name="solver_mip" localSheetId="0" hidden="1">2147483647</definedName>
    <definedName name="solver_mip" localSheetId="7" hidden="1">2147483647</definedName>
    <definedName name="solver_mip" localSheetId="9" hidden="1">2147483647</definedName>
    <definedName name="solver_mip" localSheetId="4" hidden="1">2147483647</definedName>
    <definedName name="solver_mip" localSheetId="2" hidden="1">2147483647</definedName>
    <definedName name="solver_mni" localSheetId="0" hidden="1">30</definedName>
    <definedName name="solver_mni" localSheetId="7" hidden="1">30</definedName>
    <definedName name="solver_mni" localSheetId="9" hidden="1">30</definedName>
    <definedName name="solver_mni" localSheetId="4" hidden="1">30</definedName>
    <definedName name="solver_mni" localSheetId="2" hidden="1">30</definedName>
    <definedName name="solver_mrt" localSheetId="0" hidden="1">0.075</definedName>
    <definedName name="solver_mrt" localSheetId="7" hidden="1">0.075</definedName>
    <definedName name="solver_mrt" localSheetId="9" hidden="1">0.075</definedName>
    <definedName name="solver_mrt" localSheetId="4" hidden="1">0.075</definedName>
    <definedName name="solver_mrt" localSheetId="2" hidden="1">0.075</definedName>
    <definedName name="solver_msl" localSheetId="0" hidden="1">2</definedName>
    <definedName name="solver_msl" localSheetId="7" hidden="1">2</definedName>
    <definedName name="solver_msl" localSheetId="9" hidden="1">2</definedName>
    <definedName name="solver_msl" localSheetId="4" hidden="1">2</definedName>
    <definedName name="solver_msl" localSheetId="2" hidden="1">2</definedName>
    <definedName name="solver_neg" localSheetId="0" hidden="1">1</definedName>
    <definedName name="solver_neg" localSheetId="7" hidden="1">1</definedName>
    <definedName name="solver_neg" localSheetId="9" hidden="1">1</definedName>
    <definedName name="solver_neg" localSheetId="4" hidden="1">1</definedName>
    <definedName name="solver_neg" localSheetId="2" hidden="1">1</definedName>
    <definedName name="solver_nod" localSheetId="0" hidden="1">2147483647</definedName>
    <definedName name="solver_nod" localSheetId="7" hidden="1">2147483647</definedName>
    <definedName name="solver_nod" localSheetId="9" hidden="1">2147483647</definedName>
    <definedName name="solver_nod" localSheetId="4" hidden="1">2147483647</definedName>
    <definedName name="solver_nod" localSheetId="2" hidden="1">2147483647</definedName>
    <definedName name="solver_num" localSheetId="0" hidden="1">4</definedName>
    <definedName name="solver_num" localSheetId="7" hidden="1">5</definedName>
    <definedName name="solver_num" localSheetId="9" hidden="1">5</definedName>
    <definedName name="solver_num" localSheetId="4" hidden="1">4</definedName>
    <definedName name="solver_num" localSheetId="2" hidden="1">5</definedName>
    <definedName name="solver_opt" localSheetId="0" hidden="1">chap8_E14_15!$B$13</definedName>
    <definedName name="solver_opt" localSheetId="7" hidden="1">chap8_E21!$D$22</definedName>
    <definedName name="solver_opt" localSheetId="9" hidden="1">chap8_E22!$B$7</definedName>
    <definedName name="solver_opt" localSheetId="4" hidden="1">chap8_E27!$A$10</definedName>
    <definedName name="solver_opt" localSheetId="2" hidden="1">MockTest_E2!$E$22</definedName>
    <definedName name="solver_pre" localSheetId="0" hidden="1">0.000001</definedName>
    <definedName name="solver_pre" localSheetId="7" hidden="1">0.000001</definedName>
    <definedName name="solver_pre" localSheetId="9" hidden="1">0.000001</definedName>
    <definedName name="solver_pre" localSheetId="4" hidden="1">0.000001</definedName>
    <definedName name="solver_pre" localSheetId="2" hidden="1">0.000001</definedName>
    <definedName name="solver_rbv" localSheetId="0" hidden="1">1</definedName>
    <definedName name="solver_rbv" localSheetId="7" hidden="1">1</definedName>
    <definedName name="solver_rbv" localSheetId="9" hidden="1">1</definedName>
    <definedName name="solver_rbv" localSheetId="4" hidden="1">1</definedName>
    <definedName name="solver_rbv" localSheetId="2" hidden="1">1</definedName>
    <definedName name="solver_rel1" localSheetId="0" hidden="1">2</definedName>
    <definedName name="solver_rel1" localSheetId="7" hidden="1">1</definedName>
    <definedName name="solver_rel1" localSheetId="9" hidden="1">3</definedName>
    <definedName name="solver_rel1" localSheetId="4" hidden="1">1</definedName>
    <definedName name="solver_rel1" localSheetId="2" hidden="1">2</definedName>
    <definedName name="solver_rel2" localSheetId="0" hidden="1">2</definedName>
    <definedName name="solver_rel2" localSheetId="7" hidden="1">1</definedName>
    <definedName name="solver_rel2" localSheetId="9" hidden="1">3</definedName>
    <definedName name="solver_rel2" localSheetId="4" hidden="1">1</definedName>
    <definedName name="solver_rel2" localSheetId="2" hidden="1">2</definedName>
    <definedName name="solver_rel3" localSheetId="0" hidden="1">1</definedName>
    <definedName name="solver_rel3" localSheetId="7" hidden="1">1</definedName>
    <definedName name="solver_rel3" localSheetId="9" hidden="1">1</definedName>
    <definedName name="solver_rel3" localSheetId="4" hidden="1">1</definedName>
    <definedName name="solver_rel3" localSheetId="2" hidden="1">1</definedName>
    <definedName name="solver_rel4" localSheetId="0" hidden="1">1</definedName>
    <definedName name="solver_rel4" localSheetId="7" hidden="1">1</definedName>
    <definedName name="solver_rel4" localSheetId="9" hidden="1">2</definedName>
    <definedName name="solver_rel4" localSheetId="4" hidden="1">1</definedName>
    <definedName name="solver_rel4" localSheetId="2" hidden="1">1</definedName>
    <definedName name="solver_rel5" localSheetId="7" hidden="1">1</definedName>
    <definedName name="solver_rel5" localSheetId="9" hidden="1">1</definedName>
    <definedName name="solver_rel5" localSheetId="2" hidden="1">1</definedName>
    <definedName name="solver_rhs1" localSheetId="0" hidden="1">chap8_E14_15!$J$16</definedName>
    <definedName name="solver_rhs1" localSheetId="7" hidden="1">chap8_E21!$E$34</definedName>
    <definedName name="solver_rhs1" localSheetId="9" hidden="1">chap8_E22!$D$10</definedName>
    <definedName name="solver_rhs1" localSheetId="4" hidden="1">chap8_E27!$B$16</definedName>
    <definedName name="solver_rhs1" localSheetId="2" hidden="1">MockTest_E2!$F$30</definedName>
    <definedName name="solver_rhs2" localSheetId="0" hidden="1">chap8_E14_15!$J$17</definedName>
    <definedName name="solver_rhs2" localSheetId="7" hidden="1">chap8_E21!$F$34</definedName>
    <definedName name="solver_rhs2" localSheetId="9" hidden="1">chap8_E22!$D$11</definedName>
    <definedName name="solver_rhs2" localSheetId="4" hidden="1">chap8_E27!$D$16</definedName>
    <definedName name="solver_rhs2" localSheetId="2" hidden="1">MockTest_E2!$G$30</definedName>
    <definedName name="solver_rhs3" localSheetId="0" hidden="1">chap8_E14_15!$J$18</definedName>
    <definedName name="solver_rhs3" localSheetId="7" hidden="1">chap8_E21!$G$34</definedName>
    <definedName name="solver_rhs3" localSheetId="9" hidden="1">chap8_E22!$D$12</definedName>
    <definedName name="solver_rhs3" localSheetId="4" hidden="1">chap8_E27!$E$16</definedName>
    <definedName name="solver_rhs3" localSheetId="2" hidden="1">MockTest_E2!$J$25</definedName>
    <definedName name="solver_rhs4" localSheetId="0" hidden="1">chap8_E14_15!$J$19</definedName>
    <definedName name="solver_rhs4" localSheetId="7" hidden="1">chap8_E21!$I$31</definedName>
    <definedName name="solver_rhs4" localSheetId="9" hidden="1">chap8_E22!$D$13</definedName>
    <definedName name="solver_rhs4" localSheetId="4" hidden="1">chap8_E27!$F$16</definedName>
    <definedName name="solver_rhs4" localSheetId="2" hidden="1">MockTest_E2!$J$26</definedName>
    <definedName name="solver_rhs5" localSheetId="7" hidden="1">chap8_E21!$I$32</definedName>
    <definedName name="solver_rhs5" localSheetId="9" hidden="1">chap8_E22!$D$14</definedName>
    <definedName name="solver_rhs5" localSheetId="2" hidden="1">MockTest_E2!$J$27</definedName>
    <definedName name="solver_rlx" localSheetId="0" hidden="1">1</definedName>
    <definedName name="solver_rlx" localSheetId="7" hidden="1">1</definedName>
    <definedName name="solver_rlx" localSheetId="9" hidden="1">2</definedName>
    <definedName name="solver_rlx" localSheetId="4" hidden="1">2</definedName>
    <definedName name="solver_rlx" localSheetId="2" hidden="1">1</definedName>
    <definedName name="solver_rsd" localSheetId="0" hidden="1">0</definedName>
    <definedName name="solver_rsd" localSheetId="7" hidden="1">0</definedName>
    <definedName name="solver_rsd" localSheetId="9" hidden="1">0</definedName>
    <definedName name="solver_rsd" localSheetId="4" hidden="1">0</definedName>
    <definedName name="solver_rsd" localSheetId="2" hidden="1">0</definedName>
    <definedName name="solver_scl" localSheetId="0" hidden="1">2</definedName>
    <definedName name="solver_scl" localSheetId="7" hidden="1">2</definedName>
    <definedName name="solver_scl" localSheetId="9" hidden="1">1</definedName>
    <definedName name="solver_scl" localSheetId="4" hidden="1">1</definedName>
    <definedName name="solver_scl" localSheetId="2" hidden="1">2</definedName>
    <definedName name="solver_sho" localSheetId="0" hidden="1">2</definedName>
    <definedName name="solver_sho" localSheetId="7" hidden="1">2</definedName>
    <definedName name="solver_sho" localSheetId="9" hidden="1">2</definedName>
    <definedName name="solver_sho" localSheetId="4" hidden="1">2</definedName>
    <definedName name="solver_sho" localSheetId="2" hidden="1">2</definedName>
    <definedName name="solver_ssz" localSheetId="0" hidden="1">100</definedName>
    <definedName name="solver_ssz" localSheetId="7" hidden="1">100</definedName>
    <definedName name="solver_ssz" localSheetId="9" hidden="1">100</definedName>
    <definedName name="solver_ssz" localSheetId="4" hidden="1">100</definedName>
    <definedName name="solver_ssz" localSheetId="2" hidden="1">100</definedName>
    <definedName name="solver_tim" localSheetId="0" hidden="1">2147483647</definedName>
    <definedName name="solver_tim" localSheetId="7" hidden="1">2147483647</definedName>
    <definedName name="solver_tim" localSheetId="9" hidden="1">2147483647</definedName>
    <definedName name="solver_tim" localSheetId="4" hidden="1">2147483647</definedName>
    <definedName name="solver_tim" localSheetId="2" hidden="1">2147483647</definedName>
    <definedName name="solver_tol" localSheetId="0" hidden="1">0.01</definedName>
    <definedName name="solver_tol" localSheetId="7" hidden="1">0.01</definedName>
    <definedName name="solver_tol" localSheetId="9" hidden="1">0.01</definedName>
    <definedName name="solver_tol" localSheetId="4" hidden="1">0.01</definedName>
    <definedName name="solver_tol" localSheetId="2" hidden="1">0.01</definedName>
    <definedName name="solver_typ" localSheetId="0" hidden="1">2</definedName>
    <definedName name="solver_typ" localSheetId="7" hidden="1">1</definedName>
    <definedName name="solver_typ" localSheetId="9" hidden="1">2</definedName>
    <definedName name="solver_typ" localSheetId="4" hidden="1">1</definedName>
    <definedName name="solver_typ" localSheetId="2" hidden="1">1</definedName>
    <definedName name="solver_val" localSheetId="0" hidden="1">0</definedName>
    <definedName name="solver_val" localSheetId="7" hidden="1">0</definedName>
    <definedName name="solver_val" localSheetId="9" hidden="1">0</definedName>
    <definedName name="solver_val" localSheetId="4" hidden="1">0</definedName>
    <definedName name="solver_val" localSheetId="2" hidden="1">0</definedName>
    <definedName name="solver_ver" localSheetId="0" hidden="1">2</definedName>
    <definedName name="solver_ver" localSheetId="7" hidden="1">2</definedName>
    <definedName name="solver_ver" localSheetId="9" hidden="1">2</definedName>
    <definedName name="solver_ver" localSheetId="4" hidden="1">2</definedName>
    <definedName name="solver_ver" localSheetId="2" hidden="1">2</definedName>
  </definedNames>
  <calcPr calcId="18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7" l="1"/>
  <c r="D13" i="17"/>
  <c r="B13" i="17"/>
  <c r="B12" i="17"/>
  <c r="B11" i="17"/>
  <c r="D11" i="17"/>
  <c r="B10" i="17"/>
  <c r="B7" i="17"/>
  <c r="H32" i="15"/>
  <c r="H31" i="15"/>
  <c r="D22" i="15"/>
  <c r="F33" i="15"/>
  <c r="G33" i="15"/>
  <c r="E33" i="15"/>
  <c r="B15" i="8"/>
  <c r="F15" i="8"/>
  <c r="E15" i="8"/>
  <c r="D15" i="8"/>
  <c r="A10" i="8"/>
  <c r="E22" i="4"/>
  <c r="G28" i="4"/>
  <c r="F28" i="4"/>
  <c r="H26" i="4"/>
  <c r="H27" i="4"/>
  <c r="H25" i="4"/>
  <c r="G6" i="4"/>
  <c r="G5" i="4"/>
  <c r="G4" i="4"/>
  <c r="F6" i="4"/>
  <c r="F5" i="4"/>
  <c r="F4" i="4"/>
  <c r="H19" i="1"/>
  <c r="H18" i="1"/>
  <c r="H17" i="1"/>
  <c r="H16" i="1"/>
  <c r="C16" i="1"/>
  <c r="B13" i="1" s="1"/>
</calcChain>
</file>

<file path=xl/sharedStrings.xml><?xml version="1.0" encoding="utf-8"?>
<sst xmlns="http://schemas.openxmlformats.org/spreadsheetml/2006/main" count="493" uniqueCount="278">
  <si>
    <t>Problem data</t>
  </si>
  <si>
    <t>Model A</t>
  </si>
  <si>
    <t>Model B</t>
  </si>
  <si>
    <t>larger gun model</t>
  </si>
  <si>
    <t>smaller gun model</t>
  </si>
  <si>
    <t>±1 mph</t>
  </si>
  <si>
    <t>± 3 mph</t>
  </si>
  <si>
    <t>demand (units)</t>
  </si>
  <si>
    <t>Accuracy  (mph)</t>
  </si>
  <si>
    <t>manufacturing cost ($) per case</t>
  </si>
  <si>
    <t>outside purchase cost ($) per case</t>
  </si>
  <si>
    <t>Injection-molding time (min) per case</t>
  </si>
  <si>
    <t>Assembly time (min) per case</t>
  </si>
  <si>
    <t>Limit</t>
  </si>
  <si>
    <t>Radar speed gun's plastic case</t>
  </si>
  <si>
    <t>Resource Limit</t>
  </si>
  <si>
    <t xml:space="preserve">Model </t>
  </si>
  <si>
    <t>Decision vars</t>
  </si>
  <si>
    <t># model A cases manufactured (AM)</t>
  </si>
  <si>
    <t># model A cases purchased (AP)</t>
  </si>
  <si>
    <t># model B cases manufactured (BM)</t>
  </si>
  <si>
    <t># model B cases purchased (BP)</t>
  </si>
  <si>
    <t>minimum cost plan</t>
  </si>
  <si>
    <t>demand for A</t>
  </si>
  <si>
    <t>Constraints</t>
  </si>
  <si>
    <t>cost ($) per case</t>
  </si>
  <si>
    <t>demand for B</t>
  </si>
  <si>
    <t>injection molding time</t>
  </si>
  <si>
    <t>assembly time</t>
  </si>
  <si>
    <t>=</t>
  </si>
  <si>
    <t>&lt;=</t>
  </si>
  <si>
    <t>injection-molding time (min) per case</t>
  </si>
  <si>
    <t>assembly time (min) per case</t>
  </si>
  <si>
    <t>Microsoft Excel 16.77 Sensitivity Report</t>
  </si>
  <si>
    <t>Worksheet: [2026_05_10_QM4Business_Chap8_LP.xlsx]chap8_E14</t>
  </si>
  <si>
    <t>Variable Cells</t>
  </si>
  <si>
    <t>Cell</t>
  </si>
  <si>
    <t>Name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</si>
  <si>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</si>
  <si>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</si>
  <si>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</si>
  <si>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</si>
  <si>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</si>
  <si>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</si>
  <si>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</si>
  <si>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</si>
  <si>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</si>
  <si>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</si>
  <si>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</si>
  <si>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</si>
  <si>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</si>
  <si>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$B$16</t>
  </si>
  <si>
    <t>$B$17</t>
  </si>
  <si>
    <t>$B$18</t>
  </si>
  <si>
    <t>$B$19</t>
  </si>
  <si>
    <t>$H$16</t>
  </si>
  <si>
    <t>$H$17</t>
  </si>
  <si>
    <t>$H$18</t>
  </si>
  <si>
    <t>$H$19</t>
  </si>
  <si>
    <t>constraint</t>
  </si>
  <si>
    <t/>
  </si>
  <si>
    <t>Report Created: 10/05/2026 12:18:40</t>
  </si>
  <si>
    <t>demand for A constraint</t>
  </si>
  <si>
    <t>demand for B constraint</t>
  </si>
  <si>
    <t>injection molding time constraint</t>
  </si>
  <si>
    <t>assembly time constraint</t>
  </si>
  <si>
    <t xml:space="preserve">shadow price &gt; 0 </t>
  </si>
  <si>
    <t>shadow price &lt; 0</t>
  </si>
  <si>
    <t>shadow price = 0</t>
  </si>
  <si>
    <t>increases</t>
  </si>
  <si>
    <t>unchanged</t>
  </si>
  <si>
    <t>decreases</t>
  </si>
  <si>
    <t xml:space="preserve">total cost </t>
  </si>
  <si>
    <t>small Δ RHS (within range of feasibility)</t>
  </si>
  <si>
    <t>Δ total cost = shadow price x Δ RHS</t>
  </si>
  <si>
    <t>( obj funct coeffs)</t>
  </si>
  <si>
    <r>
      <t xml:space="preserve">Goal: </t>
    </r>
    <r>
      <rPr>
        <b/>
        <sz val="12"/>
        <color rgb="FF7030A0"/>
        <rFont val="Calibri (Body)"/>
      </rPr>
      <t>minimize</t>
    </r>
    <r>
      <rPr>
        <sz val="12"/>
        <color theme="1"/>
        <rFont val="Calibri"/>
        <family val="2"/>
        <scheme val="minor"/>
      </rPr>
      <t xml:space="preserve"> total cost</t>
    </r>
  </si>
  <si>
    <t>changing</t>
  </si>
  <si>
    <t xml:space="preserve"> ? unchanged</t>
  </si>
  <si>
    <t>?applicable</t>
  </si>
  <si>
    <t>no lower limit</t>
  </si>
  <si>
    <t>range of optimality</t>
  </si>
  <si>
    <t>[ cost - allowable decrease,                      cost + allowable increase]</t>
  </si>
  <si>
    <t>within the range,                          opt soln : won't change</t>
  </si>
  <si>
    <t>Supply (oil fields)</t>
  </si>
  <si>
    <t>oil field</t>
  </si>
  <si>
    <t>field 1</t>
  </si>
  <si>
    <t>field 2</t>
  </si>
  <si>
    <t>field 3</t>
  </si>
  <si>
    <t>daily capacity (barrels)</t>
  </si>
  <si>
    <t>Extracting &amp; refining cost ($) per barrel</t>
  </si>
  <si>
    <t>From / To</t>
  </si>
  <si>
    <t>England</t>
  </si>
  <si>
    <t>Japan</t>
  </si>
  <si>
    <t>Shipping cost ($ per barrel)</t>
  </si>
  <si>
    <t>Demand (countries)</t>
  </si>
  <si>
    <t>Country</t>
  </si>
  <si>
    <t>Max demand (barrels/d)</t>
  </si>
  <si>
    <t>Selling price ($/barrel)</t>
  </si>
  <si>
    <t xml:space="preserve">Unit profit ($ per barrel) </t>
  </si>
  <si>
    <t>Problem data for the transportation prob</t>
  </si>
  <si>
    <t>Destination</t>
  </si>
  <si>
    <t>Origin</t>
  </si>
  <si>
    <t>to England</t>
  </si>
  <si>
    <t>to Japan</t>
  </si>
  <si>
    <t>oil field 1</t>
  </si>
  <si>
    <t>oil field 2</t>
  </si>
  <si>
    <t>oil field 3</t>
  </si>
  <si>
    <t>Supply</t>
  </si>
  <si>
    <t>Demand</t>
  </si>
  <si>
    <t xml:space="preserve">? Quantities from each oil field to each country </t>
  </si>
  <si>
    <t>maximize total profit</t>
  </si>
  <si>
    <t>from oil field 1</t>
  </si>
  <si>
    <t>from oil field 2</t>
  </si>
  <si>
    <t>from oil field 3</t>
  </si>
  <si>
    <t>Supply (LHS)</t>
  </si>
  <si>
    <t xml:space="preserve">RHS supply </t>
  </si>
  <si>
    <t xml:space="preserve">Total </t>
  </si>
  <si>
    <t>Microsoft Excel 16.77 Answer Report</t>
  </si>
  <si>
    <t>Result: Solver found a solution.  All constraints and optimality conditions are satisfied.</t>
  </si>
  <si>
    <t>Solver Engine</t>
  </si>
  <si>
    <t>Engine: Simplex LP</t>
  </si>
  <si>
    <t>Solver Options</t>
  </si>
  <si>
    <t>Max Subproblems Unlimited, Max Integer Sols Unlimited, Integer Tolerance 1%, Solve Without Integer Constraints, Assume NonNegative</t>
  </si>
  <si>
    <t>Objective Cell (Max)</t>
  </si>
  <si>
    <t>Original Value</t>
  </si>
  <si>
    <t>Final Value</t>
  </si>
  <si>
    <t>Integer</t>
  </si>
  <si>
    <t>Cell Value</t>
  </si>
  <si>
    <t>Formula</t>
  </si>
  <si>
    <t>Status</t>
  </si>
  <si>
    <t>Slack</t>
  </si>
  <si>
    <t>$F$25</t>
  </si>
  <si>
    <t>from oil field 1 to England</t>
  </si>
  <si>
    <t>Contin</t>
  </si>
  <si>
    <t>$G$25</t>
  </si>
  <si>
    <t>from oil field 1 to Japan</t>
  </si>
  <si>
    <t>$F$26</t>
  </si>
  <si>
    <t>from oil field 2 to England</t>
  </si>
  <si>
    <t>$G$26</t>
  </si>
  <si>
    <t>from oil field 2 to Japan</t>
  </si>
  <si>
    <t>$F$27</t>
  </si>
  <si>
    <t>from oil field 3 to England</t>
  </si>
  <si>
    <t>$G$27</t>
  </si>
  <si>
    <t>from oil field 3 to Japan</t>
  </si>
  <si>
    <t>$F$28</t>
  </si>
  <si>
    <t>Total  to England</t>
  </si>
  <si>
    <t>$F$28=$F$30</t>
  </si>
  <si>
    <t>Binding</t>
  </si>
  <si>
    <t>$G$28</t>
  </si>
  <si>
    <t>Total  to Japan</t>
  </si>
  <si>
    <t>$G$28=$G$30</t>
  </si>
  <si>
    <t>$H$25</t>
  </si>
  <si>
    <t>from oil field 1 Supply (LHS)</t>
  </si>
  <si>
    <t>$H$25&lt;=$J$25</t>
  </si>
  <si>
    <t>$H$26</t>
  </si>
  <si>
    <t>from oil field 2 Supply (LHS)</t>
  </si>
  <si>
    <t>$H$26&lt;=$J$26</t>
  </si>
  <si>
    <t>$H$27</t>
  </si>
  <si>
    <t>from oil field 3 Supply (LHS)</t>
  </si>
  <si>
    <t>$H$27&lt;=$J$27</t>
  </si>
  <si>
    <t>Not Binding</t>
  </si>
  <si>
    <t>Iterations: 5 Subproblems: 0</t>
  </si>
  <si>
    <t>Max Time Unlimited, Iterations Unlimited, Precision 0.000001</t>
  </si>
  <si>
    <t>Worksheet: [2026_05_10_QM4Business_Chap8_LP.xlsx]MockTest_E2</t>
  </si>
  <si>
    <t>Report Created: 10/05/2026 14:19:53</t>
  </si>
  <si>
    <t>Solution Time: 2473.591 Seconds.</t>
  </si>
  <si>
    <t>$E$22</t>
  </si>
  <si>
    <t xml:space="preserve">Cranberry harvesting methods </t>
  </si>
  <si>
    <t>Harvesting methods</t>
  </si>
  <si>
    <t>wet-harvested</t>
  </si>
  <si>
    <t>dry-harvested</t>
  </si>
  <si>
    <t>price ($) per barrel</t>
  </si>
  <si>
    <t>dechaffing (hr/barrel)</t>
  </si>
  <si>
    <t>cleaning (hr/barrel)</t>
  </si>
  <si>
    <t>drying (hr/barrel)</t>
  </si>
  <si>
    <t>total &lt;= 5000 barrels</t>
  </si>
  <si>
    <t>&lt;= 1008 hr</t>
  </si>
  <si>
    <t>Model</t>
  </si>
  <si>
    <t>maximize total revenue</t>
  </si>
  <si>
    <t>Max Subproblems Unlimited, Max Integer Sols Unlimited, Integer Tolerance 1%, Assume NonNegative</t>
  </si>
  <si>
    <t>$B$13</t>
  </si>
  <si>
    <t>$B$14</t>
  </si>
  <si>
    <t>$B$15</t>
  </si>
  <si>
    <t>$D$15</t>
  </si>
  <si>
    <t>$E$15</t>
  </si>
  <si>
    <t>$F$15</t>
  </si>
  <si>
    <t>Worksheet: [2026_05_10_QM4Business_Chap8_LP.xlsx]chap8_E27</t>
  </si>
  <si>
    <t>Max Time Unlimited, Iterations Unlimited, Precision 0.000001, Use Automatic Scaling</t>
  </si>
  <si>
    <t>Method</t>
  </si>
  <si>
    <t>Report Created: 10/05/2026 15:22:53</t>
  </si>
  <si>
    <t>Solution Time: 2086.534 Seconds.</t>
  </si>
  <si>
    <t>Iterations: 2 Subproblems: 0</t>
  </si>
  <si>
    <t>$A$10</t>
  </si>
  <si>
    <t>wet-harvested Method</t>
  </si>
  <si>
    <t>dry-harvested Method</t>
  </si>
  <si>
    <t>$B$15&lt;=$B$16</t>
  </si>
  <si>
    <t>$D$15&lt;=$D$16</t>
  </si>
  <si>
    <t>$E$15&lt;=$E$16</t>
  </si>
  <si>
    <t>$F$15&lt;=$F$16</t>
  </si>
  <si>
    <t>Report Created: 10/05/2026 15:22:54</t>
  </si>
  <si>
    <t>dechaffing (hrs)</t>
  </si>
  <si>
    <t>cleaning (hrs)</t>
  </si>
  <si>
    <t>drying (hrs)</t>
  </si>
  <si>
    <t>Room</t>
  </si>
  <si>
    <t>Room type I</t>
  </si>
  <si>
    <t>Room type II</t>
  </si>
  <si>
    <t>Rental class</t>
  </si>
  <si>
    <t>Super Saver</t>
  </si>
  <si>
    <t>Deluxe</t>
  </si>
  <si>
    <t>Business</t>
  </si>
  <si>
    <t>Profit per night ($)</t>
  </si>
  <si>
    <t>Room availability</t>
  </si>
  <si>
    <t>Demand_limit</t>
  </si>
  <si>
    <t>Total</t>
  </si>
  <si>
    <t>Worksheet: [2026_05_10_QM4Business_Chap8_LP.xlsx]chap8_E19</t>
  </si>
  <si>
    <t>Report Created: 10/05/2026 16:14:02</t>
  </si>
  <si>
    <t>$E$31</t>
  </si>
  <si>
    <t>Room type I Super Saver</t>
  </si>
  <si>
    <t>$F$31</t>
  </si>
  <si>
    <t>Room type I Deluxe</t>
  </si>
  <si>
    <t>$G$31</t>
  </si>
  <si>
    <t>Room type I Business</t>
  </si>
  <si>
    <t>$E$32</t>
  </si>
  <si>
    <t>Room type II Super Saver</t>
  </si>
  <si>
    <t>$F$32</t>
  </si>
  <si>
    <t>Room type II Deluxe</t>
  </si>
  <si>
    <t>$G$32</t>
  </si>
  <si>
    <t>Room type II Business</t>
  </si>
  <si>
    <t>$E$33</t>
  </si>
  <si>
    <t>$F$33</t>
  </si>
  <si>
    <t>$G$33</t>
  </si>
  <si>
    <t>$H$31</t>
  </si>
  <si>
    <t>Room type I Total</t>
  </si>
  <si>
    <t>$H$32</t>
  </si>
  <si>
    <t>Room type II Total</t>
  </si>
  <si>
    <t xml:space="preserve">non-binding constraint </t>
  </si>
  <si>
    <t>fully satisfied demand</t>
  </si>
  <si>
    <t>(Super Saver demand is not fully satisfied)</t>
  </si>
  <si>
    <t>free breakfast ($5)</t>
  </si>
  <si>
    <t>positive shadow price</t>
  </si>
  <si>
    <t>increasing those demands slightly would increase objective</t>
  </si>
  <si>
    <t>optimum doesn’t change for small increases in SuperSaver's demand</t>
  </si>
  <si>
    <t>Lisa</t>
  </si>
  <si>
    <t>David</t>
  </si>
  <si>
    <t>Sarah</t>
  </si>
  <si>
    <t>senior</t>
  </si>
  <si>
    <t>junior</t>
  </si>
  <si>
    <t>experience</t>
  </si>
  <si>
    <t>Hourly wage ($ / hr)</t>
  </si>
  <si>
    <t># hrs</t>
  </si>
  <si>
    <t>minimize total cost</t>
  </si>
  <si>
    <t>Lisa 40 % requirement</t>
  </si>
  <si>
    <t>&gt;=</t>
  </si>
  <si>
    <t>(3L &gt;= 2D)</t>
  </si>
  <si>
    <t>Min Sarah</t>
  </si>
  <si>
    <t>total time</t>
  </si>
  <si>
    <t>Max Sarah</t>
  </si>
  <si>
    <t xml:space="preserve">&lt;= </t>
  </si>
  <si>
    <t>$D$2</t>
  </si>
  <si>
    <t>Lisa # hrs</t>
  </si>
  <si>
    <t>$D$3</t>
  </si>
  <si>
    <t>David # hrs</t>
  </si>
  <si>
    <t>$D$4</t>
  </si>
  <si>
    <t>Sarah # hrs</t>
  </si>
  <si>
    <t>$B$10</t>
  </si>
  <si>
    <t>Lisa 40 % requirement Hourly wage ($ / hr)</t>
  </si>
  <si>
    <t>$B$11</t>
  </si>
  <si>
    <t>Min Sarah Hourly wage ($ / hr)</t>
  </si>
  <si>
    <t>$B$12</t>
  </si>
  <si>
    <t>Max Sarah Hourly wage ($ / hr)</t>
  </si>
  <si>
    <t>total time Hourly wage ($ / hr)</t>
  </si>
  <si>
    <t>Max Lisa</t>
  </si>
  <si>
    <t>Worksheet: [2026_05_10_QM4Business_Chap8_LP.xlsx]chap8_E22</t>
  </si>
  <si>
    <t>Report Created: 10/05/2026 17:14:12</t>
  </si>
  <si>
    <t>Max Lisa Hourly wage ($ / hr)</t>
  </si>
  <si>
    <t>additional hrs for L won't change the soln</t>
  </si>
  <si>
    <t>opt soln won't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</si>
</sst>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18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7030A0"/>
      <name val="Calibri (Body)"/>
    </font>
    <font>
      <b/>
      <sz val="12"/>
      <color rgb="FF7030A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00206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0" borderId="0" xfId="0" quotePrefix="1" applyAlignment="1">
      <alignment horizontal="center" wrapText="1"/>
    </xf>
    <xf numFmtId="0" fontId="2" fillId="0" borderId="0" xfId="0" applyFont="1"/>
    <xf numFmtId="0" fontId="0" fillId="0" borderId="3" xfId="0" applyFill="1" applyBorder="1" applyAlignment="1"/>
    <xf numFmtId="0" fontId="0" fillId="0" borderId="4" xfId="0" applyFill="1" applyBorder="1" applyAlignment="1"/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4" borderId="0" xfId="0" applyFill="1" applyAlignment="1">
      <alignment wrapText="1"/>
    </xf>
    <xf numFmtId="0" fontId="1" fillId="4" borderId="0" xfId="0" applyFont="1" applyFill="1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3" xfId="0" applyFont="1" applyFill="1" applyBorder="1" applyAlignment="1"/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0" fillId="4" borderId="3" xfId="0" applyFill="1" applyBorder="1" applyAlignment="1"/>
    <xf numFmtId="0" fontId="0" fillId="4" borderId="4" xfId="0" applyFill="1" applyBorder="1" applyAlignment="1"/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0" fillId="5" borderId="3" xfId="0" applyFill="1" applyBorder="1" applyAlignment="1"/>
    <xf numFmtId="0" fontId="1" fillId="5" borderId="3" xfId="0" applyFont="1" applyFill="1" applyBorder="1" applyAlignment="1"/>
    <xf numFmtId="0" fontId="0" fillId="5" borderId="4" xfId="0" applyFill="1" applyBorder="1" applyAlignment="1"/>
    <xf numFmtId="0" fontId="3" fillId="6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0" fillId="6" borderId="3" xfId="0" applyFill="1" applyBorder="1" applyAlignment="1"/>
    <xf numFmtId="0" fontId="0" fillId="6" borderId="4" xfId="0" applyFill="1" applyBorder="1" applyAlignment="1"/>
    <xf numFmtId="0" fontId="2" fillId="4" borderId="3" xfId="0" applyFont="1" applyFill="1" applyBorder="1" applyAlignment="1"/>
    <xf numFmtId="0" fontId="0" fillId="3" borderId="0" xfId="0" applyFill="1"/>
    <xf numFmtId="0" fontId="0" fillId="3" borderId="0" xfId="0" quotePrefix="1" applyFill="1"/>
    <xf numFmtId="0" fontId="0" fillId="0" borderId="0" xfId="0" applyFill="1"/>
    <xf numFmtId="0" fontId="1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/>
    <xf numFmtId="0" fontId="6" fillId="0" borderId="0" xfId="0" applyFont="1"/>
    <xf numFmtId="0" fontId="6" fillId="4" borderId="4" xfId="0" applyFont="1" applyFill="1" applyBorder="1" applyAlignment="1"/>
    <xf numFmtId="0" fontId="0" fillId="0" borderId="0" xfId="0" applyAlignment="1">
      <alignment horizontal="center" vertical="center"/>
    </xf>
    <xf numFmtId="0" fontId="3" fillId="0" borderId="1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 wrapText="1"/>
    </xf>
    <xf numFmtId="0" fontId="0" fillId="0" borderId="3" xfId="0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6" fillId="0" borderId="4" xfId="0" applyFont="1" applyFill="1" applyBorder="1" applyAlignment="1">
      <alignment wrapText="1"/>
    </xf>
    <xf numFmtId="0" fontId="0" fillId="3" borderId="3" xfId="0" applyFill="1" applyBorder="1" applyAlignment="1"/>
    <xf numFmtId="0" fontId="3" fillId="0" borderId="0" xfId="0" applyFont="1" applyFill="1" applyBorder="1" applyAlignment="1">
      <alignment horizontal="left" wrapText="1"/>
    </xf>
    <xf numFmtId="0" fontId="0" fillId="2" borderId="0" xfId="0" applyFill="1"/>
    <xf numFmtId="0" fontId="0" fillId="4" borderId="0" xfId="0" applyFill="1"/>
    <xf numFmtId="0" fontId="0" fillId="7" borderId="0" xfId="0" applyFill="1"/>
    <xf numFmtId="0" fontId="7" fillId="0" borderId="0" xfId="0" applyFont="1"/>
    <xf numFmtId="0" fontId="7" fillId="0" borderId="0" xfId="0" applyFont="1" applyAlignment="1">
      <alignment horizontal="center"/>
    </xf>
    <xf numFmtId="0" fontId="7" fillId="8" borderId="0" xfId="0" applyFont="1" applyFill="1"/>
    <xf numFmtId="0" fontId="7" fillId="9" borderId="0" xfId="0" applyFont="1" applyFill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8" borderId="0" xfId="0" applyFont="1" applyFill="1"/>
    <xf numFmtId="0" fontId="0" fillId="10" borderId="0" xfId="0" applyFill="1"/>
    <xf numFmtId="0" fontId="7" fillId="0" borderId="0" xfId="0" quotePrefix="1" applyFont="1" applyAlignment="1">
      <alignment horizontal="center"/>
    </xf>
    <xf numFmtId="0" fontId="7" fillId="3" borderId="5" xfId="0" applyFont="1" applyFill="1" applyBorder="1"/>
    <xf numFmtId="0" fontId="0" fillId="11" borderId="5" xfId="0" applyFill="1" applyBorder="1"/>
    <xf numFmtId="0" fontId="3" fillId="0" borderId="6" xfId="0" applyFont="1" applyFill="1" applyBorder="1" applyAlignment="1">
      <alignment horizontal="center"/>
    </xf>
    <xf numFmtId="0" fontId="0" fillId="0" borderId="4" xfId="0" applyNumberFormat="1" applyFill="1" applyBorder="1" applyAlignment="1"/>
    <xf numFmtId="0" fontId="0" fillId="0" borderId="3" xfId="0" applyNumberFormat="1" applyFill="1" applyBorder="1" applyAlignment="1"/>
    <xf numFmtId="0" fontId="8" fillId="0" borderId="0" xfId="0" applyFont="1"/>
    <xf numFmtId="0" fontId="8" fillId="0" borderId="0" xfId="0" applyFont="1" applyAlignment="1">
      <alignment horizontal="center"/>
    </xf>
    <xf numFmtId="0" fontId="8" fillId="8" borderId="0" xfId="0" applyFont="1" applyFill="1"/>
    <xf numFmtId="0" fontId="9" fillId="0" borderId="0" xfId="0" applyFont="1"/>
    <xf numFmtId="0" fontId="10" fillId="0" borderId="0" xfId="0" applyFont="1" applyAlignment="1">
      <alignment wrapText="1"/>
    </xf>
    <xf numFmtId="0" fontId="10" fillId="0" borderId="0" xfId="0" applyFont="1"/>
    <xf numFmtId="0" fontId="10" fillId="3" borderId="0" xfId="0" applyFont="1" applyFill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10" fillId="0" borderId="0" xfId="0" applyFont="1" applyFill="1"/>
    <xf numFmtId="0" fontId="0" fillId="0" borderId="0" xfId="0" applyFill="1" applyAlignment="1">
      <alignment horizontal="center"/>
    </xf>
    <xf numFmtId="0" fontId="10" fillId="0" borderId="0" xfId="0" applyFont="1" applyFill="1" applyAlignment="1">
      <alignment horizontal="center"/>
    </xf>
    <xf numFmtId="0" fontId="0" fillId="10" borderId="3" xfId="0" applyFill="1" applyBorder="1" applyAlignment="1"/>
    <xf numFmtId="0" fontId="0" fillId="10" borderId="3" xfId="0" applyNumberFormat="1" applyFill="1" applyBorder="1" applyAlignment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3" borderId="5" xfId="0" applyFill="1" applyBorder="1"/>
    <xf numFmtId="0" fontId="0" fillId="10" borderId="0" xfId="0" applyFill="1" applyBorder="1"/>
    <xf numFmtId="0" fontId="0" fillId="10" borderId="13" xfId="0" applyFill="1" applyBorder="1"/>
    <xf numFmtId="0" fontId="0" fillId="4" borderId="11" xfId="0" applyFill="1" applyBorder="1"/>
    <xf numFmtId="0" fontId="0" fillId="0" borderId="0" xfId="0" applyFill="1" applyBorder="1"/>
    <xf numFmtId="0" fontId="0" fillId="4" borderId="11" xfId="0" applyFill="1" applyBorder="1" applyAlignment="1">
      <alignment wrapText="1"/>
    </xf>
    <xf numFmtId="0" fontId="0" fillId="12" borderId="3" xfId="0" applyFill="1" applyBorder="1" applyAlignment="1"/>
    <xf numFmtId="0" fontId="0" fillId="13" borderId="3" xfId="0" applyFill="1" applyBorder="1" applyAlignment="1"/>
    <xf numFmtId="0" fontId="0" fillId="13" borderId="0" xfId="0" applyFill="1" applyAlignment="1"/>
    <xf numFmtId="0" fontId="0" fillId="13" borderId="0" xfId="0" applyFill="1"/>
    <xf numFmtId="0" fontId="7" fillId="4" borderId="0" xfId="0" applyFont="1" applyFill="1"/>
    <xf numFmtId="0" fontId="11" fillId="4" borderId="0" xfId="0" applyFont="1" applyFill="1"/>
    <xf numFmtId="0" fontId="6" fillId="0" borderId="3" xfId="0" applyFont="1" applyFill="1" applyBorder="1" applyAlignment="1"/>
    <xf numFmtId="0" fontId="0" fillId="14" borderId="3" xfId="0" applyFill="1" applyBorder="1" applyAlignment="1"/>
    <xf numFmtId="0" fontId="8" fillId="0" borderId="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38026</xdr:colOff>
      <xdr:row>0</xdr:row>
      <xdr:rowOff>152095</xdr:rowOff>
    </xdr:from>
    <xdr:to>
      <xdr:col>10</xdr:col>
      <xdr:colOff>418492</xdr:colOff>
      <xdr:row>12</xdr:row>
      <xdr:rowOff>106467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415C4C-791F-E455-B828-E6E7E184F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84194" y="152095"/>
          <a:ext cx="5171484" cy="359706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7</xdr:row>
      <xdr:rowOff>304800</xdr:rowOff>
    </xdr:to>
    <xdr:sp macro="" textlink="">
      <xdr:nvSpPr>
        <xdr:cNvPr id="1025" name="AutoShape 1" descr="Generated image: Injection molding time and constraints">
          <a:extLst>
            <a:ext uri="{FF2B5EF4-FFF2-40B4-BE49-F238E27FC236}">
              <a16:creationId xmlns:a16="http://schemas.microsoft.com/office/drawing/2014/main" id="{8784299B-6F52-68B1-E38A-4CF160B69605}"/>
            </a:ext>
          </a:extLst>
        </xdr:cNvPr>
        <xdr:cNvSpPr>
          <a:spLocks noChangeAspect="1" noChangeArrowheads="1"/>
        </xdr:cNvSpPr>
      </xdr:nvSpPr>
      <xdr:spPr bwMode="auto">
        <a:xfrm>
          <a:off x="12611100" y="21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813711</xdr:colOff>
      <xdr:row>0</xdr:row>
      <xdr:rowOff>149559</xdr:rowOff>
    </xdr:from>
    <xdr:to>
      <xdr:col>18</xdr:col>
      <xdr:colOff>304495</xdr:colOff>
      <xdr:row>14</xdr:row>
      <xdr:rowOff>170042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6A67B8A-307E-D168-9474-0DB1C262E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0897" y="149559"/>
          <a:ext cx="6122161" cy="40814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160353</xdr:colOff>
      <xdr:row>0</xdr:row>
      <xdr:rowOff>103977</xdr:rowOff>
    </xdr:from>
    <xdr:to>
      <xdr:col>16</xdr:col>
      <xdr:colOff>147864</xdr:colOff>
      <xdr:row>14</xdr:row>
      <xdr:rowOff>142819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EDCFB0-DDB9-BA7C-DB00-EBA8897E4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0821" y="103977"/>
          <a:ext cx="6872248" cy="39008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344628</xdr:colOff>
      <xdr:row>0</xdr:row>
      <xdr:rowOff>23550</xdr:rowOff>
    </xdr:from>
    <xdr:to>
      <xdr:col>14</xdr:col>
      <xdr:colOff>135467</xdr:colOff>
      <xdr:row>18</xdr:row>
      <xdr:rowOff>50801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F448C4-680B-E833-23F5-BEDB49F94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3561" y="23550"/>
          <a:ext cx="6428706" cy="446378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1056509</xdr:colOff>
      <xdr:row>18</xdr:row>
      <xdr:rowOff>109482</xdr:rowOff>
    </xdr:from>
    <xdr:to>
      <xdr:col>12</xdr:col>
      <xdr:colOff>763752</xdr:colOff>
      <xdr:row>32</xdr:row>
      <xdr:rowOff>27151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23AEC7-D4D3-EF98-EA7A-D458ECD59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4354" y="3755258"/>
          <a:ext cx="3238500" cy="3213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63033-BADC-5249-AB6D-21EFE1D92CE9}">
  <dimension ref="A1:N19"/>
  <sheetViews>
    <sheetView zoomScale="167" zoomScaleNormal="167" workbookViewId="0">
      <selection activeCell="I14" sqref="I14"/>
    </sheetView>
  </sheetViews>
  <sheetFormatPr baseColWidth="10" defaultRowHeight="16" x14ac:dyDescent="0.2"/>
  <cols>
    <col min="1" max="1" width="20.6640625" style="5" customWidth="1"/>
    <col min="2" max="2" width="19.83203125" style="4" customWidth="1"/>
    <col min="3" max="3" width="16" style="4" customWidth="1"/>
    <col min="4" max="4" width="13.6640625" style="4" customWidth="1"/>
    <col min="5" max="5" width="10.5" style="4" customWidth="1"/>
    <col min="6" max="6" width="5.33203125" style="3" customWidth="1"/>
    <col min="7" max="7" width="14.5" style="3" customWidth="1"/>
    <col min="8" max="16384" width="10.83203125" style="3"/>
  </cols>
  <sheetData>
    <row r="1" spans="1:14" ht="17" x14ac:dyDescent="0.2">
      <c r="A1" s="5" t="s">
        <v>0</v>
      </c>
      <c r="B1" s="7" t="s">
        <v>14</v>
      </c>
      <c r="C1" s="7"/>
    </row>
    <row r="2" spans="1:14" ht="17" x14ac:dyDescent="0.2">
      <c r="B2" s="4" t="s">
        <v>1</v>
      </c>
      <c r="C2" s="4" t="s">
        <v>2</v>
      </c>
      <c r="D2" s="4" t="s">
        <v>15</v>
      </c>
      <c r="L2"/>
    </row>
    <row r="3" spans="1:14" ht="34" x14ac:dyDescent="0.2">
      <c r="B3" s="4" t="s">
        <v>3</v>
      </c>
      <c r="C3" s="4" t="s">
        <v>4</v>
      </c>
    </row>
    <row r="4" spans="1:14" ht="17" x14ac:dyDescent="0.2">
      <c r="A4" s="6" t="s">
        <v>8</v>
      </c>
      <c r="B4" s="8" t="s">
        <v>5</v>
      </c>
      <c r="C4" s="8" t="s">
        <v>6</v>
      </c>
    </row>
    <row r="5" spans="1:14" ht="17" x14ac:dyDescent="0.2">
      <c r="A5" s="5" t="s">
        <v>7</v>
      </c>
      <c r="B5" s="4">
        <v>100</v>
      </c>
      <c r="C5" s="4">
        <v>150</v>
      </c>
    </row>
    <row r="6" spans="1:14" ht="34" x14ac:dyDescent="0.2">
      <c r="A6" s="5" t="s">
        <v>9</v>
      </c>
      <c r="B6" s="4">
        <v>10</v>
      </c>
      <c r="C6" s="4">
        <v>6</v>
      </c>
    </row>
    <row r="7" spans="1:14" ht="34" x14ac:dyDescent="0.2">
      <c r="A7" s="5" t="s">
        <v>10</v>
      </c>
      <c r="B7" s="4">
        <v>14</v>
      </c>
      <c r="C7" s="4">
        <v>9</v>
      </c>
    </row>
    <row r="8" spans="1:14" ht="34" x14ac:dyDescent="0.2">
      <c r="A8" s="5" t="s">
        <v>11</v>
      </c>
      <c r="B8" s="4">
        <v>4</v>
      </c>
      <c r="C8" s="4">
        <v>3</v>
      </c>
      <c r="D8" s="4">
        <v>600</v>
      </c>
      <c r="N8"/>
    </row>
    <row r="9" spans="1:14" ht="34" x14ac:dyDescent="0.2">
      <c r="A9" s="5" t="s">
        <v>12</v>
      </c>
      <c r="B9" s="4">
        <v>6</v>
      </c>
      <c r="C9" s="4">
        <v>8</v>
      </c>
      <c r="D9" s="4">
        <v>1080</v>
      </c>
    </row>
    <row r="12" spans="1:14" ht="17" x14ac:dyDescent="0.2">
      <c r="A12" s="5" t="s">
        <v>16</v>
      </c>
    </row>
    <row r="13" spans="1:14" ht="17" x14ac:dyDescent="0.2">
      <c r="A13" s="5" t="s">
        <v>22</v>
      </c>
      <c r="B13" s="9">
        <f>SUMPRODUCT(B16:B19,C16:C19)</f>
        <v>2170</v>
      </c>
    </row>
    <row r="15" spans="1:14" ht="51" x14ac:dyDescent="0.2">
      <c r="A15" s="5" t="s">
        <v>17</v>
      </c>
      <c r="B15" s="10" t="s">
        <v>60</v>
      </c>
      <c r="C15" s="4" t="s">
        <v>25</v>
      </c>
      <c r="D15" s="5" t="s">
        <v>31</v>
      </c>
      <c r="E15" s="4" t="s">
        <v>32</v>
      </c>
      <c r="H15" s="20" t="s">
        <v>59</v>
      </c>
      <c r="I15" s="20"/>
      <c r="J15" s="20"/>
    </row>
    <row r="16" spans="1:14" ht="34" x14ac:dyDescent="0.2">
      <c r="A16" s="5" t="s">
        <v>18</v>
      </c>
      <c r="B16" s="9">
        <v>100</v>
      </c>
      <c r="C16" s="4">
        <f>B6</f>
        <v>10</v>
      </c>
      <c r="D16" s="4">
        <v>4</v>
      </c>
      <c r="E16" s="4">
        <v>6</v>
      </c>
      <c r="G16" s="3" t="s">
        <v>23</v>
      </c>
      <c r="H16" s="18">
        <f>B16+B17</f>
        <v>100</v>
      </c>
      <c r="I16" s="10" t="s">
        <v>29</v>
      </c>
      <c r="J16" s="18">
        <v>100</v>
      </c>
    </row>
    <row r="17" spans="1:10" ht="34" x14ac:dyDescent="0.2">
      <c r="A17" s="5" t="s">
        <v>19</v>
      </c>
      <c r="B17" s="9">
        <v>0</v>
      </c>
      <c r="C17" s="4">
        <v>14</v>
      </c>
      <c r="D17" s="4">
        <v>0</v>
      </c>
      <c r="E17" s="4">
        <v>0</v>
      </c>
      <c r="G17" s="3" t="s">
        <v>26</v>
      </c>
      <c r="H17" s="18">
        <f>B18+B19</f>
        <v>150</v>
      </c>
      <c r="I17" s="10" t="s">
        <v>29</v>
      </c>
      <c r="J17" s="18">
        <v>150</v>
      </c>
    </row>
    <row r="18" spans="1:10" ht="34" x14ac:dyDescent="0.2">
      <c r="A18" s="5" t="s">
        <v>20</v>
      </c>
      <c r="B18" s="9">
        <v>60</v>
      </c>
      <c r="C18" s="4">
        <v>6</v>
      </c>
      <c r="D18" s="4">
        <v>3</v>
      </c>
      <c r="E18" s="4">
        <v>8</v>
      </c>
      <c r="G18" s="3" t="s">
        <v>27</v>
      </c>
      <c r="H18" s="19">
        <f>SUMPRODUCT(B16:B19,D16:D19)</f>
        <v>580</v>
      </c>
      <c r="I18" s="17" t="s">
        <v>30</v>
      </c>
      <c r="J18" s="19">
        <v>600</v>
      </c>
    </row>
    <row r="19" spans="1:10" ht="34" x14ac:dyDescent="0.2">
      <c r="A19" s="5" t="s">
        <v>21</v>
      </c>
      <c r="B19" s="9">
        <v>90</v>
      </c>
      <c r="C19" s="4">
        <v>9</v>
      </c>
      <c r="D19" s="4">
        <v>0</v>
      </c>
      <c r="E19" s="4">
        <v>0</v>
      </c>
      <c r="G19" s="3" t="s">
        <v>28</v>
      </c>
      <c r="H19" s="18">
        <f>SUMPRODUCT(B16:B19, E16:E19)</f>
        <v>1080</v>
      </c>
      <c r="I19" s="4" t="s">
        <v>30</v>
      </c>
      <c r="J19" s="18">
        <v>1080</v>
      </c>
    </row>
  </sheetData>
  <mergeCells count="1">
    <mergeCell ref="B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F6CD8-4360-424C-A897-9BFA9D1DEAC8}">
  <dimension ref="A1:M20"/>
  <sheetViews>
    <sheetView showGridLines="0" topLeftCell="A4" zoomScale="167" zoomScaleNormal="167" workbookViewId="0">
      <selection activeCell="J11" sqref="J11"/>
    </sheetView>
  </sheetViews>
  <sheetFormatPr baseColWidth="10" defaultRowHeight="16" x14ac:dyDescent="0.2"/>
  <cols>
    <col min="1" max="1" width="3.6640625" customWidth="1"/>
    <col min="2" max="2" width="9" customWidth="1"/>
    <col min="3" max="3" width="31.33203125" style="3" customWidth="1"/>
    <col min="4" max="4" width="12.6640625" customWidth="1"/>
    <col min="5" max="5" width="11.33203125" customWidth="1"/>
    <col min="6" max="6" width="10" bestFit="1" customWidth="1"/>
    <col min="7" max="8" width="12.1640625" bestFit="1" customWidth="1"/>
    <col min="9" max="9" width="6.5" customWidth="1"/>
    <col min="10" max="10" width="19.83203125" customWidth="1"/>
    <col min="11" max="11" width="9.83203125" customWidth="1"/>
    <col min="13" max="13" width="20.83203125" customWidth="1"/>
  </cols>
  <sheetData>
    <row r="1" spans="1:13" x14ac:dyDescent="0.2">
      <c r="A1" s="11" t="s">
        <v>33</v>
      </c>
    </row>
    <row r="2" spans="1:13" x14ac:dyDescent="0.2">
      <c r="A2" s="11" t="s">
        <v>34</v>
      </c>
    </row>
    <row r="3" spans="1:13" x14ac:dyDescent="0.2">
      <c r="A3" s="11" t="s">
        <v>61</v>
      </c>
    </row>
    <row r="6" spans="1:13" ht="33" customHeight="1" thickBot="1" x14ac:dyDescent="0.25">
      <c r="A6" t="s">
        <v>35</v>
      </c>
      <c r="B6" s="3"/>
      <c r="C6" s="16" t="s">
        <v>75</v>
      </c>
      <c r="D6" s="3" t="s">
        <v>78</v>
      </c>
      <c r="F6" s="44" t="s">
        <v>77</v>
      </c>
      <c r="J6" s="11" t="s">
        <v>81</v>
      </c>
    </row>
    <row r="7" spans="1:13" ht="24" customHeight="1" x14ac:dyDescent="0.2">
      <c r="B7" s="14"/>
      <c r="C7" s="45"/>
      <c r="D7" s="31" t="s">
        <v>38</v>
      </c>
      <c r="E7" s="14" t="s">
        <v>40</v>
      </c>
      <c r="F7" s="26" t="s">
        <v>42</v>
      </c>
      <c r="G7" s="14" t="s">
        <v>44</v>
      </c>
      <c r="H7" s="14" t="s">
        <v>44</v>
      </c>
      <c r="I7" s="3"/>
      <c r="J7" s="51" t="s">
        <v>82</v>
      </c>
      <c r="K7" s="51"/>
    </row>
    <row r="8" spans="1:13" ht="18" thickBot="1" x14ac:dyDescent="0.25">
      <c r="B8" s="15" t="s">
        <v>36</v>
      </c>
      <c r="C8" s="46" t="s">
        <v>37</v>
      </c>
      <c r="D8" s="32" t="s">
        <v>39</v>
      </c>
      <c r="E8" s="15" t="s">
        <v>41</v>
      </c>
      <c r="F8" s="27" t="s">
        <v>43</v>
      </c>
      <c r="G8" s="15" t="s">
        <v>45</v>
      </c>
      <c r="H8" s="15" t="s">
        <v>46</v>
      </c>
      <c r="J8" s="51"/>
      <c r="K8" s="51"/>
    </row>
    <row r="9" spans="1:13" ht="23" customHeight="1" x14ac:dyDescent="0.2">
      <c r="B9" s="12" t="s">
        <v>51</v>
      </c>
      <c r="C9" s="47" t="s">
        <v>18</v>
      </c>
      <c r="D9" s="33">
        <v>100</v>
      </c>
      <c r="E9" s="12">
        <v>0</v>
      </c>
      <c r="F9" s="28">
        <v>10</v>
      </c>
      <c r="G9" s="12">
        <v>1.75</v>
      </c>
      <c r="H9" s="50">
        <v>1E+30</v>
      </c>
      <c r="J9" s="51" t="s">
        <v>83</v>
      </c>
      <c r="K9" s="51"/>
    </row>
    <row r="10" spans="1:13" ht="17" x14ac:dyDescent="0.2">
      <c r="B10" s="12" t="s">
        <v>52</v>
      </c>
      <c r="C10" s="47" t="s">
        <v>19</v>
      </c>
      <c r="D10" s="33">
        <v>0</v>
      </c>
      <c r="E10" s="12">
        <v>1.75</v>
      </c>
      <c r="F10" s="28">
        <v>14</v>
      </c>
      <c r="G10" s="12">
        <v>1E+30</v>
      </c>
      <c r="H10" s="12">
        <v>1.75</v>
      </c>
      <c r="J10" s="51"/>
      <c r="K10" s="51"/>
    </row>
    <row r="11" spans="1:13" ht="23" customHeight="1" x14ac:dyDescent="0.2">
      <c r="B11" s="12" t="s">
        <v>53</v>
      </c>
      <c r="C11" s="47" t="s">
        <v>20</v>
      </c>
      <c r="D11" s="33">
        <v>60</v>
      </c>
      <c r="E11" s="12">
        <v>0</v>
      </c>
      <c r="F11" s="28">
        <v>6</v>
      </c>
      <c r="G11" s="12">
        <v>3</v>
      </c>
      <c r="H11" s="12">
        <v>2.3333333333333335</v>
      </c>
    </row>
    <row r="12" spans="1:13" ht="18" thickBot="1" x14ac:dyDescent="0.25">
      <c r="B12" s="13" t="s">
        <v>54</v>
      </c>
      <c r="C12" s="48" t="s">
        <v>21</v>
      </c>
      <c r="D12" s="34">
        <v>90</v>
      </c>
      <c r="E12" s="13">
        <v>0</v>
      </c>
      <c r="F12" s="30">
        <v>9</v>
      </c>
      <c r="G12" s="13">
        <v>2.3333333333333335</v>
      </c>
      <c r="H12" s="13">
        <v>3</v>
      </c>
    </row>
    <row r="14" spans="1:13" ht="17" thickBot="1" x14ac:dyDescent="0.25">
      <c r="A14" s="40" t="s">
        <v>24</v>
      </c>
      <c r="E14" t="s">
        <v>79</v>
      </c>
      <c r="F14" t="s">
        <v>77</v>
      </c>
    </row>
    <row r="15" spans="1:13" x14ac:dyDescent="0.2">
      <c r="B15" s="14"/>
      <c r="C15" s="45"/>
      <c r="D15" s="14" t="s">
        <v>38</v>
      </c>
      <c r="E15" s="22" t="s">
        <v>47</v>
      </c>
      <c r="F15" s="26" t="s">
        <v>49</v>
      </c>
      <c r="G15" s="14" t="s">
        <v>44</v>
      </c>
      <c r="H15" s="14" t="s">
        <v>44</v>
      </c>
      <c r="J15" s="36" t="s">
        <v>76</v>
      </c>
      <c r="K15" s="36"/>
    </row>
    <row r="16" spans="1:13" ht="18" thickBot="1" x14ac:dyDescent="0.25">
      <c r="B16" s="15" t="s">
        <v>36</v>
      </c>
      <c r="C16" s="46" t="s">
        <v>37</v>
      </c>
      <c r="D16" s="15" t="s">
        <v>39</v>
      </c>
      <c r="E16" s="23" t="s">
        <v>48</v>
      </c>
      <c r="F16" s="27" t="s">
        <v>50</v>
      </c>
      <c r="G16" s="15" t="s">
        <v>45</v>
      </c>
      <c r="H16" s="15" t="s">
        <v>46</v>
      </c>
      <c r="K16" s="38" t="s">
        <v>72</v>
      </c>
      <c r="L16" s="37" t="s">
        <v>74</v>
      </c>
      <c r="M16" s="36"/>
    </row>
    <row r="17" spans="2:13" ht="20" customHeight="1" x14ac:dyDescent="0.2">
      <c r="B17" s="12" t="s">
        <v>55</v>
      </c>
      <c r="C17" s="47" t="s">
        <v>62</v>
      </c>
      <c r="D17" s="12">
        <v>100</v>
      </c>
      <c r="E17" s="35">
        <v>12.25</v>
      </c>
      <c r="F17" s="28">
        <v>100</v>
      </c>
      <c r="G17" s="12">
        <v>11.428571428571429</v>
      </c>
      <c r="H17" s="12">
        <v>100</v>
      </c>
      <c r="J17" t="s">
        <v>66</v>
      </c>
      <c r="K17" t="s">
        <v>69</v>
      </c>
      <c r="M17" s="39" t="s">
        <v>73</v>
      </c>
    </row>
    <row r="18" spans="2:13" ht="17" x14ac:dyDescent="0.2">
      <c r="B18" s="12" t="s">
        <v>56</v>
      </c>
      <c r="C18" s="47" t="s">
        <v>63</v>
      </c>
      <c r="D18" s="12">
        <v>150</v>
      </c>
      <c r="E18" s="24">
        <v>9</v>
      </c>
      <c r="F18" s="28">
        <v>150</v>
      </c>
      <c r="G18" s="12">
        <v>1E+30</v>
      </c>
      <c r="H18" s="12">
        <v>90</v>
      </c>
      <c r="M18" s="39"/>
    </row>
    <row r="19" spans="2:13" ht="17" x14ac:dyDescent="0.2">
      <c r="B19" s="12" t="s">
        <v>57</v>
      </c>
      <c r="C19" s="47" t="s">
        <v>64</v>
      </c>
      <c r="D19" s="21">
        <v>580</v>
      </c>
      <c r="E19" s="24">
        <v>0</v>
      </c>
      <c r="F19" s="29">
        <v>600</v>
      </c>
      <c r="G19" s="12">
        <v>1E+30</v>
      </c>
      <c r="H19" s="12">
        <v>20</v>
      </c>
      <c r="J19" t="s">
        <v>68</v>
      </c>
      <c r="K19" t="s">
        <v>70</v>
      </c>
      <c r="M19" s="39"/>
    </row>
    <row r="20" spans="2:13" ht="18" thickBot="1" x14ac:dyDescent="0.25">
      <c r="B20" s="13" t="s">
        <v>58</v>
      </c>
      <c r="C20" s="49" t="s">
        <v>65</v>
      </c>
      <c r="D20" s="13">
        <v>1080</v>
      </c>
      <c r="E20" s="43">
        <v>-0.375</v>
      </c>
      <c r="F20" s="30">
        <v>1080</v>
      </c>
      <c r="G20" s="13">
        <v>53.333333333333336</v>
      </c>
      <c r="H20" s="13">
        <v>480</v>
      </c>
      <c r="J20" s="42" t="s">
        <v>67</v>
      </c>
      <c r="K20" s="42" t="s">
        <v>71</v>
      </c>
      <c r="M20" s="39"/>
    </row>
  </sheetData>
  <mergeCells count="3">
    <mergeCell ref="M17:M20"/>
    <mergeCell ref="J7:K8"/>
    <mergeCell ref="J9:K10"/>
  </mergeCells>
  <dataValidations count="1">
    <dataValidation allowBlank="1" showInputMessage="1" showErrorMessage="1" promptTitle="stand-in for infinity" prompt="no lower-limit" sqref="H9" xr:uid="{65376AA5-4ADB-BE43-B88A-A31E02685BB2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F80A-1FA0-AA45-866F-2F6AF6A46E1C}">
  <dimension ref="A1:J30"/>
  <sheetViews>
    <sheetView topLeftCell="A14" zoomScale="171" zoomScaleNormal="171" workbookViewId="0">
      <selection activeCell="I19" sqref="I19"/>
    </sheetView>
  </sheetViews>
  <sheetFormatPr baseColWidth="10" defaultRowHeight="16" x14ac:dyDescent="0.2"/>
  <cols>
    <col min="4" max="4" width="14.33203125" customWidth="1"/>
    <col min="5" max="5" width="13.83203125" customWidth="1"/>
    <col min="8" max="8" width="13.6640625" customWidth="1"/>
    <col min="9" max="9" width="14.6640625" customWidth="1"/>
  </cols>
  <sheetData>
    <row r="1" spans="1:8" x14ac:dyDescent="0.2">
      <c r="A1" s="52" t="s">
        <v>84</v>
      </c>
      <c r="B1" s="52"/>
      <c r="C1" s="52"/>
      <c r="E1" s="52" t="s">
        <v>99</v>
      </c>
      <c r="F1" s="52"/>
      <c r="G1" s="52"/>
    </row>
    <row r="2" spans="1:8" ht="64" customHeight="1" x14ac:dyDescent="0.2">
      <c r="A2" t="s">
        <v>85</v>
      </c>
      <c r="B2" s="3" t="s">
        <v>89</v>
      </c>
      <c r="C2" s="3" t="s">
        <v>90</v>
      </c>
    </row>
    <row r="3" spans="1:8" x14ac:dyDescent="0.2">
      <c r="A3" t="s">
        <v>86</v>
      </c>
      <c r="B3">
        <v>80000</v>
      </c>
      <c r="C3">
        <v>3</v>
      </c>
      <c r="E3" t="s">
        <v>91</v>
      </c>
      <c r="F3" t="s">
        <v>92</v>
      </c>
      <c r="G3" t="s">
        <v>93</v>
      </c>
    </row>
    <row r="4" spans="1:8" x14ac:dyDescent="0.2">
      <c r="A4" t="s">
        <v>87</v>
      </c>
      <c r="B4">
        <v>80000</v>
      </c>
      <c r="C4">
        <v>2.5</v>
      </c>
      <c r="E4" t="s">
        <v>86</v>
      </c>
      <c r="F4">
        <f>$C$15 - B9-C3</f>
        <v>4</v>
      </c>
      <c r="G4">
        <f>$C$16 - C3-C9</f>
        <v>2</v>
      </c>
    </row>
    <row r="5" spans="1:8" x14ac:dyDescent="0.2">
      <c r="A5" t="s">
        <v>88</v>
      </c>
      <c r="B5">
        <v>90000</v>
      </c>
      <c r="C5">
        <v>3.5</v>
      </c>
      <c r="E5" t="s">
        <v>87</v>
      </c>
      <c r="F5">
        <f>$C$15 - B10-C4</f>
        <v>3.5</v>
      </c>
      <c r="G5">
        <f>$C$16 - C4-C10</f>
        <v>3.5</v>
      </c>
    </row>
    <row r="6" spans="1:8" x14ac:dyDescent="0.2">
      <c r="E6" t="s">
        <v>88</v>
      </c>
      <c r="F6">
        <f>$C$15 - B11-C5</f>
        <v>2</v>
      </c>
      <c r="G6">
        <f>$C$16 - C5-C11</f>
        <v>2</v>
      </c>
    </row>
    <row r="7" spans="1:8" x14ac:dyDescent="0.2">
      <c r="A7" s="52" t="s">
        <v>94</v>
      </c>
      <c r="B7" s="52"/>
      <c r="C7" s="52"/>
    </row>
    <row r="8" spans="1:8" x14ac:dyDescent="0.2">
      <c r="A8" t="s">
        <v>91</v>
      </c>
      <c r="B8" t="s">
        <v>92</v>
      </c>
      <c r="C8" t="s">
        <v>93</v>
      </c>
    </row>
    <row r="9" spans="1:8" x14ac:dyDescent="0.2">
      <c r="A9" t="s">
        <v>86</v>
      </c>
      <c r="B9">
        <v>1</v>
      </c>
      <c r="C9">
        <v>2</v>
      </c>
      <c r="E9" s="52" t="s">
        <v>100</v>
      </c>
      <c r="F9" s="52"/>
      <c r="G9" s="52"/>
      <c r="H9" s="52"/>
    </row>
    <row r="10" spans="1:8" x14ac:dyDescent="0.2">
      <c r="A10" t="s">
        <v>87</v>
      </c>
      <c r="B10">
        <v>2</v>
      </c>
      <c r="C10">
        <v>1</v>
      </c>
    </row>
    <row r="11" spans="1:8" x14ac:dyDescent="0.2">
      <c r="A11" t="s">
        <v>88</v>
      </c>
      <c r="B11">
        <v>2.5</v>
      </c>
      <c r="C11">
        <v>1.5</v>
      </c>
      <c r="F11" s="2" t="s">
        <v>101</v>
      </c>
      <c r="G11" s="2"/>
    </row>
    <row r="12" spans="1:8" x14ac:dyDescent="0.2">
      <c r="E12" t="s">
        <v>102</v>
      </c>
      <c r="F12" t="s">
        <v>103</v>
      </c>
      <c r="G12" t="s">
        <v>104</v>
      </c>
      <c r="H12" s="53" t="s">
        <v>108</v>
      </c>
    </row>
    <row r="13" spans="1:8" x14ac:dyDescent="0.2">
      <c r="A13" s="52" t="s">
        <v>95</v>
      </c>
      <c r="B13" s="52"/>
      <c r="C13" s="52"/>
      <c r="E13" t="s">
        <v>105</v>
      </c>
      <c r="F13" s="65">
        <v>4</v>
      </c>
      <c r="G13" s="65">
        <v>2</v>
      </c>
      <c r="H13" s="53">
        <v>80000</v>
      </c>
    </row>
    <row r="14" spans="1:8" ht="51" x14ac:dyDescent="0.2">
      <c r="A14" t="s">
        <v>96</v>
      </c>
      <c r="B14" s="3" t="s">
        <v>97</v>
      </c>
      <c r="C14" s="3" t="s">
        <v>98</v>
      </c>
      <c r="E14" t="s">
        <v>106</v>
      </c>
      <c r="F14" s="65">
        <v>3.5</v>
      </c>
      <c r="G14" s="65">
        <v>3.5</v>
      </c>
      <c r="H14" s="53">
        <v>80000</v>
      </c>
    </row>
    <row r="15" spans="1:8" x14ac:dyDescent="0.2">
      <c r="A15" t="s">
        <v>92</v>
      </c>
      <c r="B15">
        <v>110000</v>
      </c>
      <c r="C15">
        <v>8</v>
      </c>
      <c r="E15" t="s">
        <v>107</v>
      </c>
      <c r="F15" s="65">
        <v>2</v>
      </c>
      <c r="G15" s="65">
        <v>2</v>
      </c>
      <c r="H15" s="53">
        <v>90000</v>
      </c>
    </row>
    <row r="16" spans="1:8" x14ac:dyDescent="0.2">
      <c r="A16" t="s">
        <v>93</v>
      </c>
      <c r="B16">
        <v>120000</v>
      </c>
      <c r="C16">
        <v>7</v>
      </c>
      <c r="E16" s="54" t="s">
        <v>109</v>
      </c>
      <c r="F16" s="54">
        <v>110000</v>
      </c>
      <c r="G16" s="54">
        <v>120000</v>
      </c>
    </row>
    <row r="20" spans="5:10" x14ac:dyDescent="0.2">
      <c r="E20" t="s">
        <v>16</v>
      </c>
      <c r="F20" t="s">
        <v>110</v>
      </c>
    </row>
    <row r="21" spans="5:10" x14ac:dyDescent="0.2">
      <c r="E21" t="s">
        <v>111</v>
      </c>
      <c r="G21" s="38"/>
    </row>
    <row r="22" spans="5:10" x14ac:dyDescent="0.2">
      <c r="E22" s="36">
        <f>SUMPRODUCT(F25:G27,F13:G15)</f>
        <v>740000</v>
      </c>
    </row>
    <row r="23" spans="5:10" x14ac:dyDescent="0.2">
      <c r="E23" s="55"/>
      <c r="F23" s="59" t="s">
        <v>101</v>
      </c>
      <c r="G23" s="59"/>
      <c r="H23" s="55"/>
    </row>
    <row r="24" spans="5:10" x14ac:dyDescent="0.2">
      <c r="E24" s="55" t="s">
        <v>102</v>
      </c>
      <c r="F24" s="55" t="s">
        <v>103</v>
      </c>
      <c r="G24" s="55" t="s">
        <v>104</v>
      </c>
      <c r="H24" s="42" t="s">
        <v>115</v>
      </c>
      <c r="I24" s="60" t="s">
        <v>30</v>
      </c>
      <c r="J24" s="61" t="s">
        <v>116</v>
      </c>
    </row>
    <row r="25" spans="5:10" x14ac:dyDescent="0.2">
      <c r="E25" t="s">
        <v>112</v>
      </c>
      <c r="F25" s="64">
        <v>80000</v>
      </c>
      <c r="G25" s="64">
        <v>0</v>
      </c>
      <c r="H25">
        <f>F25+G25</f>
        <v>80000</v>
      </c>
      <c r="I25" s="56" t="s">
        <v>30</v>
      </c>
      <c r="J25" s="57">
        <v>80000</v>
      </c>
    </row>
    <row r="26" spans="5:10" x14ac:dyDescent="0.2">
      <c r="E26" t="s">
        <v>113</v>
      </c>
      <c r="F26" s="64">
        <v>30000</v>
      </c>
      <c r="G26" s="64">
        <v>50000</v>
      </c>
      <c r="H26">
        <f t="shared" ref="H26:H27" si="0">F26+G26</f>
        <v>80000</v>
      </c>
      <c r="I26" s="56" t="s">
        <v>30</v>
      </c>
      <c r="J26" s="57">
        <v>80000</v>
      </c>
    </row>
    <row r="27" spans="5:10" x14ac:dyDescent="0.2">
      <c r="E27" t="s">
        <v>114</v>
      </c>
      <c r="F27" s="64">
        <v>0</v>
      </c>
      <c r="G27" s="64">
        <v>70000</v>
      </c>
      <c r="H27" s="69">
        <f t="shared" si="0"/>
        <v>70000</v>
      </c>
      <c r="I27" s="70" t="s">
        <v>30</v>
      </c>
      <c r="J27" s="71">
        <v>90000</v>
      </c>
    </row>
    <row r="28" spans="5:10" x14ac:dyDescent="0.2">
      <c r="E28" t="s">
        <v>117</v>
      </c>
      <c r="F28" s="62">
        <f>SUM(F25:F27)</f>
        <v>110000</v>
      </c>
      <c r="G28" s="62">
        <f>SUM(G25:G27)</f>
        <v>120000</v>
      </c>
      <c r="H28" s="55"/>
    </row>
    <row r="29" spans="5:10" x14ac:dyDescent="0.2">
      <c r="E29" s="55"/>
      <c r="F29" s="63" t="s">
        <v>29</v>
      </c>
      <c r="G29" s="63" t="s">
        <v>29</v>
      </c>
      <c r="H29" s="55"/>
    </row>
    <row r="30" spans="5:10" x14ac:dyDescent="0.2">
      <c r="E30" s="58" t="s">
        <v>109</v>
      </c>
      <c r="F30" s="58">
        <v>110000</v>
      </c>
      <c r="G30" s="58">
        <v>120000</v>
      </c>
    </row>
  </sheetData>
  <mergeCells count="2">
    <mergeCell ref="F11:G11"/>
    <mergeCell ref="F23:G2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FEF7-6E65-7840-A22B-D25F38250A29}">
  <dimension ref="A1:G35"/>
  <sheetViews>
    <sheetView showGridLines="0" topLeftCell="A5" workbookViewId="0">
      <selection activeCell="E26" sqref="E26"/>
    </sheetView>
  </sheetViews>
  <sheetFormatPr baseColWidth="10" defaultRowHeight="16" x14ac:dyDescent="0.2"/>
  <cols>
    <col min="1" max="1" width="2.33203125" customWidth="1"/>
    <col min="2" max="2" width="6.5" bestFit="1" customWidth="1"/>
    <col min="3" max="3" width="24.33203125" bestFit="1" customWidth="1"/>
    <col min="4" max="4" width="12.83203125" bestFit="1" customWidth="1"/>
    <col min="5" max="5" width="13" bestFit="1" customWidth="1"/>
    <col min="6" max="6" width="10.83203125" bestFit="1" customWidth="1"/>
    <col min="7" max="7" width="6.1640625" bestFit="1" customWidth="1"/>
  </cols>
  <sheetData>
    <row r="1" spans="1:5" x14ac:dyDescent="0.2">
      <c r="A1" s="11" t="s">
        <v>118</v>
      </c>
    </row>
    <row r="2" spans="1:5" x14ac:dyDescent="0.2">
      <c r="A2" s="11" t="s">
        <v>164</v>
      </c>
    </row>
    <row r="3" spans="1:5" x14ac:dyDescent="0.2">
      <c r="A3" s="11" t="s">
        <v>165</v>
      </c>
    </row>
    <row r="4" spans="1:5" x14ac:dyDescent="0.2">
      <c r="A4" s="11" t="s">
        <v>119</v>
      </c>
    </row>
    <row r="5" spans="1:5" x14ac:dyDescent="0.2">
      <c r="A5" s="11" t="s">
        <v>120</v>
      </c>
    </row>
    <row r="6" spans="1:5" x14ac:dyDescent="0.2">
      <c r="A6" s="11"/>
      <c r="B6" t="s">
        <v>121</v>
      </c>
    </row>
    <row r="7" spans="1:5" x14ac:dyDescent="0.2">
      <c r="A7" s="11"/>
      <c r="B7" t="s">
        <v>166</v>
      </c>
    </row>
    <row r="8" spans="1:5" x14ac:dyDescent="0.2">
      <c r="A8" s="11"/>
      <c r="B8" t="s">
        <v>162</v>
      </c>
    </row>
    <row r="9" spans="1:5" x14ac:dyDescent="0.2">
      <c r="A9" s="11" t="s">
        <v>122</v>
      </c>
    </row>
    <row r="10" spans="1:5" x14ac:dyDescent="0.2">
      <c r="B10" t="s">
        <v>163</v>
      </c>
    </row>
    <row r="11" spans="1:5" x14ac:dyDescent="0.2">
      <c r="B11" t="s">
        <v>123</v>
      </c>
    </row>
    <row r="14" spans="1:5" ht="17" thickBot="1" x14ac:dyDescent="0.25">
      <c r="A14" t="s">
        <v>124</v>
      </c>
    </row>
    <row r="15" spans="1:5" ht="17" thickBot="1" x14ac:dyDescent="0.25">
      <c r="B15" s="66" t="s">
        <v>36</v>
      </c>
      <c r="C15" s="66" t="s">
        <v>37</v>
      </c>
      <c r="D15" s="66" t="s">
        <v>125</v>
      </c>
      <c r="E15" s="66" t="s">
        <v>126</v>
      </c>
    </row>
    <row r="16" spans="1:5" ht="17" thickBot="1" x14ac:dyDescent="0.25">
      <c r="B16" s="13" t="s">
        <v>167</v>
      </c>
      <c r="C16" s="13" t="s">
        <v>111</v>
      </c>
      <c r="D16" s="67">
        <v>740000</v>
      </c>
      <c r="E16" s="67">
        <v>740000</v>
      </c>
    </row>
    <row r="19" spans="1:7" ht="17" thickBot="1" x14ac:dyDescent="0.25">
      <c r="A19" t="s">
        <v>35</v>
      </c>
    </row>
    <row r="20" spans="1:7" ht="17" thickBot="1" x14ac:dyDescent="0.25">
      <c r="B20" s="66" t="s">
        <v>36</v>
      </c>
      <c r="C20" s="66" t="s">
        <v>37</v>
      </c>
      <c r="D20" s="66" t="s">
        <v>125</v>
      </c>
      <c r="E20" s="66" t="s">
        <v>126</v>
      </c>
      <c r="F20" s="66" t="s">
        <v>127</v>
      </c>
    </row>
    <row r="21" spans="1:7" x14ac:dyDescent="0.2">
      <c r="B21" s="12" t="s">
        <v>132</v>
      </c>
      <c r="C21" s="12" t="s">
        <v>133</v>
      </c>
      <c r="D21" s="68">
        <v>80000</v>
      </c>
      <c r="E21" s="68">
        <v>80000</v>
      </c>
      <c r="F21" s="12" t="s">
        <v>134</v>
      </c>
    </row>
    <row r="22" spans="1:7" x14ac:dyDescent="0.2">
      <c r="B22" s="12" t="s">
        <v>135</v>
      </c>
      <c r="C22" s="12" t="s">
        <v>136</v>
      </c>
      <c r="D22" s="68">
        <v>0</v>
      </c>
      <c r="E22" s="68">
        <v>0</v>
      </c>
      <c r="F22" s="12" t="s">
        <v>134</v>
      </c>
    </row>
    <row r="23" spans="1:7" x14ac:dyDescent="0.2">
      <c r="B23" s="12" t="s">
        <v>137</v>
      </c>
      <c r="C23" s="12" t="s">
        <v>138</v>
      </c>
      <c r="D23" s="68">
        <v>30000</v>
      </c>
      <c r="E23" s="68">
        <v>30000</v>
      </c>
      <c r="F23" s="12" t="s">
        <v>134</v>
      </c>
    </row>
    <row r="24" spans="1:7" x14ac:dyDescent="0.2">
      <c r="B24" s="12" t="s">
        <v>139</v>
      </c>
      <c r="C24" s="12" t="s">
        <v>140</v>
      </c>
      <c r="D24" s="68">
        <v>50000</v>
      </c>
      <c r="E24" s="68">
        <v>50000</v>
      </c>
      <c r="F24" s="12" t="s">
        <v>134</v>
      </c>
    </row>
    <row r="25" spans="1:7" x14ac:dyDescent="0.2">
      <c r="B25" s="12" t="s">
        <v>141</v>
      </c>
      <c r="C25" s="12" t="s">
        <v>142</v>
      </c>
      <c r="D25" s="68">
        <v>0</v>
      </c>
      <c r="E25" s="68">
        <v>0</v>
      </c>
      <c r="F25" s="12" t="s">
        <v>134</v>
      </c>
    </row>
    <row r="26" spans="1:7" ht="17" thickBot="1" x14ac:dyDescent="0.25">
      <c r="B26" s="13" t="s">
        <v>143</v>
      </c>
      <c r="C26" s="13" t="s">
        <v>144</v>
      </c>
      <c r="D26" s="67">
        <v>70000</v>
      </c>
      <c r="E26" s="67">
        <v>70000</v>
      </c>
      <c r="F26" s="13" t="s">
        <v>134</v>
      </c>
    </row>
    <row r="29" spans="1:7" ht="17" thickBot="1" x14ac:dyDescent="0.25">
      <c r="A29" t="s">
        <v>24</v>
      </c>
    </row>
    <row r="30" spans="1:7" ht="17" thickBot="1" x14ac:dyDescent="0.25">
      <c r="B30" s="66" t="s">
        <v>36</v>
      </c>
      <c r="C30" s="66" t="s">
        <v>37</v>
      </c>
      <c r="D30" s="66" t="s">
        <v>128</v>
      </c>
      <c r="E30" s="66" t="s">
        <v>129</v>
      </c>
      <c r="F30" s="66" t="s">
        <v>130</v>
      </c>
      <c r="G30" s="66" t="s">
        <v>131</v>
      </c>
    </row>
    <row r="31" spans="1:7" x14ac:dyDescent="0.2">
      <c r="B31" s="12" t="s">
        <v>145</v>
      </c>
      <c r="C31" s="12" t="s">
        <v>146</v>
      </c>
      <c r="D31" s="68">
        <v>110000</v>
      </c>
      <c r="E31" s="12" t="s">
        <v>147</v>
      </c>
      <c r="F31" s="12" t="s">
        <v>148</v>
      </c>
      <c r="G31" s="12">
        <v>0</v>
      </c>
    </row>
    <row r="32" spans="1:7" x14ac:dyDescent="0.2">
      <c r="B32" s="12" t="s">
        <v>149</v>
      </c>
      <c r="C32" s="12" t="s">
        <v>150</v>
      </c>
      <c r="D32" s="68">
        <v>120000</v>
      </c>
      <c r="E32" s="12" t="s">
        <v>151</v>
      </c>
      <c r="F32" s="12" t="s">
        <v>148</v>
      </c>
      <c r="G32" s="12">
        <v>0</v>
      </c>
    </row>
    <row r="33" spans="2:7" x14ac:dyDescent="0.2">
      <c r="B33" s="12" t="s">
        <v>152</v>
      </c>
      <c r="C33" s="12" t="s">
        <v>153</v>
      </c>
      <c r="D33" s="68">
        <v>80000</v>
      </c>
      <c r="E33" s="12" t="s">
        <v>154</v>
      </c>
      <c r="F33" s="12" t="s">
        <v>148</v>
      </c>
      <c r="G33" s="12">
        <v>0</v>
      </c>
    </row>
    <row r="34" spans="2:7" x14ac:dyDescent="0.2">
      <c r="B34" s="12" t="s">
        <v>155</v>
      </c>
      <c r="C34" s="12" t="s">
        <v>156</v>
      </c>
      <c r="D34" s="68">
        <v>80000</v>
      </c>
      <c r="E34" s="12" t="s">
        <v>157</v>
      </c>
      <c r="F34" s="12" t="s">
        <v>148</v>
      </c>
      <c r="G34" s="12">
        <v>0</v>
      </c>
    </row>
    <row r="35" spans="2:7" ht="17" thickBot="1" x14ac:dyDescent="0.25">
      <c r="B35" s="13" t="s">
        <v>158</v>
      </c>
      <c r="C35" s="13" t="s">
        <v>159</v>
      </c>
      <c r="D35" s="67">
        <v>70000</v>
      </c>
      <c r="E35" s="13" t="s">
        <v>160</v>
      </c>
      <c r="F35" s="13" t="s">
        <v>161</v>
      </c>
      <c r="G35" s="13">
        <v>20000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F03B-74D9-D545-9786-125FEAF868E0}">
  <dimension ref="A1:F18"/>
  <sheetViews>
    <sheetView zoomScale="150" zoomScaleNormal="150" workbookViewId="0">
      <selection activeCell="D19" sqref="D19"/>
    </sheetView>
  </sheetViews>
  <sheetFormatPr baseColWidth="10" defaultRowHeight="16" x14ac:dyDescent="0.2"/>
  <cols>
    <col min="1" max="1" width="20.33203125" customWidth="1"/>
    <col min="2" max="2" width="13" style="1" customWidth="1"/>
    <col min="3" max="6" width="10.83203125" style="1"/>
  </cols>
  <sheetData>
    <row r="1" spans="1:6" ht="24" x14ac:dyDescent="0.3">
      <c r="A1" s="72" t="s">
        <v>168</v>
      </c>
      <c r="B1" s="76"/>
      <c r="C1" s="76"/>
    </row>
    <row r="3" spans="1:6" ht="36" x14ac:dyDescent="0.2">
      <c r="A3" s="73" t="s">
        <v>169</v>
      </c>
      <c r="B3" s="77" t="s">
        <v>172</v>
      </c>
      <c r="C3" s="77" t="s">
        <v>173</v>
      </c>
      <c r="D3" s="77" t="s">
        <v>174</v>
      </c>
      <c r="E3" s="77" t="s">
        <v>175</v>
      </c>
    </row>
    <row r="4" spans="1:6" ht="17" x14ac:dyDescent="0.2">
      <c r="A4" s="74" t="s">
        <v>170</v>
      </c>
      <c r="B4" s="78">
        <v>17.5</v>
      </c>
      <c r="C4" s="78">
        <v>0.04</v>
      </c>
      <c r="D4" s="78">
        <v>0.1</v>
      </c>
      <c r="E4" s="78">
        <v>0.22</v>
      </c>
    </row>
    <row r="5" spans="1:6" ht="17" x14ac:dyDescent="0.2">
      <c r="A5" s="74" t="s">
        <v>171</v>
      </c>
      <c r="B5" s="78">
        <v>32.5</v>
      </c>
      <c r="C5" s="78">
        <v>0.18</v>
      </c>
      <c r="D5" s="78">
        <v>0.32</v>
      </c>
      <c r="E5" s="78">
        <v>0</v>
      </c>
    </row>
    <row r="6" spans="1:6" ht="17" x14ac:dyDescent="0.2">
      <c r="A6" s="74" t="s">
        <v>176</v>
      </c>
      <c r="B6" s="78"/>
      <c r="C6" s="78" t="s">
        <v>177</v>
      </c>
      <c r="D6" s="78" t="s">
        <v>177</v>
      </c>
      <c r="E6" s="78" t="s">
        <v>177</v>
      </c>
    </row>
    <row r="7" spans="1:6" ht="17" x14ac:dyDescent="0.2">
      <c r="A7" s="74"/>
      <c r="B7" s="78"/>
      <c r="C7" s="78"/>
      <c r="D7" s="78"/>
      <c r="E7" s="78"/>
    </row>
    <row r="8" spans="1:6" ht="17" x14ac:dyDescent="0.2">
      <c r="A8" s="74" t="s">
        <v>178</v>
      </c>
    </row>
    <row r="9" spans="1:6" ht="17" x14ac:dyDescent="0.2">
      <c r="A9" s="80" t="s">
        <v>179</v>
      </c>
    </row>
    <row r="10" spans="1:6" x14ac:dyDescent="0.2">
      <c r="A10" s="36">
        <f>SUMPRODUCT(B13:B14,C13:C14)</f>
        <v>122136.36363636363</v>
      </c>
    </row>
    <row r="12" spans="1:6" ht="36" x14ac:dyDescent="0.2">
      <c r="B12" s="73" t="s">
        <v>189</v>
      </c>
      <c r="C12" s="77" t="s">
        <v>172</v>
      </c>
      <c r="D12" s="77" t="s">
        <v>173</v>
      </c>
      <c r="E12" s="77" t="s">
        <v>174</v>
      </c>
      <c r="F12" s="77" t="s">
        <v>175</v>
      </c>
    </row>
    <row r="13" spans="1:6" ht="17" x14ac:dyDescent="0.2">
      <c r="A13" t="s">
        <v>170</v>
      </c>
      <c r="B13" s="75">
        <v>2690.9090909090914</v>
      </c>
      <c r="C13" s="78">
        <v>17.5</v>
      </c>
      <c r="D13" s="78">
        <v>0.04</v>
      </c>
      <c r="E13" s="78">
        <v>0.1</v>
      </c>
      <c r="F13" s="78">
        <v>0.22</v>
      </c>
    </row>
    <row r="14" spans="1:6" ht="17" x14ac:dyDescent="0.2">
      <c r="A14" t="s">
        <v>171</v>
      </c>
      <c r="B14" s="75">
        <v>2309.0909090909086</v>
      </c>
      <c r="C14" s="78">
        <v>32.5</v>
      </c>
      <c r="D14" s="78">
        <v>0.18</v>
      </c>
      <c r="E14" s="78">
        <v>0.32</v>
      </c>
      <c r="F14" s="78">
        <v>0</v>
      </c>
    </row>
    <row r="15" spans="1:6" ht="17" x14ac:dyDescent="0.2">
      <c r="B15" s="74">
        <f>B13+B14</f>
        <v>5000</v>
      </c>
      <c r="C15" s="78"/>
      <c r="D15" s="78">
        <f>SUMPRODUCT($B$13:$B$14, D$13:D$14)</f>
        <v>523.27272727272714</v>
      </c>
      <c r="E15" s="78">
        <f>SUMPRODUCT($B$13:$B$14, E$13:E$14)</f>
        <v>1008</v>
      </c>
      <c r="F15" s="78">
        <f>SUMPRODUCT($B$13:$B$14, F$13:F$14)</f>
        <v>592.00000000000011</v>
      </c>
    </row>
    <row r="16" spans="1:6" x14ac:dyDescent="0.2">
      <c r="A16" t="s">
        <v>13</v>
      </c>
      <c r="B16" s="1">
        <v>5000</v>
      </c>
      <c r="D16" s="1">
        <v>1008</v>
      </c>
      <c r="E16" s="1">
        <v>1008</v>
      </c>
      <c r="F16" s="1">
        <v>1008</v>
      </c>
    </row>
    <row r="18" spans="1:6" ht="17" x14ac:dyDescent="0.2">
      <c r="A18" s="38"/>
      <c r="B18" s="82"/>
      <c r="C18" s="81"/>
      <c r="D18" s="81"/>
      <c r="E18" s="81"/>
      <c r="F18" s="8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72C86-8F67-914C-9E31-37B1EB09F957}">
  <dimension ref="A1:G30"/>
  <sheetViews>
    <sheetView showGridLines="0" topLeftCell="A10" zoomScale="144" zoomScaleNormal="144" workbookViewId="0">
      <selection activeCell="I31" sqref="I31"/>
    </sheetView>
  </sheetViews>
  <sheetFormatPr baseColWidth="10" defaultRowHeight="16" x14ac:dyDescent="0.2"/>
  <cols>
    <col min="1" max="1" width="2.33203125" customWidth="1"/>
    <col min="2" max="2" width="6.33203125" bestFit="1" customWidth="1"/>
    <col min="3" max="3" width="20.6640625" bestFit="1" customWidth="1"/>
    <col min="4" max="4" width="12.83203125" bestFit="1" customWidth="1"/>
    <col min="5" max="5" width="13.5" bestFit="1" customWidth="1"/>
    <col min="6" max="6" width="10.83203125" bestFit="1" customWidth="1"/>
    <col min="7" max="7" width="12.1640625" bestFit="1" customWidth="1"/>
  </cols>
  <sheetData>
    <row r="1" spans="1:5" x14ac:dyDescent="0.2">
      <c r="A1" s="11" t="s">
        <v>118</v>
      </c>
    </row>
    <row r="2" spans="1:5" x14ac:dyDescent="0.2">
      <c r="A2" s="11" t="s">
        <v>187</v>
      </c>
    </row>
    <row r="3" spans="1:5" x14ac:dyDescent="0.2">
      <c r="A3" s="11" t="s">
        <v>190</v>
      </c>
    </row>
    <row r="4" spans="1:5" x14ac:dyDescent="0.2">
      <c r="A4" s="11" t="s">
        <v>119</v>
      </c>
    </row>
    <row r="5" spans="1:5" x14ac:dyDescent="0.2">
      <c r="A5" s="11" t="s">
        <v>120</v>
      </c>
    </row>
    <row r="6" spans="1:5" x14ac:dyDescent="0.2">
      <c r="A6" s="11"/>
      <c r="B6" t="s">
        <v>121</v>
      </c>
    </row>
    <row r="7" spans="1:5" x14ac:dyDescent="0.2">
      <c r="A7" s="11"/>
      <c r="B7" t="s">
        <v>191</v>
      </c>
    </row>
    <row r="8" spans="1:5" x14ac:dyDescent="0.2">
      <c r="A8" s="11"/>
      <c r="B8" t="s">
        <v>192</v>
      </c>
    </row>
    <row r="9" spans="1:5" x14ac:dyDescent="0.2">
      <c r="A9" s="11" t="s">
        <v>122</v>
      </c>
    </row>
    <row r="10" spans="1:5" x14ac:dyDescent="0.2">
      <c r="B10" t="s">
        <v>188</v>
      </c>
    </row>
    <row r="11" spans="1:5" x14ac:dyDescent="0.2">
      <c r="B11" t="s">
        <v>180</v>
      </c>
    </row>
    <row r="14" spans="1:5" ht="17" thickBot="1" x14ac:dyDescent="0.25">
      <c r="A14" t="s">
        <v>124</v>
      </c>
    </row>
    <row r="15" spans="1:5" ht="17" thickBot="1" x14ac:dyDescent="0.25">
      <c r="B15" s="66" t="s">
        <v>36</v>
      </c>
      <c r="C15" s="66" t="s">
        <v>37</v>
      </c>
      <c r="D15" s="66" t="s">
        <v>125</v>
      </c>
      <c r="E15" s="66" t="s">
        <v>126</v>
      </c>
    </row>
    <row r="16" spans="1:5" ht="17" thickBot="1" x14ac:dyDescent="0.25">
      <c r="B16" s="13" t="s">
        <v>193</v>
      </c>
      <c r="C16" s="13" t="s">
        <v>179</v>
      </c>
      <c r="D16" s="67">
        <v>0</v>
      </c>
      <c r="E16" s="67">
        <v>122136.36363636363</v>
      </c>
    </row>
    <row r="19" spans="1:7" ht="17" thickBot="1" x14ac:dyDescent="0.25">
      <c r="A19" t="s">
        <v>35</v>
      </c>
    </row>
    <row r="20" spans="1:7" ht="17" thickBot="1" x14ac:dyDescent="0.25">
      <c r="B20" s="66" t="s">
        <v>36</v>
      </c>
      <c r="C20" s="66" t="s">
        <v>37</v>
      </c>
      <c r="D20" s="66" t="s">
        <v>125</v>
      </c>
      <c r="E20" s="66" t="s">
        <v>126</v>
      </c>
      <c r="F20" s="66" t="s">
        <v>127</v>
      </c>
    </row>
    <row r="21" spans="1:7" x14ac:dyDescent="0.2">
      <c r="B21" s="12" t="s">
        <v>181</v>
      </c>
      <c r="C21" s="12" t="s">
        <v>194</v>
      </c>
      <c r="D21" s="68">
        <v>0</v>
      </c>
      <c r="E21" s="68">
        <v>2690.9090909090914</v>
      </c>
      <c r="F21" s="12" t="s">
        <v>134</v>
      </c>
    </row>
    <row r="22" spans="1:7" ht="17" thickBot="1" x14ac:dyDescent="0.25">
      <c r="B22" s="13" t="s">
        <v>182</v>
      </c>
      <c r="C22" s="13" t="s">
        <v>195</v>
      </c>
      <c r="D22" s="67">
        <v>0</v>
      </c>
      <c r="E22" s="67">
        <v>2309.0909090909086</v>
      </c>
      <c r="F22" s="13" t="s">
        <v>134</v>
      </c>
    </row>
    <row r="25" spans="1:7" ht="17" thickBot="1" x14ac:dyDescent="0.25">
      <c r="A25" t="s">
        <v>24</v>
      </c>
    </row>
    <row r="26" spans="1:7" ht="17" thickBot="1" x14ac:dyDescent="0.25">
      <c r="B26" s="66" t="s">
        <v>36</v>
      </c>
      <c r="C26" s="66" t="s">
        <v>37</v>
      </c>
      <c r="D26" s="66" t="s">
        <v>128</v>
      </c>
      <c r="E26" s="66" t="s">
        <v>129</v>
      </c>
      <c r="F26" s="66" t="s">
        <v>130</v>
      </c>
      <c r="G26" s="66" t="s">
        <v>131</v>
      </c>
    </row>
    <row r="27" spans="1:7" x14ac:dyDescent="0.2">
      <c r="B27" s="12" t="s">
        <v>183</v>
      </c>
      <c r="C27" s="12" t="s">
        <v>189</v>
      </c>
      <c r="D27" s="68">
        <v>5000</v>
      </c>
      <c r="E27" s="12" t="s">
        <v>196</v>
      </c>
      <c r="F27" s="12" t="s">
        <v>148</v>
      </c>
      <c r="G27" s="12">
        <v>0</v>
      </c>
    </row>
    <row r="28" spans="1:7" x14ac:dyDescent="0.2">
      <c r="B28" s="12" t="s">
        <v>184</v>
      </c>
      <c r="C28" s="83" t="s">
        <v>173</v>
      </c>
      <c r="D28" s="84">
        <v>523.27272727272714</v>
      </c>
      <c r="E28" s="83" t="s">
        <v>197</v>
      </c>
      <c r="F28" s="83" t="s">
        <v>161</v>
      </c>
      <c r="G28" s="83">
        <v>484.72727272727286</v>
      </c>
    </row>
    <row r="29" spans="1:7" x14ac:dyDescent="0.2">
      <c r="B29" s="12" t="s">
        <v>185</v>
      </c>
      <c r="C29" s="12" t="s">
        <v>174</v>
      </c>
      <c r="D29" s="68">
        <v>1008</v>
      </c>
      <c r="E29" s="12" t="s">
        <v>198</v>
      </c>
      <c r="F29" s="12" t="s">
        <v>148</v>
      </c>
      <c r="G29" s="12">
        <v>0</v>
      </c>
    </row>
    <row r="30" spans="1:7" ht="17" thickBot="1" x14ac:dyDescent="0.25">
      <c r="B30" s="13" t="s">
        <v>186</v>
      </c>
      <c r="C30" s="13" t="s">
        <v>175</v>
      </c>
      <c r="D30" s="67">
        <v>592.00000000000011</v>
      </c>
      <c r="E30" s="13" t="s">
        <v>199</v>
      </c>
      <c r="F30" s="13" t="s">
        <v>161</v>
      </c>
      <c r="G30" s="13">
        <v>415.99999999999989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52D10-95AE-6F4F-BA8B-9267B9BD1FE8}">
  <dimension ref="A1:H18"/>
  <sheetViews>
    <sheetView showGridLines="0" zoomScale="164" zoomScaleNormal="164" workbookViewId="0">
      <selection activeCell="J8" sqref="J8"/>
    </sheetView>
  </sheetViews>
  <sheetFormatPr baseColWidth="10" defaultRowHeight="16" x14ac:dyDescent="0.2"/>
  <cols>
    <col min="1" max="1" width="2.33203125" customWidth="1"/>
    <col min="2" max="2" width="6.33203125" bestFit="1" customWidth="1"/>
    <col min="3" max="3" width="20" bestFit="1" customWidth="1"/>
    <col min="4" max="5" width="12.1640625" bestFit="1" customWidth="1"/>
    <col min="6" max="6" width="10" bestFit="1" customWidth="1"/>
    <col min="7" max="7" width="9.33203125" bestFit="1" customWidth="1"/>
    <col min="8" max="8" width="12.1640625" bestFit="1" customWidth="1"/>
  </cols>
  <sheetData>
    <row r="1" spans="1:8" x14ac:dyDescent="0.2">
      <c r="A1" s="11" t="s">
        <v>33</v>
      </c>
    </row>
    <row r="2" spans="1:8" x14ac:dyDescent="0.2">
      <c r="A2" s="11" t="s">
        <v>187</v>
      </c>
    </row>
    <row r="3" spans="1:8" x14ac:dyDescent="0.2">
      <c r="A3" s="11" t="s">
        <v>200</v>
      </c>
    </row>
    <row r="6" spans="1:8" ht="17" thickBot="1" x14ac:dyDescent="0.25">
      <c r="A6" t="s">
        <v>35</v>
      </c>
    </row>
    <row r="7" spans="1:8" x14ac:dyDescent="0.2">
      <c r="B7" s="14"/>
      <c r="C7" s="14"/>
      <c r="D7" s="14" t="s">
        <v>38</v>
      </c>
      <c r="E7" s="14" t="s">
        <v>40</v>
      </c>
      <c r="F7" s="14" t="s">
        <v>42</v>
      </c>
      <c r="G7" s="14" t="s">
        <v>44</v>
      </c>
      <c r="H7" s="14" t="s">
        <v>44</v>
      </c>
    </row>
    <row r="8" spans="1:8" ht="17" thickBot="1" x14ac:dyDescent="0.25">
      <c r="B8" s="15" t="s">
        <v>36</v>
      </c>
      <c r="C8" s="15" t="s">
        <v>37</v>
      </c>
      <c r="D8" s="15" t="s">
        <v>39</v>
      </c>
      <c r="E8" s="15" t="s">
        <v>41</v>
      </c>
      <c r="F8" s="15" t="s">
        <v>43</v>
      </c>
      <c r="G8" s="15" t="s">
        <v>45</v>
      </c>
      <c r="H8" s="15" t="s">
        <v>46</v>
      </c>
    </row>
    <row r="9" spans="1:8" x14ac:dyDescent="0.2">
      <c r="B9" s="12" t="s">
        <v>181</v>
      </c>
      <c r="C9" s="12" t="s">
        <v>194</v>
      </c>
      <c r="D9" s="12">
        <v>2690.9090909090914</v>
      </c>
      <c r="E9" s="12">
        <v>0</v>
      </c>
      <c r="F9" s="12">
        <v>17.5</v>
      </c>
      <c r="G9" s="12">
        <v>15</v>
      </c>
      <c r="H9" s="12">
        <v>7.34375</v>
      </c>
    </row>
    <row r="10" spans="1:8" ht="17" thickBot="1" x14ac:dyDescent="0.25">
      <c r="B10" s="13" t="s">
        <v>182</v>
      </c>
      <c r="C10" s="13" t="s">
        <v>195</v>
      </c>
      <c r="D10" s="13">
        <v>2309.0909090909086</v>
      </c>
      <c r="E10" s="13">
        <v>0</v>
      </c>
      <c r="F10" s="13">
        <v>32.5</v>
      </c>
      <c r="G10" s="13">
        <v>23.499999999999996</v>
      </c>
      <c r="H10" s="13">
        <v>15</v>
      </c>
    </row>
    <row r="12" spans="1:8" ht="17" thickBot="1" x14ac:dyDescent="0.25">
      <c r="A12" t="s">
        <v>24</v>
      </c>
    </row>
    <row r="13" spans="1:8" x14ac:dyDescent="0.2">
      <c r="B13" s="14"/>
      <c r="C13" s="14"/>
      <c r="D13" s="14" t="s">
        <v>38</v>
      </c>
      <c r="E13" s="14" t="s">
        <v>47</v>
      </c>
      <c r="F13" s="14" t="s">
        <v>49</v>
      </c>
      <c r="G13" s="14" t="s">
        <v>44</v>
      </c>
      <c r="H13" s="14" t="s">
        <v>44</v>
      </c>
    </row>
    <row r="14" spans="1:8" ht="17" thickBot="1" x14ac:dyDescent="0.25">
      <c r="B14" s="15" t="s">
        <v>36</v>
      </c>
      <c r="C14" s="15" t="s">
        <v>37</v>
      </c>
      <c r="D14" s="15" t="s">
        <v>39</v>
      </c>
      <c r="E14" s="15" t="s">
        <v>48</v>
      </c>
      <c r="F14" s="15" t="s">
        <v>50</v>
      </c>
      <c r="G14" s="15" t="s">
        <v>45</v>
      </c>
      <c r="H14" s="15" t="s">
        <v>46</v>
      </c>
    </row>
    <row r="15" spans="1:8" x14ac:dyDescent="0.2">
      <c r="B15" s="12" t="s">
        <v>183</v>
      </c>
      <c r="C15" s="12" t="s">
        <v>189</v>
      </c>
      <c r="D15" s="12">
        <v>5000</v>
      </c>
      <c r="E15" s="12">
        <v>10.681818181818182</v>
      </c>
      <c r="F15" s="12">
        <v>5000</v>
      </c>
      <c r="G15" s="12">
        <v>1299.9999999999995</v>
      </c>
      <c r="H15" s="12">
        <v>1850.0000000000002</v>
      </c>
    </row>
    <row r="16" spans="1:8" x14ac:dyDescent="0.2">
      <c r="B16" s="12" t="s">
        <v>184</v>
      </c>
      <c r="C16" s="83" t="s">
        <v>201</v>
      </c>
      <c r="D16" s="83">
        <v>523.27272727272714</v>
      </c>
      <c r="E16" s="83">
        <v>0</v>
      </c>
      <c r="F16" s="83">
        <v>1008</v>
      </c>
      <c r="G16" s="83">
        <v>1E+30</v>
      </c>
      <c r="H16" s="83">
        <v>484.72727272727286</v>
      </c>
    </row>
    <row r="17" spans="2:8" x14ac:dyDescent="0.2">
      <c r="B17" s="12" t="s">
        <v>185</v>
      </c>
      <c r="C17" s="12" t="s">
        <v>202</v>
      </c>
      <c r="D17" s="12">
        <v>1008</v>
      </c>
      <c r="E17" s="12">
        <v>68.181818181818173</v>
      </c>
      <c r="F17" s="12">
        <v>1008</v>
      </c>
      <c r="G17" s="12">
        <v>592.00000000000023</v>
      </c>
      <c r="H17" s="12">
        <v>415.99999999999994</v>
      </c>
    </row>
    <row r="18" spans="2:8" ht="17" thickBot="1" x14ac:dyDescent="0.25">
      <c r="B18" s="13" t="s">
        <v>186</v>
      </c>
      <c r="C18" s="13" t="s">
        <v>203</v>
      </c>
      <c r="D18" s="13">
        <v>592.00000000000011</v>
      </c>
      <c r="E18" s="13">
        <v>0</v>
      </c>
      <c r="F18" s="13">
        <v>1008</v>
      </c>
      <c r="G18" s="13">
        <v>1E+30</v>
      </c>
      <c r="H18" s="13">
        <v>415.99999999999989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E11E9-2494-1D40-B66F-A8A658ACB3DF}">
  <dimension ref="D20:I34"/>
  <sheetViews>
    <sheetView topLeftCell="C20" zoomScale="232" zoomScaleNormal="232" workbookViewId="0">
      <selection activeCell="J34" sqref="J34"/>
    </sheetView>
  </sheetViews>
  <sheetFormatPr baseColWidth="10" defaultRowHeight="16" x14ac:dyDescent="0.2"/>
  <cols>
    <col min="4" max="4" width="12.83203125" customWidth="1"/>
    <col min="8" max="8" width="14.1640625" customWidth="1"/>
    <col min="9" max="9" width="10.6640625" customWidth="1"/>
  </cols>
  <sheetData>
    <row r="20" spans="4:9" x14ac:dyDescent="0.2">
      <c r="D20" t="s">
        <v>178</v>
      </c>
    </row>
    <row r="21" spans="4:9" ht="34" x14ac:dyDescent="0.2">
      <c r="D21" s="3" t="s">
        <v>111</v>
      </c>
    </row>
    <row r="22" spans="4:9" x14ac:dyDescent="0.2">
      <c r="D22" s="36">
        <f>SUMPRODUCT(E31:G32,E26:G27)</f>
        <v>7000</v>
      </c>
    </row>
    <row r="23" spans="4:9" x14ac:dyDescent="0.2">
      <c r="D23" t="s">
        <v>211</v>
      </c>
    </row>
    <row r="24" spans="4:9" x14ac:dyDescent="0.2">
      <c r="E24" s="2" t="s">
        <v>207</v>
      </c>
      <c r="F24" s="2"/>
      <c r="G24" s="2"/>
    </row>
    <row r="25" spans="4:9" x14ac:dyDescent="0.2">
      <c r="D25" t="s">
        <v>204</v>
      </c>
      <c r="E25" t="s">
        <v>208</v>
      </c>
      <c r="F25" t="s">
        <v>209</v>
      </c>
      <c r="G25" t="s">
        <v>210</v>
      </c>
    </row>
    <row r="26" spans="4:9" x14ac:dyDescent="0.2">
      <c r="D26" t="s">
        <v>205</v>
      </c>
      <c r="E26">
        <v>30</v>
      </c>
      <c r="F26">
        <v>35</v>
      </c>
      <c r="G26">
        <v>0</v>
      </c>
    </row>
    <row r="27" spans="4:9" x14ac:dyDescent="0.2">
      <c r="D27" t="s">
        <v>206</v>
      </c>
      <c r="E27">
        <v>20</v>
      </c>
      <c r="F27">
        <v>30</v>
      </c>
      <c r="G27">
        <v>40</v>
      </c>
    </row>
    <row r="28" spans="4:9" ht="17" thickBot="1" x14ac:dyDescent="0.25"/>
    <row r="29" spans="4:9" x14ac:dyDescent="0.2">
      <c r="D29" s="85"/>
      <c r="E29" s="86" t="s">
        <v>207</v>
      </c>
      <c r="F29" s="86"/>
      <c r="G29" s="86"/>
      <c r="H29" s="87"/>
    </row>
    <row r="30" spans="4:9" ht="33" customHeight="1" x14ac:dyDescent="0.2">
      <c r="D30" s="88" t="s">
        <v>204</v>
      </c>
      <c r="E30" s="89" t="s">
        <v>208</v>
      </c>
      <c r="F30" s="89" t="s">
        <v>209</v>
      </c>
      <c r="G30" s="89" t="s">
        <v>210</v>
      </c>
      <c r="H30" s="97" t="s">
        <v>214</v>
      </c>
      <c r="I30" s="98" t="s">
        <v>212</v>
      </c>
    </row>
    <row r="31" spans="4:9" x14ac:dyDescent="0.2">
      <c r="D31" s="88" t="s">
        <v>205</v>
      </c>
      <c r="E31" s="93">
        <v>100</v>
      </c>
      <c r="F31" s="93">
        <v>0</v>
      </c>
      <c r="G31" s="93">
        <v>0</v>
      </c>
      <c r="H31" s="53">
        <f>SUM(E31:G31)</f>
        <v>100</v>
      </c>
      <c r="I31" s="96">
        <v>100</v>
      </c>
    </row>
    <row r="32" spans="4:9" x14ac:dyDescent="0.2">
      <c r="D32" s="88" t="s">
        <v>206</v>
      </c>
      <c r="E32" s="93">
        <v>10</v>
      </c>
      <c r="F32" s="93">
        <v>60</v>
      </c>
      <c r="G32" s="93">
        <v>50</v>
      </c>
      <c r="H32" s="53">
        <f>SUM(E32:G32)</f>
        <v>120</v>
      </c>
      <c r="I32" s="96">
        <v>120</v>
      </c>
    </row>
    <row r="33" spans="4:8" x14ac:dyDescent="0.2">
      <c r="D33" s="88"/>
      <c r="E33" s="94">
        <f>E31+E32</f>
        <v>110</v>
      </c>
      <c r="F33" s="94">
        <f t="shared" ref="F33:G33" si="0">F31+F32</f>
        <v>60</v>
      </c>
      <c r="G33" s="94">
        <f t="shared" si="0"/>
        <v>50</v>
      </c>
      <c r="H33" s="90"/>
    </row>
    <row r="34" spans="4:8" ht="17" thickBot="1" x14ac:dyDescent="0.25">
      <c r="D34" s="91" t="s">
        <v>213</v>
      </c>
      <c r="E34" s="95">
        <v>130</v>
      </c>
      <c r="F34" s="95">
        <v>60</v>
      </c>
      <c r="G34" s="95">
        <v>50</v>
      </c>
      <c r="H34" s="92"/>
    </row>
  </sheetData>
  <mergeCells count="2">
    <mergeCell ref="E24:G24"/>
    <mergeCell ref="E29:G2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1AB31-D097-F542-93B3-6F9215BD5FD4}">
  <dimension ref="A1:L23"/>
  <sheetViews>
    <sheetView showGridLines="0" topLeftCell="A5" zoomScale="156" zoomScaleNormal="156" workbookViewId="0">
      <selection activeCell="D24" sqref="D24"/>
    </sheetView>
  </sheetViews>
  <sheetFormatPr baseColWidth="10" defaultRowHeight="16" x14ac:dyDescent="0.2"/>
  <cols>
    <col min="1" max="1" width="2.33203125" customWidth="1"/>
    <col min="2" max="2" width="6.5" bestFit="1" customWidth="1"/>
    <col min="3" max="3" width="22" bestFit="1" customWidth="1"/>
    <col min="4" max="4" width="5.83203125" bestFit="1" customWidth="1"/>
    <col min="5" max="5" width="8.1640625" bestFit="1" customWidth="1"/>
    <col min="6" max="6" width="10" bestFit="1" customWidth="1"/>
    <col min="7" max="8" width="9.33203125" bestFit="1" customWidth="1"/>
    <col min="9" max="9" width="19.6640625" customWidth="1"/>
    <col min="12" max="12" width="35" customWidth="1"/>
  </cols>
  <sheetData>
    <row r="1" spans="1:10" x14ac:dyDescent="0.2">
      <c r="A1" s="11" t="s">
        <v>33</v>
      </c>
    </row>
    <row r="2" spans="1:10" x14ac:dyDescent="0.2">
      <c r="A2" s="11" t="s">
        <v>215</v>
      </c>
    </row>
    <row r="3" spans="1:10" x14ac:dyDescent="0.2">
      <c r="A3" s="11" t="s">
        <v>216</v>
      </c>
    </row>
    <row r="6" spans="1:10" ht="17" thickBot="1" x14ac:dyDescent="0.25">
      <c r="A6" t="s">
        <v>35</v>
      </c>
    </row>
    <row r="7" spans="1:10" x14ac:dyDescent="0.2">
      <c r="B7" s="14"/>
      <c r="C7" s="14"/>
      <c r="D7" s="14" t="s">
        <v>38</v>
      </c>
      <c r="E7" s="14" t="s">
        <v>40</v>
      </c>
      <c r="F7" s="14" t="s">
        <v>42</v>
      </c>
      <c r="G7" s="14" t="s">
        <v>44</v>
      </c>
      <c r="H7" s="14" t="s">
        <v>44</v>
      </c>
    </row>
    <row r="8" spans="1:10" ht="17" thickBot="1" x14ac:dyDescent="0.25">
      <c r="B8" s="15" t="s">
        <v>36</v>
      </c>
      <c r="C8" s="15" t="s">
        <v>37</v>
      </c>
      <c r="D8" s="15" t="s">
        <v>39</v>
      </c>
      <c r="E8" s="15" t="s">
        <v>41</v>
      </c>
      <c r="F8" s="15" t="s">
        <v>43</v>
      </c>
      <c r="G8" s="15" t="s">
        <v>45</v>
      </c>
      <c r="H8" s="15" t="s">
        <v>46</v>
      </c>
    </row>
    <row r="9" spans="1:10" x14ac:dyDescent="0.2">
      <c r="B9" s="12" t="s">
        <v>217</v>
      </c>
      <c r="C9" s="99" t="s">
        <v>218</v>
      </c>
      <c r="D9" s="99">
        <v>100</v>
      </c>
      <c r="E9" s="33">
        <v>0</v>
      </c>
      <c r="F9" s="99">
        <v>30</v>
      </c>
      <c r="G9" s="99">
        <v>1E+30</v>
      </c>
      <c r="H9" s="99">
        <v>5</v>
      </c>
      <c r="J9" t="s">
        <v>239</v>
      </c>
    </row>
    <row r="10" spans="1:10" x14ac:dyDescent="0.2">
      <c r="B10" s="12" t="s">
        <v>219</v>
      </c>
      <c r="C10" s="12" t="s">
        <v>220</v>
      </c>
      <c r="D10" s="12">
        <v>0</v>
      </c>
      <c r="E10" s="12">
        <v>-5</v>
      </c>
      <c r="F10" s="12">
        <v>35</v>
      </c>
      <c r="G10" s="12">
        <v>5</v>
      </c>
      <c r="H10" s="12">
        <v>1E+30</v>
      </c>
    </row>
    <row r="11" spans="1:10" x14ac:dyDescent="0.2">
      <c r="B11" s="12" t="s">
        <v>221</v>
      </c>
      <c r="C11" s="12" t="s">
        <v>222</v>
      </c>
      <c r="D11" s="12">
        <v>0</v>
      </c>
      <c r="E11" s="12">
        <v>-50</v>
      </c>
      <c r="F11" s="12">
        <v>0</v>
      </c>
      <c r="G11" s="12">
        <v>50</v>
      </c>
      <c r="H11" s="12">
        <v>1E+30</v>
      </c>
    </row>
    <row r="12" spans="1:10" x14ac:dyDescent="0.2">
      <c r="B12" s="12" t="s">
        <v>223</v>
      </c>
      <c r="C12" s="12" t="s">
        <v>224</v>
      </c>
      <c r="D12" s="12">
        <v>10</v>
      </c>
      <c r="E12" s="12">
        <v>0</v>
      </c>
      <c r="F12" s="12">
        <v>20</v>
      </c>
      <c r="G12" s="12">
        <v>5</v>
      </c>
      <c r="H12" s="12">
        <v>20</v>
      </c>
    </row>
    <row r="13" spans="1:10" x14ac:dyDescent="0.2">
      <c r="B13" s="12" t="s">
        <v>225</v>
      </c>
      <c r="C13" s="12" t="s">
        <v>226</v>
      </c>
      <c r="D13" s="12">
        <v>60</v>
      </c>
      <c r="E13" s="12">
        <v>0</v>
      </c>
      <c r="F13" s="12">
        <v>30</v>
      </c>
      <c r="G13" s="12">
        <v>1E+30</v>
      </c>
      <c r="H13" s="12">
        <v>5</v>
      </c>
    </row>
    <row r="14" spans="1:10" ht="17" thickBot="1" x14ac:dyDescent="0.25">
      <c r="B14" s="13" t="s">
        <v>227</v>
      </c>
      <c r="C14" s="13" t="s">
        <v>228</v>
      </c>
      <c r="D14" s="13">
        <v>50</v>
      </c>
      <c r="E14" s="13">
        <v>0</v>
      </c>
      <c r="F14" s="13">
        <v>40</v>
      </c>
      <c r="G14" s="13">
        <v>1E+30</v>
      </c>
      <c r="H14" s="13">
        <v>20</v>
      </c>
    </row>
    <row r="16" spans="1:10" ht="17" thickBot="1" x14ac:dyDescent="0.25">
      <c r="A16" t="s">
        <v>24</v>
      </c>
    </row>
    <row r="17" spans="2:12" x14ac:dyDescent="0.2">
      <c r="B17" s="14"/>
      <c r="C17" s="14"/>
      <c r="D17" s="14" t="s">
        <v>38</v>
      </c>
      <c r="E17" s="14" t="s">
        <v>47</v>
      </c>
      <c r="F17" s="14" t="s">
        <v>49</v>
      </c>
      <c r="G17" s="14" t="s">
        <v>44</v>
      </c>
      <c r="H17" s="14" t="s">
        <v>44</v>
      </c>
    </row>
    <row r="18" spans="2:12" ht="17" thickBot="1" x14ac:dyDescent="0.25">
      <c r="B18" s="15" t="s">
        <v>36</v>
      </c>
      <c r="C18" s="15" t="s">
        <v>37</v>
      </c>
      <c r="D18" s="15" t="s">
        <v>39</v>
      </c>
      <c r="E18" s="15" t="s">
        <v>48</v>
      </c>
      <c r="F18" s="15" t="s">
        <v>50</v>
      </c>
      <c r="G18" s="15" t="s">
        <v>45</v>
      </c>
      <c r="H18" s="15" t="s">
        <v>46</v>
      </c>
      <c r="I18" s="104" t="s">
        <v>238</v>
      </c>
      <c r="J18" s="53"/>
      <c r="K18" s="53"/>
    </row>
    <row r="19" spans="2:12" x14ac:dyDescent="0.2">
      <c r="B19" s="12" t="s">
        <v>229</v>
      </c>
      <c r="C19" s="12" t="s">
        <v>208</v>
      </c>
      <c r="D19" s="21">
        <v>110</v>
      </c>
      <c r="E19" s="33">
        <v>0</v>
      </c>
      <c r="F19" s="21">
        <v>130</v>
      </c>
      <c r="G19" s="12">
        <v>1E+30</v>
      </c>
      <c r="H19" s="21">
        <v>20</v>
      </c>
      <c r="I19" s="40" t="s">
        <v>236</v>
      </c>
      <c r="J19" s="103" t="s">
        <v>242</v>
      </c>
      <c r="K19" s="53"/>
      <c r="L19" s="53"/>
    </row>
    <row r="20" spans="2:12" x14ac:dyDescent="0.2">
      <c r="B20" s="12" t="s">
        <v>230</v>
      </c>
      <c r="C20" s="12" t="s">
        <v>209</v>
      </c>
      <c r="D20" s="12">
        <v>60</v>
      </c>
      <c r="E20" s="100">
        <v>10</v>
      </c>
      <c r="F20" s="12">
        <v>60</v>
      </c>
      <c r="G20" s="12">
        <v>10</v>
      </c>
      <c r="H20" s="12">
        <v>20</v>
      </c>
      <c r="I20" t="s">
        <v>237</v>
      </c>
      <c r="J20" s="101" t="s">
        <v>240</v>
      </c>
      <c r="K20" s="102"/>
    </row>
    <row r="21" spans="2:12" x14ac:dyDescent="0.2">
      <c r="B21" s="12" t="s">
        <v>231</v>
      </c>
      <c r="C21" s="12" t="s">
        <v>210</v>
      </c>
      <c r="D21" s="12">
        <v>50</v>
      </c>
      <c r="E21" s="100">
        <v>20</v>
      </c>
      <c r="F21" s="12">
        <v>50</v>
      </c>
      <c r="G21" s="12">
        <v>10</v>
      </c>
      <c r="H21" s="12">
        <v>20</v>
      </c>
      <c r="I21" t="s">
        <v>237</v>
      </c>
      <c r="J21" s="102" t="s">
        <v>240</v>
      </c>
      <c r="K21" s="102"/>
    </row>
    <row r="22" spans="2:12" x14ac:dyDescent="0.2">
      <c r="B22" s="12" t="s">
        <v>232</v>
      </c>
      <c r="C22" s="12" t="s">
        <v>233</v>
      </c>
      <c r="D22" s="12">
        <v>100</v>
      </c>
      <c r="E22" s="105">
        <v>30</v>
      </c>
      <c r="F22" s="12">
        <v>100</v>
      </c>
      <c r="G22" s="12">
        <v>20</v>
      </c>
      <c r="H22" s="12">
        <v>100</v>
      </c>
      <c r="J22" s="41" t="s">
        <v>241</v>
      </c>
      <c r="K22" s="41"/>
      <c r="L22" s="41"/>
    </row>
    <row r="23" spans="2:12" ht="17" thickBot="1" x14ac:dyDescent="0.25">
      <c r="B23" s="13" t="s">
        <v>234</v>
      </c>
      <c r="C23" s="13" t="s">
        <v>235</v>
      </c>
      <c r="D23" s="13">
        <v>120</v>
      </c>
      <c r="E23" s="13">
        <v>20</v>
      </c>
      <c r="F23" s="13">
        <v>120</v>
      </c>
      <c r="G23" s="13">
        <v>20</v>
      </c>
      <c r="H23" s="13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9C50B-074B-E948-A6F7-D9852C4803DB}">
  <dimension ref="A1:J14"/>
  <sheetViews>
    <sheetView zoomScale="227" zoomScaleNormal="227" workbookViewId="0">
      <selection activeCell="E14" sqref="E14"/>
    </sheetView>
  </sheetViews>
  <sheetFormatPr baseColWidth="10" defaultRowHeight="16" x14ac:dyDescent="0.2"/>
  <cols>
    <col min="1" max="1" width="19.1640625" customWidth="1"/>
    <col min="2" max="2" width="14.5" customWidth="1"/>
    <col min="9" max="9" width="14.83203125" customWidth="1"/>
    <col min="10" max="10" width="11.1640625" style="1" customWidth="1"/>
    <col min="11" max="11" width="18" customWidth="1"/>
  </cols>
  <sheetData>
    <row r="1" spans="1:6" ht="51" x14ac:dyDescent="0.2">
      <c r="A1" t="s">
        <v>248</v>
      </c>
      <c r="B1" s="4" t="s">
        <v>249</v>
      </c>
      <c r="D1" t="s">
        <v>250</v>
      </c>
    </row>
    <row r="2" spans="1:6" ht="38" customHeight="1" x14ac:dyDescent="0.2">
      <c r="A2" t="s">
        <v>246</v>
      </c>
      <c r="B2" s="1">
        <v>30</v>
      </c>
      <c r="C2" t="s">
        <v>243</v>
      </c>
      <c r="D2" s="53">
        <v>48</v>
      </c>
    </row>
    <row r="3" spans="1:6" x14ac:dyDescent="0.2">
      <c r="A3" t="s">
        <v>246</v>
      </c>
      <c r="B3" s="1">
        <v>25</v>
      </c>
      <c r="C3" t="s">
        <v>244</v>
      </c>
      <c r="D3" s="53">
        <v>72.000000000000014</v>
      </c>
    </row>
    <row r="4" spans="1:6" x14ac:dyDescent="0.2">
      <c r="A4" t="s">
        <v>247</v>
      </c>
      <c r="B4" s="1">
        <v>18</v>
      </c>
      <c r="C4" t="s">
        <v>245</v>
      </c>
      <c r="D4" s="53">
        <v>30</v>
      </c>
    </row>
    <row r="5" spans="1:6" x14ac:dyDescent="0.2">
      <c r="B5" s="1"/>
      <c r="C5" t="s">
        <v>256</v>
      </c>
      <c r="D5">
        <v>150</v>
      </c>
    </row>
    <row r="6" spans="1:6" x14ac:dyDescent="0.2">
      <c r="B6" s="1"/>
    </row>
    <row r="7" spans="1:6" ht="34" x14ac:dyDescent="0.2">
      <c r="A7" s="3" t="s">
        <v>251</v>
      </c>
      <c r="B7" s="79">
        <f>SUMPRODUCT(D2:D4,B2:B4)</f>
        <v>3780.0000000000005</v>
      </c>
    </row>
    <row r="9" spans="1:6" x14ac:dyDescent="0.2">
      <c r="A9" t="s">
        <v>24</v>
      </c>
    </row>
    <row r="10" spans="1:6" x14ac:dyDescent="0.2">
      <c r="A10" t="s">
        <v>252</v>
      </c>
      <c r="B10">
        <f xml:space="preserve"> 3*D2 - 2 * D3</f>
        <v>0</v>
      </c>
      <c r="C10" s="1" t="s">
        <v>253</v>
      </c>
      <c r="D10">
        <v>0</v>
      </c>
      <c r="F10" t="s">
        <v>254</v>
      </c>
    </row>
    <row r="11" spans="1:6" x14ac:dyDescent="0.2">
      <c r="A11" t="s">
        <v>255</v>
      </c>
      <c r="B11">
        <f>D4</f>
        <v>30</v>
      </c>
      <c r="C11" s="1" t="s">
        <v>253</v>
      </c>
      <c r="D11">
        <f>0.15 * D5</f>
        <v>22.5</v>
      </c>
    </row>
    <row r="12" spans="1:6" x14ac:dyDescent="0.2">
      <c r="A12" t="s">
        <v>257</v>
      </c>
      <c r="B12">
        <f>D4-0.25*(D2+D3)</f>
        <v>0</v>
      </c>
      <c r="C12" s="1" t="s">
        <v>258</v>
      </c>
      <c r="D12">
        <v>0</v>
      </c>
    </row>
    <row r="13" spans="1:6" x14ac:dyDescent="0.2">
      <c r="A13" t="s">
        <v>256</v>
      </c>
      <c r="B13">
        <f>D2+D3+D4</f>
        <v>150</v>
      </c>
      <c r="C13" s="1" t="s">
        <v>29</v>
      </c>
      <c r="D13">
        <f>D5</f>
        <v>150</v>
      </c>
    </row>
    <row r="14" spans="1:6" x14ac:dyDescent="0.2">
      <c r="A14" t="s">
        <v>272</v>
      </c>
      <c r="B14">
        <f>D2</f>
        <v>48</v>
      </c>
      <c r="C14" s="1" t="s">
        <v>30</v>
      </c>
      <c r="D14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530FA-D86B-0E49-BDFB-CCDCF577E763}">
  <dimension ref="A1:J21"/>
  <sheetViews>
    <sheetView showGridLines="0" tabSelected="1" zoomScale="179" zoomScaleNormal="179" workbookViewId="0">
      <selection activeCell="F5" sqref="F5"/>
    </sheetView>
  </sheetViews>
  <sheetFormatPr baseColWidth="10" defaultRowHeight="16" x14ac:dyDescent="0.2"/>
  <cols>
    <col min="1" max="1" width="2.33203125" customWidth="1"/>
    <col min="2" max="2" width="6.33203125" bestFit="1" customWidth="1"/>
    <col min="3" max="3" width="37.33203125" bestFit="1" customWidth="1"/>
    <col min="4" max="4" width="5.83203125" bestFit="1" customWidth="1"/>
    <col min="5" max="5" width="8.1640625" bestFit="1" customWidth="1"/>
    <col min="6" max="6" width="10" bestFit="1" customWidth="1"/>
    <col min="7" max="8" width="9.33203125" bestFit="1" customWidth="1"/>
    <col min="9" max="9" width="15.33203125" customWidth="1"/>
  </cols>
  <sheetData>
    <row r="1" spans="1:10" x14ac:dyDescent="0.2">
      <c r="A1" s="11" t="s">
        <v>33</v>
      </c>
    </row>
    <row r="2" spans="1:10" x14ac:dyDescent="0.2">
      <c r="A2" s="11" t="s">
        <v>273</v>
      </c>
    </row>
    <row r="3" spans="1:10" x14ac:dyDescent="0.2">
      <c r="A3" s="11" t="s">
        <v>274</v>
      </c>
    </row>
    <row r="6" spans="1:10" ht="17" thickBot="1" x14ac:dyDescent="0.25">
      <c r="A6" t="s">
        <v>35</v>
      </c>
    </row>
    <row r="7" spans="1:10" x14ac:dyDescent="0.2">
      <c r="B7" s="14"/>
      <c r="C7" s="14"/>
      <c r="D7" s="14" t="s">
        <v>38</v>
      </c>
      <c r="E7" s="14" t="s">
        <v>40</v>
      </c>
      <c r="F7" s="14" t="s">
        <v>42</v>
      </c>
      <c r="G7" s="14" t="s">
        <v>44</v>
      </c>
      <c r="H7" s="14" t="s">
        <v>44</v>
      </c>
    </row>
    <row r="8" spans="1:10" ht="17" thickBot="1" x14ac:dyDescent="0.25">
      <c r="B8" s="15" t="s">
        <v>36</v>
      </c>
      <c r="C8" s="15" t="s">
        <v>37</v>
      </c>
      <c r="D8" s="15" t="s">
        <v>39</v>
      </c>
      <c r="E8" s="15" t="s">
        <v>41</v>
      </c>
      <c r="F8" s="15" t="s">
        <v>43</v>
      </c>
      <c r="G8" s="15" t="s">
        <v>45</v>
      </c>
      <c r="H8" s="15" t="s">
        <v>46</v>
      </c>
    </row>
    <row r="9" spans="1:10" x14ac:dyDescent="0.2">
      <c r="B9" s="12" t="s">
        <v>259</v>
      </c>
      <c r="C9" s="12" t="s">
        <v>260</v>
      </c>
      <c r="D9" s="12">
        <v>48</v>
      </c>
      <c r="E9" s="24">
        <v>0</v>
      </c>
      <c r="F9" s="12">
        <v>30</v>
      </c>
      <c r="G9" s="12">
        <v>1E+30</v>
      </c>
      <c r="H9" s="12">
        <v>4.9999999999999973</v>
      </c>
    </row>
    <row r="10" spans="1:10" x14ac:dyDescent="0.2">
      <c r="B10" s="12" t="s">
        <v>261</v>
      </c>
      <c r="C10" s="12" t="s">
        <v>262</v>
      </c>
      <c r="D10" s="12">
        <v>72.000000000000014</v>
      </c>
      <c r="E10" s="12">
        <v>0</v>
      </c>
      <c r="F10" s="12">
        <v>25</v>
      </c>
      <c r="G10" s="12">
        <v>4.9999999999999973</v>
      </c>
      <c r="H10" s="12">
        <v>14.999999999999995</v>
      </c>
    </row>
    <row r="11" spans="1:10" ht="17" thickBot="1" x14ac:dyDescent="0.25">
      <c r="B11" s="13" t="s">
        <v>263</v>
      </c>
      <c r="C11" s="13" t="s">
        <v>264</v>
      </c>
      <c r="D11" s="13">
        <v>30</v>
      </c>
      <c r="E11" s="13">
        <v>0</v>
      </c>
      <c r="F11" s="13">
        <v>18</v>
      </c>
      <c r="G11" s="13">
        <v>8.9999999999999982</v>
      </c>
      <c r="H11" s="13">
        <v>1E+30</v>
      </c>
    </row>
    <row r="13" spans="1:10" ht="17" thickBot="1" x14ac:dyDescent="0.25">
      <c r="A13" t="s">
        <v>24</v>
      </c>
    </row>
    <row r="14" spans="1:10" x14ac:dyDescent="0.2">
      <c r="B14" s="14"/>
      <c r="C14" s="14"/>
      <c r="D14" s="14" t="s">
        <v>38</v>
      </c>
      <c r="E14" s="14" t="s">
        <v>47</v>
      </c>
      <c r="F14" s="14" t="s">
        <v>49</v>
      </c>
      <c r="G14" s="14" t="s">
        <v>44</v>
      </c>
      <c r="H14" s="14" t="s">
        <v>44</v>
      </c>
    </row>
    <row r="15" spans="1:10" ht="17" thickBot="1" x14ac:dyDescent="0.25">
      <c r="B15" s="15" t="s">
        <v>36</v>
      </c>
      <c r="C15" s="15" t="s">
        <v>37</v>
      </c>
      <c r="D15" s="15" t="s">
        <v>39</v>
      </c>
      <c r="E15" s="15" t="s">
        <v>48</v>
      </c>
      <c r="F15" s="15" t="s">
        <v>50</v>
      </c>
      <c r="G15" s="15" t="s">
        <v>45</v>
      </c>
      <c r="H15" s="15" t="s">
        <v>46</v>
      </c>
    </row>
    <row r="16" spans="1:10" x14ac:dyDescent="0.2">
      <c r="B16" s="12" t="s">
        <v>265</v>
      </c>
      <c r="C16" s="12" t="s">
        <v>266</v>
      </c>
      <c r="D16" s="12">
        <v>0</v>
      </c>
      <c r="E16" s="12">
        <v>0.99999999999999944</v>
      </c>
      <c r="F16" s="12">
        <v>0</v>
      </c>
      <c r="G16" s="12">
        <v>9.9999999999999805</v>
      </c>
      <c r="H16" s="12">
        <v>240.00000000000003</v>
      </c>
      <c r="J16" t="s">
        <v>68</v>
      </c>
    </row>
    <row r="17" spans="2:10" x14ac:dyDescent="0.2">
      <c r="B17" s="12" t="s">
        <v>267</v>
      </c>
      <c r="C17" s="106" t="s">
        <v>268</v>
      </c>
      <c r="D17" s="12">
        <v>30</v>
      </c>
      <c r="E17" s="106">
        <v>0</v>
      </c>
      <c r="F17" s="106">
        <v>22.5</v>
      </c>
      <c r="G17" s="12">
        <v>7.5</v>
      </c>
      <c r="H17" s="107">
        <v>1E+30</v>
      </c>
      <c r="I17" s="40" t="s">
        <v>80</v>
      </c>
      <c r="J17" t="s">
        <v>277</v>
      </c>
    </row>
    <row r="18" spans="2:10" x14ac:dyDescent="0.2">
      <c r="B18" s="12" t="s">
        <v>269</v>
      </c>
      <c r="C18" s="12" t="s">
        <v>270</v>
      </c>
      <c r="D18" s="12">
        <v>0</v>
      </c>
      <c r="E18" s="12">
        <v>-7.1999999999999975</v>
      </c>
      <c r="F18" s="12">
        <v>0</v>
      </c>
      <c r="G18" s="12">
        <v>150.00000000000003</v>
      </c>
      <c r="H18" s="12">
        <v>6.2499999999999876</v>
      </c>
    </row>
    <row r="19" spans="2:10" x14ac:dyDescent="0.2">
      <c r="B19" s="12" t="s">
        <v>181</v>
      </c>
      <c r="C19" s="12" t="s">
        <v>271</v>
      </c>
      <c r="D19" s="12">
        <v>150</v>
      </c>
      <c r="E19" s="12">
        <v>25.200000000000003</v>
      </c>
      <c r="F19" s="12">
        <v>150</v>
      </c>
      <c r="G19" s="12">
        <v>6.2499999999999858</v>
      </c>
      <c r="H19" s="12">
        <v>37.5</v>
      </c>
    </row>
    <row r="20" spans="2:10" ht="17" thickBot="1" x14ac:dyDescent="0.25">
      <c r="B20" s="13" t="s">
        <v>182</v>
      </c>
      <c r="C20" s="13" t="s">
        <v>275</v>
      </c>
      <c r="D20" s="25">
        <v>48</v>
      </c>
      <c r="E20" s="25">
        <v>0</v>
      </c>
      <c r="F20" s="25">
        <v>50</v>
      </c>
      <c r="G20" s="25">
        <v>1E+30</v>
      </c>
      <c r="H20" s="25">
        <v>1.9999999999999958</v>
      </c>
      <c r="I20" t="s">
        <v>68</v>
      </c>
    </row>
    <row r="21" spans="2:10" x14ac:dyDescent="0.2">
      <c r="I21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chap8_E14_15</vt:lpstr>
      <vt:lpstr>chap8_E14_15_SA</vt:lpstr>
      <vt:lpstr>MockTest_E2</vt:lpstr>
      <vt:lpstr>MockTest_E2_Ans</vt:lpstr>
      <vt:lpstr>chap8_E27</vt:lpstr>
      <vt:lpstr>chap8_E27_Ans</vt:lpstr>
      <vt:lpstr>chap8_E27_SA</vt:lpstr>
      <vt:lpstr>chap8_E21</vt:lpstr>
      <vt:lpstr>chap8_E21_SA</vt:lpstr>
      <vt:lpstr>chap8_E22</vt:lpstr>
      <vt:lpstr>chap8_E22_SA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2026-05-10T04:51:41Z</dcterms:created>
  <dcterms:modified xsi:type="dcterms:W3CDTF">2026-05-10T10:22:10Z</dcterms:modified>
</cp:coreProperties>
</file>