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CBD2819A-7EA1-4C6C-8BBB-0D9882EFC04B}" xr6:coauthVersionLast="45" xr6:coauthVersionMax="45" xr10:uidLastSave="{00000000-0000-0000-0000-000000000000}"/>
  <bookViews>
    <workbookView xWindow="3045" yWindow="2535" windowWidth="21600" windowHeight="11505" xr2:uid="{9C71838A-9560-4C28-9918-CFC84CB900A5}"/>
  </bookViews>
  <sheets>
    <sheet name="Informe" sheetId="1" r:id="rId1"/>
  </sheets>
  <externalReferences>
    <externalReference r:id="rId2"/>
  </externalReferences>
  <definedNames>
    <definedName name="Moneda" localSheetId="0">#REF!</definedName>
    <definedName name="Moneda">#REF!</definedName>
    <definedName name="_xlnm.Print_Area" localSheetId="0">Informe!$A$1:$AL$393</definedName>
    <definedName name="Solicitante">#REF!</definedName>
    <definedName name="Tipo">#REF!</definedName>
    <definedName name="V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1" i="1" l="1"/>
  <c r="P362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F353" i="1" l="1"/>
  <c r="K376" i="1" l="1"/>
  <c r="S376" i="1" s="1"/>
  <c r="AH51" i="1" s="1"/>
  <c r="AH65" i="1" s="1"/>
  <c r="K375" i="1"/>
  <c r="S375" i="1" s="1"/>
  <c r="AH50" i="1" s="1"/>
  <c r="AH64" i="1" s="1"/>
  <c r="K374" i="1"/>
  <c r="S374" i="1" s="1"/>
  <c r="AH49" i="1" s="1"/>
  <c r="AH63" i="1" s="1"/>
  <c r="K373" i="1"/>
  <c r="S373" i="1" s="1"/>
  <c r="AH48" i="1" s="1"/>
  <c r="AH62" i="1" s="1"/>
  <c r="K372" i="1"/>
  <c r="S372" i="1" s="1"/>
  <c r="AH47" i="1" s="1"/>
  <c r="AH61" i="1" s="1"/>
  <c r="K371" i="1"/>
  <c r="S371" i="1" s="1"/>
  <c r="AH46" i="1" s="1"/>
  <c r="AH60" i="1" s="1"/>
  <c r="K370" i="1"/>
  <c r="S370" i="1" s="1"/>
  <c r="AH45" i="1" s="1"/>
  <c r="AH59" i="1" s="1"/>
  <c r="S369" i="1"/>
  <c r="AH44" i="1" s="1"/>
  <c r="AH58" i="1" s="1"/>
  <c r="K369" i="1"/>
  <c r="K368" i="1"/>
  <c r="S368" i="1" s="1"/>
  <c r="AH43" i="1" s="1"/>
  <c r="AH57" i="1" s="1"/>
  <c r="K367" i="1"/>
  <c r="S367" i="1" s="1"/>
  <c r="AH42" i="1" s="1"/>
  <c r="AH56" i="1" s="1"/>
  <c r="AB316" i="1"/>
  <c r="N316" i="1"/>
  <c r="N334" i="1" s="1"/>
  <c r="K316" i="1"/>
  <c r="K334" i="1" s="1"/>
  <c r="T334" i="1" s="1"/>
  <c r="AB315" i="1"/>
  <c r="N315" i="1"/>
  <c r="N333" i="1" s="1"/>
  <c r="K315" i="1"/>
  <c r="K333" i="1" s="1"/>
  <c r="T333" i="1" s="1"/>
  <c r="AB314" i="1"/>
  <c r="N314" i="1"/>
  <c r="N332" i="1" s="1"/>
  <c r="K314" i="1"/>
  <c r="K332" i="1" s="1"/>
  <c r="T332" i="1" s="1"/>
  <c r="AB313" i="1"/>
  <c r="N313" i="1"/>
  <c r="N331" i="1" s="1"/>
  <c r="K313" i="1"/>
  <c r="K331" i="1" s="1"/>
  <c r="T331" i="1" s="1"/>
  <c r="AB312" i="1"/>
  <c r="N312" i="1"/>
  <c r="N330" i="1" s="1"/>
  <c r="K312" i="1"/>
  <c r="K330" i="1" s="1"/>
  <c r="T330" i="1" s="1"/>
  <c r="AB311" i="1"/>
  <c r="N311" i="1"/>
  <c r="N329" i="1" s="1"/>
  <c r="K311" i="1"/>
  <c r="K329" i="1" s="1"/>
  <c r="T329" i="1" s="1"/>
  <c r="AB310" i="1"/>
  <c r="N310" i="1"/>
  <c r="N328" i="1" s="1"/>
  <c r="K310" i="1"/>
  <c r="K328" i="1" s="1"/>
  <c r="T328" i="1" s="1"/>
  <c r="AB309" i="1"/>
  <c r="N309" i="1"/>
  <c r="N327" i="1" s="1"/>
  <c r="K309" i="1"/>
  <c r="K327" i="1" s="1"/>
  <c r="T327" i="1" s="1"/>
  <c r="AB308" i="1"/>
  <c r="N308" i="1"/>
  <c r="N326" i="1" s="1"/>
  <c r="K308" i="1"/>
  <c r="K326" i="1" s="1"/>
  <c r="T326" i="1" s="1"/>
  <c r="AB307" i="1"/>
  <c r="N307" i="1"/>
  <c r="N325" i="1" s="1"/>
  <c r="K307" i="1"/>
  <c r="K325" i="1" s="1"/>
  <c r="T325" i="1" s="1"/>
  <c r="K297" i="1"/>
  <c r="Q297" i="1" s="1"/>
  <c r="U297" i="1" s="1"/>
  <c r="D297" i="1"/>
  <c r="D350" i="1" s="1"/>
  <c r="D376" i="1" s="1"/>
  <c r="D164" i="1" s="1"/>
  <c r="D316" i="1" s="1"/>
  <c r="D334" i="1" s="1"/>
  <c r="B51" i="1" s="1"/>
  <c r="K296" i="1"/>
  <c r="Q296" i="1" s="1"/>
  <c r="U296" i="1" s="1"/>
  <c r="L50" i="1" s="1"/>
  <c r="L64" i="1" s="1"/>
  <c r="D296" i="1"/>
  <c r="D349" i="1" s="1"/>
  <c r="D375" i="1" s="1"/>
  <c r="D163" i="1" s="1"/>
  <c r="D315" i="1" s="1"/>
  <c r="D333" i="1" s="1"/>
  <c r="B50" i="1" s="1"/>
  <c r="K295" i="1"/>
  <c r="Q295" i="1" s="1"/>
  <c r="U295" i="1" s="1"/>
  <c r="D295" i="1"/>
  <c r="D348" i="1" s="1"/>
  <c r="D374" i="1" s="1"/>
  <c r="D162" i="1" s="1"/>
  <c r="D314" i="1" s="1"/>
  <c r="D332" i="1" s="1"/>
  <c r="B49" i="1" s="1"/>
  <c r="K294" i="1"/>
  <c r="Q294" i="1" s="1"/>
  <c r="U294" i="1" s="1"/>
  <c r="L48" i="1" s="1"/>
  <c r="L62" i="1" s="1"/>
  <c r="D294" i="1"/>
  <c r="D347" i="1" s="1"/>
  <c r="D373" i="1" s="1"/>
  <c r="D161" i="1" s="1"/>
  <c r="D313" i="1" s="1"/>
  <c r="D331" i="1" s="1"/>
  <c r="B48" i="1" s="1"/>
  <c r="K293" i="1"/>
  <c r="Q293" i="1" s="1"/>
  <c r="U293" i="1" s="1"/>
  <c r="D293" i="1"/>
  <c r="D346" i="1" s="1"/>
  <c r="D372" i="1" s="1"/>
  <c r="D160" i="1" s="1"/>
  <c r="D312" i="1" s="1"/>
  <c r="D330" i="1" s="1"/>
  <c r="B47" i="1" s="1"/>
  <c r="K292" i="1"/>
  <c r="Q292" i="1" s="1"/>
  <c r="U292" i="1" s="1"/>
  <c r="L46" i="1" s="1"/>
  <c r="L60" i="1" s="1"/>
  <c r="D292" i="1"/>
  <c r="D345" i="1" s="1"/>
  <c r="D371" i="1" s="1"/>
  <c r="D159" i="1" s="1"/>
  <c r="D311" i="1" s="1"/>
  <c r="D329" i="1" s="1"/>
  <c r="B46" i="1" s="1"/>
  <c r="K291" i="1"/>
  <c r="Q291" i="1" s="1"/>
  <c r="U291" i="1" s="1"/>
  <c r="D291" i="1"/>
  <c r="D344" i="1" s="1"/>
  <c r="D370" i="1" s="1"/>
  <c r="D158" i="1" s="1"/>
  <c r="D310" i="1" s="1"/>
  <c r="D328" i="1" s="1"/>
  <c r="B45" i="1" s="1"/>
  <c r="K290" i="1"/>
  <c r="Q290" i="1" s="1"/>
  <c r="U290" i="1" s="1"/>
  <c r="L44" i="1" s="1"/>
  <c r="L58" i="1" s="1"/>
  <c r="D290" i="1"/>
  <c r="D343" i="1" s="1"/>
  <c r="D369" i="1" s="1"/>
  <c r="D157" i="1" s="1"/>
  <c r="D309" i="1" s="1"/>
  <c r="D327" i="1" s="1"/>
  <c r="B44" i="1" s="1"/>
  <c r="K289" i="1"/>
  <c r="Q289" i="1" s="1"/>
  <c r="U289" i="1" s="1"/>
  <c r="D289" i="1"/>
  <c r="D342" i="1" s="1"/>
  <c r="D368" i="1" s="1"/>
  <c r="D156" i="1" s="1"/>
  <c r="D308" i="1" s="1"/>
  <c r="D326" i="1" s="1"/>
  <c r="B43" i="1" s="1"/>
  <c r="D102" i="1" s="1"/>
  <c r="K288" i="1"/>
  <c r="Q288" i="1" s="1"/>
  <c r="U288" i="1" s="1"/>
  <c r="L42" i="1" s="1"/>
  <c r="L56" i="1" s="1"/>
  <c r="D288" i="1"/>
  <c r="D341" i="1" s="1"/>
  <c r="D367" i="1" s="1"/>
  <c r="D155" i="1" s="1"/>
  <c r="D307" i="1" s="1"/>
  <c r="D325" i="1" s="1"/>
  <c r="B42" i="1" s="1"/>
  <c r="D101" i="1" s="1"/>
  <c r="E210" i="1"/>
  <c r="E209" i="1"/>
  <c r="E208" i="1"/>
  <c r="E207" i="1"/>
  <c r="E206" i="1"/>
  <c r="E205" i="1"/>
  <c r="E204" i="1"/>
  <c r="E203" i="1"/>
  <c r="E202" i="1"/>
  <c r="E201" i="1"/>
  <c r="K148" i="1"/>
  <c r="K147" i="1"/>
  <c r="K146" i="1"/>
  <c r="K145" i="1"/>
  <c r="K144" i="1"/>
  <c r="K143" i="1"/>
  <c r="K142" i="1"/>
  <c r="K141" i="1"/>
  <c r="K140" i="1"/>
  <c r="K139" i="1"/>
  <c r="AD59" i="1"/>
  <c r="AD51" i="1"/>
  <c r="Z51" i="1" s="1"/>
  <c r="Z65" i="1" s="1"/>
  <c r="S51" i="1"/>
  <c r="S65" i="1" s="1"/>
  <c r="P51" i="1"/>
  <c r="P65" i="1" s="1"/>
  <c r="I51" i="1"/>
  <c r="I65" i="1" s="1"/>
  <c r="AD50" i="1"/>
  <c r="Z50" i="1" s="1"/>
  <c r="Z64" i="1" s="1"/>
  <c r="S50" i="1"/>
  <c r="S64" i="1" s="1"/>
  <c r="P50" i="1"/>
  <c r="P64" i="1" s="1"/>
  <c r="I50" i="1"/>
  <c r="I64" i="1" s="1"/>
  <c r="AD49" i="1"/>
  <c r="Z49" i="1" s="1"/>
  <c r="Z63" i="1" s="1"/>
  <c r="S49" i="1"/>
  <c r="S63" i="1" s="1"/>
  <c r="P49" i="1"/>
  <c r="P63" i="1" s="1"/>
  <c r="I49" i="1"/>
  <c r="I63" i="1" s="1"/>
  <c r="AD48" i="1"/>
  <c r="Z48" i="1" s="1"/>
  <c r="Z62" i="1" s="1"/>
  <c r="S48" i="1"/>
  <c r="S62" i="1" s="1"/>
  <c r="P48" i="1"/>
  <c r="P62" i="1" s="1"/>
  <c r="I48" i="1"/>
  <c r="I62" i="1" s="1"/>
  <c r="AD47" i="1"/>
  <c r="Z47" i="1" s="1"/>
  <c r="Z61" i="1" s="1"/>
  <c r="S47" i="1"/>
  <c r="S61" i="1" s="1"/>
  <c r="P47" i="1"/>
  <c r="P61" i="1" s="1"/>
  <c r="I47" i="1"/>
  <c r="I61" i="1" s="1"/>
  <c r="AD46" i="1"/>
  <c r="AD60" i="1" s="1"/>
  <c r="S46" i="1"/>
  <c r="S60" i="1" s="1"/>
  <c r="P46" i="1"/>
  <c r="P60" i="1" s="1"/>
  <c r="I46" i="1"/>
  <c r="I60" i="1" s="1"/>
  <c r="AD45" i="1"/>
  <c r="Z45" i="1" s="1"/>
  <c r="Z59" i="1" s="1"/>
  <c r="S45" i="1"/>
  <c r="S59" i="1" s="1"/>
  <c r="P45" i="1"/>
  <c r="P59" i="1" s="1"/>
  <c r="I45" i="1"/>
  <c r="I59" i="1" s="1"/>
  <c r="AD44" i="1"/>
  <c r="Z44" i="1" s="1"/>
  <c r="Z58" i="1" s="1"/>
  <c r="S44" i="1"/>
  <c r="S58" i="1" s="1"/>
  <c r="P44" i="1"/>
  <c r="P58" i="1" s="1"/>
  <c r="I44" i="1"/>
  <c r="I58" i="1" s="1"/>
  <c r="AD43" i="1"/>
  <c r="AD57" i="1" s="1"/>
  <c r="Z43" i="1"/>
  <c r="Z57" i="1" s="1"/>
  <c r="S43" i="1"/>
  <c r="S57" i="1" s="1"/>
  <c r="P43" i="1"/>
  <c r="P57" i="1" s="1"/>
  <c r="I43" i="1"/>
  <c r="I57" i="1" s="1"/>
  <c r="AD42" i="1"/>
  <c r="AD56" i="1" s="1"/>
  <c r="S42" i="1"/>
  <c r="S56" i="1" s="1"/>
  <c r="P42" i="1"/>
  <c r="P56" i="1" s="1"/>
  <c r="I42" i="1"/>
  <c r="I56" i="1" s="1"/>
  <c r="Z42" i="1" l="1"/>
  <c r="Z56" i="1" s="1"/>
  <c r="L47" i="1"/>
  <c r="L61" i="1" s="1"/>
  <c r="K346" i="1"/>
  <c r="O346" i="1" s="1"/>
  <c r="AH312" i="1" s="1"/>
  <c r="Q312" i="1" s="1"/>
  <c r="T312" i="1" s="1"/>
  <c r="L51" i="1"/>
  <c r="L65" i="1" s="1"/>
  <c r="K350" i="1"/>
  <c r="O350" i="1" s="1"/>
  <c r="AH316" i="1" s="1"/>
  <c r="L45" i="1"/>
  <c r="L59" i="1" s="1"/>
  <c r="V59" i="1" s="1"/>
  <c r="K344" i="1"/>
  <c r="O344" i="1" s="1"/>
  <c r="AH310" i="1" s="1"/>
  <c r="Q310" i="1" s="1"/>
  <c r="T310" i="1" s="1"/>
  <c r="X310" i="1" s="1"/>
  <c r="AD310" i="1" s="1"/>
  <c r="L49" i="1"/>
  <c r="L63" i="1" s="1"/>
  <c r="K348" i="1"/>
  <c r="O348" i="1" s="1"/>
  <c r="AH314" i="1" s="1"/>
  <c r="Q314" i="1" s="1"/>
  <c r="T314" i="1" s="1"/>
  <c r="X314" i="1" s="1"/>
  <c r="AD314" i="1" s="1"/>
  <c r="L43" i="1"/>
  <c r="L57" i="1" s="1"/>
  <c r="V57" i="1" s="1"/>
  <c r="K342" i="1"/>
  <c r="O342" i="1" s="1"/>
  <c r="AH308" i="1" s="1"/>
  <c r="V43" i="1" s="1"/>
  <c r="K345" i="1"/>
  <c r="O345" i="1" s="1"/>
  <c r="AH311" i="1" s="1"/>
  <c r="K341" i="1"/>
  <c r="O341" i="1" s="1"/>
  <c r="AH307" i="1" s="1"/>
  <c r="Q307" i="1" s="1"/>
  <c r="T307" i="1" s="1"/>
  <c r="X307" i="1" s="1"/>
  <c r="AD307" i="1" s="1"/>
  <c r="K343" i="1"/>
  <c r="O343" i="1" s="1"/>
  <c r="AH309" i="1" s="1"/>
  <c r="V44" i="1" s="1"/>
  <c r="K347" i="1"/>
  <c r="O347" i="1" s="1"/>
  <c r="AH313" i="1" s="1"/>
  <c r="Q313" i="1" s="1"/>
  <c r="T313" i="1" s="1"/>
  <c r="X313" i="1" s="1"/>
  <c r="AD313" i="1" s="1"/>
  <c r="K349" i="1"/>
  <c r="O349" i="1" s="1"/>
  <c r="AH315" i="1" s="1"/>
  <c r="V50" i="1" s="1"/>
  <c r="D174" i="1"/>
  <c r="D104" i="1"/>
  <c r="B59" i="1"/>
  <c r="D175" i="1"/>
  <c r="D105" i="1"/>
  <c r="B61" i="1"/>
  <c r="D106" i="1"/>
  <c r="D176" i="1"/>
  <c r="B62" i="1"/>
  <c r="D107" i="1"/>
  <c r="D177" i="1"/>
  <c r="Q311" i="1"/>
  <c r="T311" i="1" s="1"/>
  <c r="V46" i="1"/>
  <c r="AD65" i="1"/>
  <c r="V65" i="1" s="1"/>
  <c r="AD58" i="1"/>
  <c r="V58" i="1" s="1"/>
  <c r="AD63" i="1"/>
  <c r="V56" i="1"/>
  <c r="AD61" i="1"/>
  <c r="Z46" i="1"/>
  <c r="Z60" i="1" s="1"/>
  <c r="AD64" i="1"/>
  <c r="V64" i="1" s="1"/>
  <c r="AD62" i="1"/>
  <c r="V62" i="1" s="1"/>
  <c r="X325" i="1"/>
  <c r="AB325" i="1" s="1"/>
  <c r="AF325" i="1" s="1"/>
  <c r="X328" i="1"/>
  <c r="AB328" i="1" s="1"/>
  <c r="AF328" i="1" s="1"/>
  <c r="D179" i="1"/>
  <c r="D109" i="1"/>
  <c r="B64" i="1"/>
  <c r="X326" i="1"/>
  <c r="AB326" i="1" s="1"/>
  <c r="AF326" i="1" s="1"/>
  <c r="X332" i="1"/>
  <c r="AB332" i="1" s="1"/>
  <c r="AF332" i="1" s="1"/>
  <c r="X333" i="1"/>
  <c r="AB333" i="1" s="1"/>
  <c r="AF333" i="1" s="1"/>
  <c r="X331" i="1"/>
  <c r="AB331" i="1" s="1"/>
  <c r="AF331" i="1" s="1"/>
  <c r="D110" i="1"/>
  <c r="D180" i="1"/>
  <c r="B65" i="1"/>
  <c r="D103" i="1"/>
  <c r="D173" i="1"/>
  <c r="B58" i="1"/>
  <c r="X334" i="1"/>
  <c r="AB334" i="1" s="1"/>
  <c r="AF334" i="1" s="1"/>
  <c r="X327" i="1"/>
  <c r="AB327" i="1" s="1"/>
  <c r="AF327" i="1" s="1"/>
  <c r="D178" i="1"/>
  <c r="B63" i="1"/>
  <c r="D108" i="1"/>
  <c r="X330" i="1"/>
  <c r="AB330" i="1" s="1"/>
  <c r="AF330" i="1" s="1"/>
  <c r="B57" i="1"/>
  <c r="X329" i="1"/>
  <c r="AB329" i="1" s="1"/>
  <c r="AF329" i="1" s="1"/>
  <c r="B56" i="1"/>
  <c r="D172" i="1"/>
  <c r="D171" i="1"/>
  <c r="B60" i="1"/>
  <c r="V60" i="1"/>
  <c r="F379" i="1"/>
  <c r="V42" i="1" l="1"/>
  <c r="V63" i="1"/>
  <c r="V61" i="1"/>
  <c r="V49" i="1"/>
  <c r="V45" i="1"/>
  <c r="V47" i="1"/>
  <c r="Q309" i="1"/>
  <c r="T309" i="1" s="1"/>
  <c r="X309" i="1" s="1"/>
  <c r="AD309" i="1" s="1"/>
  <c r="Q315" i="1"/>
  <c r="T315" i="1" s="1"/>
  <c r="X315" i="1" s="1"/>
  <c r="AD315" i="1" s="1"/>
  <c r="V48" i="1"/>
  <c r="Q316" i="1"/>
  <c r="T316" i="1" s="1"/>
  <c r="X316" i="1" s="1"/>
  <c r="AD316" i="1" s="1"/>
  <c r="V51" i="1"/>
  <c r="Q308" i="1"/>
  <c r="T308" i="1" s="1"/>
  <c r="X308" i="1" s="1"/>
  <c r="AD308" i="1" s="1"/>
  <c r="X311" i="1"/>
  <c r="AD311" i="1" s="1"/>
  <c r="X312" i="1"/>
  <c r="AD312" i="1" s="1"/>
  <c r="I6" i="1"/>
  <c r="D91" i="1" s="1"/>
  <c r="I8" i="1"/>
  <c r="D95" i="1" s="1"/>
  <c r="I9" i="1"/>
  <c r="I10" i="1"/>
  <c r="D127" i="1" s="1"/>
  <c r="I11" i="1"/>
  <c r="D128" i="1" s="1"/>
  <c r="I13" i="1"/>
  <c r="I41" i="1"/>
  <c r="I55" i="1" s="1"/>
  <c r="I66" i="1" s="1"/>
  <c r="P41" i="1"/>
  <c r="P55" i="1" s="1"/>
  <c r="P66" i="1" s="1"/>
  <c r="S41" i="1"/>
  <c r="S52" i="1" s="1"/>
  <c r="AD41" i="1"/>
  <c r="Z41" i="1" s="1"/>
  <c r="I54" i="1"/>
  <c r="S54" i="1"/>
  <c r="J68" i="1"/>
  <c r="J73" i="1"/>
  <c r="J75" i="1"/>
  <c r="I132" i="1" s="1"/>
  <c r="J76" i="1"/>
  <c r="I133" i="1" s="1"/>
  <c r="J77" i="1"/>
  <c r="J78" i="1"/>
  <c r="J83" i="1"/>
  <c r="R122" i="1" s="1"/>
  <c r="P99" i="1"/>
  <c r="S169" i="1" s="1"/>
  <c r="S99" i="1"/>
  <c r="V169" i="1" s="1"/>
  <c r="R120" i="1"/>
  <c r="D126" i="1"/>
  <c r="P135" i="1"/>
  <c r="K138" i="1" s="1"/>
  <c r="P149" i="1"/>
  <c r="S149" i="1"/>
  <c r="K165" i="1"/>
  <c r="N165" i="1"/>
  <c r="P165" i="1"/>
  <c r="S165" i="1"/>
  <c r="D184" i="1"/>
  <c r="D185" i="1"/>
  <c r="E200" i="1"/>
  <c r="P216" i="1"/>
  <c r="P218" i="1"/>
  <c r="P220" i="1"/>
  <c r="P222" i="1"/>
  <c r="P224" i="1"/>
  <c r="P225" i="1"/>
  <c r="P226" i="1"/>
  <c r="P228" i="1"/>
  <c r="P229" i="1"/>
  <c r="P230" i="1"/>
  <c r="P232" i="1"/>
  <c r="P234" i="1"/>
  <c r="P236" i="1"/>
  <c r="D241" i="1"/>
  <c r="H241" i="1"/>
  <c r="L241" i="1"/>
  <c r="AB306" i="1" s="1"/>
  <c r="Q241" i="1"/>
  <c r="D245" i="1"/>
  <c r="D249" i="1"/>
  <c r="D253" i="1"/>
  <c r="E258" i="1"/>
  <c r="E259" i="1"/>
  <c r="E260" i="1"/>
  <c r="E261" i="1"/>
  <c r="D274" i="1"/>
  <c r="M274" i="1"/>
  <c r="Q274" i="1"/>
  <c r="U274" i="1"/>
  <c r="Y274" i="1"/>
  <c r="AC274" i="1"/>
  <c r="AG274" i="1"/>
  <c r="D275" i="1"/>
  <c r="M275" i="1"/>
  <c r="Q275" i="1"/>
  <c r="U275" i="1"/>
  <c r="Y275" i="1"/>
  <c r="AC275" i="1"/>
  <c r="AG275" i="1"/>
  <c r="D276" i="1"/>
  <c r="M276" i="1"/>
  <c r="Q276" i="1"/>
  <c r="U276" i="1"/>
  <c r="Y276" i="1"/>
  <c r="AC276" i="1"/>
  <c r="AG276" i="1"/>
  <c r="D277" i="1"/>
  <c r="M277" i="1"/>
  <c r="Q277" i="1"/>
  <c r="U277" i="1"/>
  <c r="Y277" i="1"/>
  <c r="AC277" i="1"/>
  <c r="AG277" i="1"/>
  <c r="D278" i="1"/>
  <c r="M278" i="1"/>
  <c r="Q278" i="1"/>
  <c r="U278" i="1"/>
  <c r="Y278" i="1"/>
  <c r="AC278" i="1"/>
  <c r="AG278" i="1"/>
  <c r="D287" i="1"/>
  <c r="D340" i="1" s="1"/>
  <c r="D366" i="1" s="1"/>
  <c r="D154" i="1" s="1"/>
  <c r="D306" i="1" s="1"/>
  <c r="D324" i="1" s="1"/>
  <c r="B41" i="1" s="1"/>
  <c r="K287" i="1"/>
  <c r="Q287" i="1" s="1"/>
  <c r="K305" i="1"/>
  <c r="K323" i="1" s="1"/>
  <c r="N305" i="1"/>
  <c r="N323" i="1" s="1"/>
  <c r="K306" i="1"/>
  <c r="K317" i="1" s="1"/>
  <c r="N306" i="1"/>
  <c r="N324" i="1" s="1"/>
  <c r="N335" i="1" s="1"/>
  <c r="K339" i="1"/>
  <c r="O339" i="1"/>
  <c r="S351" i="1"/>
  <c r="K365" i="1"/>
  <c r="K366" i="1"/>
  <c r="S366" i="1" s="1"/>
  <c r="L381" i="1"/>
  <c r="K298" i="1" l="1"/>
  <c r="K324" i="1"/>
  <c r="T324" i="1" s="1"/>
  <c r="X324" i="1" s="1"/>
  <c r="X335" i="1" s="1"/>
  <c r="AD55" i="1"/>
  <c r="AD66" i="1" s="1"/>
  <c r="S55" i="1"/>
  <c r="S66" i="1" s="1"/>
  <c r="AD52" i="1"/>
  <c r="N317" i="1"/>
  <c r="Q298" i="1"/>
  <c r="U287" i="1"/>
  <c r="L41" i="1" s="1"/>
  <c r="L52" i="1" s="1"/>
  <c r="Z55" i="1"/>
  <c r="Z66" i="1" s="1"/>
  <c r="Z52" i="1"/>
  <c r="P52" i="1"/>
  <c r="I52" i="1"/>
  <c r="J70" i="1"/>
  <c r="D268" i="1" s="1"/>
  <c r="D267" i="1"/>
  <c r="J69" i="1" s="1"/>
  <c r="Y392" i="1"/>
  <c r="D100" i="1"/>
  <c r="B55" i="1"/>
  <c r="D170" i="1"/>
  <c r="S377" i="1"/>
  <c r="AH41" i="1"/>
  <c r="J72" i="1"/>
  <c r="K377" i="1"/>
  <c r="K335" i="1" l="1"/>
  <c r="K340" i="1"/>
  <c r="K351" i="1" s="1"/>
  <c r="L55" i="1"/>
  <c r="L66" i="1" s="1"/>
  <c r="T335" i="1"/>
  <c r="U298" i="1"/>
  <c r="AH55" i="1"/>
  <c r="AH66" i="1" s="1"/>
  <c r="AH52" i="1"/>
  <c r="AB324" i="1"/>
  <c r="O340" i="1" l="1"/>
  <c r="O351" i="1" s="1"/>
  <c r="V55" i="1"/>
  <c r="V66" i="1" s="1"/>
  <c r="AB335" i="1"/>
  <c r="AF324" i="1"/>
  <c r="AF335" i="1" s="1"/>
  <c r="AH306" i="1" l="1"/>
  <c r="Q306" i="1" s="1"/>
  <c r="T306" i="1" s="1"/>
  <c r="V41" i="1" l="1"/>
  <c r="V52" i="1" s="1"/>
  <c r="AH317" i="1"/>
  <c r="T317" i="1"/>
  <c r="X306" i="1"/>
  <c r="X317" i="1" s="1"/>
  <c r="AD306" i="1" l="1"/>
  <c r="AD317" i="1" s="1"/>
</calcChain>
</file>

<file path=xl/sharedStrings.xml><?xml version="1.0" encoding="utf-8"?>
<sst xmlns="http://schemas.openxmlformats.org/spreadsheetml/2006/main" count="333" uniqueCount="173">
  <si>
    <t>NR/MC</t>
  </si>
  <si>
    <t>/dólar</t>
  </si>
  <si>
    <t>TIPO DE CAMBIO REFERENCIAL S/.</t>
  </si>
  <si>
    <t xml:space="preserve">SON: </t>
  </si>
  <si>
    <t>TOTALES</t>
  </si>
  <si>
    <t>VRI
(US$)</t>
  </si>
  <si>
    <t>Factor %</t>
  </si>
  <si>
    <t>Descripción</t>
  </si>
  <si>
    <t>NO INCLUYE LAS CONSIDERACIONES QUE LA ENTIDAD ESTIME CONVENIENTES PARA LLEGAR AL VALOR DE REALIZACIÓN ÓPTIMO.</t>
  </si>
  <si>
    <t>NOTA:</t>
  </si>
  <si>
    <t>%</t>
  </si>
  <si>
    <t>TOTAL DE DEDUCCIONES</t>
  </si>
  <si>
    <t>Reajuste por Realización en 180 días</t>
  </si>
  <si>
    <t>Gastos Publicidad y Ventas</t>
  </si>
  <si>
    <t>Pre-Realización y Valuación</t>
  </si>
  <si>
    <t>Mantenimiento</t>
  </si>
  <si>
    <t>DEDUCCIONES A CONSIDERAR</t>
  </si>
  <si>
    <r>
      <t>VALOR DE REALIZACIÓN INMEDIATA:</t>
    </r>
    <r>
      <rPr>
        <b/>
        <sz val="10"/>
        <rFont val="Verdana"/>
        <family val="2"/>
      </rPr>
      <t xml:space="preserve"> VRI </t>
    </r>
  </si>
  <si>
    <t>2.05.</t>
  </si>
  <si>
    <t>VC
(US$)</t>
  </si>
  <si>
    <r>
      <t>VALOR COMERCIAL:</t>
    </r>
    <r>
      <rPr>
        <b/>
        <sz val="10"/>
        <rFont val="Verdana"/>
        <family val="2"/>
      </rPr>
      <t xml:space="preserve"> VC = VT + VE</t>
    </r>
  </si>
  <si>
    <t>2.04.</t>
  </si>
  <si>
    <t>VRC aprox. (US$)</t>
  </si>
  <si>
    <t>VRC
(US$)</t>
  </si>
  <si>
    <t>Áreas Comunes (15%)</t>
  </si>
  <si>
    <t>Valor Parcial (US$)</t>
  </si>
  <si>
    <t>Valor por m² (US$)</t>
  </si>
  <si>
    <t>De acuerdo a los materiales predominantes detallados en el Ítem 1.11 del presente informe, se determina el valor promedio por metro cuadrado de área techada en US$:</t>
  </si>
  <si>
    <r>
      <t>VALOR DE RECONSTRUCCIÓN:</t>
    </r>
    <r>
      <rPr>
        <b/>
        <sz val="10"/>
        <rFont val="Verdana"/>
        <family val="2"/>
      </rPr>
      <t xml:space="preserve"> VRC</t>
    </r>
  </si>
  <si>
    <t>2.03.</t>
  </si>
  <si>
    <t>VE aprox. (US$)</t>
  </si>
  <si>
    <t>VE
(US$)</t>
  </si>
  <si>
    <t>Deprec (%)</t>
  </si>
  <si>
    <t>Incluyendo factores de comercialización:</t>
  </si>
  <si>
    <r>
      <t>VALOR DE LA EDIFICACIÓN:</t>
    </r>
    <r>
      <rPr>
        <b/>
        <sz val="10"/>
        <rFont val="Verdana"/>
        <family val="2"/>
      </rPr>
      <t xml:space="preserve"> VE</t>
    </r>
  </si>
  <si>
    <t>2.02.</t>
  </si>
  <si>
    <t>VT aprox. (US$)</t>
  </si>
  <si>
    <t>VT
(US$)</t>
  </si>
  <si>
    <t>Área del Terreno (m²)</t>
  </si>
  <si>
    <t>De acuerdo al Mercado Inmobiliario de la zona, zonificación, ubicación, entorno y dimensiones, se estima el valor promedio del metro cuadrado de terreno en US$:</t>
  </si>
  <si>
    <r>
      <t>VALOR DEL TERRENO:</t>
    </r>
    <r>
      <rPr>
        <b/>
        <sz val="10"/>
        <rFont val="Verdana"/>
        <family val="2"/>
      </rPr>
      <t xml:space="preserve"> VT</t>
    </r>
  </si>
  <si>
    <t>2.01.</t>
  </si>
  <si>
    <t>II.- VALUACIÓN DEL PREDIO</t>
  </si>
  <si>
    <t>Fuente</t>
  </si>
  <si>
    <t>Precio de Venta Área Ocupada US$/m²</t>
  </si>
  <si>
    <t xml:space="preserve">Precio de Venta Área Techada US$/m² </t>
  </si>
  <si>
    <t>Precio de Venta US$</t>
  </si>
  <si>
    <t>Área Ocupada (m²)</t>
  </si>
  <si>
    <t>Área Techada (m²)</t>
  </si>
  <si>
    <t>REFERENCIAS DE MERCADO</t>
  </si>
  <si>
    <t>1.18.</t>
  </si>
  <si>
    <t>La presente tasación no constituye un dictamen estructural del inmueble; por lo tanto, no puede ser utilizado para fines relacionados con otras ramas de la ingeniería civil y/o la arquitectura, ni se asume responsabilidad por las características del inmueble que no puedan ser apreciadas en una inspección ocular simple para efectos de tasación.</t>
  </si>
  <si>
    <t>El presente informe se ha realizado con base en la información del proyecto proporcionada por el cliente. Se recomienda actualizar los valores cuando se efectúe la independización de las unidades inmobiliarias.</t>
  </si>
  <si>
    <t>OBSERVACIONES</t>
  </si>
  <si>
    <t>1.17.</t>
  </si>
  <si>
    <t>Copia minuta de compraventa de la(s) Unidad(es) Inmobiliaria(s)</t>
  </si>
  <si>
    <t>►</t>
  </si>
  <si>
    <t>Para la elaboración del presente informe fueron proporcionados los siguientes documentos:</t>
  </si>
  <si>
    <t>FUENTE Y PROCEDENCIA DE LA INFORMACIÓN</t>
  </si>
  <si>
    <t>1.16.</t>
  </si>
  <si>
    <t>GRAVÁMENES Y CARGAS</t>
  </si>
  <si>
    <t>1.15.</t>
  </si>
  <si>
    <t>SERVIDUMBRES</t>
  </si>
  <si>
    <t>1.14.</t>
  </si>
  <si>
    <t>CARACTERÍSTICAS E INFRAESTRUCTURA DE SERVICIOS ENTORNOS DEL PREDIO</t>
  </si>
  <si>
    <t>1.13.</t>
  </si>
  <si>
    <t>Observaciones</t>
  </si>
  <si>
    <t>Depreciación</t>
  </si>
  <si>
    <t>Estado</t>
  </si>
  <si>
    <t>Antigüedad</t>
  </si>
  <si>
    <t>ANTIGÜEDAD Y ESTADO DE CONSERVACIÓN</t>
  </si>
  <si>
    <t>1.12.</t>
  </si>
  <si>
    <t>:</t>
  </si>
  <si>
    <t>Sistema contra incendios</t>
  </si>
  <si>
    <t>I.</t>
  </si>
  <si>
    <t>Instalaciones eléctricas</t>
  </si>
  <si>
    <t>H.</t>
  </si>
  <si>
    <t>Instalaciones sanitarias</t>
  </si>
  <si>
    <t>G.</t>
  </si>
  <si>
    <t>Baños</t>
  </si>
  <si>
    <t>F.</t>
  </si>
  <si>
    <t>Cocina - Lavandería</t>
  </si>
  <si>
    <t>E.</t>
  </si>
  <si>
    <t>Puertas, ventanas y carpintería</t>
  </si>
  <si>
    <t>D.</t>
  </si>
  <si>
    <t>Pisos</t>
  </si>
  <si>
    <t>C.</t>
  </si>
  <si>
    <t>Albañilería y revoques</t>
  </si>
  <si>
    <t>B.</t>
  </si>
  <si>
    <t>Estructura portante</t>
  </si>
  <si>
    <t>A.</t>
  </si>
  <si>
    <t>Materiales Predominantes:</t>
  </si>
  <si>
    <t>CARACTERÍSTICAS DE LA EDIFICACIÓN</t>
  </si>
  <si>
    <t>DISTRIBUCIÓN</t>
  </si>
  <si>
    <t>DESCRIPCIÓN</t>
  </si>
  <si>
    <t>1.11.</t>
  </si>
  <si>
    <t>Bien futuro por independizar</t>
  </si>
  <si>
    <t xml:space="preserve">Descritos en la Partida N° </t>
  </si>
  <si>
    <t>Terreno matriz</t>
  </si>
  <si>
    <t>LINDEROS Y MEDIDAS PERIMÉTRICAS</t>
  </si>
  <si>
    <t>1.10.</t>
  </si>
  <si>
    <t>m²</t>
  </si>
  <si>
    <t>Área Total</t>
  </si>
  <si>
    <t>Las áreas techadas y ocupadas han sido obtenidas del contrato de compra venta de un bien futuro.</t>
  </si>
  <si>
    <t>Obs but it by yervaciones</t>
  </si>
  <si>
    <t>Área Ocupada</t>
  </si>
  <si>
    <t>Área Techada</t>
  </si>
  <si>
    <t>ÁREA CONSTRUIDA</t>
  </si>
  <si>
    <t>El % de zonas comunes ha sido estimado. La alícuota de terreno fue estimada.</t>
  </si>
  <si>
    <r>
      <t>Área de Terreno</t>
    </r>
    <r>
      <rPr>
        <sz val="8"/>
        <rFont val="Verdana"/>
        <family val="2"/>
      </rPr>
      <t xml:space="preserve"> (b)</t>
    </r>
  </si>
  <si>
    <r>
      <t>% Zonas Comunes</t>
    </r>
    <r>
      <rPr>
        <sz val="8"/>
        <rFont val="Verdana"/>
        <family val="2"/>
      </rPr>
      <t xml:space="preserve"> (a)</t>
    </r>
  </si>
  <si>
    <t>Terreno matriz:</t>
  </si>
  <si>
    <t>ÁREA DEL TERRENO</t>
  </si>
  <si>
    <t>1.09.</t>
  </si>
  <si>
    <t>Uso</t>
  </si>
  <si>
    <t>Zonificación</t>
  </si>
  <si>
    <t>ZONIFICACIÓN Y USO ACTUAL DEL PREDIO</t>
  </si>
  <si>
    <t>1.08.</t>
  </si>
  <si>
    <t>UBICACIÓN</t>
  </si>
  <si>
    <t>1.07.</t>
  </si>
  <si>
    <t>FECHA A LA CUAL ESTA REFERIDA LA TASACIÓN</t>
  </si>
  <si>
    <t>FECHA DE LA INSPECCIÓN OCULAR</t>
  </si>
  <si>
    <t>1.06.</t>
  </si>
  <si>
    <t>En concordancia con el Reglamento Nacional de Tasaciones R.M. Nº 172-2016-VIVIENDA publicado el 23 de Julio de 2016 y su modificatoria según R.M. Nº 424-2017-VIVIENDA del 02 de Noviembre de 2017, método aplicado de Valuación Directa y la Resolución de la S.B.S. Nº 11356-2008.</t>
  </si>
  <si>
    <t>METODOLOGÍA</t>
  </si>
  <si>
    <t>1.05.</t>
  </si>
  <si>
    <t>Determinar el valor comercial y el valor de realización inmediata de la (s) unidad (es) inmobiliaria (s) descrita (s) en el presente informe con fines de constitución de garantía hipotecaria.</t>
  </si>
  <si>
    <t>OBJETO DE LA TASACIÓN</t>
  </si>
  <si>
    <t>1.04.</t>
  </si>
  <si>
    <t xml:space="preserve">Inscrito en la Partida N° </t>
  </si>
  <si>
    <t>SITUACIÓN REGISTRAL</t>
  </si>
  <si>
    <t>1.03.</t>
  </si>
  <si>
    <t>PROPIETARIO</t>
  </si>
  <si>
    <t>1.02.</t>
  </si>
  <si>
    <t>SOLICITANTE</t>
  </si>
  <si>
    <t>1.01.</t>
  </si>
  <si>
    <t>I.- MEMORIA DESCRIPTIVA</t>
  </si>
  <si>
    <t>VALUACIÓN COMERCIAL</t>
  </si>
  <si>
    <t>Fecha</t>
  </si>
  <si>
    <t>REPEV Nº 15687-2009</t>
  </si>
  <si>
    <t>INGENIERÍA MÁXIMA E.I.R.L.</t>
  </si>
  <si>
    <t xml:space="preserve">: </t>
  </si>
  <si>
    <t>Perito Responsable</t>
  </si>
  <si>
    <t>Número de sótanos</t>
  </si>
  <si>
    <t>Número de pisos</t>
  </si>
  <si>
    <t>Tipo</t>
  </si>
  <si>
    <t>Material de Construcción</t>
  </si>
  <si>
    <t>Año de Construcción</t>
  </si>
  <si>
    <t>TC: S/.</t>
  </si>
  <si>
    <t>Valor de Realización (VRI) S/.</t>
  </si>
  <si>
    <t>Valor Comercial (VC) S/.</t>
  </si>
  <si>
    <t>Importe Asegurable S/.</t>
  </si>
  <si>
    <t>Valor de la Edificación (VE) S/.</t>
  </si>
  <si>
    <t>Área Techada m²</t>
  </si>
  <si>
    <t>Valor del Terreno (VT) S/.</t>
  </si>
  <si>
    <t>Valor de Realización (VRI) US$</t>
  </si>
  <si>
    <t>Valor Comercial (VC) US$</t>
  </si>
  <si>
    <t>Importe Asegurable US$</t>
  </si>
  <si>
    <t>Valor de la Edificación (VE) US$</t>
  </si>
  <si>
    <t>Área Ocupada m²</t>
  </si>
  <si>
    <t>Valor del Terreno (VT) US$</t>
  </si>
  <si>
    <t>Área del Terreno m²</t>
  </si>
  <si>
    <t>ÁREAS Y VALORES:</t>
  </si>
  <si>
    <t>CÓDIGO DE UBIGEO:</t>
  </si>
  <si>
    <t>FECHA DE INSPECCIÓN:</t>
  </si>
  <si>
    <t xml:space="preserve">UBICACIÓN: </t>
  </si>
  <si>
    <t>PROPIETARIO:</t>
  </si>
  <si>
    <t>CLIENTE:</t>
  </si>
  <si>
    <t>SOLICITANTE:</t>
  </si>
  <si>
    <t>VALUACIÓN COMERCIAL DE INMUEBLE COMO BIEN FUTURO</t>
  </si>
  <si>
    <t>REFERENCIA:</t>
  </si>
  <si>
    <t>INMUEBLES - BIEN FUTURO</t>
  </si>
  <si>
    <t>HOJA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</si>
</sst>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Santiago de Surco, &quot;[$-280A]d&quot; de &quot;mmmm&quot; de &quot;yyyy;@"/>
    <numFmt numFmtId="165" formatCode="0.000"/>
    <numFmt numFmtId="166" formatCode="_(* #,##0.00_);_(* \(#,##0.00\);_(* &quot;-&quot;??_);_(@_)"/>
    <numFmt numFmtId="167" formatCode="_-* #,##0.00\ _€_-;\-* #,##0.00\ _€_-;_-* &quot;-&quot;??\ _€_-;_-@_-"/>
    <numFmt numFmtId="168" formatCode="_(* #,##0_);_(* \(#,##0\);_(* &quot;-&quot;??_);_(@_)"/>
    <numFmt numFmtId="169" formatCode="0.000%"/>
    <numFmt numFmtId="170" formatCode="[$-280A]d&quot; de &quot;mmmm&quot; de &quot;yyyy;@"/>
    <numFmt numFmtId="171" formatCode="0.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i/>
      <sz val="8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  <font>
      <sz val="10"/>
      <color indexed="10"/>
      <name val="Verdana"/>
      <family val="2"/>
    </font>
    <font>
      <b/>
      <u/>
      <sz val="12"/>
      <name val="Verdana"/>
      <family val="2"/>
    </font>
    <font>
      <sz val="9"/>
      <color theme="1"/>
      <name val="Verdana"/>
      <family val="2"/>
    </font>
    <font>
      <u/>
      <sz val="10"/>
      <name val="Verdana"/>
      <family val="2"/>
    </font>
    <font>
      <b/>
      <i/>
      <u/>
      <sz val="10"/>
      <name val="Verdana"/>
      <family val="2"/>
    </font>
    <font>
      <b/>
      <i/>
      <u/>
      <sz val="12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theme="4" tint="-0.499984740745262"/>
      </bottom>
      <diagonal/>
    </border>
    <border>
      <left style="thin">
        <color auto="1"/>
      </left>
      <right/>
      <top style="thin">
        <color indexed="64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6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49" fontId="2" fillId="0" borderId="0" xfId="1" applyNumberFormat="1" applyFont="1" applyAlignment="1">
      <alignment horizontal="right" vertical="top"/>
    </xf>
    <xf numFmtId="0" fontId="4" fillId="0" borderId="0" xfId="1" applyFont="1" applyAlignment="1">
      <alignment vertical="top"/>
    </xf>
    <xf numFmtId="166" fontId="2" fillId="0" borderId="0" xfId="2" applyFont="1" applyAlignment="1">
      <alignment vertical="top"/>
    </xf>
    <xf numFmtId="166" fontId="2" fillId="0" borderId="0" xfId="2" applyFont="1" applyAlignment="1">
      <alignment horizontal="center" vertical="top"/>
    </xf>
    <xf numFmtId="49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top"/>
    </xf>
    <xf numFmtId="0" fontId="7" fillId="0" borderId="0" xfId="1" applyFont="1" applyAlignment="1">
      <alignment horizontal="justify" vertical="top" wrapText="1"/>
    </xf>
    <xf numFmtId="49" fontId="5" fillId="0" borderId="0" xfId="1" applyNumberFormat="1" applyFont="1" applyAlignment="1">
      <alignment vertical="top"/>
    </xf>
    <xf numFmtId="0" fontId="2" fillId="0" borderId="0" xfId="1" applyFont="1" applyAlignment="1">
      <alignment horizontal="right" vertical="top"/>
    </xf>
    <xf numFmtId="167" fontId="3" fillId="0" borderId="0" xfId="4" applyFont="1" applyAlignment="1">
      <alignment vertical="top"/>
    </xf>
    <xf numFmtId="167" fontId="2" fillId="0" borderId="0" xfId="4" applyFont="1" applyAlignment="1">
      <alignment vertical="top"/>
    </xf>
    <xf numFmtId="168" fontId="2" fillId="0" borderId="0" xfId="1" applyNumberFormat="1" applyFont="1" applyAlignment="1">
      <alignment vertical="top"/>
    </xf>
    <xf numFmtId="4" fontId="2" fillId="0" borderId="0" xfId="2" applyNumberFormat="1" applyFont="1" applyAlignment="1">
      <alignment horizontal="right" vertical="top" wrapText="1"/>
    </xf>
    <xf numFmtId="4" fontId="2" fillId="0" borderId="0" xfId="1" applyNumberFormat="1" applyFont="1" applyAlignment="1">
      <alignment horizontal="right" vertical="top" wrapText="1"/>
    </xf>
    <xf numFmtId="3" fontId="2" fillId="0" borderId="0" xfId="4" applyNumberFormat="1" applyFont="1" applyAlignment="1">
      <alignment horizontal="right" vertical="top"/>
    </xf>
    <xf numFmtId="4" fontId="2" fillId="0" borderId="0" xfId="2" applyNumberFormat="1" applyFont="1" applyAlignment="1">
      <alignment horizontal="center" vertical="top" wrapText="1"/>
    </xf>
    <xf numFmtId="2" fontId="2" fillId="0" borderId="0" xfId="1" applyNumberFormat="1" applyFont="1" applyAlignment="1">
      <alignment vertical="top"/>
    </xf>
    <xf numFmtId="0" fontId="2" fillId="0" borderId="0" xfId="1" applyFont="1" applyAlignment="1">
      <alignment horizontal="justify" vertical="top" wrapText="1"/>
    </xf>
    <xf numFmtId="0" fontId="10" fillId="0" borderId="0" xfId="1" applyFont="1" applyAlignment="1">
      <alignment vertical="top"/>
    </xf>
    <xf numFmtId="0" fontId="9" fillId="0" borderId="0" xfId="1" applyFont="1" applyAlignment="1">
      <alignment vertical="top"/>
    </xf>
    <xf numFmtId="0" fontId="2" fillId="0" borderId="0" xfId="1" applyFont="1" applyAlignment="1">
      <alignment horizontal="center" vertical="center" wrapText="1"/>
    </xf>
    <xf numFmtId="166" fontId="2" fillId="0" borderId="0" xfId="1" applyNumberFormat="1" applyFont="1" applyAlignment="1">
      <alignment vertical="top"/>
    </xf>
    <xf numFmtId="49" fontId="2" fillId="0" borderId="0" xfId="1" applyNumberFormat="1" applyFont="1" applyAlignment="1">
      <alignment horizontal="justify" vertical="top" wrapText="1"/>
    </xf>
    <xf numFmtId="0" fontId="11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 wrapText="1"/>
    </xf>
    <xf numFmtId="49" fontId="4" fillId="0" borderId="0" xfId="1" applyNumberFormat="1" applyFont="1" applyAlignment="1">
      <alignment horizontal="center" vertical="top" wrapText="1"/>
    </xf>
    <xf numFmtId="4" fontId="4" fillId="0" borderId="0" xfId="1" applyNumberFormat="1" applyFont="1" applyAlignment="1">
      <alignment horizontal="center" vertical="top" wrapText="1"/>
    </xf>
    <xf numFmtId="4" fontId="4" fillId="0" borderId="0" xfId="5" applyNumberFormat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horizontal="justify" vertical="top" wrapText="1"/>
    </xf>
    <xf numFmtId="0" fontId="8" fillId="0" borderId="0" xfId="1" applyFont="1" applyAlignment="1">
      <alignment horizontal="center" vertical="top" wrapText="1"/>
    </xf>
    <xf numFmtId="0" fontId="5" fillId="0" borderId="0" xfId="1" applyFont="1" applyAlignment="1">
      <alignment horizontal="right" vertical="top"/>
    </xf>
    <xf numFmtId="0" fontId="5" fillId="0" borderId="0" xfId="1" applyFont="1" applyAlignment="1">
      <alignment horizontal="left" vertical="top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justify" vertical="center" wrapText="1"/>
    </xf>
    <xf numFmtId="0" fontId="5" fillId="0" borderId="0" xfId="1" applyFont="1" applyAlignment="1">
      <alignment vertical="top"/>
    </xf>
    <xf numFmtId="166" fontId="3" fillId="0" borderId="0" xfId="2" applyFont="1" applyAlignment="1">
      <alignment vertical="top"/>
    </xf>
    <xf numFmtId="1" fontId="6" fillId="0" borderId="0" xfId="4" applyNumberFormat="1" applyFont="1" applyAlignment="1">
      <alignment vertical="top"/>
    </xf>
    <xf numFmtId="0" fontId="7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3" fillId="2" borderId="4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66" fontId="3" fillId="0" borderId="0" xfId="1" applyNumberFormat="1" applyFont="1" applyAlignment="1">
      <alignment vertical="top"/>
    </xf>
    <xf numFmtId="49" fontId="5" fillId="0" borderId="0" xfId="1" applyNumberFormat="1" applyFont="1" applyAlignment="1">
      <alignment vertical="center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justify" vertical="top"/>
    </xf>
    <xf numFmtId="0" fontId="13" fillId="0" borderId="0" xfId="1" applyFont="1" applyAlignment="1">
      <alignment vertical="top"/>
    </xf>
    <xf numFmtId="0" fontId="14" fillId="0" borderId="0" xfId="1" applyFont="1" applyAlignment="1">
      <alignment horizontal="center" vertical="top"/>
    </xf>
    <xf numFmtId="49" fontId="2" fillId="0" borderId="0" xfId="1" applyNumberFormat="1" applyFont="1" applyAlignment="1">
      <alignment horizontal="left" vertical="top"/>
    </xf>
    <xf numFmtId="49" fontId="2" fillId="0" borderId="0" xfId="1" applyNumberFormat="1" applyFont="1" applyAlignment="1">
      <alignment vertical="top"/>
    </xf>
    <xf numFmtId="4" fontId="3" fillId="0" borderId="0" xfId="2" applyNumberFormat="1" applyFont="1" applyAlignment="1">
      <alignment horizontal="right" vertical="top"/>
    </xf>
    <xf numFmtId="0" fontId="3" fillId="0" borderId="0" xfId="1" quotePrefix="1" applyFont="1" applyAlignment="1">
      <alignment horizontal="left" vertical="top"/>
    </xf>
    <xf numFmtId="0" fontId="3" fillId="0" borderId="0" xfId="1" applyFont="1" applyAlignment="1">
      <alignment horizontal="center" vertical="top"/>
    </xf>
    <xf numFmtId="4" fontId="2" fillId="0" borderId="0" xfId="2" applyNumberFormat="1" applyFont="1" applyAlignment="1">
      <alignment horizontal="right" vertical="top"/>
    </xf>
    <xf numFmtId="0" fontId="4" fillId="0" borderId="0" xfId="1" applyFont="1" applyAlignment="1">
      <alignment horizontal="justify" vertical="top" wrapText="1"/>
    </xf>
    <xf numFmtId="0" fontId="4" fillId="0" borderId="0" xfId="1" applyFont="1" applyAlignment="1">
      <alignment horizontal="center" vertical="center" wrapText="1"/>
    </xf>
    <xf numFmtId="4" fontId="2" fillId="0" borderId="0" xfId="2" applyNumberFormat="1" applyFont="1" applyFill="1" applyAlignment="1">
      <alignment horizontal="right" vertical="top"/>
    </xf>
    <xf numFmtId="0" fontId="5" fillId="0" borderId="0" xfId="1" applyFont="1" applyAlignment="1">
      <alignment horizontal="center" vertical="top"/>
    </xf>
    <xf numFmtId="0" fontId="2" fillId="0" borderId="0" xfId="6" applyFont="1" applyAlignment="1">
      <alignment vertical="top"/>
    </xf>
    <xf numFmtId="0" fontId="5" fillId="2" borderId="2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2" fillId="2" borderId="3" xfId="1" applyFont="1" applyFill="1" applyBorder="1" applyAlignment="1">
      <alignment vertical="top"/>
    </xf>
    <xf numFmtId="0" fontId="5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2" fillId="2" borderId="15" xfId="1" applyFont="1" applyFill="1" applyBorder="1" applyAlignment="1">
      <alignment vertical="top"/>
    </xf>
    <xf numFmtId="0" fontId="5" fillId="2" borderId="9" xfId="1" applyFont="1" applyFill="1" applyBorder="1" applyAlignment="1">
      <alignment vertical="top"/>
    </xf>
    <xf numFmtId="0" fontId="2" fillId="2" borderId="9" xfId="1" applyFont="1" applyFill="1" applyBorder="1" applyAlignment="1">
      <alignment vertical="top"/>
    </xf>
    <xf numFmtId="0" fontId="2" fillId="2" borderId="16" xfId="1" applyFont="1" applyFill="1" applyBorder="1" applyAlignment="1">
      <alignment vertical="top"/>
    </xf>
    <xf numFmtId="0" fontId="5" fillId="2" borderId="5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2" fillId="2" borderId="6" xfId="1" applyFont="1" applyFill="1" applyBorder="1" applyAlignment="1">
      <alignment vertical="top"/>
    </xf>
    <xf numFmtId="0" fontId="4" fillId="0" borderId="0" xfId="1" applyFont="1" applyAlignment="1">
      <alignment horizontal="center" vertical="top"/>
    </xf>
    <xf numFmtId="0" fontId="15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justify" vertical="center" wrapText="1"/>
    </xf>
    <xf numFmtId="0" fontId="2" fillId="0" borderId="0" xfId="1" applyFont="1" applyAlignment="1">
      <alignment horizontal="left" vertical="top" wrapText="1"/>
    </xf>
    <xf numFmtId="0" fontId="2" fillId="0" borderId="7" xfId="1" applyFont="1" applyBorder="1" applyAlignment="1">
      <alignment horizontal="justify" vertical="top" wrapText="1"/>
    </xf>
    <xf numFmtId="39" fontId="2" fillId="0" borderId="6" xfId="2" applyNumberFormat="1" applyFont="1" applyBorder="1" applyAlignment="1">
      <alignment horizontal="right" vertical="top" wrapText="1"/>
    </xf>
    <xf numFmtId="39" fontId="2" fillId="0" borderId="5" xfId="2" applyNumberFormat="1" applyFont="1" applyBorder="1" applyAlignment="1">
      <alignment horizontal="right" vertical="top" wrapText="1"/>
    </xf>
    <xf numFmtId="39" fontId="2" fillId="0" borderId="4" xfId="2" applyNumberFormat="1" applyFont="1" applyBorder="1" applyAlignment="1">
      <alignment horizontal="right" vertical="top" wrapText="1"/>
    </xf>
    <xf numFmtId="0" fontId="2" fillId="0" borderId="9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4" fontId="2" fillId="2" borderId="7" xfId="2" applyNumberFormat="1" applyFont="1" applyFill="1" applyBorder="1" applyAlignment="1">
      <alignment horizontal="right" vertical="top" wrapText="1"/>
    </xf>
    <xf numFmtId="4" fontId="2" fillId="0" borderId="6" xfId="2" applyNumberFormat="1" applyFont="1" applyBorder="1" applyAlignment="1">
      <alignment horizontal="right" vertical="top"/>
    </xf>
    <xf numFmtId="4" fontId="2" fillId="0" borderId="5" xfId="2" applyNumberFormat="1" applyFont="1" applyBorder="1" applyAlignment="1">
      <alignment horizontal="right" vertical="top"/>
    </xf>
    <xf numFmtId="4" fontId="2" fillId="0" borderId="4" xfId="2" applyNumberFormat="1" applyFont="1" applyBorder="1" applyAlignment="1">
      <alignment horizontal="right" vertical="top"/>
    </xf>
    <xf numFmtId="4" fontId="2" fillId="3" borderId="6" xfId="2" applyNumberFormat="1" applyFont="1" applyFill="1" applyBorder="1" applyAlignment="1">
      <alignment horizontal="right" vertical="top"/>
    </xf>
    <xf numFmtId="4" fontId="2" fillId="3" borderId="5" xfId="2" applyNumberFormat="1" applyFont="1" applyFill="1" applyBorder="1" applyAlignment="1">
      <alignment horizontal="right" vertical="top"/>
    </xf>
    <xf numFmtId="4" fontId="2" fillId="3" borderId="4" xfId="2" applyNumberFormat="1" applyFont="1" applyFill="1" applyBorder="1" applyAlignment="1">
      <alignment horizontal="right" vertical="top"/>
    </xf>
    <xf numFmtId="0" fontId="2" fillId="3" borderId="0" xfId="1" applyFont="1" applyFill="1" applyAlignment="1">
      <alignment horizontal="left" vertical="top"/>
    </xf>
    <xf numFmtId="165" fontId="3" fillId="0" borderId="0" xfId="1" applyNumberFormat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8" fillId="0" borderId="0" xfId="1" applyFont="1" applyAlignment="1">
      <alignment horizontal="center" vertical="top" wrapText="1"/>
    </xf>
    <xf numFmtId="0" fontId="3" fillId="0" borderId="0" xfId="1" applyFont="1" applyAlignment="1">
      <alignment horizontal="justify" vertical="top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top"/>
    </xf>
    <xf numFmtId="0" fontId="5" fillId="2" borderId="5" xfId="1" applyFont="1" applyFill="1" applyBorder="1" applyAlignment="1">
      <alignment horizontal="center" vertical="top"/>
    </xf>
    <xf numFmtId="0" fontId="5" fillId="2" borderId="4" xfId="1" applyFont="1" applyFill="1" applyBorder="1" applyAlignment="1">
      <alignment horizontal="center" vertical="top"/>
    </xf>
    <xf numFmtId="39" fontId="5" fillId="2" borderId="3" xfId="2" applyNumberFormat="1" applyFont="1" applyFill="1" applyBorder="1" applyAlignment="1">
      <alignment horizontal="right" vertical="top" wrapText="1"/>
    </xf>
    <xf numFmtId="39" fontId="5" fillId="2" borderId="2" xfId="2" applyNumberFormat="1" applyFont="1" applyFill="1" applyBorder="1" applyAlignment="1">
      <alignment horizontal="right" vertical="top" wrapText="1"/>
    </xf>
    <xf numFmtId="39" fontId="5" fillId="2" borderId="1" xfId="2" applyNumberFormat="1" applyFont="1" applyFill="1" applyBorder="1" applyAlignment="1">
      <alignment horizontal="right" vertical="top" wrapText="1"/>
    </xf>
    <xf numFmtId="9" fontId="5" fillId="2" borderId="6" xfId="3" applyFont="1" applyFill="1" applyBorder="1" applyAlignment="1">
      <alignment horizontal="center" vertical="top"/>
    </xf>
    <xf numFmtId="9" fontId="5" fillId="2" borderId="5" xfId="3" applyFont="1" applyFill="1" applyBorder="1" applyAlignment="1">
      <alignment horizontal="center" vertical="top"/>
    </xf>
    <xf numFmtId="9" fontId="5" fillId="2" borderId="4" xfId="3" applyFont="1" applyFill="1" applyBorder="1" applyAlignment="1">
      <alignment horizontal="center" vertical="top"/>
    </xf>
    <xf numFmtId="0" fontId="2" fillId="0" borderId="0" xfId="1" applyFont="1" applyAlignment="1">
      <alignment horizontal="center" vertical="top"/>
    </xf>
    <xf numFmtId="49" fontId="5" fillId="0" borderId="0" xfId="1" applyNumberFormat="1" applyFont="1" applyAlignment="1">
      <alignment vertical="top"/>
    </xf>
    <xf numFmtId="0" fontId="9" fillId="0" borderId="0" xfId="1" applyFont="1" applyAlignment="1">
      <alignment vertical="top"/>
    </xf>
    <xf numFmtId="0" fontId="2" fillId="2" borderId="6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2" fillId="2" borderId="4" xfId="1" applyFont="1" applyFill="1" applyBorder="1" applyAlignment="1">
      <alignment horizontal="center" vertical="top"/>
    </xf>
    <xf numFmtId="0" fontId="2" fillId="0" borderId="6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4" fontId="2" fillId="2" borderId="6" xfId="2" applyNumberFormat="1" applyFont="1" applyFill="1" applyBorder="1" applyAlignment="1">
      <alignment horizontal="right" vertical="top" wrapText="1"/>
    </xf>
    <xf numFmtId="4" fontId="2" fillId="2" borderId="5" xfId="2" applyNumberFormat="1" applyFont="1" applyFill="1" applyBorder="1" applyAlignment="1">
      <alignment horizontal="right" vertical="top" wrapText="1"/>
    </xf>
    <xf numFmtId="4" fontId="2" fillId="2" borderId="4" xfId="2" applyNumberFormat="1" applyFont="1" applyFill="1" applyBorder="1" applyAlignment="1">
      <alignment horizontal="right" vertical="top" wrapText="1"/>
    </xf>
    <xf numFmtId="4" fontId="5" fillId="2" borderId="3" xfId="2" applyNumberFormat="1" applyFont="1" applyFill="1" applyBorder="1" applyAlignment="1">
      <alignment horizontal="right" vertical="top"/>
    </xf>
    <xf numFmtId="4" fontId="5" fillId="2" borderId="2" xfId="2" applyNumberFormat="1" applyFont="1" applyFill="1" applyBorder="1" applyAlignment="1">
      <alignment horizontal="right" vertical="top"/>
    </xf>
    <xf numFmtId="4" fontId="5" fillId="2" borderId="1" xfId="2" applyNumberFormat="1" applyFont="1" applyFill="1" applyBorder="1" applyAlignment="1">
      <alignment horizontal="right" vertical="top"/>
    </xf>
    <xf numFmtId="4" fontId="2" fillId="2" borderId="6" xfId="2" applyNumberFormat="1" applyFont="1" applyFill="1" applyBorder="1" applyAlignment="1">
      <alignment horizontal="right" vertical="top"/>
    </xf>
    <xf numFmtId="4" fontId="2" fillId="2" borderId="5" xfId="2" applyNumberFormat="1" applyFont="1" applyFill="1" applyBorder="1" applyAlignment="1">
      <alignment horizontal="right" vertical="top"/>
    </xf>
    <xf numFmtId="4" fontId="2" fillId="2" borderId="4" xfId="2" applyNumberFormat="1" applyFont="1" applyFill="1" applyBorder="1" applyAlignment="1">
      <alignment horizontal="right" vertical="top"/>
    </xf>
    <xf numFmtId="166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horizontal="justify" vertical="top" wrapText="1"/>
    </xf>
    <xf numFmtId="4" fontId="2" fillId="0" borderId="10" xfId="2" applyNumberFormat="1" applyFont="1" applyBorder="1" applyAlignment="1">
      <alignment horizontal="right" vertical="top" wrapText="1"/>
    </xf>
    <xf numFmtId="4" fontId="2" fillId="3" borderId="10" xfId="2" applyNumberFormat="1" applyFont="1" applyFill="1" applyBorder="1" applyAlignment="1">
      <alignment horizontal="right" vertical="top" wrapText="1"/>
    </xf>
    <xf numFmtId="4" fontId="2" fillId="0" borderId="10" xfId="2" applyNumberFormat="1" applyFont="1" applyBorder="1" applyAlignment="1">
      <alignment vertical="top" wrapText="1"/>
    </xf>
    <xf numFmtId="4" fontId="2" fillId="0" borderId="10" xfId="4" applyNumberFormat="1" applyFont="1" applyBorder="1" applyAlignment="1">
      <alignment horizontal="right" vertical="top" wrapText="1"/>
    </xf>
    <xf numFmtId="0" fontId="2" fillId="0" borderId="0" xfId="1" applyFont="1" applyAlignment="1">
      <alignment horizontal="left" vertical="top" wrapText="1"/>
    </xf>
    <xf numFmtId="0" fontId="2" fillId="0" borderId="6" xfId="1" applyFont="1" applyBorder="1" applyAlignment="1">
      <alignment horizontal="justify" vertical="top" wrapText="1"/>
    </xf>
    <xf numFmtId="0" fontId="2" fillId="0" borderId="5" xfId="1" applyFont="1" applyBorder="1" applyAlignment="1">
      <alignment horizontal="justify" vertical="top" wrapText="1"/>
    </xf>
    <xf numFmtId="0" fontId="2" fillId="0" borderId="4" xfId="1" applyFont="1" applyBorder="1" applyAlignment="1">
      <alignment horizontal="justify" vertical="top" wrapText="1"/>
    </xf>
    <xf numFmtId="3" fontId="2" fillId="0" borderId="10" xfId="2" applyNumberFormat="1" applyFont="1" applyBorder="1" applyAlignment="1">
      <alignment horizontal="center" vertical="top"/>
    </xf>
    <xf numFmtId="4" fontId="4" fillId="0" borderId="6" xfId="1" applyNumberFormat="1" applyFont="1" applyBorder="1" applyAlignment="1">
      <alignment horizontal="center" vertical="center" wrapText="1"/>
    </xf>
    <xf numFmtId="4" fontId="4" fillId="0" borderId="5" xfId="1" applyNumberFormat="1" applyFont="1" applyBorder="1" applyAlignment="1">
      <alignment horizontal="center" vertical="center" wrapText="1"/>
    </xf>
    <xf numFmtId="4" fontId="4" fillId="0" borderId="4" xfId="1" applyNumberFormat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justify" vertical="center" wrapText="1"/>
    </xf>
    <xf numFmtId="0" fontId="12" fillId="0" borderId="12" xfId="1" applyFont="1" applyBorder="1" applyAlignment="1">
      <alignment horizontal="justify" vertical="center" wrapText="1"/>
    </xf>
    <xf numFmtId="0" fontId="12" fillId="0" borderId="11" xfId="1" applyFont="1" applyBorder="1" applyAlignment="1">
      <alignment horizontal="justify" vertical="center" wrapText="1"/>
    </xf>
    <xf numFmtId="4" fontId="4" fillId="0" borderId="6" xfId="5" applyNumberFormat="1" applyFont="1" applyFill="1" applyBorder="1" applyAlignment="1">
      <alignment horizontal="center" vertical="center" wrapText="1"/>
    </xf>
    <xf numFmtId="4" fontId="4" fillId="0" borderId="5" xfId="5" applyNumberFormat="1" applyFont="1" applyFill="1" applyBorder="1" applyAlignment="1">
      <alignment horizontal="center" vertical="center" wrapText="1"/>
    </xf>
    <xf numFmtId="4" fontId="4" fillId="0" borderId="4" xfId="5" applyNumberFormat="1" applyFont="1" applyFill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top" wrapText="1"/>
    </xf>
    <xf numFmtId="0" fontId="2" fillId="0" borderId="2" xfId="1" applyFont="1" applyBorder="1" applyAlignment="1">
      <alignment horizontal="justify" vertical="top" wrapText="1"/>
    </xf>
    <xf numFmtId="0" fontId="2" fillId="0" borderId="1" xfId="1" applyFont="1" applyBorder="1" applyAlignment="1">
      <alignment horizontal="justify" vertical="top" wrapText="1"/>
    </xf>
    <xf numFmtId="4" fontId="2" fillId="0" borderId="3" xfId="2" applyNumberFormat="1" applyFont="1" applyFill="1" applyBorder="1" applyAlignment="1">
      <alignment horizontal="right" vertical="top"/>
    </xf>
    <xf numFmtId="4" fontId="2" fillId="0" borderId="2" xfId="2" applyNumberFormat="1" applyFont="1" applyFill="1" applyBorder="1" applyAlignment="1">
      <alignment horizontal="right" vertical="top"/>
    </xf>
    <xf numFmtId="4" fontId="2" fillId="0" borderId="1" xfId="2" applyNumberFormat="1" applyFont="1" applyFill="1" applyBorder="1" applyAlignment="1">
      <alignment horizontal="right" vertical="top"/>
    </xf>
    <xf numFmtId="4" fontId="2" fillId="0" borderId="3" xfId="2" applyNumberFormat="1" applyFont="1" applyFill="1" applyBorder="1" applyAlignment="1">
      <alignment horizontal="right" vertical="top" wrapText="1"/>
    </xf>
    <xf numFmtId="4" fontId="2" fillId="0" borderId="2" xfId="2" applyNumberFormat="1" applyFont="1" applyFill="1" applyBorder="1" applyAlignment="1">
      <alignment horizontal="right" vertical="top" wrapText="1"/>
    </xf>
    <xf numFmtId="4" fontId="2" fillId="0" borderId="1" xfId="2" applyNumberFormat="1" applyFont="1" applyFill="1" applyBorder="1" applyAlignment="1">
      <alignment horizontal="right" vertical="top" wrapText="1"/>
    </xf>
    <xf numFmtId="0" fontId="11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center" wrapText="1"/>
    </xf>
    <xf numFmtId="49" fontId="2" fillId="0" borderId="0" xfId="1" applyNumberFormat="1" applyFont="1" applyAlignment="1">
      <alignment horizontal="justify" vertical="top" wrapText="1"/>
    </xf>
    <xf numFmtId="0" fontId="2" fillId="0" borderId="0" xfId="1" applyFont="1" applyAlignment="1">
      <alignment vertical="top"/>
    </xf>
    <xf numFmtId="0" fontId="4" fillId="2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justify" vertical="top"/>
    </xf>
    <xf numFmtId="0" fontId="5" fillId="0" borderId="0" xfId="1" applyFont="1" applyAlignment="1">
      <alignment vertical="top"/>
    </xf>
    <xf numFmtId="0" fontId="5" fillId="3" borderId="0" xfId="1" applyFont="1" applyFill="1" applyAlignment="1">
      <alignment horizontal="justify" vertical="center" wrapText="1"/>
    </xf>
    <xf numFmtId="4" fontId="2" fillId="3" borderId="6" xfId="4" applyNumberFormat="1" applyFont="1" applyFill="1" applyBorder="1" applyAlignment="1">
      <alignment vertical="center"/>
    </xf>
    <xf numFmtId="4" fontId="2" fillId="3" borderId="5" xfId="4" applyNumberFormat="1" applyFont="1" applyFill="1" applyBorder="1" applyAlignment="1">
      <alignment vertical="center"/>
    </xf>
    <xf numFmtId="4" fontId="2" fillId="3" borderId="16" xfId="4" applyNumberFormat="1" applyFont="1" applyFill="1" applyBorder="1" applyAlignment="1">
      <alignment vertical="center"/>
    </xf>
    <xf numFmtId="4" fontId="2" fillId="3" borderId="9" xfId="4" applyNumberFormat="1" applyFont="1" applyFill="1" applyBorder="1" applyAlignment="1">
      <alignment vertical="center"/>
    </xf>
    <xf numFmtId="0" fontId="2" fillId="0" borderId="6" xfId="1" applyFont="1" applyBorder="1" applyAlignment="1">
      <alignment horizontal="justify" vertical="center" wrapText="1"/>
    </xf>
    <xf numFmtId="0" fontId="2" fillId="0" borderId="5" xfId="1" applyFont="1" applyBorder="1" applyAlignment="1">
      <alignment horizontal="justify" vertical="center" wrapText="1"/>
    </xf>
    <xf numFmtId="0" fontId="2" fillId="0" borderId="4" xfId="1" applyFont="1" applyBorder="1" applyAlignment="1">
      <alignment horizontal="justify" vertical="center" wrapText="1"/>
    </xf>
    <xf numFmtId="0" fontId="2" fillId="3" borderId="0" xfId="1" applyFont="1" applyFill="1" applyAlignment="1">
      <alignment horizontal="justify" vertical="top" wrapText="1"/>
    </xf>
    <xf numFmtId="4" fontId="2" fillId="0" borderId="0" xfId="4" applyNumberFormat="1" applyFont="1" applyFill="1" applyAlignment="1">
      <alignment vertical="top"/>
    </xf>
    <xf numFmtId="4" fontId="2" fillId="2" borderId="6" xfId="4" applyNumberFormat="1" applyFont="1" applyFill="1" applyBorder="1" applyAlignment="1">
      <alignment vertical="center"/>
    </xf>
    <xf numFmtId="4" fontId="2" fillId="2" borderId="5" xfId="4" applyNumberFormat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justify" vertical="center" wrapText="1"/>
    </xf>
    <xf numFmtId="0" fontId="2" fillId="3" borderId="5" xfId="1" applyFont="1" applyFill="1" applyBorder="1" applyAlignment="1">
      <alignment horizontal="justify" vertical="center" wrapText="1"/>
    </xf>
    <xf numFmtId="0" fontId="2" fillId="3" borderId="4" xfId="1" applyFont="1" applyFill="1" applyBorder="1" applyAlignment="1">
      <alignment horizontal="justify" vertical="center" wrapText="1"/>
    </xf>
    <xf numFmtId="169" fontId="2" fillId="0" borderId="6" xfId="1" applyNumberFormat="1" applyFont="1" applyBorder="1" applyAlignment="1">
      <alignment horizontal="center" vertical="center"/>
    </xf>
    <xf numFmtId="169" fontId="2" fillId="0" borderId="5" xfId="1" applyNumberFormat="1" applyFont="1" applyBorder="1" applyAlignment="1">
      <alignment horizontal="center" vertical="center"/>
    </xf>
    <xf numFmtId="169" fontId="2" fillId="0" borderId="4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170" fontId="2" fillId="0" borderId="0" xfId="1" applyNumberFormat="1" applyFont="1" applyFill="1" applyAlignment="1">
      <alignment horizontal="left" vertical="top"/>
    </xf>
    <xf numFmtId="165" fontId="3" fillId="3" borderId="9" xfId="1" applyNumberFormat="1" applyFont="1" applyFill="1" applyBorder="1" applyAlignment="1">
      <alignment horizontal="center" vertical="top" wrapText="1"/>
    </xf>
    <xf numFmtId="165" fontId="3" fillId="3" borderId="9" xfId="1" applyNumberFormat="1" applyFont="1" applyFill="1" applyBorder="1" applyAlignment="1">
      <alignment horizontal="center" vertical="top"/>
    </xf>
    <xf numFmtId="0" fontId="2" fillId="0" borderId="0" xfId="1" applyFont="1" applyAlignment="1">
      <alignment horizontal="left" vertical="top"/>
    </xf>
    <xf numFmtId="1" fontId="2" fillId="0" borderId="0" xfId="4" applyNumberFormat="1" applyFont="1" applyFill="1" applyAlignment="1">
      <alignment vertical="top"/>
    </xf>
    <xf numFmtId="49" fontId="2" fillId="0" borderId="0" xfId="1" applyNumberFormat="1" applyFont="1" applyAlignment="1">
      <alignment vertical="top"/>
    </xf>
    <xf numFmtId="4" fontId="2" fillId="0" borderId="6" xfId="2" applyNumberFormat="1" applyFont="1" applyFill="1" applyBorder="1" applyAlignment="1">
      <alignment horizontal="right" vertical="top"/>
    </xf>
    <xf numFmtId="4" fontId="2" fillId="0" borderId="5" xfId="2" applyNumberFormat="1" applyFont="1" applyFill="1" applyBorder="1" applyAlignment="1">
      <alignment horizontal="right" vertical="top"/>
    </xf>
    <xf numFmtId="4" fontId="2" fillId="0" borderId="4" xfId="2" applyNumberFormat="1" applyFont="1" applyFill="1" applyBorder="1" applyAlignment="1">
      <alignment horizontal="right" vertical="top"/>
    </xf>
    <xf numFmtId="4" fontId="2" fillId="2" borderId="7" xfId="2" applyNumberFormat="1" applyFont="1" applyFill="1" applyBorder="1" applyAlignment="1">
      <alignment horizontal="right" vertical="top"/>
    </xf>
    <xf numFmtId="4" fontId="2" fillId="0" borderId="6" xfId="1" applyNumberFormat="1" applyFont="1" applyBorder="1" applyAlignment="1">
      <alignment horizontal="right" vertical="top"/>
    </xf>
    <xf numFmtId="4" fontId="2" fillId="0" borderId="5" xfId="1" applyNumberFormat="1" applyFont="1" applyBorder="1" applyAlignment="1">
      <alignment horizontal="right" vertical="top"/>
    </xf>
    <xf numFmtId="4" fontId="2" fillId="0" borderId="4" xfId="1" applyNumberFormat="1" applyFont="1" applyBorder="1" applyAlignment="1">
      <alignment horizontal="right" vertical="top"/>
    </xf>
    <xf numFmtId="0" fontId="2" fillId="3" borderId="0" xfId="1" applyFont="1" applyFill="1" applyAlignment="1">
      <alignment vertical="top"/>
    </xf>
    <xf numFmtId="0" fontId="2" fillId="3" borderId="0" xfId="1" applyFont="1" applyFill="1" applyAlignment="1">
      <alignment horizontal="center" vertical="top"/>
    </xf>
    <xf numFmtId="0" fontId="5" fillId="3" borderId="7" xfId="1" applyFont="1" applyFill="1" applyBorder="1" applyAlignment="1">
      <alignment horizontal="justify" vertical="top" wrapText="1"/>
    </xf>
    <xf numFmtId="0" fontId="2" fillId="2" borderId="6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2" fillId="2" borderId="4" xfId="1" applyFont="1" applyFill="1" applyBorder="1" applyAlignment="1">
      <alignment vertical="top"/>
    </xf>
    <xf numFmtId="0" fontId="2" fillId="0" borderId="7" xfId="1" quotePrefix="1" applyFont="1" applyBorder="1" applyAlignment="1">
      <alignment horizontal="justify" vertical="top" wrapText="1"/>
    </xf>
    <xf numFmtId="0" fontId="3" fillId="0" borderId="1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top"/>
    </xf>
    <xf numFmtId="170" fontId="2" fillId="3" borderId="7" xfId="1" applyNumberFormat="1" applyFont="1" applyFill="1" applyBorder="1" applyAlignment="1">
      <alignment horizontal="justify" vertical="top" wrapText="1"/>
    </xf>
    <xf numFmtId="0" fontId="6" fillId="0" borderId="16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0" fontId="2" fillId="0" borderId="6" xfId="1" applyFont="1" applyBorder="1" applyAlignment="1">
      <alignment horizontal="center" vertical="top"/>
    </xf>
    <xf numFmtId="0" fontId="2" fillId="0" borderId="5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0" fontId="6" fillId="0" borderId="5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3" fontId="2" fillId="2" borderId="6" xfId="4" applyNumberFormat="1" applyFont="1" applyFill="1" applyBorder="1" applyAlignment="1">
      <alignment horizontal="right" vertical="top"/>
    </xf>
    <xf numFmtId="3" fontId="2" fillId="2" borderId="4" xfId="4" applyNumberFormat="1" applyFont="1" applyFill="1" applyBorder="1" applyAlignment="1">
      <alignment horizontal="right" vertical="top"/>
    </xf>
    <xf numFmtId="9" fontId="2" fillId="3" borderId="6" xfId="3" applyFont="1" applyFill="1" applyBorder="1" applyAlignment="1">
      <alignment horizontal="center" vertical="top"/>
    </xf>
    <xf numFmtId="9" fontId="2" fillId="3" borderId="5" xfId="3" applyFont="1" applyFill="1" applyBorder="1" applyAlignment="1">
      <alignment horizontal="center" vertical="top"/>
    </xf>
    <xf numFmtId="9" fontId="2" fillId="3" borderId="4" xfId="3" applyFont="1" applyFill="1" applyBorder="1" applyAlignment="1">
      <alignment horizontal="center" vertical="top"/>
    </xf>
    <xf numFmtId="9" fontId="2" fillId="2" borderId="6" xfId="7" applyFont="1" applyFill="1" applyBorder="1" applyAlignment="1">
      <alignment horizontal="center" vertical="top"/>
    </xf>
    <xf numFmtId="9" fontId="2" fillId="2" borderId="5" xfId="7" applyFont="1" applyFill="1" applyBorder="1" applyAlignment="1">
      <alignment horizontal="center" vertical="top"/>
    </xf>
    <xf numFmtId="171" fontId="2" fillId="0" borderId="6" xfId="7" applyNumberFormat="1" applyFont="1" applyFill="1" applyBorder="1" applyAlignment="1">
      <alignment horizontal="center" vertical="top"/>
    </xf>
    <xf numFmtId="171" fontId="2" fillId="0" borderId="5" xfId="7" applyNumberFormat="1" applyFont="1" applyFill="1" applyBorder="1" applyAlignment="1">
      <alignment horizontal="center" vertical="top"/>
    </xf>
  </cellXfs>
  <cellStyles count="8">
    <cellStyle name="Comma 2 2" xfId="5" xr:uid="{C9E388B3-974C-4D93-B4FA-F40FC0D3CEA9}"/>
    <cellStyle name="Millares 2 2" xfId="4" xr:uid="{A75BFB34-4DC4-4DEA-9068-D84D8D26ADA6}"/>
    <cellStyle name="Millares_Hoja1 2" xfId="2" xr:uid="{095D1734-1B2F-4940-8628-927E81194E47}"/>
    <cellStyle name="Normal" xfId="0" builtinId="0"/>
    <cellStyle name="Normal 2" xfId="1" xr:uid="{B1911D76-2B22-40DE-B2CA-D6EB222AE475}"/>
    <cellStyle name="Normal 3" xfId="6" xr:uid="{66911168-35C1-4F15-9034-24A15F0C2E02}"/>
    <cellStyle name="Percent" xfId="7" builtinId="5"/>
    <cellStyle name="Porcentaje 2 2" xfId="3" xr:uid="{85FB47A0-9321-48A0-8943-7669002D0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14</xdr:row>
      <xdr:rowOff>28575</xdr:rowOff>
    </xdr:from>
    <xdr:to>
      <xdr:col>36</xdr:col>
      <xdr:colOff>180963</xdr:colOff>
      <xdr:row>37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1C66234-F7AD-4042-8DC5-67C22E253C05}"/>
            </a:ext>
          </a:extLst>
        </xdr:cNvPr>
        <xdr:cNvGrpSpPr/>
      </xdr:nvGrpSpPr>
      <xdr:grpSpPr>
        <a:xfrm>
          <a:off x="200025" y="3248025"/>
          <a:ext cx="8896338" cy="4457700"/>
          <a:chOff x="104787" y="7105650"/>
          <a:chExt cx="8896338" cy="44577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4CED74A5-DF53-4721-94AA-8E54B1EEAF97}"/>
              </a:ext>
            </a:extLst>
          </xdr:cNvPr>
          <xdr:cNvGrpSpPr/>
        </xdr:nvGrpSpPr>
        <xdr:grpSpPr>
          <a:xfrm>
            <a:off x="104787" y="7105650"/>
            <a:ext cx="8896338" cy="4457700"/>
            <a:chOff x="104787" y="7105650"/>
            <a:chExt cx="8896338" cy="4457700"/>
          </a:xfrm>
        </xdr:grpSpPr>
        <xdr:pic>
          <xdr:nvPicPr>
            <xdr:cNvPr id="5" name="Imagen 1">
              <a:extLst>
                <a:ext uri="{FF2B5EF4-FFF2-40B4-BE49-F238E27FC236}">
                  <a16:creationId xmlns:a16="http://schemas.microsoft.com/office/drawing/2014/main" id="{D0054974-BFC7-4BBB-9F67-AB1F2852FE0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email">
              <a:biLevel thresh="75000"/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r="-538"/>
            <a:stretch/>
          </xdr:blipFill>
          <xdr:spPr>
            <a:xfrm>
              <a:off x="104787" y="7105650"/>
              <a:ext cx="8896338" cy="4457700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6" name="Elipse 4">
              <a:extLst>
                <a:ext uri="{FF2B5EF4-FFF2-40B4-BE49-F238E27FC236}">
                  <a16:creationId xmlns:a16="http://schemas.microsoft.com/office/drawing/2014/main" id="{4B4D5706-9CB2-4C7C-8C09-454D20DBCBEB}"/>
                </a:ext>
              </a:extLst>
            </xdr:cNvPr>
            <xdr:cNvSpPr/>
          </xdr:nvSpPr>
          <xdr:spPr>
            <a:xfrm>
              <a:off x="2247900" y="8138250"/>
              <a:ext cx="720000" cy="720000"/>
            </a:xfrm>
            <a:prstGeom prst="ellipse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5508C72-5B7C-4303-ACE0-F7687D6551E0}"/>
              </a:ext>
            </a:extLst>
          </xdr:cNvPr>
          <xdr:cNvSpPr txBox="1"/>
        </xdr:nvSpPr>
        <xdr:spPr>
          <a:xfrm>
            <a:off x="3314712" y="7791450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Ubicación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referencial del proyecto (Google Maps)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24</xdr:col>
      <xdr:colOff>57138</xdr:colOff>
      <xdr:row>25</xdr:row>
      <xdr:rowOff>142875</xdr:rowOff>
    </xdr:from>
    <xdr:to>
      <xdr:col>36</xdr:col>
      <xdr:colOff>102858</xdr:colOff>
      <xdr:row>37</xdr:row>
      <xdr:rowOff>120015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2704E09-227C-4CB1-BA1E-D037C8310D08}"/>
            </a:ext>
          </a:extLst>
        </xdr:cNvPr>
        <xdr:cNvGrpSpPr/>
      </xdr:nvGrpSpPr>
      <xdr:grpSpPr>
        <a:xfrm>
          <a:off x="6000738" y="5457825"/>
          <a:ext cx="3017520" cy="2263140"/>
          <a:chOff x="7743825" y="9267825"/>
          <a:chExt cx="3017520" cy="2263140"/>
        </a:xfrm>
      </xdr:grpSpPr>
      <xdr:pic>
        <xdr:nvPicPr>
          <xdr:cNvPr id="8" name="Imagen 8">
            <a:extLst>
              <a:ext uri="{FF2B5EF4-FFF2-40B4-BE49-F238E27FC236}">
                <a16:creationId xmlns:a16="http://schemas.microsoft.com/office/drawing/2014/main" id="{16E26B51-31A0-4B04-8646-AE1D2774D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rot="10800000">
            <a:off x="7743825" y="9267825"/>
            <a:ext cx="3017520" cy="2263140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02EE603-F816-4E87-B4C8-A28A6B43A5F3}"/>
              </a:ext>
            </a:extLst>
          </xdr:cNvPr>
          <xdr:cNvSpPr txBox="1"/>
        </xdr:nvSpPr>
        <xdr:spPr>
          <a:xfrm>
            <a:off x="8334375" y="10029825"/>
            <a:ext cx="1781175" cy="571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Foto 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de fachada del proyecto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21</xdr:col>
      <xdr:colOff>123825</xdr:colOff>
      <xdr:row>381</xdr:row>
      <xdr:rowOff>28575</xdr:rowOff>
    </xdr:from>
    <xdr:to>
      <xdr:col>36</xdr:col>
      <xdr:colOff>114299</xdr:colOff>
      <xdr:row>390</xdr:row>
      <xdr:rowOff>109448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9242790-4574-47D4-A1B6-33B72C9667A0}"/>
            </a:ext>
          </a:extLst>
        </xdr:cNvPr>
        <xdr:cNvGrpSpPr/>
      </xdr:nvGrpSpPr>
      <xdr:grpSpPr>
        <a:xfrm>
          <a:off x="5324475" y="81724500"/>
          <a:ext cx="3705224" cy="1681073"/>
          <a:chOff x="4733925" y="40959275"/>
          <a:chExt cx="3705224" cy="1681073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E034E233-8D8D-4288-86F0-815C3BDD3B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733925" y="40959275"/>
            <a:ext cx="3705224" cy="1681073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14DBC9E4-D9BC-4D45-AF08-C75B4B59849B}"/>
              </a:ext>
            </a:extLst>
          </xdr:cNvPr>
          <xdr:cNvSpPr txBox="1"/>
        </xdr:nvSpPr>
        <xdr:spPr>
          <a:xfrm>
            <a:off x="5686425" y="41416475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Firma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Perito - Generada por el sistema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F-Tas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Memoria"/>
      <sheetName val="Fotos"/>
    </sheetNames>
    <sheetDataSet>
      <sheetData sheetId="0" refreshError="1"/>
      <sheetData sheetId="1">
        <row r="7">
          <cell r="D7" t="str">
            <v>BANCO INTERNACIONAL DEL PERÚ S.A.A. - INTERBANK</v>
          </cell>
        </row>
        <row r="11">
          <cell r="D11" t="str">
            <v>Promotor 1</v>
          </cell>
        </row>
        <row r="15">
          <cell r="P15">
            <v>13750983</v>
          </cell>
          <cell r="S15" t="str">
            <v>del Registro de Propiedad Inmueble, Zona Registral IX Sede Lima.</v>
          </cell>
        </row>
        <row r="31">
          <cell r="D31" t="str">
            <v>DIRECCIÓN REGISTRAL: (Matriz) Calle Roetgen número 110-160 Fundo La Calera de La Merced - Distrito de Surquillo, provincia y departamento de Lima.</v>
          </cell>
        </row>
        <row r="32">
          <cell r="D32" t="str">
            <v>DIRECCIÓN DE AUTO-AVALÚO: (Matriz) Cl. Roentgen s/n Mz Q Lt 19-20 Asoc. Prov. Trabajadores de Educación (Copervide) - Distrito de Surquillo, provincia y departamento de Lima.</v>
          </cell>
        </row>
        <row r="33">
          <cell r="D33" t="str">
            <v>DIRECCIÓN IN-SITU: Proyecto multifamiliar "Rua" con frente a la Calle Roentgen Nº 110-160 esquina con la Avenida Principal y la Calle Octavio Paz, Urbanización La Calera de la Merced - Distrito de Surquillo, provincia y departamento de Lima.</v>
          </cell>
        </row>
        <row r="34">
          <cell r="J34">
            <v>150111</v>
          </cell>
        </row>
        <row r="64">
          <cell r="L64" t="str">
            <v>CV - Comercio Vecinal / RDM - Residencial de Densidad Media (según licencia de edificación)</v>
          </cell>
        </row>
        <row r="65">
          <cell r="L65" t="str">
            <v>Vivienda</v>
          </cell>
        </row>
        <row r="94">
          <cell r="P94">
            <v>55906.879999999997</v>
          </cell>
        </row>
        <row r="102">
          <cell r="D102" t="str">
            <v>Sobre el terreno matriz se proyecta la construcción del edificio multifamiliar denominado "Rua", formado por doce pisos, azotea y tres sótanos para un total de 42 departamentos, 33 estacionamientos y 13 depósitos.</v>
          </cell>
        </row>
        <row r="103">
          <cell r="D103" t="str">
            <v>La presente corresponde a la Torre 13, conformada por un edificio de veinte (20) pisos y azotea, con 160 departamentos (158 de 2 dormitorios y 2 de 3 dormitorios).</v>
          </cell>
        </row>
        <row r="107">
          <cell r="L107" t="str">
            <v>Concreto</v>
          </cell>
          <cell r="X107" t="str">
            <v>20 y Azotea</v>
          </cell>
          <cell r="AJ107" t="str">
            <v>-</v>
          </cell>
        </row>
        <row r="111">
          <cell r="P111" t="str">
            <v xml:space="preserve">Muros de concreto armado, columnas, vigas y losas de concreto armado. </v>
          </cell>
        </row>
        <row r="113">
          <cell r="P113" t="str">
            <v>Muros empastados y pintados con látex. Techos empastados y pintados.</v>
          </cell>
        </row>
        <row r="115">
          <cell r="P115" t="str">
            <v>Laminado.</v>
          </cell>
        </row>
        <row r="117">
          <cell r="P117" t="str">
            <v>Puerta principal y puertas interiores de madera. Ventanas con perfiles de aluminio y vidrio templado.</v>
          </cell>
        </row>
        <row r="119">
          <cell r="P119" t="str">
            <v>Pisos: Cerámico.</v>
          </cell>
        </row>
        <row r="120">
          <cell r="P120" t="str">
            <v>Pared: Cerámico parcial, resto empastado y pintado.</v>
          </cell>
        </row>
        <row r="121">
          <cell r="P121" t="str">
            <v>Muebles: Altos y bajos de melamine, lavadero de una poza en acero inoxidable empotrado en tablero de granito.</v>
          </cell>
        </row>
        <row r="123">
          <cell r="P123" t="str">
            <v>Pisos: Cerámico.</v>
          </cell>
        </row>
        <row r="124">
          <cell r="P124" t="str">
            <v>Pared: Cerámico parcial, resto empastado y pintado.</v>
          </cell>
        </row>
        <row r="125">
          <cell r="P125" t="str">
            <v>Sanitarios: Aparatos sanitarios de losa vitrificada de color blanco. Lavatorio tipo pedestal, inodoro tipo one piece, ducha.</v>
          </cell>
        </row>
        <row r="127">
          <cell r="P127" t="str">
            <v>Redes empotradas. Agua fría y agua caliente.</v>
          </cell>
        </row>
        <row r="129">
          <cell r="P129" t="str">
            <v>Redes empotradas. Corriente monofásica. Ascensor.</v>
          </cell>
        </row>
        <row r="131">
          <cell r="P131" t="str">
            <v>Gabinetes en pisos superiores, sistema de aspersores en sótanos. Alarma con pulsador, detectores de humo y luces de emergencia.</v>
          </cell>
        </row>
        <row r="136">
          <cell r="D136">
            <v>0</v>
          </cell>
          <cell r="H136" t="str">
            <v>Muy bueno</v>
          </cell>
          <cell r="L136">
            <v>0</v>
          </cell>
          <cell r="Q136" t="str">
            <v>Antigüedad estimada durante la inspección.</v>
          </cell>
        </row>
        <row r="140">
          <cell r="D140" t="str">
            <v>La zona es residencial consolidada y cuenta con todas las obras de infraestructura urbana y servicios públicos; sus principales vías de acceso son: Av. Manuel Villarán, Avenida Aviación, Avenida Principal, Av. Angamos Este, entre otras.</v>
          </cell>
        </row>
        <row r="144">
          <cell r="D144" t="str">
    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</v>
          </cell>
        </row>
        <row r="148">
          <cell r="D148" t="str">
            <v>El inmueble matriz presenta una hipoteca a favor del Banco Internacional del Perú - Interbank hasta por US$ 248,424,744.00, de fecha 02/06/2014 (asiento D00006).</v>
          </cell>
        </row>
        <row r="153">
          <cell r="E153" t="str">
            <v>Copia de la partida registral del terreno matriz (26/07/2018).</v>
          </cell>
        </row>
        <row r="154">
          <cell r="E154" t="str">
            <v>Copia de la declaración jurada de auto-avalúo (PU) del terreno matriz (2018).</v>
          </cell>
        </row>
        <row r="155">
          <cell r="E155" t="str">
            <v>Cuadro de áreas de las unidades inmobiliarias a tasar.</v>
          </cell>
        </row>
        <row r="156">
          <cell r="E156" t="str">
            <v>Copia de los planos arquitectónicos de distribución del proyecto.</v>
          </cell>
        </row>
        <row r="167">
          <cell r="D167" t="str">
            <v>Oferta de departamento en Av. Principal 727, Residencial Doña Eva, 5to piso. 2 dormitorios 1 baño. A estrenar.</v>
          </cell>
          <cell r="M167">
            <v>80</v>
          </cell>
          <cell r="Q167">
            <v>80</v>
          </cell>
          <cell r="U167">
            <v>150000</v>
          </cell>
          <cell r="Y167">
            <v>1875</v>
          </cell>
          <cell r="AC167">
            <v>1875</v>
          </cell>
          <cell r="AG167" t="str">
            <v>William Hilario
 941309666</v>
          </cell>
        </row>
        <row r="168">
          <cell r="D168" t="str">
            <v>Oferta de departamento en Calle Alfa Centauro 178, Residencial Florencia, 1er piso. 3 dormitorios 3 baños. A estrenar.</v>
          </cell>
          <cell r="M168">
            <v>95</v>
          </cell>
          <cell r="Q168">
            <v>103</v>
          </cell>
          <cell r="U168">
            <v>171517</v>
          </cell>
          <cell r="Y168">
            <v>1805.4421052631578</v>
          </cell>
          <cell r="AC168">
            <v>1665.2135922330096</v>
          </cell>
          <cell r="AG168" t="str">
            <v>Michael Salas
 255-6262
 996512278</v>
          </cell>
        </row>
        <row r="169">
          <cell r="D169" t="str">
            <v>Oferta de departamento en Calle Manuel Bonilla. 2 dormitorios 1 baño. A estrenar.</v>
          </cell>
          <cell r="M169">
            <v>52</v>
          </cell>
          <cell r="Q169">
            <v>52</v>
          </cell>
          <cell r="U169">
            <v>95000</v>
          </cell>
          <cell r="Y169">
            <v>1826.9230769230769</v>
          </cell>
          <cell r="AC169">
            <v>1826.9230769230769</v>
          </cell>
          <cell r="AG169" t="str">
            <v>ELIAS SOTO
 997427590
 945016917</v>
          </cell>
        </row>
        <row r="170">
          <cell r="D170" t="str">
            <v>Oferta de departamento en Calle Alfa Leon. 3 dormitorios 1 estacionamiento. 7 años de antigüedad.</v>
          </cell>
          <cell r="M170">
            <v>89</v>
          </cell>
          <cell r="Q170">
            <v>89</v>
          </cell>
          <cell r="U170">
            <v>130000</v>
          </cell>
          <cell r="Y170">
            <v>1460.6741573033707</v>
          </cell>
          <cell r="AC170">
            <v>1460.6741573033707</v>
          </cell>
          <cell r="AG170" t="str">
            <v>CONSORCIO LE INMOBILIARIA
 4478291 
 933310172</v>
          </cell>
        </row>
        <row r="171">
          <cell r="D171" t="str">
            <v>Oferta de departamento en Calle Alfa Aguila 144. 3 dormitorios 2 baños. 2 años de antigüedad.</v>
          </cell>
          <cell r="M171">
            <v>70</v>
          </cell>
          <cell r="Q171">
            <v>70</v>
          </cell>
          <cell r="U171">
            <v>132000</v>
          </cell>
          <cell r="Y171">
            <v>1885.7142857142858</v>
          </cell>
          <cell r="AC171">
            <v>1885.7142857142858</v>
          </cell>
          <cell r="AG171" t="str">
            <v xml:space="preserve">Flor Ascoy
981474917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6754-5447-43C6-BCE2-BC2C8C92544B}">
  <dimension ref="A1:AL392"/>
  <sheetViews>
    <sheetView tabSelected="1" view="pageBreakPreview" topLeftCell="A334" zoomScaleNormal="100" zoomScaleSheetLayoutView="100" workbookViewId="0">
      <selection activeCell="S370" sqref="S370:V370"/>
    </sheetView>
  </sheetViews>
  <sheetFormatPr defaultColWidth="4.5703125" defaultRowHeight="15" customHeight="1" x14ac:dyDescent="0.25"/>
  <cols>
    <col min="1" max="1" width="0.85546875" style="1" customWidth="1"/>
    <col min="2" max="9" width="3.7109375" style="1" customWidth="1"/>
    <col min="10" max="10" width="6.5703125" style="1" customWidth="1"/>
    <col min="11" max="37" width="3.7109375" style="1" customWidth="1"/>
    <col min="38" max="38" width="0.85546875" style="1" customWidth="1"/>
    <col min="39" max="16384" width="4.5703125" style="1"/>
  </cols>
  <sheetData>
    <row r="1" spans="1:38" ht="15" customHeight="1" x14ac:dyDescent="0.25">
      <c r="A1" s="28"/>
      <c r="B1" s="168" t="s">
        <v>172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28"/>
    </row>
    <row r="2" spans="1:38" ht="15" customHeight="1" x14ac:dyDescent="0.25">
      <c r="A2" s="28"/>
      <c r="B2" s="168" t="s">
        <v>171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28"/>
    </row>
    <row r="3" spans="1:38" ht="6" customHeight="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2"/>
    </row>
    <row r="4" spans="1:38" ht="15" customHeight="1" x14ac:dyDescent="0.25">
      <c r="A4" s="8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84"/>
    </row>
    <row r="5" spans="1:38" ht="15" customHeight="1" x14ac:dyDescent="0.25">
      <c r="B5" s="80" t="s">
        <v>170</v>
      </c>
      <c r="C5" s="79"/>
      <c r="D5" s="79"/>
      <c r="E5" s="78"/>
      <c r="F5" s="78"/>
      <c r="G5" s="78"/>
      <c r="H5" s="78"/>
      <c r="I5" s="89" t="s">
        <v>169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</row>
    <row r="6" spans="1:38" ht="15" customHeight="1" x14ac:dyDescent="0.25">
      <c r="B6" s="83" t="s">
        <v>168</v>
      </c>
      <c r="C6" s="82"/>
      <c r="D6" s="82"/>
      <c r="E6" s="81"/>
      <c r="F6" s="81"/>
      <c r="G6" s="81"/>
      <c r="H6" s="81"/>
      <c r="I6" s="89" t="str">
        <f>+[1]Memoria!D7</f>
        <v>BANCO INTERNACIONAL DEL PERÚ S.A.A. - INTERBANK</v>
      </c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</row>
    <row r="7" spans="1:38" ht="15" customHeight="1" x14ac:dyDescent="0.25">
      <c r="B7" s="83" t="s">
        <v>167</v>
      </c>
      <c r="C7" s="82"/>
      <c r="D7" s="82"/>
      <c r="E7" s="81"/>
      <c r="F7" s="81"/>
      <c r="G7" s="81"/>
      <c r="H7" s="81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</row>
    <row r="8" spans="1:38" ht="15" customHeight="1" x14ac:dyDescent="0.25">
      <c r="B8" s="83" t="s">
        <v>166</v>
      </c>
      <c r="C8" s="82"/>
      <c r="D8" s="82"/>
      <c r="E8" s="81"/>
      <c r="F8" s="81"/>
      <c r="G8" s="81"/>
      <c r="H8" s="81"/>
      <c r="I8" s="89" t="str">
        <f>+[1]Memoria!D11</f>
        <v>Promotor 1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</row>
    <row r="9" spans="1:38" ht="30" customHeight="1" x14ac:dyDescent="0.25">
      <c r="B9" s="80" t="s">
        <v>165</v>
      </c>
      <c r="C9" s="79"/>
      <c r="D9" s="79"/>
      <c r="E9" s="78"/>
      <c r="F9" s="78"/>
      <c r="G9" s="78"/>
      <c r="H9" s="78"/>
      <c r="I9" s="89" t="str">
        <f>+[1]Memoria!D31</f>
        <v>DIRECCIÓN REGISTRAL: (Matriz) Calle Roetgen número 110-160 Fundo La Calera de La Merced - Distrito de Surquillo, provincia y departamento de Lima.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</row>
    <row r="10" spans="1:38" ht="30" customHeight="1" x14ac:dyDescent="0.25">
      <c r="B10" s="77"/>
      <c r="C10" s="76"/>
      <c r="D10" s="76"/>
      <c r="E10" s="75"/>
      <c r="F10" s="75"/>
      <c r="G10" s="75"/>
      <c r="H10" s="75"/>
      <c r="I10" s="89" t="str">
        <f>+[1]Memoria!D32</f>
        <v>DIRECCIÓN DE AUTO-AVALÚO: (Matriz) Cl. Roentgen s/n Mz Q Lt 19-20 Asoc. Prov. Trabajadores de Educación (Copervide) - Distrito de Surquillo, provincia y departamento de Lima.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</row>
    <row r="11" spans="1:38" ht="42" customHeight="1" x14ac:dyDescent="0.25">
      <c r="B11" s="74"/>
      <c r="C11" s="73"/>
      <c r="D11" s="73"/>
      <c r="E11" s="72"/>
      <c r="F11" s="72"/>
      <c r="G11" s="72"/>
      <c r="H11" s="72"/>
      <c r="I11" s="89" t="str">
        <f>+[1]Memoria!D33</f>
        <v>DIRECCIÓN IN-SITU: Proyecto multifamiliar "Rua" con frente a la Calle Roentgen Nº 110-160 esquina con la Avenida Principal y la Calle Octavio Paz, Urbanización La Calera de la Merced - Distrito de Surquillo, provincia y departamento de Lima.</v>
      </c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</row>
    <row r="12" spans="1:38" ht="15" customHeight="1" x14ac:dyDescent="0.25">
      <c r="B12" s="216" t="s">
        <v>164</v>
      </c>
      <c r="C12" s="217"/>
      <c r="D12" s="217"/>
      <c r="E12" s="217"/>
      <c r="F12" s="217"/>
      <c r="G12" s="217"/>
      <c r="H12" s="218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</row>
    <row r="13" spans="1:38" ht="12.75" x14ac:dyDescent="0.25">
      <c r="B13" s="216" t="s">
        <v>163</v>
      </c>
      <c r="C13" s="217"/>
      <c r="D13" s="217"/>
      <c r="E13" s="217"/>
      <c r="F13" s="217"/>
      <c r="G13" s="217"/>
      <c r="H13" s="218"/>
      <c r="I13" s="219">
        <f>+[1]Memoria!J34</f>
        <v>150111</v>
      </c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</row>
    <row r="14" spans="1:38" ht="12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8" s="71" customFormat="1" ht="15" customHeight="1" x14ac:dyDescent="0.25">
      <c r="B15" s="220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2"/>
    </row>
    <row r="16" spans="1:38" s="71" customFormat="1" ht="15" customHeight="1" x14ac:dyDescent="0.25">
      <c r="B16" s="223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5"/>
    </row>
    <row r="17" spans="2:37" s="71" customFormat="1" ht="15" customHeight="1" x14ac:dyDescent="0.25">
      <c r="B17" s="223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5"/>
    </row>
    <row r="18" spans="2:37" s="71" customFormat="1" ht="15" customHeight="1" x14ac:dyDescent="0.25">
      <c r="B18" s="223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5"/>
    </row>
    <row r="19" spans="2:37" s="71" customFormat="1" ht="15" customHeight="1" x14ac:dyDescent="0.25">
      <c r="B19" s="223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5"/>
    </row>
    <row r="20" spans="2:37" s="71" customFormat="1" ht="15" customHeight="1" x14ac:dyDescent="0.25">
      <c r="B20" s="223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</row>
    <row r="21" spans="2:37" s="71" customFormat="1" ht="15" customHeight="1" x14ac:dyDescent="0.25">
      <c r="B21" s="223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5"/>
    </row>
    <row r="22" spans="2:37" s="71" customFormat="1" ht="15" customHeight="1" x14ac:dyDescent="0.25">
      <c r="B22" s="223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5"/>
    </row>
    <row r="23" spans="2:37" s="71" customFormat="1" ht="15" customHeight="1" x14ac:dyDescent="0.25">
      <c r="B23" s="223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5"/>
    </row>
    <row r="24" spans="2:37" s="71" customFormat="1" ht="15" customHeight="1" x14ac:dyDescent="0.25">
      <c r="B24" s="223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5"/>
    </row>
    <row r="25" spans="2:37" s="71" customFormat="1" ht="15" customHeight="1" x14ac:dyDescent="0.25">
      <c r="B25" s="223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5"/>
    </row>
    <row r="26" spans="2:37" s="71" customFormat="1" ht="15" customHeight="1" x14ac:dyDescent="0.25">
      <c r="B26" s="223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5"/>
    </row>
    <row r="27" spans="2:37" s="71" customFormat="1" ht="15" customHeight="1" x14ac:dyDescent="0.25">
      <c r="B27" s="223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5"/>
    </row>
    <row r="28" spans="2:37" s="71" customFormat="1" ht="15" customHeight="1" x14ac:dyDescent="0.25">
      <c r="B28" s="223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5"/>
    </row>
    <row r="29" spans="2:37" s="71" customFormat="1" ht="15" customHeight="1" x14ac:dyDescent="0.25">
      <c r="B29" s="223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5"/>
    </row>
    <row r="30" spans="2:37" s="71" customFormat="1" ht="15" customHeight="1" x14ac:dyDescent="0.25">
      <c r="B30" s="223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5"/>
    </row>
    <row r="31" spans="2:37" s="71" customFormat="1" ht="15" customHeight="1" x14ac:dyDescent="0.25">
      <c r="B31" s="223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5"/>
    </row>
    <row r="32" spans="2:37" s="71" customFormat="1" ht="15" customHeight="1" x14ac:dyDescent="0.25">
      <c r="B32" s="223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5"/>
    </row>
    <row r="33" spans="1:38" s="71" customFormat="1" ht="15" customHeight="1" x14ac:dyDescent="0.25"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</row>
    <row r="34" spans="1:38" s="71" customFormat="1" ht="15" customHeight="1" x14ac:dyDescent="0.25">
      <c r="B34" s="223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5"/>
    </row>
    <row r="35" spans="1:38" s="71" customFormat="1" ht="15" customHeight="1" x14ac:dyDescent="0.25">
      <c r="B35" s="223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5"/>
    </row>
    <row r="36" spans="1:38" s="71" customFormat="1" ht="15" customHeight="1" x14ac:dyDescent="0.25">
      <c r="B36" s="223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5"/>
    </row>
    <row r="37" spans="1:38" s="71" customFormat="1" ht="15" customHeight="1" x14ac:dyDescent="0.25">
      <c r="B37" s="223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5"/>
    </row>
    <row r="38" spans="1:38" s="71" customFormat="1" ht="15" customHeight="1" x14ac:dyDescent="0.25">
      <c r="B38" s="226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8"/>
    </row>
    <row r="39" spans="1:38" ht="12.75" x14ac:dyDescent="0.25">
      <c r="A39" s="70"/>
      <c r="B39" s="229" t="s">
        <v>162</v>
      </c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29"/>
      <c r="AK39" s="229"/>
      <c r="AL39" s="70"/>
    </row>
    <row r="40" spans="1:38" s="35" customFormat="1" ht="42" customHeight="1" x14ac:dyDescent="0.25">
      <c r="A40" s="25"/>
      <c r="B40" s="107" t="s">
        <v>94</v>
      </c>
      <c r="C40" s="108"/>
      <c r="D40" s="108"/>
      <c r="E40" s="108"/>
      <c r="F40" s="108"/>
      <c r="G40" s="108"/>
      <c r="H40" s="109"/>
      <c r="I40" s="107" t="s">
        <v>161</v>
      </c>
      <c r="J40" s="108"/>
      <c r="K40" s="108"/>
      <c r="L40" s="107" t="s">
        <v>160</v>
      </c>
      <c r="M40" s="108"/>
      <c r="N40" s="108"/>
      <c r="O40" s="109"/>
      <c r="P40" s="107" t="s">
        <v>153</v>
      </c>
      <c r="Q40" s="108"/>
      <c r="R40" s="108"/>
      <c r="S40" s="107" t="s">
        <v>159</v>
      </c>
      <c r="T40" s="108"/>
      <c r="U40" s="108"/>
      <c r="V40" s="107" t="s">
        <v>158</v>
      </c>
      <c r="W40" s="108"/>
      <c r="X40" s="108"/>
      <c r="Y40" s="109"/>
      <c r="Z40" s="107" t="s">
        <v>157</v>
      </c>
      <c r="AA40" s="108"/>
      <c r="AB40" s="108"/>
      <c r="AC40" s="108"/>
      <c r="AD40" s="107" t="s">
        <v>156</v>
      </c>
      <c r="AE40" s="108"/>
      <c r="AF40" s="108"/>
      <c r="AG40" s="109"/>
      <c r="AH40" s="107" t="s">
        <v>155</v>
      </c>
      <c r="AI40" s="108"/>
      <c r="AJ40" s="108"/>
      <c r="AK40" s="109"/>
      <c r="AL40" s="68"/>
    </row>
    <row r="41" spans="1:38" ht="15" customHeight="1" x14ac:dyDescent="0.25">
      <c r="A41" s="67"/>
      <c r="B41" s="144">
        <f>+D324</f>
        <v>0</v>
      </c>
      <c r="C41" s="145"/>
      <c r="D41" s="145"/>
      <c r="E41" s="145"/>
      <c r="F41" s="145"/>
      <c r="G41" s="145"/>
      <c r="H41" s="146"/>
      <c r="I41" s="210">
        <f>+P138</f>
        <v>0</v>
      </c>
      <c r="J41" s="211"/>
      <c r="K41" s="211"/>
      <c r="L41" s="206">
        <f>+U287</f>
        <v>0</v>
      </c>
      <c r="M41" s="207"/>
      <c r="N41" s="207"/>
      <c r="O41" s="208"/>
      <c r="P41" s="210">
        <f>+K154</f>
        <v>0</v>
      </c>
      <c r="Q41" s="211"/>
      <c r="R41" s="211"/>
      <c r="S41" s="210">
        <f>+P154</f>
        <v>0</v>
      </c>
      <c r="T41" s="211"/>
      <c r="U41" s="212"/>
      <c r="V41" s="206">
        <f>+AH306</f>
        <v>0</v>
      </c>
      <c r="W41" s="207"/>
      <c r="X41" s="207"/>
      <c r="Y41" s="208"/>
      <c r="Z41" s="206">
        <f>+AD41</f>
        <v>0</v>
      </c>
      <c r="AA41" s="207"/>
      <c r="AB41" s="207"/>
      <c r="AC41" s="207"/>
      <c r="AD41" s="206">
        <f>+S340</f>
        <v>0</v>
      </c>
      <c r="AE41" s="207"/>
      <c r="AF41" s="207"/>
      <c r="AG41" s="208"/>
      <c r="AH41" s="206">
        <f>+S366</f>
        <v>0</v>
      </c>
      <c r="AI41" s="207"/>
      <c r="AJ41" s="207"/>
      <c r="AK41" s="208"/>
      <c r="AL41" s="69"/>
    </row>
    <row r="42" spans="1:38" s="86" customFormat="1" ht="15" customHeight="1" x14ac:dyDescent="0.25">
      <c r="A42" s="67"/>
      <c r="B42" s="144">
        <f t="shared" ref="B42:B51" si="0">+D325</f>
        <v>0</v>
      </c>
      <c r="C42" s="145"/>
      <c r="D42" s="145"/>
      <c r="E42" s="145"/>
      <c r="F42" s="145"/>
      <c r="G42" s="145"/>
      <c r="H42" s="146"/>
      <c r="I42" s="210">
        <f t="shared" ref="I42:I51" si="1">+P139</f>
        <v>0</v>
      </c>
      <c r="J42" s="211"/>
      <c r="K42" s="211"/>
      <c r="L42" s="206">
        <f t="shared" ref="L42:L51" si="2">+U288</f>
        <v>0</v>
      </c>
      <c r="M42" s="207"/>
      <c r="N42" s="207"/>
      <c r="O42" s="208"/>
      <c r="P42" s="210">
        <f t="shared" ref="P42:P51" si="3">+K155</f>
        <v>0</v>
      </c>
      <c r="Q42" s="211"/>
      <c r="R42" s="211"/>
      <c r="S42" s="210">
        <f t="shared" ref="S42:S51" si="4">+P155</f>
        <v>0</v>
      </c>
      <c r="T42" s="211"/>
      <c r="U42" s="212"/>
      <c r="V42" s="206">
        <f t="shared" ref="V42:V51" si="5">+AH307</f>
        <v>0</v>
      </c>
      <c r="W42" s="207"/>
      <c r="X42" s="207"/>
      <c r="Y42" s="208"/>
      <c r="Z42" s="206">
        <f t="shared" ref="Z42:Z51" si="6">+AD42</f>
        <v>0</v>
      </c>
      <c r="AA42" s="207"/>
      <c r="AB42" s="207"/>
      <c r="AC42" s="207"/>
      <c r="AD42" s="206">
        <f t="shared" ref="AD42:AD51" si="7">+S341</f>
        <v>0</v>
      </c>
      <c r="AE42" s="207"/>
      <c r="AF42" s="207"/>
      <c r="AG42" s="208"/>
      <c r="AH42" s="206">
        <f t="shared" ref="AH42:AH51" si="8">+S367</f>
        <v>0</v>
      </c>
      <c r="AI42" s="207"/>
      <c r="AJ42" s="207"/>
      <c r="AK42" s="208"/>
      <c r="AL42" s="69"/>
    </row>
    <row r="43" spans="1:38" s="86" customFormat="1" ht="15" customHeight="1" x14ac:dyDescent="0.25">
      <c r="A43" s="67"/>
      <c r="B43" s="144">
        <f t="shared" si="0"/>
        <v>0</v>
      </c>
      <c r="C43" s="145"/>
      <c r="D43" s="145"/>
      <c r="E43" s="145"/>
      <c r="F43" s="145"/>
      <c r="G43" s="145"/>
      <c r="H43" s="146"/>
      <c r="I43" s="210">
        <f t="shared" si="1"/>
        <v>0</v>
      </c>
      <c r="J43" s="211"/>
      <c r="K43" s="211"/>
      <c r="L43" s="206">
        <f t="shared" si="2"/>
        <v>0</v>
      </c>
      <c r="M43" s="207"/>
      <c r="N43" s="207"/>
      <c r="O43" s="208"/>
      <c r="P43" s="210">
        <f t="shared" si="3"/>
        <v>0</v>
      </c>
      <c r="Q43" s="211"/>
      <c r="R43" s="211"/>
      <c r="S43" s="210">
        <f t="shared" si="4"/>
        <v>0</v>
      </c>
      <c r="T43" s="211"/>
      <c r="U43" s="212"/>
      <c r="V43" s="206">
        <f t="shared" si="5"/>
        <v>0</v>
      </c>
      <c r="W43" s="207"/>
      <c r="X43" s="207"/>
      <c r="Y43" s="208"/>
      <c r="Z43" s="206">
        <f t="shared" si="6"/>
        <v>0</v>
      </c>
      <c r="AA43" s="207"/>
      <c r="AB43" s="207"/>
      <c r="AC43" s="207"/>
      <c r="AD43" s="206">
        <f t="shared" si="7"/>
        <v>0</v>
      </c>
      <c r="AE43" s="207"/>
      <c r="AF43" s="207"/>
      <c r="AG43" s="208"/>
      <c r="AH43" s="206">
        <f t="shared" si="8"/>
        <v>0</v>
      </c>
      <c r="AI43" s="207"/>
      <c r="AJ43" s="207"/>
      <c r="AK43" s="208"/>
      <c r="AL43" s="69"/>
    </row>
    <row r="44" spans="1:38" s="86" customFormat="1" ht="15" customHeight="1" x14ac:dyDescent="0.25">
      <c r="A44" s="67"/>
      <c r="B44" s="144">
        <f t="shared" si="0"/>
        <v>0</v>
      </c>
      <c r="C44" s="145"/>
      <c r="D44" s="145"/>
      <c r="E44" s="145"/>
      <c r="F44" s="145"/>
      <c r="G44" s="145"/>
      <c r="H44" s="146"/>
      <c r="I44" s="210">
        <f t="shared" si="1"/>
        <v>0</v>
      </c>
      <c r="J44" s="211"/>
      <c r="K44" s="211"/>
      <c r="L44" s="206">
        <f t="shared" si="2"/>
        <v>0</v>
      </c>
      <c r="M44" s="207"/>
      <c r="N44" s="207"/>
      <c r="O44" s="208"/>
      <c r="P44" s="210">
        <f t="shared" si="3"/>
        <v>0</v>
      </c>
      <c r="Q44" s="211"/>
      <c r="R44" s="211"/>
      <c r="S44" s="210">
        <f t="shared" si="4"/>
        <v>0</v>
      </c>
      <c r="T44" s="211"/>
      <c r="U44" s="212"/>
      <c r="V44" s="206">
        <f t="shared" si="5"/>
        <v>0</v>
      </c>
      <c r="W44" s="207"/>
      <c r="X44" s="207"/>
      <c r="Y44" s="208"/>
      <c r="Z44" s="206">
        <f t="shared" si="6"/>
        <v>0</v>
      </c>
      <c r="AA44" s="207"/>
      <c r="AB44" s="207"/>
      <c r="AC44" s="207"/>
      <c r="AD44" s="206">
        <f t="shared" si="7"/>
        <v>0</v>
      </c>
      <c r="AE44" s="207"/>
      <c r="AF44" s="207"/>
      <c r="AG44" s="208"/>
      <c r="AH44" s="206">
        <f t="shared" si="8"/>
        <v>0</v>
      </c>
      <c r="AI44" s="207"/>
      <c r="AJ44" s="207"/>
      <c r="AK44" s="208"/>
      <c r="AL44" s="69"/>
    </row>
    <row r="45" spans="1:38" s="86" customFormat="1" ht="15" customHeight="1" x14ac:dyDescent="0.25">
      <c r="A45" s="67"/>
      <c r="B45" s="144">
        <f t="shared" si="0"/>
        <v>0</v>
      </c>
      <c r="C45" s="145"/>
      <c r="D45" s="145"/>
      <c r="E45" s="145"/>
      <c r="F45" s="145"/>
      <c r="G45" s="145"/>
      <c r="H45" s="146"/>
      <c r="I45" s="210">
        <f t="shared" si="1"/>
        <v>0</v>
      </c>
      <c r="J45" s="211"/>
      <c r="K45" s="211"/>
      <c r="L45" s="206">
        <f t="shared" si="2"/>
        <v>0</v>
      </c>
      <c r="M45" s="207"/>
      <c r="N45" s="207"/>
      <c r="O45" s="208"/>
      <c r="P45" s="210">
        <f t="shared" si="3"/>
        <v>0</v>
      </c>
      <c r="Q45" s="211"/>
      <c r="R45" s="211"/>
      <c r="S45" s="210">
        <f t="shared" si="4"/>
        <v>0</v>
      </c>
      <c r="T45" s="211"/>
      <c r="U45" s="212"/>
      <c r="V45" s="206">
        <f t="shared" si="5"/>
        <v>0</v>
      </c>
      <c r="W45" s="207"/>
      <c r="X45" s="207"/>
      <c r="Y45" s="208"/>
      <c r="Z45" s="206">
        <f t="shared" si="6"/>
        <v>0</v>
      </c>
      <c r="AA45" s="207"/>
      <c r="AB45" s="207"/>
      <c r="AC45" s="207"/>
      <c r="AD45" s="206">
        <f t="shared" si="7"/>
        <v>0</v>
      </c>
      <c r="AE45" s="207"/>
      <c r="AF45" s="207"/>
      <c r="AG45" s="208"/>
      <c r="AH45" s="206">
        <f t="shared" si="8"/>
        <v>0</v>
      </c>
      <c r="AI45" s="207"/>
      <c r="AJ45" s="207"/>
      <c r="AK45" s="208"/>
      <c r="AL45" s="69"/>
    </row>
    <row r="46" spans="1:38" s="86" customFormat="1" ht="15" customHeight="1" x14ac:dyDescent="0.25">
      <c r="A46" s="67"/>
      <c r="B46" s="144">
        <f t="shared" si="0"/>
        <v>0</v>
      </c>
      <c r="C46" s="145"/>
      <c r="D46" s="145"/>
      <c r="E46" s="145"/>
      <c r="F46" s="145"/>
      <c r="G46" s="145"/>
      <c r="H46" s="146"/>
      <c r="I46" s="210">
        <f t="shared" si="1"/>
        <v>0</v>
      </c>
      <c r="J46" s="211"/>
      <c r="K46" s="211"/>
      <c r="L46" s="206">
        <f t="shared" si="2"/>
        <v>0</v>
      </c>
      <c r="M46" s="207"/>
      <c r="N46" s="207"/>
      <c r="O46" s="208"/>
      <c r="P46" s="210">
        <f t="shared" si="3"/>
        <v>0</v>
      </c>
      <c r="Q46" s="211"/>
      <c r="R46" s="211"/>
      <c r="S46" s="210">
        <f t="shared" si="4"/>
        <v>0</v>
      </c>
      <c r="T46" s="211"/>
      <c r="U46" s="212"/>
      <c r="V46" s="206">
        <f t="shared" si="5"/>
        <v>0</v>
      </c>
      <c r="W46" s="207"/>
      <c r="X46" s="207"/>
      <c r="Y46" s="208"/>
      <c r="Z46" s="206">
        <f t="shared" si="6"/>
        <v>0</v>
      </c>
      <c r="AA46" s="207"/>
      <c r="AB46" s="207"/>
      <c r="AC46" s="207"/>
      <c r="AD46" s="206">
        <f t="shared" si="7"/>
        <v>0</v>
      </c>
      <c r="AE46" s="207"/>
      <c r="AF46" s="207"/>
      <c r="AG46" s="208"/>
      <c r="AH46" s="206">
        <f t="shared" si="8"/>
        <v>0</v>
      </c>
      <c r="AI46" s="207"/>
      <c r="AJ46" s="207"/>
      <c r="AK46" s="208"/>
      <c r="AL46" s="69"/>
    </row>
    <row r="47" spans="1:38" s="86" customFormat="1" ht="15" customHeight="1" x14ac:dyDescent="0.25">
      <c r="A47" s="67"/>
      <c r="B47" s="144">
        <f t="shared" si="0"/>
        <v>0</v>
      </c>
      <c r="C47" s="145"/>
      <c r="D47" s="145"/>
      <c r="E47" s="145"/>
      <c r="F47" s="145"/>
      <c r="G47" s="145"/>
      <c r="H47" s="146"/>
      <c r="I47" s="210">
        <f t="shared" si="1"/>
        <v>0</v>
      </c>
      <c r="J47" s="211"/>
      <c r="K47" s="211"/>
      <c r="L47" s="206">
        <f t="shared" si="2"/>
        <v>0</v>
      </c>
      <c r="M47" s="207"/>
      <c r="N47" s="207"/>
      <c r="O47" s="208"/>
      <c r="P47" s="210">
        <f t="shared" si="3"/>
        <v>0</v>
      </c>
      <c r="Q47" s="211"/>
      <c r="R47" s="211"/>
      <c r="S47" s="210">
        <f t="shared" si="4"/>
        <v>0</v>
      </c>
      <c r="T47" s="211"/>
      <c r="U47" s="212"/>
      <c r="V47" s="206">
        <f t="shared" si="5"/>
        <v>0</v>
      </c>
      <c r="W47" s="207"/>
      <c r="X47" s="207"/>
      <c r="Y47" s="208"/>
      <c r="Z47" s="206">
        <f t="shared" si="6"/>
        <v>0</v>
      </c>
      <c r="AA47" s="207"/>
      <c r="AB47" s="207"/>
      <c r="AC47" s="207"/>
      <c r="AD47" s="206">
        <f t="shared" si="7"/>
        <v>0</v>
      </c>
      <c r="AE47" s="207"/>
      <c r="AF47" s="207"/>
      <c r="AG47" s="208"/>
      <c r="AH47" s="206">
        <f t="shared" si="8"/>
        <v>0</v>
      </c>
      <c r="AI47" s="207"/>
      <c r="AJ47" s="207"/>
      <c r="AK47" s="208"/>
      <c r="AL47" s="69"/>
    </row>
    <row r="48" spans="1:38" s="86" customFormat="1" ht="15" customHeight="1" x14ac:dyDescent="0.25">
      <c r="A48" s="67"/>
      <c r="B48" s="144">
        <f t="shared" si="0"/>
        <v>0</v>
      </c>
      <c r="C48" s="145"/>
      <c r="D48" s="145"/>
      <c r="E48" s="145"/>
      <c r="F48" s="145"/>
      <c r="G48" s="145"/>
      <c r="H48" s="146"/>
      <c r="I48" s="210">
        <f t="shared" si="1"/>
        <v>0</v>
      </c>
      <c r="J48" s="211"/>
      <c r="K48" s="211"/>
      <c r="L48" s="206">
        <f t="shared" si="2"/>
        <v>0</v>
      </c>
      <c r="M48" s="207"/>
      <c r="N48" s="207"/>
      <c r="O48" s="208"/>
      <c r="P48" s="210">
        <f t="shared" si="3"/>
        <v>0</v>
      </c>
      <c r="Q48" s="211"/>
      <c r="R48" s="211"/>
      <c r="S48" s="210">
        <f t="shared" si="4"/>
        <v>0</v>
      </c>
      <c r="T48" s="211"/>
      <c r="U48" s="212"/>
      <c r="V48" s="206">
        <f t="shared" si="5"/>
        <v>0</v>
      </c>
      <c r="W48" s="207"/>
      <c r="X48" s="207"/>
      <c r="Y48" s="208"/>
      <c r="Z48" s="206">
        <f t="shared" si="6"/>
        <v>0</v>
      </c>
      <c r="AA48" s="207"/>
      <c r="AB48" s="207"/>
      <c r="AC48" s="207"/>
      <c r="AD48" s="206">
        <f t="shared" si="7"/>
        <v>0</v>
      </c>
      <c r="AE48" s="207"/>
      <c r="AF48" s="207"/>
      <c r="AG48" s="208"/>
      <c r="AH48" s="206">
        <f t="shared" si="8"/>
        <v>0</v>
      </c>
      <c r="AI48" s="207"/>
      <c r="AJ48" s="207"/>
      <c r="AK48" s="208"/>
      <c r="AL48" s="69"/>
    </row>
    <row r="49" spans="1:38" s="86" customFormat="1" ht="15" customHeight="1" x14ac:dyDescent="0.25">
      <c r="A49" s="67"/>
      <c r="B49" s="144">
        <f t="shared" si="0"/>
        <v>0</v>
      </c>
      <c r="C49" s="145"/>
      <c r="D49" s="145"/>
      <c r="E49" s="145"/>
      <c r="F49" s="145"/>
      <c r="G49" s="145"/>
      <c r="H49" s="146"/>
      <c r="I49" s="210">
        <f t="shared" si="1"/>
        <v>0</v>
      </c>
      <c r="J49" s="211"/>
      <c r="K49" s="211"/>
      <c r="L49" s="206">
        <f t="shared" si="2"/>
        <v>0</v>
      </c>
      <c r="M49" s="207"/>
      <c r="N49" s="207"/>
      <c r="O49" s="208"/>
      <c r="P49" s="210">
        <f t="shared" si="3"/>
        <v>0</v>
      </c>
      <c r="Q49" s="211"/>
      <c r="R49" s="211"/>
      <c r="S49" s="210">
        <f t="shared" si="4"/>
        <v>0</v>
      </c>
      <c r="T49" s="211"/>
      <c r="U49" s="212"/>
      <c r="V49" s="206">
        <f t="shared" si="5"/>
        <v>0</v>
      </c>
      <c r="W49" s="207"/>
      <c r="X49" s="207"/>
      <c r="Y49" s="208"/>
      <c r="Z49" s="206">
        <f t="shared" si="6"/>
        <v>0</v>
      </c>
      <c r="AA49" s="207"/>
      <c r="AB49" s="207"/>
      <c r="AC49" s="207"/>
      <c r="AD49" s="206">
        <f t="shared" si="7"/>
        <v>0</v>
      </c>
      <c r="AE49" s="207"/>
      <c r="AF49" s="207"/>
      <c r="AG49" s="208"/>
      <c r="AH49" s="206">
        <f t="shared" si="8"/>
        <v>0</v>
      </c>
      <c r="AI49" s="207"/>
      <c r="AJ49" s="207"/>
      <c r="AK49" s="208"/>
      <c r="AL49" s="69"/>
    </row>
    <row r="50" spans="1:38" s="86" customFormat="1" ht="15" customHeight="1" x14ac:dyDescent="0.25">
      <c r="A50" s="67"/>
      <c r="B50" s="144">
        <f t="shared" si="0"/>
        <v>0</v>
      </c>
      <c r="C50" s="145"/>
      <c r="D50" s="145"/>
      <c r="E50" s="145"/>
      <c r="F50" s="145"/>
      <c r="G50" s="145"/>
      <c r="H50" s="146"/>
      <c r="I50" s="210">
        <f t="shared" si="1"/>
        <v>0</v>
      </c>
      <c r="J50" s="211"/>
      <c r="K50" s="211"/>
      <c r="L50" s="206">
        <f t="shared" si="2"/>
        <v>0</v>
      </c>
      <c r="M50" s="207"/>
      <c r="N50" s="207"/>
      <c r="O50" s="208"/>
      <c r="P50" s="210">
        <f t="shared" si="3"/>
        <v>0</v>
      </c>
      <c r="Q50" s="211"/>
      <c r="R50" s="211"/>
      <c r="S50" s="210">
        <f t="shared" si="4"/>
        <v>0</v>
      </c>
      <c r="T50" s="211"/>
      <c r="U50" s="212"/>
      <c r="V50" s="206">
        <f t="shared" si="5"/>
        <v>0</v>
      </c>
      <c r="W50" s="207"/>
      <c r="X50" s="207"/>
      <c r="Y50" s="208"/>
      <c r="Z50" s="206">
        <f t="shared" si="6"/>
        <v>0</v>
      </c>
      <c r="AA50" s="207"/>
      <c r="AB50" s="207"/>
      <c r="AC50" s="207"/>
      <c r="AD50" s="206">
        <f t="shared" si="7"/>
        <v>0</v>
      </c>
      <c r="AE50" s="207"/>
      <c r="AF50" s="207"/>
      <c r="AG50" s="208"/>
      <c r="AH50" s="206">
        <f t="shared" si="8"/>
        <v>0</v>
      </c>
      <c r="AI50" s="207"/>
      <c r="AJ50" s="207"/>
      <c r="AK50" s="208"/>
      <c r="AL50" s="69"/>
    </row>
    <row r="51" spans="1:38" s="86" customFormat="1" ht="15" customHeight="1" x14ac:dyDescent="0.25">
      <c r="A51" s="67"/>
      <c r="B51" s="144">
        <f t="shared" si="0"/>
        <v>0</v>
      </c>
      <c r="C51" s="145"/>
      <c r="D51" s="145"/>
      <c r="E51" s="145"/>
      <c r="F51" s="145"/>
      <c r="G51" s="145"/>
      <c r="H51" s="146"/>
      <c r="I51" s="210">
        <f t="shared" si="1"/>
        <v>0</v>
      </c>
      <c r="J51" s="211"/>
      <c r="K51" s="211"/>
      <c r="L51" s="206">
        <f t="shared" si="2"/>
        <v>0</v>
      </c>
      <c r="M51" s="207"/>
      <c r="N51" s="207"/>
      <c r="O51" s="208"/>
      <c r="P51" s="210">
        <f t="shared" si="3"/>
        <v>0</v>
      </c>
      <c r="Q51" s="211"/>
      <c r="R51" s="211"/>
      <c r="S51" s="210">
        <f t="shared" si="4"/>
        <v>0</v>
      </c>
      <c r="T51" s="211"/>
      <c r="U51" s="212"/>
      <c r="V51" s="206">
        <f t="shared" si="5"/>
        <v>0</v>
      </c>
      <c r="W51" s="207"/>
      <c r="X51" s="207"/>
      <c r="Y51" s="208"/>
      <c r="Z51" s="206">
        <f t="shared" si="6"/>
        <v>0</v>
      </c>
      <c r="AA51" s="207"/>
      <c r="AB51" s="207"/>
      <c r="AC51" s="207"/>
      <c r="AD51" s="206">
        <f t="shared" si="7"/>
        <v>0</v>
      </c>
      <c r="AE51" s="207"/>
      <c r="AF51" s="207"/>
      <c r="AG51" s="208"/>
      <c r="AH51" s="206">
        <f t="shared" si="8"/>
        <v>0</v>
      </c>
      <c r="AI51" s="207"/>
      <c r="AJ51" s="207"/>
      <c r="AK51" s="208"/>
      <c r="AL51" s="69"/>
    </row>
    <row r="52" spans="1:38" ht="15" customHeight="1" x14ac:dyDescent="0.25">
      <c r="A52" s="49"/>
      <c r="B52" s="122" t="s">
        <v>4</v>
      </c>
      <c r="C52" s="123"/>
      <c r="D52" s="123"/>
      <c r="E52" s="123"/>
      <c r="F52" s="123"/>
      <c r="G52" s="123"/>
      <c r="H52" s="124"/>
      <c r="I52" s="134">
        <f>SUM(I41:K51)</f>
        <v>0</v>
      </c>
      <c r="J52" s="135"/>
      <c r="K52" s="135"/>
      <c r="L52" s="134">
        <f>SUM(L41:O51)</f>
        <v>0</v>
      </c>
      <c r="M52" s="135"/>
      <c r="N52" s="135"/>
      <c r="O52" s="135"/>
      <c r="P52" s="134">
        <f>SUM(P41:R51)</f>
        <v>0</v>
      </c>
      <c r="Q52" s="135"/>
      <c r="R52" s="135"/>
      <c r="S52" s="134">
        <f>SUM(S41:U51)</f>
        <v>0</v>
      </c>
      <c r="T52" s="135"/>
      <c r="U52" s="135"/>
      <c r="V52" s="134">
        <f>SUM(V41:Y51)</f>
        <v>0</v>
      </c>
      <c r="W52" s="135"/>
      <c r="X52" s="135"/>
      <c r="Y52" s="135"/>
      <c r="Z52" s="134">
        <f>SUM(Z41:AC51)</f>
        <v>0</v>
      </c>
      <c r="AA52" s="135"/>
      <c r="AB52" s="135"/>
      <c r="AC52" s="135"/>
      <c r="AD52" s="134">
        <f>SUM(AD41:AG51)</f>
        <v>0</v>
      </c>
      <c r="AE52" s="135"/>
      <c r="AF52" s="135"/>
      <c r="AG52" s="135"/>
      <c r="AH52" s="209">
        <f>SUM(AH41:AK51)</f>
        <v>0</v>
      </c>
      <c r="AI52" s="209"/>
      <c r="AJ52" s="209"/>
      <c r="AK52" s="209"/>
      <c r="AL52" s="66"/>
    </row>
    <row r="53" spans="1:38" ht="6" customHeight="1" x14ac:dyDescent="0.25">
      <c r="A53" s="2"/>
    </row>
    <row r="54" spans="1:38" s="35" customFormat="1" ht="42" customHeight="1" x14ac:dyDescent="0.25">
      <c r="A54" s="25"/>
      <c r="B54" s="107" t="s">
        <v>94</v>
      </c>
      <c r="C54" s="108"/>
      <c r="D54" s="108"/>
      <c r="E54" s="108"/>
      <c r="F54" s="108"/>
      <c r="G54" s="108"/>
      <c r="H54" s="109"/>
      <c r="I54" s="107" t="str">
        <f>+I40</f>
        <v>Área del Terreno m²</v>
      </c>
      <c r="J54" s="108"/>
      <c r="K54" s="108"/>
      <c r="L54" s="107" t="s">
        <v>154</v>
      </c>
      <c r="M54" s="108"/>
      <c r="N54" s="108"/>
      <c r="O54" s="109"/>
      <c r="P54" s="107" t="s">
        <v>153</v>
      </c>
      <c r="Q54" s="108"/>
      <c r="R54" s="108"/>
      <c r="S54" s="107" t="str">
        <f>+S40</f>
        <v>Área Ocupada m²</v>
      </c>
      <c r="T54" s="108"/>
      <c r="U54" s="109"/>
      <c r="V54" s="107" t="s">
        <v>152</v>
      </c>
      <c r="W54" s="108"/>
      <c r="X54" s="108"/>
      <c r="Y54" s="109"/>
      <c r="Z54" s="107" t="s">
        <v>151</v>
      </c>
      <c r="AA54" s="108"/>
      <c r="AB54" s="108"/>
      <c r="AC54" s="108"/>
      <c r="AD54" s="107" t="s">
        <v>150</v>
      </c>
      <c r="AE54" s="108"/>
      <c r="AF54" s="108"/>
      <c r="AG54" s="109"/>
      <c r="AH54" s="107" t="s">
        <v>149</v>
      </c>
      <c r="AI54" s="108"/>
      <c r="AJ54" s="108"/>
      <c r="AK54" s="109"/>
      <c r="AL54" s="68"/>
    </row>
    <row r="55" spans="1:38" ht="15" customHeight="1" x14ac:dyDescent="0.25">
      <c r="A55" s="67"/>
      <c r="B55" s="144">
        <f>+B41</f>
        <v>0</v>
      </c>
      <c r="C55" s="145"/>
      <c r="D55" s="145"/>
      <c r="E55" s="145"/>
      <c r="F55" s="145"/>
      <c r="G55" s="145"/>
      <c r="H55" s="146"/>
      <c r="I55" s="210">
        <f>I41</f>
        <v>0</v>
      </c>
      <c r="J55" s="211"/>
      <c r="K55" s="211"/>
      <c r="L55" s="210">
        <f>ROUND(+L41*$E$67,-2)</f>
        <v>0</v>
      </c>
      <c r="M55" s="211"/>
      <c r="N55" s="211"/>
      <c r="O55" s="211"/>
      <c r="P55" s="210">
        <f>+P41</f>
        <v>0</v>
      </c>
      <c r="Q55" s="211"/>
      <c r="R55" s="211"/>
      <c r="S55" s="210">
        <f>+S41</f>
        <v>0</v>
      </c>
      <c r="T55" s="211"/>
      <c r="U55" s="212"/>
      <c r="V55" s="206">
        <f>AD55-L55</f>
        <v>0</v>
      </c>
      <c r="W55" s="207"/>
      <c r="X55" s="207"/>
      <c r="Y55" s="208"/>
      <c r="Z55" s="206">
        <f>ROUND(+Z41*$E$67,-2)</f>
        <v>0</v>
      </c>
      <c r="AA55" s="207"/>
      <c r="AB55" s="207"/>
      <c r="AC55" s="208"/>
      <c r="AD55" s="206">
        <f>ROUND(+AD41*$E$67,-2)</f>
        <v>0</v>
      </c>
      <c r="AE55" s="207"/>
      <c r="AF55" s="207"/>
      <c r="AG55" s="208"/>
      <c r="AH55" s="206">
        <f>ROUND(+AH41*$E$67,-2)</f>
        <v>0</v>
      </c>
      <c r="AI55" s="207"/>
      <c r="AJ55" s="207"/>
      <c r="AK55" s="208"/>
      <c r="AL55" s="66"/>
    </row>
    <row r="56" spans="1:38" s="86" customFormat="1" ht="15" customHeight="1" x14ac:dyDescent="0.25">
      <c r="A56" s="67"/>
      <c r="B56" s="144">
        <f t="shared" ref="B56:B65" si="9">+B42</f>
        <v>0</v>
      </c>
      <c r="C56" s="145"/>
      <c r="D56" s="145"/>
      <c r="E56" s="145"/>
      <c r="F56" s="145"/>
      <c r="G56" s="145"/>
      <c r="H56" s="146"/>
      <c r="I56" s="210">
        <f t="shared" ref="I56:I65" si="10">I42</f>
        <v>0</v>
      </c>
      <c r="J56" s="211"/>
      <c r="K56" s="211"/>
      <c r="L56" s="210">
        <f t="shared" ref="L56:L65" si="11">ROUND(+L42*$E$67,-2)</f>
        <v>0</v>
      </c>
      <c r="M56" s="211"/>
      <c r="N56" s="211"/>
      <c r="O56" s="211"/>
      <c r="P56" s="210">
        <f t="shared" ref="P56:P65" si="12">+P42</f>
        <v>0</v>
      </c>
      <c r="Q56" s="211"/>
      <c r="R56" s="211"/>
      <c r="S56" s="210">
        <f t="shared" ref="S56:S65" si="13">+S42</f>
        <v>0</v>
      </c>
      <c r="T56" s="211"/>
      <c r="U56" s="212"/>
      <c r="V56" s="206">
        <f t="shared" ref="V56:V65" si="14">AD56-L56</f>
        <v>0</v>
      </c>
      <c r="W56" s="207"/>
      <c r="X56" s="207"/>
      <c r="Y56" s="208"/>
      <c r="Z56" s="206">
        <f t="shared" ref="Z56:Z65" si="15">ROUND(+Z42*$E$67,-2)</f>
        <v>0</v>
      </c>
      <c r="AA56" s="207"/>
      <c r="AB56" s="207"/>
      <c r="AC56" s="208"/>
      <c r="AD56" s="206">
        <f t="shared" ref="AD56:AD65" si="16">ROUND(+AD42*$E$67,-2)</f>
        <v>0</v>
      </c>
      <c r="AE56" s="207"/>
      <c r="AF56" s="207"/>
      <c r="AG56" s="208"/>
      <c r="AH56" s="206">
        <f t="shared" ref="AH56:AH65" si="17">ROUND(+AH42*$E$67,-2)</f>
        <v>0</v>
      </c>
      <c r="AI56" s="207"/>
      <c r="AJ56" s="207"/>
      <c r="AK56" s="208"/>
      <c r="AL56" s="66"/>
    </row>
    <row r="57" spans="1:38" s="86" customFormat="1" ht="15" customHeight="1" x14ac:dyDescent="0.25">
      <c r="A57" s="67"/>
      <c r="B57" s="144">
        <f t="shared" si="9"/>
        <v>0</v>
      </c>
      <c r="C57" s="145"/>
      <c r="D57" s="145"/>
      <c r="E57" s="145"/>
      <c r="F57" s="145"/>
      <c r="G57" s="145"/>
      <c r="H57" s="146"/>
      <c r="I57" s="210">
        <f t="shared" si="10"/>
        <v>0</v>
      </c>
      <c r="J57" s="211"/>
      <c r="K57" s="211"/>
      <c r="L57" s="210">
        <f t="shared" si="11"/>
        <v>0</v>
      </c>
      <c r="M57" s="211"/>
      <c r="N57" s="211"/>
      <c r="O57" s="211"/>
      <c r="P57" s="210">
        <f t="shared" si="12"/>
        <v>0</v>
      </c>
      <c r="Q57" s="211"/>
      <c r="R57" s="211"/>
      <c r="S57" s="210">
        <f t="shared" si="13"/>
        <v>0</v>
      </c>
      <c r="T57" s="211"/>
      <c r="U57" s="212"/>
      <c r="V57" s="206">
        <f t="shared" si="14"/>
        <v>0</v>
      </c>
      <c r="W57" s="207"/>
      <c r="X57" s="207"/>
      <c r="Y57" s="208"/>
      <c r="Z57" s="206">
        <f t="shared" si="15"/>
        <v>0</v>
      </c>
      <c r="AA57" s="207"/>
      <c r="AB57" s="207"/>
      <c r="AC57" s="208"/>
      <c r="AD57" s="206">
        <f t="shared" si="16"/>
        <v>0</v>
      </c>
      <c r="AE57" s="207"/>
      <c r="AF57" s="207"/>
      <c r="AG57" s="208"/>
      <c r="AH57" s="206">
        <f t="shared" si="17"/>
        <v>0</v>
      </c>
      <c r="AI57" s="207"/>
      <c r="AJ57" s="207"/>
      <c r="AK57" s="208"/>
      <c r="AL57" s="66"/>
    </row>
    <row r="58" spans="1:38" s="86" customFormat="1" ht="15" customHeight="1" x14ac:dyDescent="0.25">
      <c r="A58" s="67"/>
      <c r="B58" s="144">
        <f t="shared" si="9"/>
        <v>0</v>
      </c>
      <c r="C58" s="145"/>
      <c r="D58" s="145"/>
      <c r="E58" s="145"/>
      <c r="F58" s="145"/>
      <c r="G58" s="145"/>
      <c r="H58" s="146"/>
      <c r="I58" s="210">
        <f t="shared" si="10"/>
        <v>0</v>
      </c>
      <c r="J58" s="211"/>
      <c r="K58" s="211"/>
      <c r="L58" s="210">
        <f t="shared" si="11"/>
        <v>0</v>
      </c>
      <c r="M58" s="211"/>
      <c r="N58" s="211"/>
      <c r="O58" s="211"/>
      <c r="P58" s="210">
        <f t="shared" si="12"/>
        <v>0</v>
      </c>
      <c r="Q58" s="211"/>
      <c r="R58" s="211"/>
      <c r="S58" s="210">
        <f t="shared" si="13"/>
        <v>0</v>
      </c>
      <c r="T58" s="211"/>
      <c r="U58" s="212"/>
      <c r="V58" s="206">
        <f t="shared" si="14"/>
        <v>0</v>
      </c>
      <c r="W58" s="207"/>
      <c r="X58" s="207"/>
      <c r="Y58" s="208"/>
      <c r="Z58" s="206">
        <f t="shared" si="15"/>
        <v>0</v>
      </c>
      <c r="AA58" s="207"/>
      <c r="AB58" s="207"/>
      <c r="AC58" s="208"/>
      <c r="AD58" s="206">
        <f t="shared" si="16"/>
        <v>0</v>
      </c>
      <c r="AE58" s="207"/>
      <c r="AF58" s="207"/>
      <c r="AG58" s="208"/>
      <c r="AH58" s="206">
        <f t="shared" si="17"/>
        <v>0</v>
      </c>
      <c r="AI58" s="207"/>
      <c r="AJ58" s="207"/>
      <c r="AK58" s="208"/>
      <c r="AL58" s="66"/>
    </row>
    <row r="59" spans="1:38" s="86" customFormat="1" ht="15" customHeight="1" x14ac:dyDescent="0.25">
      <c r="A59" s="67"/>
      <c r="B59" s="144">
        <f t="shared" si="9"/>
        <v>0</v>
      </c>
      <c r="C59" s="145"/>
      <c r="D59" s="145"/>
      <c r="E59" s="145"/>
      <c r="F59" s="145"/>
      <c r="G59" s="145"/>
      <c r="H59" s="146"/>
      <c r="I59" s="210">
        <f t="shared" si="10"/>
        <v>0</v>
      </c>
      <c r="J59" s="211"/>
      <c r="K59" s="211"/>
      <c r="L59" s="210">
        <f t="shared" si="11"/>
        <v>0</v>
      </c>
      <c r="M59" s="211"/>
      <c r="N59" s="211"/>
      <c r="O59" s="211"/>
      <c r="P59" s="210">
        <f t="shared" si="12"/>
        <v>0</v>
      </c>
      <c r="Q59" s="211"/>
      <c r="R59" s="211"/>
      <c r="S59" s="210">
        <f t="shared" si="13"/>
        <v>0</v>
      </c>
      <c r="T59" s="211"/>
      <c r="U59" s="212"/>
      <c r="V59" s="206">
        <f t="shared" si="14"/>
        <v>0</v>
      </c>
      <c r="W59" s="207"/>
      <c r="X59" s="207"/>
      <c r="Y59" s="208"/>
      <c r="Z59" s="206">
        <f t="shared" si="15"/>
        <v>0</v>
      </c>
      <c r="AA59" s="207"/>
      <c r="AB59" s="207"/>
      <c r="AC59" s="208"/>
      <c r="AD59" s="206">
        <f t="shared" si="16"/>
        <v>0</v>
      </c>
      <c r="AE59" s="207"/>
      <c r="AF59" s="207"/>
      <c r="AG59" s="208"/>
      <c r="AH59" s="206">
        <f t="shared" si="17"/>
        <v>0</v>
      </c>
      <c r="AI59" s="207"/>
      <c r="AJ59" s="207"/>
      <c r="AK59" s="208"/>
      <c r="AL59" s="66"/>
    </row>
    <row r="60" spans="1:38" s="86" customFormat="1" ht="15" customHeight="1" x14ac:dyDescent="0.25">
      <c r="A60" s="67"/>
      <c r="B60" s="144">
        <f t="shared" si="9"/>
        <v>0</v>
      </c>
      <c r="C60" s="145"/>
      <c r="D60" s="145"/>
      <c r="E60" s="145"/>
      <c r="F60" s="145"/>
      <c r="G60" s="145"/>
      <c r="H60" s="146"/>
      <c r="I60" s="210">
        <f t="shared" si="10"/>
        <v>0</v>
      </c>
      <c r="J60" s="211"/>
      <c r="K60" s="211"/>
      <c r="L60" s="210">
        <f t="shared" si="11"/>
        <v>0</v>
      </c>
      <c r="M60" s="211"/>
      <c r="N60" s="211"/>
      <c r="O60" s="211"/>
      <c r="P60" s="210">
        <f t="shared" si="12"/>
        <v>0</v>
      </c>
      <c r="Q60" s="211"/>
      <c r="R60" s="211"/>
      <c r="S60" s="210">
        <f t="shared" si="13"/>
        <v>0</v>
      </c>
      <c r="T60" s="211"/>
      <c r="U60" s="212"/>
      <c r="V60" s="206">
        <f t="shared" si="14"/>
        <v>0</v>
      </c>
      <c r="W60" s="207"/>
      <c r="X60" s="207"/>
      <c r="Y60" s="208"/>
      <c r="Z60" s="206">
        <f t="shared" si="15"/>
        <v>0</v>
      </c>
      <c r="AA60" s="207"/>
      <c r="AB60" s="207"/>
      <c r="AC60" s="208"/>
      <c r="AD60" s="206">
        <f t="shared" si="16"/>
        <v>0</v>
      </c>
      <c r="AE60" s="207"/>
      <c r="AF60" s="207"/>
      <c r="AG60" s="208"/>
      <c r="AH60" s="206">
        <f t="shared" si="17"/>
        <v>0</v>
      </c>
      <c r="AI60" s="207"/>
      <c r="AJ60" s="207"/>
      <c r="AK60" s="208"/>
      <c r="AL60" s="66"/>
    </row>
    <row r="61" spans="1:38" s="86" customFormat="1" ht="15" customHeight="1" x14ac:dyDescent="0.25">
      <c r="A61" s="67"/>
      <c r="B61" s="144">
        <f t="shared" si="9"/>
        <v>0</v>
      </c>
      <c r="C61" s="145"/>
      <c r="D61" s="145"/>
      <c r="E61" s="145"/>
      <c r="F61" s="145"/>
      <c r="G61" s="145"/>
      <c r="H61" s="146"/>
      <c r="I61" s="210">
        <f t="shared" si="10"/>
        <v>0</v>
      </c>
      <c r="J61" s="211"/>
      <c r="K61" s="211"/>
      <c r="L61" s="210">
        <f t="shared" si="11"/>
        <v>0</v>
      </c>
      <c r="M61" s="211"/>
      <c r="N61" s="211"/>
      <c r="O61" s="211"/>
      <c r="P61" s="210">
        <f t="shared" si="12"/>
        <v>0</v>
      </c>
      <c r="Q61" s="211"/>
      <c r="R61" s="211"/>
      <c r="S61" s="210">
        <f t="shared" si="13"/>
        <v>0</v>
      </c>
      <c r="T61" s="211"/>
      <c r="U61" s="212"/>
      <c r="V61" s="206">
        <f t="shared" si="14"/>
        <v>0</v>
      </c>
      <c r="W61" s="207"/>
      <c r="X61" s="207"/>
      <c r="Y61" s="208"/>
      <c r="Z61" s="206">
        <f t="shared" si="15"/>
        <v>0</v>
      </c>
      <c r="AA61" s="207"/>
      <c r="AB61" s="207"/>
      <c r="AC61" s="208"/>
      <c r="AD61" s="206">
        <f t="shared" si="16"/>
        <v>0</v>
      </c>
      <c r="AE61" s="207"/>
      <c r="AF61" s="207"/>
      <c r="AG61" s="208"/>
      <c r="AH61" s="206">
        <f t="shared" si="17"/>
        <v>0</v>
      </c>
      <c r="AI61" s="207"/>
      <c r="AJ61" s="207"/>
      <c r="AK61" s="208"/>
      <c r="AL61" s="66"/>
    </row>
    <row r="62" spans="1:38" s="86" customFormat="1" ht="15" customHeight="1" x14ac:dyDescent="0.25">
      <c r="A62" s="67"/>
      <c r="B62" s="144">
        <f t="shared" si="9"/>
        <v>0</v>
      </c>
      <c r="C62" s="145"/>
      <c r="D62" s="145"/>
      <c r="E62" s="145"/>
      <c r="F62" s="145"/>
      <c r="G62" s="145"/>
      <c r="H62" s="146"/>
      <c r="I62" s="210">
        <f t="shared" si="10"/>
        <v>0</v>
      </c>
      <c r="J62" s="211"/>
      <c r="K62" s="211"/>
      <c r="L62" s="210">
        <f t="shared" si="11"/>
        <v>0</v>
      </c>
      <c r="M62" s="211"/>
      <c r="N62" s="211"/>
      <c r="O62" s="211"/>
      <c r="P62" s="210">
        <f t="shared" si="12"/>
        <v>0</v>
      </c>
      <c r="Q62" s="211"/>
      <c r="R62" s="211"/>
      <c r="S62" s="210">
        <f t="shared" si="13"/>
        <v>0</v>
      </c>
      <c r="T62" s="211"/>
      <c r="U62" s="212"/>
      <c r="V62" s="206">
        <f t="shared" si="14"/>
        <v>0</v>
      </c>
      <c r="W62" s="207"/>
      <c r="X62" s="207"/>
      <c r="Y62" s="208"/>
      <c r="Z62" s="206">
        <f t="shared" si="15"/>
        <v>0</v>
      </c>
      <c r="AA62" s="207"/>
      <c r="AB62" s="207"/>
      <c r="AC62" s="208"/>
      <c r="AD62" s="206">
        <f t="shared" si="16"/>
        <v>0</v>
      </c>
      <c r="AE62" s="207"/>
      <c r="AF62" s="207"/>
      <c r="AG62" s="208"/>
      <c r="AH62" s="206">
        <f t="shared" si="17"/>
        <v>0</v>
      </c>
      <c r="AI62" s="207"/>
      <c r="AJ62" s="207"/>
      <c r="AK62" s="208"/>
      <c r="AL62" s="66"/>
    </row>
    <row r="63" spans="1:38" s="86" customFormat="1" ht="15" customHeight="1" x14ac:dyDescent="0.25">
      <c r="A63" s="67"/>
      <c r="B63" s="144">
        <f t="shared" si="9"/>
        <v>0</v>
      </c>
      <c r="C63" s="145"/>
      <c r="D63" s="145"/>
      <c r="E63" s="145"/>
      <c r="F63" s="145"/>
      <c r="G63" s="145"/>
      <c r="H63" s="146"/>
      <c r="I63" s="210">
        <f t="shared" si="10"/>
        <v>0</v>
      </c>
      <c r="J63" s="211"/>
      <c r="K63" s="211"/>
      <c r="L63" s="210">
        <f t="shared" si="11"/>
        <v>0</v>
      </c>
      <c r="M63" s="211"/>
      <c r="N63" s="211"/>
      <c r="O63" s="211"/>
      <c r="P63" s="210">
        <f t="shared" si="12"/>
        <v>0</v>
      </c>
      <c r="Q63" s="211"/>
      <c r="R63" s="211"/>
      <c r="S63" s="210">
        <f t="shared" si="13"/>
        <v>0</v>
      </c>
      <c r="T63" s="211"/>
      <c r="U63" s="212"/>
      <c r="V63" s="206">
        <f t="shared" si="14"/>
        <v>0</v>
      </c>
      <c r="W63" s="207"/>
      <c r="X63" s="207"/>
      <c r="Y63" s="208"/>
      <c r="Z63" s="206">
        <f t="shared" si="15"/>
        <v>0</v>
      </c>
      <c r="AA63" s="207"/>
      <c r="AB63" s="207"/>
      <c r="AC63" s="208"/>
      <c r="AD63" s="206">
        <f t="shared" si="16"/>
        <v>0</v>
      </c>
      <c r="AE63" s="207"/>
      <c r="AF63" s="207"/>
      <c r="AG63" s="208"/>
      <c r="AH63" s="206">
        <f t="shared" si="17"/>
        <v>0</v>
      </c>
      <c r="AI63" s="207"/>
      <c r="AJ63" s="207"/>
      <c r="AK63" s="208"/>
      <c r="AL63" s="66"/>
    </row>
    <row r="64" spans="1:38" s="86" customFormat="1" ht="15" customHeight="1" x14ac:dyDescent="0.25">
      <c r="A64" s="67"/>
      <c r="B64" s="144">
        <f t="shared" si="9"/>
        <v>0</v>
      </c>
      <c r="C64" s="145"/>
      <c r="D64" s="145"/>
      <c r="E64" s="145"/>
      <c r="F64" s="145"/>
      <c r="G64" s="145"/>
      <c r="H64" s="146"/>
      <c r="I64" s="210">
        <f t="shared" si="10"/>
        <v>0</v>
      </c>
      <c r="J64" s="211"/>
      <c r="K64" s="211"/>
      <c r="L64" s="210">
        <f t="shared" si="11"/>
        <v>0</v>
      </c>
      <c r="M64" s="211"/>
      <c r="N64" s="211"/>
      <c r="O64" s="211"/>
      <c r="P64" s="210">
        <f t="shared" si="12"/>
        <v>0</v>
      </c>
      <c r="Q64" s="211"/>
      <c r="R64" s="211"/>
      <c r="S64" s="210">
        <f t="shared" si="13"/>
        <v>0</v>
      </c>
      <c r="T64" s="211"/>
      <c r="U64" s="212"/>
      <c r="V64" s="206">
        <f t="shared" si="14"/>
        <v>0</v>
      </c>
      <c r="W64" s="207"/>
      <c r="X64" s="207"/>
      <c r="Y64" s="208"/>
      <c r="Z64" s="206">
        <f t="shared" si="15"/>
        <v>0</v>
      </c>
      <c r="AA64" s="207"/>
      <c r="AB64" s="207"/>
      <c r="AC64" s="208"/>
      <c r="AD64" s="206">
        <f t="shared" si="16"/>
        <v>0</v>
      </c>
      <c r="AE64" s="207"/>
      <c r="AF64" s="207"/>
      <c r="AG64" s="208"/>
      <c r="AH64" s="206">
        <f t="shared" si="17"/>
        <v>0</v>
      </c>
      <c r="AI64" s="207"/>
      <c r="AJ64" s="207"/>
      <c r="AK64" s="208"/>
      <c r="AL64" s="66"/>
    </row>
    <row r="65" spans="1:38" s="86" customFormat="1" ht="15" customHeight="1" x14ac:dyDescent="0.25">
      <c r="A65" s="67"/>
      <c r="B65" s="144">
        <f t="shared" si="9"/>
        <v>0</v>
      </c>
      <c r="C65" s="145"/>
      <c r="D65" s="145"/>
      <c r="E65" s="145"/>
      <c r="F65" s="145"/>
      <c r="G65" s="145"/>
      <c r="H65" s="146"/>
      <c r="I65" s="210">
        <f t="shared" si="10"/>
        <v>0</v>
      </c>
      <c r="J65" s="211"/>
      <c r="K65" s="211"/>
      <c r="L65" s="210">
        <f t="shared" si="11"/>
        <v>0</v>
      </c>
      <c r="M65" s="211"/>
      <c r="N65" s="211"/>
      <c r="O65" s="211"/>
      <c r="P65" s="210">
        <f t="shared" si="12"/>
        <v>0</v>
      </c>
      <c r="Q65" s="211"/>
      <c r="R65" s="211"/>
      <c r="S65" s="210">
        <f t="shared" si="13"/>
        <v>0</v>
      </c>
      <c r="T65" s="211"/>
      <c r="U65" s="212"/>
      <c r="V65" s="206">
        <f t="shared" si="14"/>
        <v>0</v>
      </c>
      <c r="W65" s="207"/>
      <c r="X65" s="207"/>
      <c r="Y65" s="208"/>
      <c r="Z65" s="206">
        <f t="shared" si="15"/>
        <v>0</v>
      </c>
      <c r="AA65" s="207"/>
      <c r="AB65" s="207"/>
      <c r="AC65" s="208"/>
      <c r="AD65" s="206">
        <f t="shared" si="16"/>
        <v>0</v>
      </c>
      <c r="AE65" s="207"/>
      <c r="AF65" s="207"/>
      <c r="AG65" s="208"/>
      <c r="AH65" s="206">
        <f t="shared" si="17"/>
        <v>0</v>
      </c>
      <c r="AI65" s="207"/>
      <c r="AJ65" s="207"/>
      <c r="AK65" s="208"/>
      <c r="AL65" s="66"/>
    </row>
    <row r="66" spans="1:38" ht="15" customHeight="1" x14ac:dyDescent="0.25">
      <c r="A66" s="49"/>
      <c r="B66" s="122" t="s">
        <v>4</v>
      </c>
      <c r="C66" s="123"/>
      <c r="D66" s="123"/>
      <c r="E66" s="123"/>
      <c r="F66" s="123"/>
      <c r="G66" s="123"/>
      <c r="H66" s="124"/>
      <c r="I66" s="134">
        <f>SUM(I55:K65)</f>
        <v>0</v>
      </c>
      <c r="J66" s="135"/>
      <c r="K66" s="135"/>
      <c r="L66" s="134">
        <f>SUM(L55:O65)</f>
        <v>0</v>
      </c>
      <c r="M66" s="135"/>
      <c r="N66" s="135"/>
      <c r="O66" s="135"/>
      <c r="P66" s="134">
        <f>SUM(P55:R65)</f>
        <v>0</v>
      </c>
      <c r="Q66" s="135"/>
      <c r="R66" s="135"/>
      <c r="S66" s="134">
        <f>SUM(S55:U65)</f>
        <v>0</v>
      </c>
      <c r="T66" s="135"/>
      <c r="U66" s="135"/>
      <c r="V66" s="134">
        <f>SUM(V55:Y65)</f>
        <v>0</v>
      </c>
      <c r="W66" s="135"/>
      <c r="X66" s="135"/>
      <c r="Y66" s="135"/>
      <c r="Z66" s="134">
        <f>SUM(Z55:AC65)</f>
        <v>0</v>
      </c>
      <c r="AA66" s="135"/>
      <c r="AB66" s="135"/>
      <c r="AC66" s="135"/>
      <c r="AD66" s="134">
        <f>SUM(AD55:AG65)</f>
        <v>0</v>
      </c>
      <c r="AE66" s="135"/>
      <c r="AF66" s="135"/>
      <c r="AG66" s="135"/>
      <c r="AH66" s="209">
        <f>SUM(AH55:AK65)</f>
        <v>0</v>
      </c>
      <c r="AI66" s="209"/>
      <c r="AJ66" s="209"/>
      <c r="AK66" s="209"/>
      <c r="AL66" s="66"/>
    </row>
    <row r="67" spans="1:38" s="2" customFormat="1" ht="15" customHeight="1" x14ac:dyDescent="0.25">
      <c r="A67" s="65"/>
      <c r="B67" s="57" t="s">
        <v>148</v>
      </c>
      <c r="C67" s="65"/>
      <c r="D67" s="65"/>
      <c r="E67" s="201"/>
      <c r="F67" s="202"/>
      <c r="G67" s="202"/>
      <c r="H67" s="64" t="s">
        <v>1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</row>
    <row r="68" spans="1:38" ht="30" customHeight="1" x14ac:dyDescent="0.25">
      <c r="B68" s="171" t="s">
        <v>66</v>
      </c>
      <c r="C68" s="171"/>
      <c r="D68" s="171"/>
      <c r="E68" s="171"/>
      <c r="F68" s="171"/>
      <c r="G68" s="171"/>
      <c r="H68" s="171"/>
      <c r="I68" s="40" t="s">
        <v>141</v>
      </c>
      <c r="J68" s="138" t="str">
        <f>+D266</f>
        <v>El presente informe se ha realizado con base en la información del proyecto proporcionada por el cliente. Se recomienda actualizar los valores cuando se efectúe la independización de las unidades inmobiliarias.</v>
      </c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</row>
    <row r="69" spans="1:38" ht="68.25" customHeight="1" x14ac:dyDescent="0.25">
      <c r="I69" s="40"/>
      <c r="J69" s="138" t="str">
        <f>+D267</f>
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 El inmueble matriz presenta una hipoteca a favor del Banco Internacional del Perú - Interbank hasta por US$ 248,424,744.00, de fecha 02/06/2014 (asiento D00006).</v>
      </c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</row>
    <row r="70" spans="1:38" ht="15" customHeight="1" x14ac:dyDescent="0.25">
      <c r="I70" s="40"/>
      <c r="J70" s="138" t="str">
        <f>+IF(I6="BANCO INTERNACIONAL DEL PERÚ S.A.A. - INTERBANK","Por indicación del solicitante, se considera como importe asegurable al valor comercial.","")</f>
        <v>Por indicación del solicitante, se considera como importe asegurable al valor comercial.</v>
      </c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</row>
    <row r="71" spans="1:38" ht="6" customHeight="1" x14ac:dyDescent="0.25">
      <c r="I71" s="40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</row>
    <row r="72" spans="1:38" ht="15" customHeight="1" x14ac:dyDescent="0.25">
      <c r="B72" s="171" t="s">
        <v>147</v>
      </c>
      <c r="C72" s="171"/>
      <c r="D72" s="171"/>
      <c r="E72" s="171"/>
      <c r="F72" s="171"/>
      <c r="G72" s="171"/>
      <c r="H72" s="171"/>
      <c r="I72" s="1" t="s">
        <v>141</v>
      </c>
      <c r="J72" s="171" t="str">
        <f ca="1">+TEXT(J83,"yyyy")</f>
        <v>2020</v>
      </c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</row>
    <row r="73" spans="1:38" ht="15" customHeight="1" x14ac:dyDescent="0.25">
      <c r="B73" s="171" t="s">
        <v>146</v>
      </c>
      <c r="C73" s="171"/>
      <c r="D73" s="171"/>
      <c r="E73" s="171"/>
      <c r="F73" s="171"/>
      <c r="G73" s="171"/>
      <c r="H73" s="171"/>
      <c r="I73" s="1" t="s">
        <v>141</v>
      </c>
      <c r="J73" s="171" t="str">
        <f>+[1]Memoria!L107</f>
        <v>Concreto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</row>
    <row r="74" spans="1:38" ht="15" customHeight="1" x14ac:dyDescent="0.25">
      <c r="B74" s="171" t="s">
        <v>145</v>
      </c>
      <c r="C74" s="171"/>
      <c r="D74" s="171"/>
      <c r="E74" s="171"/>
      <c r="F74" s="171"/>
      <c r="G74" s="171"/>
      <c r="H74" s="171"/>
      <c r="I74" s="1" t="s">
        <v>141</v>
      </c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</row>
    <row r="75" spans="1:38" ht="15" customHeight="1" x14ac:dyDescent="0.25">
      <c r="B75" s="171" t="s">
        <v>115</v>
      </c>
      <c r="C75" s="171"/>
      <c r="D75" s="171"/>
      <c r="E75" s="171"/>
      <c r="F75" s="171"/>
      <c r="G75" s="171"/>
      <c r="H75" s="171"/>
      <c r="I75" s="40" t="s">
        <v>72</v>
      </c>
      <c r="J75" s="171" t="str">
        <f>+[1]Memoria!L64</f>
        <v>CV - Comercio Vecinal / RDM - Residencial de Densidad Media (según licencia de edificación)</v>
      </c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</row>
    <row r="76" spans="1:38" ht="15" customHeight="1" x14ac:dyDescent="0.25">
      <c r="B76" s="171" t="s">
        <v>114</v>
      </c>
      <c r="C76" s="171"/>
      <c r="D76" s="171"/>
      <c r="E76" s="171"/>
      <c r="F76" s="171"/>
      <c r="G76" s="171"/>
      <c r="H76" s="171"/>
      <c r="I76" s="1" t="s">
        <v>141</v>
      </c>
      <c r="J76" s="171" t="str">
        <f>+[1]Memoria!L65</f>
        <v>Vivienda</v>
      </c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</row>
    <row r="77" spans="1:38" ht="15" customHeight="1" x14ac:dyDescent="0.25">
      <c r="B77" s="171" t="s">
        <v>144</v>
      </c>
      <c r="C77" s="171"/>
      <c r="D77" s="171"/>
      <c r="E77" s="171"/>
      <c r="F77" s="171"/>
      <c r="G77" s="171"/>
      <c r="H77" s="171"/>
      <c r="I77" s="1" t="s">
        <v>141</v>
      </c>
      <c r="J77" s="205" t="str">
        <f>+[1]Memoria!X107</f>
        <v>20 y Azotea</v>
      </c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</row>
    <row r="78" spans="1:38" ht="15" customHeight="1" x14ac:dyDescent="0.25">
      <c r="B78" s="171" t="s">
        <v>143</v>
      </c>
      <c r="C78" s="171"/>
      <c r="D78" s="171"/>
      <c r="E78" s="171"/>
      <c r="F78" s="171"/>
      <c r="G78" s="171"/>
      <c r="H78" s="171"/>
      <c r="I78" s="1" t="s">
        <v>141</v>
      </c>
      <c r="J78" s="205" t="str">
        <f>+[1]Memoria!AJ107</f>
        <v>-</v>
      </c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</row>
    <row r="79" spans="1:38" ht="6" customHeight="1" x14ac:dyDescent="0.25">
      <c r="J79" s="62"/>
    </row>
    <row r="80" spans="1:38" ht="15" customHeight="1" x14ac:dyDescent="0.25">
      <c r="B80" s="171" t="s">
        <v>142</v>
      </c>
      <c r="C80" s="171"/>
      <c r="D80" s="171"/>
      <c r="E80" s="171"/>
      <c r="F80" s="171"/>
      <c r="G80" s="171"/>
      <c r="H80" s="171"/>
      <c r="I80" s="1" t="s">
        <v>141</v>
      </c>
      <c r="J80" s="174" t="s">
        <v>140</v>
      </c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</row>
    <row r="81" spans="1:38" ht="15" customHeight="1" x14ac:dyDescent="0.25">
      <c r="J81" s="171" t="s">
        <v>139</v>
      </c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</row>
    <row r="82" spans="1:38" ht="6" customHeight="1" x14ac:dyDescent="0.25">
      <c r="R82" s="2"/>
      <c r="S82" s="2"/>
      <c r="T82" s="2"/>
    </row>
    <row r="83" spans="1:38" ht="15" customHeight="1" x14ac:dyDescent="0.25">
      <c r="B83" s="1" t="s">
        <v>138</v>
      </c>
      <c r="I83" s="1" t="s">
        <v>72</v>
      </c>
      <c r="J83" s="104">
        <f ca="1">TODAY()</f>
        <v>44131</v>
      </c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</row>
    <row r="84" spans="1:38" ht="15" customHeight="1" x14ac:dyDescent="0.25"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 spans="1:38" ht="15" customHeight="1" x14ac:dyDescent="0.25">
      <c r="A85" s="28"/>
      <c r="B85" s="168" t="s">
        <v>137</v>
      </c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28"/>
    </row>
    <row r="86" spans="1:38" ht="15" customHeight="1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spans="1:38" ht="15" customHeight="1" x14ac:dyDescent="0.25">
      <c r="A87" s="28"/>
      <c r="B87" s="168" t="s">
        <v>136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28"/>
    </row>
    <row r="89" spans="1:38" ht="15" customHeight="1" x14ac:dyDescent="0.25">
      <c r="A89" s="12"/>
      <c r="B89" s="120" t="s">
        <v>135</v>
      </c>
      <c r="C89" s="120"/>
      <c r="D89" s="121" t="s">
        <v>134</v>
      </c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spans="1:38" ht="6" customHeight="1" x14ac:dyDescent="0.25">
      <c r="A90" s="12"/>
      <c r="B90" s="12"/>
      <c r="D90" s="24"/>
      <c r="E90" s="59"/>
      <c r="F90" s="59"/>
      <c r="G90" s="59"/>
    </row>
    <row r="91" spans="1:38" ht="15" customHeight="1" x14ac:dyDescent="0.25">
      <c r="D91" s="171" t="str">
        <f>+I6</f>
        <v>BANCO INTERNACIONAL DEL PERÚ S.A.A. - INTERBANK</v>
      </c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</row>
    <row r="93" spans="1:38" ht="15" customHeight="1" x14ac:dyDescent="0.25">
      <c r="A93" s="12"/>
      <c r="B93" s="120" t="s">
        <v>133</v>
      </c>
      <c r="C93" s="120"/>
      <c r="D93" s="121" t="s">
        <v>132</v>
      </c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spans="1:38" ht="6" customHeight="1" x14ac:dyDescent="0.25">
      <c r="A94" s="12"/>
      <c r="B94" s="12"/>
      <c r="D94" s="24"/>
      <c r="E94" s="59"/>
      <c r="F94" s="59"/>
      <c r="G94" s="59"/>
    </row>
    <row r="95" spans="1:38" ht="15" customHeight="1" x14ac:dyDescent="0.25">
      <c r="D95" s="171" t="str">
        <f>+I8</f>
        <v>Promotor 1</v>
      </c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</row>
    <row r="97" spans="1:37" ht="15" customHeight="1" x14ac:dyDescent="0.25">
      <c r="A97" s="12"/>
      <c r="B97" s="120" t="s">
        <v>131</v>
      </c>
      <c r="C97" s="120"/>
      <c r="D97" s="121" t="s">
        <v>130</v>
      </c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</row>
    <row r="98" spans="1:37" ht="6" customHeight="1" x14ac:dyDescent="0.25">
      <c r="A98" s="2"/>
      <c r="B98" s="2"/>
    </row>
    <row r="99" spans="1:37" ht="15" customHeight="1" x14ac:dyDescent="0.25">
      <c r="D99" s="1" t="s">
        <v>98</v>
      </c>
      <c r="I99" s="1" t="s">
        <v>72</v>
      </c>
      <c r="J99" s="1" t="s">
        <v>129</v>
      </c>
      <c r="P99" s="203">
        <f>+[1]Memoria!P15</f>
        <v>13750983</v>
      </c>
      <c r="Q99" s="203"/>
      <c r="R99" s="203"/>
      <c r="S99" s="204" t="str">
        <f>+[1]Memoria!S15</f>
        <v>del Registro de Propiedad Inmueble, Zona Registral IX Sede Lima.</v>
      </c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</row>
    <row r="100" spans="1:37" ht="15" customHeight="1" x14ac:dyDescent="0.25">
      <c r="D100" s="171" t="str">
        <f>"► "&amp;B41</f>
        <v>► 0</v>
      </c>
      <c r="E100" s="171"/>
      <c r="F100" s="171"/>
      <c r="G100" s="171"/>
      <c r="H100" s="171"/>
      <c r="I100" s="171"/>
      <c r="J100" s="171"/>
      <c r="K100" s="1" t="s">
        <v>72</v>
      </c>
      <c r="L100" s="171" t="s">
        <v>96</v>
      </c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</row>
    <row r="101" spans="1:37" s="86" customFormat="1" ht="15" customHeight="1" x14ac:dyDescent="0.25">
      <c r="D101" s="171" t="str">
        <f t="shared" ref="D101:D110" si="18">"► "&amp;B42</f>
        <v>► 0</v>
      </c>
      <c r="E101" s="171"/>
      <c r="F101" s="171"/>
      <c r="G101" s="171"/>
      <c r="H101" s="171"/>
      <c r="I101" s="171"/>
      <c r="J101" s="171"/>
      <c r="K101" s="86" t="s">
        <v>72</v>
      </c>
      <c r="L101" s="171" t="s">
        <v>96</v>
      </c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</row>
    <row r="102" spans="1:37" s="86" customFormat="1" ht="15" customHeight="1" x14ac:dyDescent="0.25">
      <c r="D102" s="171" t="str">
        <f t="shared" si="18"/>
        <v>► 0</v>
      </c>
      <c r="E102" s="171"/>
      <c r="F102" s="171"/>
      <c r="G102" s="171"/>
      <c r="H102" s="171"/>
      <c r="I102" s="171"/>
      <c r="J102" s="171"/>
      <c r="K102" s="86" t="s">
        <v>72</v>
      </c>
      <c r="L102" s="171" t="s">
        <v>96</v>
      </c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</row>
    <row r="103" spans="1:37" s="86" customFormat="1" ht="15" customHeight="1" x14ac:dyDescent="0.25">
      <c r="D103" s="171" t="str">
        <f t="shared" si="18"/>
        <v>► 0</v>
      </c>
      <c r="E103" s="171"/>
      <c r="F103" s="171"/>
      <c r="G103" s="171"/>
      <c r="H103" s="171"/>
      <c r="I103" s="171"/>
      <c r="J103" s="171"/>
      <c r="K103" s="86" t="s">
        <v>72</v>
      </c>
      <c r="L103" s="171" t="s">
        <v>96</v>
      </c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</row>
    <row r="104" spans="1:37" s="86" customFormat="1" ht="15" customHeight="1" x14ac:dyDescent="0.25">
      <c r="D104" s="171" t="str">
        <f t="shared" si="18"/>
        <v>► 0</v>
      </c>
      <c r="E104" s="171"/>
      <c r="F104" s="171"/>
      <c r="G104" s="171"/>
      <c r="H104" s="171"/>
      <c r="I104" s="171"/>
      <c r="J104" s="171"/>
      <c r="K104" s="86" t="s">
        <v>72</v>
      </c>
      <c r="L104" s="171" t="s">
        <v>96</v>
      </c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</row>
    <row r="105" spans="1:37" s="86" customFormat="1" ht="15" customHeight="1" x14ac:dyDescent="0.25">
      <c r="D105" s="171" t="str">
        <f t="shared" si="18"/>
        <v>► 0</v>
      </c>
      <c r="E105" s="171"/>
      <c r="F105" s="171"/>
      <c r="G105" s="171"/>
      <c r="H105" s="171"/>
      <c r="I105" s="171"/>
      <c r="J105" s="171"/>
      <c r="K105" s="86" t="s">
        <v>72</v>
      </c>
      <c r="L105" s="171" t="s">
        <v>96</v>
      </c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</row>
    <row r="106" spans="1:37" s="86" customFormat="1" ht="15" customHeight="1" x14ac:dyDescent="0.25">
      <c r="D106" s="171" t="str">
        <f t="shared" si="18"/>
        <v>► 0</v>
      </c>
      <c r="E106" s="171"/>
      <c r="F106" s="171"/>
      <c r="G106" s="171"/>
      <c r="H106" s="171"/>
      <c r="I106" s="171"/>
      <c r="J106" s="171"/>
      <c r="K106" s="86" t="s">
        <v>72</v>
      </c>
      <c r="L106" s="171" t="s">
        <v>96</v>
      </c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</row>
    <row r="107" spans="1:37" s="86" customFormat="1" ht="15" customHeight="1" x14ac:dyDescent="0.25">
      <c r="D107" s="171" t="str">
        <f t="shared" si="18"/>
        <v>► 0</v>
      </c>
      <c r="E107" s="171"/>
      <c r="F107" s="171"/>
      <c r="G107" s="171"/>
      <c r="H107" s="171"/>
      <c r="I107" s="171"/>
      <c r="J107" s="171"/>
      <c r="K107" s="86" t="s">
        <v>72</v>
      </c>
      <c r="L107" s="171" t="s">
        <v>96</v>
      </c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</row>
    <row r="108" spans="1:37" s="86" customFormat="1" ht="15" customHeight="1" x14ac:dyDescent="0.25">
      <c r="D108" s="171" t="str">
        <f t="shared" si="18"/>
        <v>► 0</v>
      </c>
      <c r="E108" s="171"/>
      <c r="F108" s="171"/>
      <c r="G108" s="171"/>
      <c r="H108" s="171"/>
      <c r="I108" s="171"/>
      <c r="J108" s="171"/>
      <c r="K108" s="86" t="s">
        <v>72</v>
      </c>
      <c r="L108" s="171" t="s">
        <v>96</v>
      </c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</row>
    <row r="109" spans="1:37" s="86" customFormat="1" ht="15" customHeight="1" x14ac:dyDescent="0.25">
      <c r="D109" s="171" t="str">
        <f t="shared" si="18"/>
        <v>► 0</v>
      </c>
      <c r="E109" s="171"/>
      <c r="F109" s="171"/>
      <c r="G109" s="171"/>
      <c r="H109" s="171"/>
      <c r="I109" s="171"/>
      <c r="J109" s="171"/>
      <c r="K109" s="86" t="s">
        <v>72</v>
      </c>
      <c r="L109" s="171" t="s">
        <v>96</v>
      </c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</row>
    <row r="110" spans="1:37" s="86" customFormat="1" ht="15" customHeight="1" x14ac:dyDescent="0.25">
      <c r="D110" s="171" t="str">
        <f t="shared" si="18"/>
        <v>► 0</v>
      </c>
      <c r="E110" s="171"/>
      <c r="F110" s="171"/>
      <c r="G110" s="171"/>
      <c r="H110" s="171"/>
      <c r="I110" s="171"/>
      <c r="J110" s="171"/>
      <c r="K110" s="86" t="s">
        <v>72</v>
      </c>
      <c r="L110" s="171" t="s">
        <v>96</v>
      </c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</row>
    <row r="112" spans="1:37" ht="15" customHeight="1" x14ac:dyDescent="0.25">
      <c r="A112" s="12"/>
      <c r="B112" s="120" t="s">
        <v>128</v>
      </c>
      <c r="C112" s="120"/>
      <c r="D112" s="121" t="s">
        <v>127</v>
      </c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</row>
    <row r="113" spans="1:38" ht="6" customHeight="1" x14ac:dyDescent="0.25">
      <c r="A113" s="12"/>
      <c r="B113" s="12"/>
      <c r="D113" s="24"/>
    </row>
    <row r="114" spans="1:38" ht="29.25" customHeight="1" x14ac:dyDescent="0.25">
      <c r="D114" s="143" t="s">
        <v>126</v>
      </c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</row>
    <row r="115" spans="1:38" ht="15" customHeight="1" x14ac:dyDescent="0.25"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</row>
    <row r="116" spans="1:38" ht="15" customHeight="1" x14ac:dyDescent="0.25">
      <c r="A116" s="12"/>
      <c r="B116" s="120" t="s">
        <v>125</v>
      </c>
      <c r="C116" s="120"/>
      <c r="D116" s="121" t="s">
        <v>124</v>
      </c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</row>
    <row r="117" spans="1:38" ht="6" customHeight="1" x14ac:dyDescent="0.25"/>
    <row r="118" spans="1:38" ht="42" customHeight="1" x14ac:dyDescent="0.25">
      <c r="D118" s="138" t="s">
        <v>123</v>
      </c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22"/>
    </row>
    <row r="119" spans="1:38" ht="15" customHeight="1" x14ac:dyDescent="0.25"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38" ht="15" customHeight="1" x14ac:dyDescent="0.25">
      <c r="A120" s="12"/>
      <c r="B120" s="120" t="s">
        <v>122</v>
      </c>
      <c r="C120" s="120"/>
      <c r="D120" s="121" t="s">
        <v>121</v>
      </c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200">
        <f>+I12</f>
        <v>0</v>
      </c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</row>
    <row r="121" spans="1:38" ht="15" customHeight="1" x14ac:dyDescent="0.25">
      <c r="A121" s="12"/>
      <c r="B121" s="12"/>
      <c r="D121" s="24"/>
    </row>
    <row r="122" spans="1:38" ht="15" customHeight="1" x14ac:dyDescent="0.25">
      <c r="A122" s="12"/>
      <c r="B122" s="12"/>
      <c r="D122" s="121" t="s">
        <v>120</v>
      </c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200">
        <f ca="1">+J83</f>
        <v>44131</v>
      </c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</row>
    <row r="124" spans="1:38" ht="15" customHeight="1" x14ac:dyDescent="0.25">
      <c r="A124" s="12"/>
      <c r="B124" s="120" t="s">
        <v>119</v>
      </c>
      <c r="C124" s="120"/>
      <c r="D124" s="121" t="s">
        <v>118</v>
      </c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</row>
    <row r="125" spans="1:38" ht="6" customHeight="1" x14ac:dyDescent="0.25">
      <c r="A125" s="12"/>
      <c r="B125" s="12"/>
      <c r="D125" s="24"/>
    </row>
    <row r="126" spans="1:38" s="8" customFormat="1" ht="30" customHeight="1" x14ac:dyDescent="0.25">
      <c r="D126" s="169" t="str">
        <f>+I9</f>
        <v>DIRECCIÓN REGISTRAL: (Matriz) Calle Roetgen número 110-160 Fundo La Calera de La Merced - Distrito de Surquillo, provincia y departamento de Lima.</v>
      </c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43"/>
    </row>
    <row r="127" spans="1:38" s="8" customFormat="1" ht="30" customHeight="1" x14ac:dyDescent="0.25">
      <c r="D127" s="169" t="str">
        <f>+I10</f>
        <v>DIRECCIÓN DE AUTO-AVALÚO: (Matriz) Cl. Roentgen s/n Mz Q Lt 19-20 Asoc. Prov. Trabajadores de Educación (Copervide) - Distrito de Surquillo, provincia y departamento de Lima.</v>
      </c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43"/>
    </row>
    <row r="128" spans="1:38" s="8" customFormat="1" ht="32.25" customHeight="1" x14ac:dyDescent="0.25">
      <c r="D128" s="169" t="str">
        <f>+I11</f>
        <v>DIRECCIÓN IN-SITU: Proyecto multifamiliar "Rua" con frente a la Calle Roentgen Nº 110-160 esquina con la Avenida Principal y la Calle Octavio Paz, Urbanización La Calera de la Merced - Distrito de Surquillo, provincia y departamento de Lima.</v>
      </c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43"/>
    </row>
    <row r="130" spans="1:37" ht="15" customHeight="1" x14ac:dyDescent="0.25">
      <c r="A130" s="12"/>
      <c r="B130" s="120" t="s">
        <v>117</v>
      </c>
      <c r="C130" s="120"/>
      <c r="D130" s="121" t="s">
        <v>116</v>
      </c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</row>
    <row r="131" spans="1:37" ht="6" customHeight="1" x14ac:dyDescent="0.25">
      <c r="A131" s="12"/>
      <c r="B131" s="12"/>
      <c r="D131" s="24"/>
    </row>
    <row r="132" spans="1:37" ht="15" customHeight="1" x14ac:dyDescent="0.25">
      <c r="D132" s="171" t="s">
        <v>115</v>
      </c>
      <c r="E132" s="171"/>
      <c r="F132" s="171"/>
      <c r="G132" s="171"/>
      <c r="H132" s="40" t="s">
        <v>72</v>
      </c>
      <c r="I132" s="171" t="str">
        <f>+J75</f>
        <v>CV - Comercio Vecinal / RDM - Residencial de Densidad Media (según licencia de edificación)</v>
      </c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</row>
    <row r="133" spans="1:37" ht="15" customHeight="1" x14ac:dyDescent="0.25">
      <c r="D133" s="171" t="s">
        <v>114</v>
      </c>
      <c r="E133" s="171"/>
      <c r="F133" s="171"/>
      <c r="G133" s="171"/>
      <c r="H133" s="40" t="s">
        <v>72</v>
      </c>
      <c r="I133" s="171" t="str">
        <f>+J76</f>
        <v>Vivienda</v>
      </c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</row>
    <row r="135" spans="1:37" ht="15" customHeight="1" x14ac:dyDescent="0.25">
      <c r="A135" s="12"/>
      <c r="B135" s="120" t="s">
        <v>113</v>
      </c>
      <c r="C135" s="120"/>
      <c r="D135" s="24" t="s">
        <v>112</v>
      </c>
      <c r="O135" s="13" t="s">
        <v>111</v>
      </c>
      <c r="P135" s="184">
        <f>+[1]Memoria!P94</f>
        <v>55906.879999999997</v>
      </c>
      <c r="Q135" s="184"/>
      <c r="R135" s="184"/>
      <c r="S135" s="184"/>
      <c r="T135" s="57" t="s">
        <v>101</v>
      </c>
      <c r="Z135" s="2"/>
      <c r="AA135" s="2"/>
    </row>
    <row r="136" spans="1:37" ht="6" customHeight="1" x14ac:dyDescent="0.25">
      <c r="A136" s="12"/>
      <c r="B136" s="12"/>
      <c r="D136" s="24"/>
      <c r="Y136" s="2"/>
      <c r="Z136" s="2"/>
      <c r="AA136" s="2"/>
    </row>
    <row r="137" spans="1:37" s="8" customFormat="1" ht="30" customHeight="1" x14ac:dyDescent="0.25">
      <c r="A137" s="56"/>
      <c r="B137" s="56"/>
      <c r="D137" s="187" t="s">
        <v>7</v>
      </c>
      <c r="E137" s="188"/>
      <c r="F137" s="188"/>
      <c r="G137" s="188"/>
      <c r="H137" s="188"/>
      <c r="I137" s="188"/>
      <c r="J137" s="189"/>
      <c r="K137" s="107" t="s">
        <v>110</v>
      </c>
      <c r="L137" s="108"/>
      <c r="M137" s="108"/>
      <c r="N137" s="108"/>
      <c r="O137" s="109"/>
      <c r="P137" s="107" t="s">
        <v>109</v>
      </c>
      <c r="Q137" s="108"/>
      <c r="R137" s="108"/>
      <c r="S137" s="108"/>
      <c r="T137" s="109"/>
      <c r="U137" s="190" t="s">
        <v>66</v>
      </c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2"/>
    </row>
    <row r="138" spans="1:37" s="8" customFormat="1" ht="15" customHeight="1" x14ac:dyDescent="0.25">
      <c r="D138" s="193"/>
      <c r="E138" s="194"/>
      <c r="F138" s="194"/>
      <c r="G138" s="194"/>
      <c r="H138" s="194"/>
      <c r="I138" s="194"/>
      <c r="J138" s="195"/>
      <c r="K138" s="196">
        <f>P138/$P$135</f>
        <v>0</v>
      </c>
      <c r="L138" s="197"/>
      <c r="M138" s="197"/>
      <c r="N138" s="197"/>
      <c r="O138" s="198"/>
      <c r="P138" s="176"/>
      <c r="Q138" s="177"/>
      <c r="R138" s="177"/>
      <c r="S138" s="177"/>
      <c r="T138" s="53" t="s">
        <v>101</v>
      </c>
      <c r="U138" s="199" t="s">
        <v>108</v>
      </c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</row>
    <row r="139" spans="1:37" s="8" customFormat="1" ht="15" customHeight="1" x14ac:dyDescent="0.25">
      <c r="D139" s="193"/>
      <c r="E139" s="194"/>
      <c r="F139" s="194"/>
      <c r="G139" s="194"/>
      <c r="H139" s="194"/>
      <c r="I139" s="194"/>
      <c r="J139" s="195"/>
      <c r="K139" s="196">
        <f t="shared" ref="K139:K148" si="19">P139/$P$135</f>
        <v>0</v>
      </c>
      <c r="L139" s="197"/>
      <c r="M139" s="197"/>
      <c r="N139" s="197"/>
      <c r="O139" s="198"/>
      <c r="P139" s="176"/>
      <c r="Q139" s="177"/>
      <c r="R139" s="177"/>
      <c r="S139" s="177"/>
      <c r="T139" s="53" t="s">
        <v>101</v>
      </c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</row>
    <row r="140" spans="1:37" s="8" customFormat="1" ht="15" customHeight="1" x14ac:dyDescent="0.25">
      <c r="D140" s="193"/>
      <c r="E140" s="194"/>
      <c r="F140" s="194"/>
      <c r="G140" s="194"/>
      <c r="H140" s="194"/>
      <c r="I140" s="194"/>
      <c r="J140" s="195"/>
      <c r="K140" s="196">
        <f t="shared" si="19"/>
        <v>0</v>
      </c>
      <c r="L140" s="197"/>
      <c r="M140" s="197"/>
      <c r="N140" s="197"/>
      <c r="O140" s="198"/>
      <c r="P140" s="176"/>
      <c r="Q140" s="177"/>
      <c r="R140" s="177"/>
      <c r="S140" s="177"/>
      <c r="T140" s="53" t="s">
        <v>101</v>
      </c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</row>
    <row r="141" spans="1:37" s="8" customFormat="1" ht="15" customHeight="1" x14ac:dyDescent="0.25">
      <c r="D141" s="193"/>
      <c r="E141" s="194"/>
      <c r="F141" s="194"/>
      <c r="G141" s="194"/>
      <c r="H141" s="194"/>
      <c r="I141" s="194"/>
      <c r="J141" s="195"/>
      <c r="K141" s="196">
        <f t="shared" si="19"/>
        <v>0</v>
      </c>
      <c r="L141" s="197"/>
      <c r="M141" s="197"/>
      <c r="N141" s="197"/>
      <c r="O141" s="198"/>
      <c r="P141" s="176"/>
      <c r="Q141" s="177"/>
      <c r="R141" s="177"/>
      <c r="S141" s="177"/>
      <c r="T141" s="53" t="s">
        <v>101</v>
      </c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</row>
    <row r="142" spans="1:37" s="8" customFormat="1" ht="15" customHeight="1" x14ac:dyDescent="0.25">
      <c r="D142" s="193"/>
      <c r="E142" s="194"/>
      <c r="F142" s="194"/>
      <c r="G142" s="194"/>
      <c r="H142" s="194"/>
      <c r="I142" s="194"/>
      <c r="J142" s="195"/>
      <c r="K142" s="196">
        <f t="shared" si="19"/>
        <v>0</v>
      </c>
      <c r="L142" s="197"/>
      <c r="M142" s="197"/>
      <c r="N142" s="197"/>
      <c r="O142" s="198"/>
      <c r="P142" s="176"/>
      <c r="Q142" s="177"/>
      <c r="R142" s="177"/>
      <c r="S142" s="177"/>
      <c r="T142" s="53" t="s">
        <v>101</v>
      </c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</row>
    <row r="143" spans="1:37" s="8" customFormat="1" ht="15" customHeight="1" x14ac:dyDescent="0.25">
      <c r="D143" s="193"/>
      <c r="E143" s="194"/>
      <c r="F143" s="194"/>
      <c r="G143" s="194"/>
      <c r="H143" s="194"/>
      <c r="I143" s="194"/>
      <c r="J143" s="195"/>
      <c r="K143" s="196">
        <f t="shared" si="19"/>
        <v>0</v>
      </c>
      <c r="L143" s="197"/>
      <c r="M143" s="197"/>
      <c r="N143" s="197"/>
      <c r="O143" s="198"/>
      <c r="P143" s="176"/>
      <c r="Q143" s="177"/>
      <c r="R143" s="177"/>
      <c r="S143" s="177"/>
      <c r="T143" s="53" t="s">
        <v>101</v>
      </c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</row>
    <row r="144" spans="1:37" s="8" customFormat="1" ht="15" customHeight="1" x14ac:dyDescent="0.25">
      <c r="D144" s="193"/>
      <c r="E144" s="194"/>
      <c r="F144" s="194"/>
      <c r="G144" s="194"/>
      <c r="H144" s="194"/>
      <c r="I144" s="194"/>
      <c r="J144" s="195"/>
      <c r="K144" s="196">
        <f t="shared" si="19"/>
        <v>0</v>
      </c>
      <c r="L144" s="197"/>
      <c r="M144" s="197"/>
      <c r="N144" s="197"/>
      <c r="O144" s="198"/>
      <c r="P144" s="176"/>
      <c r="Q144" s="177"/>
      <c r="R144" s="177"/>
      <c r="S144" s="177"/>
      <c r="T144" s="53" t="s">
        <v>101</v>
      </c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</row>
    <row r="145" spans="1:37" s="8" customFormat="1" ht="15" customHeight="1" x14ac:dyDescent="0.25">
      <c r="D145" s="193"/>
      <c r="E145" s="194"/>
      <c r="F145" s="194"/>
      <c r="G145" s="194"/>
      <c r="H145" s="194"/>
      <c r="I145" s="194"/>
      <c r="J145" s="195"/>
      <c r="K145" s="196">
        <f t="shared" si="19"/>
        <v>0</v>
      </c>
      <c r="L145" s="197"/>
      <c r="M145" s="197"/>
      <c r="N145" s="197"/>
      <c r="O145" s="198"/>
      <c r="P145" s="176"/>
      <c r="Q145" s="177"/>
      <c r="R145" s="177"/>
      <c r="S145" s="177"/>
      <c r="T145" s="53" t="s">
        <v>101</v>
      </c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</row>
    <row r="146" spans="1:37" s="8" customFormat="1" ht="15" customHeight="1" x14ac:dyDescent="0.25">
      <c r="D146" s="193"/>
      <c r="E146" s="194"/>
      <c r="F146" s="194"/>
      <c r="G146" s="194"/>
      <c r="H146" s="194"/>
      <c r="I146" s="194"/>
      <c r="J146" s="195"/>
      <c r="K146" s="196">
        <f t="shared" si="19"/>
        <v>0</v>
      </c>
      <c r="L146" s="197"/>
      <c r="M146" s="197"/>
      <c r="N146" s="197"/>
      <c r="O146" s="198"/>
      <c r="P146" s="176"/>
      <c r="Q146" s="177"/>
      <c r="R146" s="177"/>
      <c r="S146" s="177"/>
      <c r="T146" s="53" t="s">
        <v>101</v>
      </c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</row>
    <row r="147" spans="1:37" s="8" customFormat="1" ht="15" customHeight="1" x14ac:dyDescent="0.25">
      <c r="D147" s="193"/>
      <c r="E147" s="194"/>
      <c r="F147" s="194"/>
      <c r="G147" s="194"/>
      <c r="H147" s="194"/>
      <c r="I147" s="194"/>
      <c r="J147" s="195"/>
      <c r="K147" s="196">
        <f t="shared" si="19"/>
        <v>0</v>
      </c>
      <c r="L147" s="197"/>
      <c r="M147" s="197"/>
      <c r="N147" s="197"/>
      <c r="O147" s="198"/>
      <c r="P147" s="176"/>
      <c r="Q147" s="177"/>
      <c r="R147" s="177"/>
      <c r="S147" s="177"/>
      <c r="T147" s="53" t="s">
        <v>101</v>
      </c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</row>
    <row r="148" spans="1:37" s="8" customFormat="1" ht="15" customHeight="1" x14ac:dyDescent="0.25">
      <c r="D148" s="193"/>
      <c r="E148" s="194"/>
      <c r="F148" s="194"/>
      <c r="G148" s="194"/>
      <c r="H148" s="194"/>
      <c r="I148" s="194"/>
      <c r="J148" s="195"/>
      <c r="K148" s="196">
        <f t="shared" si="19"/>
        <v>0</v>
      </c>
      <c r="L148" s="197"/>
      <c r="M148" s="197"/>
      <c r="N148" s="197"/>
      <c r="O148" s="198"/>
      <c r="P148" s="176"/>
      <c r="Q148" s="177"/>
      <c r="R148" s="177"/>
      <c r="S148" s="177"/>
      <c r="T148" s="53" t="s">
        <v>101</v>
      </c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</row>
    <row r="149" spans="1:37" s="8" customFormat="1" ht="18.75" customHeight="1" x14ac:dyDescent="0.25">
      <c r="D149" s="187" t="s">
        <v>102</v>
      </c>
      <c r="E149" s="188"/>
      <c r="F149" s="188"/>
      <c r="G149" s="188"/>
      <c r="H149" s="188"/>
      <c r="I149" s="188"/>
      <c r="J149" s="189"/>
      <c r="K149" s="185"/>
      <c r="L149" s="186"/>
      <c r="M149" s="186"/>
      <c r="N149" s="186"/>
      <c r="O149" s="51"/>
      <c r="P149" s="185">
        <f>SUM(P138:S148)</f>
        <v>0</v>
      </c>
      <c r="Q149" s="186"/>
      <c r="R149" s="186"/>
      <c r="S149" s="186">
        <f>+S138</f>
        <v>0</v>
      </c>
      <c r="T149" s="50" t="s">
        <v>101</v>
      </c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</row>
    <row r="150" spans="1:37" ht="15" customHeight="1" x14ac:dyDescent="0.25">
      <c r="Y150" s="45"/>
      <c r="Z150" s="2"/>
      <c r="AA150" s="55"/>
    </row>
    <row r="151" spans="1:37" ht="15" customHeight="1" x14ac:dyDescent="0.25">
      <c r="A151" s="12"/>
      <c r="B151" s="12"/>
      <c r="D151" s="121" t="s">
        <v>107</v>
      </c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</row>
    <row r="152" spans="1:37" ht="6" customHeight="1" x14ac:dyDescent="0.25"/>
    <row r="153" spans="1:37" s="8" customFormat="1" ht="30" customHeight="1" x14ac:dyDescent="0.25">
      <c r="D153" s="187" t="s">
        <v>7</v>
      </c>
      <c r="E153" s="188"/>
      <c r="F153" s="188"/>
      <c r="G153" s="188"/>
      <c r="H153" s="188"/>
      <c r="I153" s="188"/>
      <c r="J153" s="189"/>
      <c r="K153" s="107" t="s">
        <v>106</v>
      </c>
      <c r="L153" s="108"/>
      <c r="M153" s="108"/>
      <c r="N153" s="108"/>
      <c r="O153" s="109"/>
      <c r="P153" s="107" t="s">
        <v>105</v>
      </c>
      <c r="Q153" s="108"/>
      <c r="R153" s="108"/>
      <c r="S153" s="108"/>
      <c r="T153" s="109"/>
      <c r="U153" s="187" t="s">
        <v>104</v>
      </c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9"/>
    </row>
    <row r="154" spans="1:37" s="8" customFormat="1" ht="15" customHeight="1" x14ac:dyDescent="0.25">
      <c r="D154" s="180">
        <f>+D366</f>
        <v>0</v>
      </c>
      <c r="E154" s="181"/>
      <c r="F154" s="181"/>
      <c r="G154" s="181"/>
      <c r="H154" s="181"/>
      <c r="I154" s="181"/>
      <c r="J154" s="182"/>
      <c r="K154" s="176"/>
      <c r="L154" s="177"/>
      <c r="M154" s="177"/>
      <c r="N154" s="177"/>
      <c r="O154" s="54" t="s">
        <v>101</v>
      </c>
      <c r="P154" s="178"/>
      <c r="Q154" s="179"/>
      <c r="R154" s="179"/>
      <c r="S154" s="179"/>
      <c r="T154" s="52" t="s">
        <v>101</v>
      </c>
      <c r="U154" s="231" t="s">
        <v>103</v>
      </c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3"/>
    </row>
    <row r="155" spans="1:37" s="8" customFormat="1" ht="15" customHeight="1" x14ac:dyDescent="0.25">
      <c r="D155" s="180">
        <f t="shared" ref="D155:D164" si="20">+D367</f>
        <v>0</v>
      </c>
      <c r="E155" s="181"/>
      <c r="F155" s="181"/>
      <c r="G155" s="181"/>
      <c r="H155" s="181"/>
      <c r="I155" s="181"/>
      <c r="J155" s="182"/>
      <c r="K155" s="176"/>
      <c r="L155" s="177"/>
      <c r="M155" s="177"/>
      <c r="N155" s="177"/>
      <c r="O155" s="54" t="s">
        <v>101</v>
      </c>
      <c r="P155" s="178"/>
      <c r="Q155" s="179"/>
      <c r="R155" s="179"/>
      <c r="S155" s="179"/>
      <c r="T155" s="52" t="s">
        <v>101</v>
      </c>
      <c r="U155" s="234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6"/>
    </row>
    <row r="156" spans="1:37" s="8" customFormat="1" ht="15" customHeight="1" x14ac:dyDescent="0.25">
      <c r="D156" s="180">
        <f t="shared" si="20"/>
        <v>0</v>
      </c>
      <c r="E156" s="181"/>
      <c r="F156" s="181"/>
      <c r="G156" s="181"/>
      <c r="H156" s="181"/>
      <c r="I156" s="181"/>
      <c r="J156" s="182"/>
      <c r="K156" s="176"/>
      <c r="L156" s="177"/>
      <c r="M156" s="177"/>
      <c r="N156" s="177"/>
      <c r="O156" s="54" t="s">
        <v>101</v>
      </c>
      <c r="P156" s="178"/>
      <c r="Q156" s="179"/>
      <c r="R156" s="179"/>
      <c r="S156" s="179"/>
      <c r="T156" s="52" t="s">
        <v>101</v>
      </c>
      <c r="U156" s="234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6"/>
    </row>
    <row r="157" spans="1:37" s="8" customFormat="1" ht="15" customHeight="1" x14ac:dyDescent="0.25">
      <c r="D157" s="180">
        <f t="shared" si="20"/>
        <v>0</v>
      </c>
      <c r="E157" s="181"/>
      <c r="F157" s="181"/>
      <c r="G157" s="181"/>
      <c r="H157" s="181"/>
      <c r="I157" s="181"/>
      <c r="J157" s="182"/>
      <c r="K157" s="176"/>
      <c r="L157" s="177"/>
      <c r="M157" s="177"/>
      <c r="N157" s="177"/>
      <c r="O157" s="54" t="s">
        <v>101</v>
      </c>
      <c r="P157" s="178"/>
      <c r="Q157" s="179"/>
      <c r="R157" s="179"/>
      <c r="S157" s="179"/>
      <c r="T157" s="52" t="s">
        <v>101</v>
      </c>
      <c r="U157" s="234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6"/>
    </row>
    <row r="158" spans="1:37" s="8" customFormat="1" ht="15" customHeight="1" x14ac:dyDescent="0.25">
      <c r="D158" s="180">
        <f t="shared" si="20"/>
        <v>0</v>
      </c>
      <c r="E158" s="181"/>
      <c r="F158" s="181"/>
      <c r="G158" s="181"/>
      <c r="H158" s="181"/>
      <c r="I158" s="181"/>
      <c r="J158" s="182"/>
      <c r="K158" s="176"/>
      <c r="L158" s="177"/>
      <c r="M158" s="177"/>
      <c r="N158" s="177"/>
      <c r="O158" s="54" t="s">
        <v>101</v>
      </c>
      <c r="P158" s="178"/>
      <c r="Q158" s="179"/>
      <c r="R158" s="179"/>
      <c r="S158" s="179"/>
      <c r="T158" s="52" t="s">
        <v>101</v>
      </c>
      <c r="U158" s="234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6"/>
    </row>
    <row r="159" spans="1:37" s="8" customFormat="1" ht="15" customHeight="1" x14ac:dyDescent="0.25">
      <c r="D159" s="180">
        <f t="shared" si="20"/>
        <v>0</v>
      </c>
      <c r="E159" s="181"/>
      <c r="F159" s="181"/>
      <c r="G159" s="181"/>
      <c r="H159" s="181"/>
      <c r="I159" s="181"/>
      <c r="J159" s="182"/>
      <c r="K159" s="176"/>
      <c r="L159" s="177"/>
      <c r="M159" s="177"/>
      <c r="N159" s="177"/>
      <c r="O159" s="54" t="s">
        <v>101</v>
      </c>
      <c r="P159" s="178"/>
      <c r="Q159" s="179"/>
      <c r="R159" s="179"/>
      <c r="S159" s="179"/>
      <c r="T159" s="52" t="s">
        <v>101</v>
      </c>
      <c r="U159" s="234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6"/>
    </row>
    <row r="160" spans="1:37" s="8" customFormat="1" ht="15" customHeight="1" x14ac:dyDescent="0.25">
      <c r="D160" s="180">
        <f t="shared" si="20"/>
        <v>0</v>
      </c>
      <c r="E160" s="181"/>
      <c r="F160" s="181"/>
      <c r="G160" s="181"/>
      <c r="H160" s="181"/>
      <c r="I160" s="181"/>
      <c r="J160" s="182"/>
      <c r="K160" s="176"/>
      <c r="L160" s="177"/>
      <c r="M160" s="177"/>
      <c r="N160" s="177"/>
      <c r="O160" s="54" t="s">
        <v>101</v>
      </c>
      <c r="P160" s="178"/>
      <c r="Q160" s="179"/>
      <c r="R160" s="179"/>
      <c r="S160" s="179"/>
      <c r="T160" s="52" t="s">
        <v>101</v>
      </c>
      <c r="U160" s="234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6"/>
    </row>
    <row r="161" spans="1:37" s="8" customFormat="1" ht="15" customHeight="1" x14ac:dyDescent="0.25">
      <c r="D161" s="180">
        <f t="shared" si="20"/>
        <v>0</v>
      </c>
      <c r="E161" s="181"/>
      <c r="F161" s="181"/>
      <c r="G161" s="181"/>
      <c r="H161" s="181"/>
      <c r="I161" s="181"/>
      <c r="J161" s="182"/>
      <c r="K161" s="176"/>
      <c r="L161" s="177"/>
      <c r="M161" s="177"/>
      <c r="N161" s="177"/>
      <c r="O161" s="54" t="s">
        <v>101</v>
      </c>
      <c r="P161" s="178"/>
      <c r="Q161" s="179"/>
      <c r="R161" s="179"/>
      <c r="S161" s="179"/>
      <c r="T161" s="52" t="s">
        <v>101</v>
      </c>
      <c r="U161" s="234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6"/>
    </row>
    <row r="162" spans="1:37" s="8" customFormat="1" ht="15" customHeight="1" x14ac:dyDescent="0.25">
      <c r="D162" s="180">
        <f t="shared" si="20"/>
        <v>0</v>
      </c>
      <c r="E162" s="181"/>
      <c r="F162" s="181"/>
      <c r="G162" s="181"/>
      <c r="H162" s="181"/>
      <c r="I162" s="181"/>
      <c r="J162" s="182"/>
      <c r="K162" s="176"/>
      <c r="L162" s="177"/>
      <c r="M162" s="177"/>
      <c r="N162" s="177"/>
      <c r="O162" s="54" t="s">
        <v>101</v>
      </c>
      <c r="P162" s="178"/>
      <c r="Q162" s="179"/>
      <c r="R162" s="179"/>
      <c r="S162" s="179"/>
      <c r="T162" s="52" t="s">
        <v>101</v>
      </c>
      <c r="U162" s="234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6"/>
    </row>
    <row r="163" spans="1:37" s="8" customFormat="1" ht="15" customHeight="1" x14ac:dyDescent="0.25">
      <c r="D163" s="180">
        <f t="shared" si="20"/>
        <v>0</v>
      </c>
      <c r="E163" s="181"/>
      <c r="F163" s="181"/>
      <c r="G163" s="181"/>
      <c r="H163" s="181"/>
      <c r="I163" s="181"/>
      <c r="J163" s="182"/>
      <c r="K163" s="176"/>
      <c r="L163" s="177"/>
      <c r="M163" s="177"/>
      <c r="N163" s="177"/>
      <c r="O163" s="54" t="s">
        <v>101</v>
      </c>
      <c r="P163" s="178"/>
      <c r="Q163" s="179"/>
      <c r="R163" s="179"/>
      <c r="S163" s="179"/>
      <c r="T163" s="52" t="s">
        <v>101</v>
      </c>
      <c r="U163" s="234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6"/>
    </row>
    <row r="164" spans="1:37" s="8" customFormat="1" ht="15" customHeight="1" x14ac:dyDescent="0.25">
      <c r="D164" s="180">
        <f t="shared" si="20"/>
        <v>0</v>
      </c>
      <c r="E164" s="181"/>
      <c r="F164" s="181"/>
      <c r="G164" s="181"/>
      <c r="H164" s="181"/>
      <c r="I164" s="181"/>
      <c r="J164" s="182"/>
      <c r="K164" s="176"/>
      <c r="L164" s="177"/>
      <c r="M164" s="177"/>
      <c r="N164" s="177"/>
      <c r="O164" s="54" t="s">
        <v>101</v>
      </c>
      <c r="P164" s="178"/>
      <c r="Q164" s="179"/>
      <c r="R164" s="179"/>
      <c r="S164" s="179"/>
      <c r="T164" s="52" t="s">
        <v>101</v>
      </c>
      <c r="U164" s="234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6"/>
    </row>
    <row r="165" spans="1:37" s="8" customFormat="1" ht="18.75" customHeight="1" x14ac:dyDescent="0.25">
      <c r="D165" s="187" t="s">
        <v>102</v>
      </c>
      <c r="E165" s="188"/>
      <c r="F165" s="188"/>
      <c r="G165" s="188"/>
      <c r="H165" s="188"/>
      <c r="I165" s="188"/>
      <c r="J165" s="189"/>
      <c r="K165" s="185">
        <f>SUM(K154:N164)</f>
        <v>0</v>
      </c>
      <c r="L165" s="186"/>
      <c r="M165" s="186"/>
      <c r="N165" s="186">
        <f>+N154</f>
        <v>0</v>
      </c>
      <c r="O165" s="51" t="s">
        <v>101</v>
      </c>
      <c r="P165" s="185">
        <f>SUM(P154:S164)</f>
        <v>0</v>
      </c>
      <c r="Q165" s="186"/>
      <c r="R165" s="186"/>
      <c r="S165" s="186">
        <f>+S154</f>
        <v>0</v>
      </c>
      <c r="T165" s="50" t="s">
        <v>101</v>
      </c>
      <c r="U165" s="237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9"/>
    </row>
    <row r="167" spans="1:37" ht="15" customHeight="1" x14ac:dyDescent="0.25">
      <c r="A167" s="12"/>
      <c r="B167" s="120" t="s">
        <v>100</v>
      </c>
      <c r="C167" s="120"/>
      <c r="D167" s="121" t="s">
        <v>99</v>
      </c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</row>
    <row r="168" spans="1:37" ht="6" customHeight="1" x14ac:dyDescent="0.25">
      <c r="A168" s="12"/>
      <c r="B168" s="12"/>
      <c r="D168" s="24"/>
    </row>
    <row r="169" spans="1:37" ht="15" customHeight="1" x14ac:dyDescent="0.25">
      <c r="C169" s="13"/>
      <c r="D169" s="171" t="s">
        <v>98</v>
      </c>
      <c r="E169" s="171"/>
      <c r="F169" s="171"/>
      <c r="G169" s="171"/>
      <c r="H169" s="171"/>
      <c r="I169" s="171"/>
      <c r="J169" s="171"/>
      <c r="K169" s="49" t="s">
        <v>72</v>
      </c>
      <c r="L169" s="171" t="s">
        <v>97</v>
      </c>
      <c r="M169" s="171"/>
      <c r="N169" s="171"/>
      <c r="O169" s="171"/>
      <c r="P169" s="171"/>
      <c r="Q169" s="171"/>
      <c r="R169" s="171"/>
      <c r="S169" s="119">
        <f>+P99</f>
        <v>13750983</v>
      </c>
      <c r="T169" s="119"/>
      <c r="U169" s="119"/>
      <c r="V169" s="204" t="str">
        <f>+S99</f>
        <v>del Registro de Propiedad Inmueble, Zona Registral IX Sede Lima.</v>
      </c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</row>
    <row r="170" spans="1:37" ht="15" customHeight="1" x14ac:dyDescent="0.25">
      <c r="D170" s="171" t="str">
        <f>"► "&amp;B41</f>
        <v>► 0</v>
      </c>
      <c r="E170" s="171"/>
      <c r="F170" s="171"/>
      <c r="G170" s="171"/>
      <c r="H170" s="171"/>
      <c r="I170" s="171"/>
      <c r="J170" s="171"/>
      <c r="K170" s="1" t="s">
        <v>72</v>
      </c>
      <c r="L170" s="171" t="s">
        <v>96</v>
      </c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</row>
    <row r="171" spans="1:37" s="86" customFormat="1" ht="15" customHeight="1" x14ac:dyDescent="0.25">
      <c r="D171" s="171" t="str">
        <f t="shared" ref="D171:D180" si="21">"► "&amp;B42</f>
        <v>► 0</v>
      </c>
      <c r="E171" s="171"/>
      <c r="F171" s="171"/>
      <c r="G171" s="171"/>
      <c r="H171" s="171"/>
      <c r="I171" s="171"/>
      <c r="J171" s="171"/>
      <c r="K171" s="86" t="s">
        <v>72</v>
      </c>
      <c r="L171" s="171" t="s">
        <v>96</v>
      </c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</row>
    <row r="172" spans="1:37" s="86" customFormat="1" ht="15" customHeight="1" x14ac:dyDescent="0.25">
      <c r="D172" s="171" t="str">
        <f t="shared" si="21"/>
        <v>► 0</v>
      </c>
      <c r="E172" s="171"/>
      <c r="F172" s="171"/>
      <c r="G172" s="171"/>
      <c r="H172" s="171"/>
      <c r="I172" s="171"/>
      <c r="J172" s="171"/>
      <c r="K172" s="86" t="s">
        <v>72</v>
      </c>
      <c r="L172" s="171" t="s">
        <v>96</v>
      </c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</row>
    <row r="173" spans="1:37" s="86" customFormat="1" ht="15" customHeight="1" x14ac:dyDescent="0.25">
      <c r="D173" s="171" t="str">
        <f t="shared" si="21"/>
        <v>► 0</v>
      </c>
      <c r="E173" s="171"/>
      <c r="F173" s="171"/>
      <c r="G173" s="171"/>
      <c r="H173" s="171"/>
      <c r="I173" s="171"/>
      <c r="J173" s="171"/>
      <c r="K173" s="86" t="s">
        <v>72</v>
      </c>
      <c r="L173" s="171" t="s">
        <v>96</v>
      </c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</row>
    <row r="174" spans="1:37" s="86" customFormat="1" ht="15" customHeight="1" x14ac:dyDescent="0.25">
      <c r="D174" s="171" t="str">
        <f t="shared" si="21"/>
        <v>► 0</v>
      </c>
      <c r="E174" s="171"/>
      <c r="F174" s="171"/>
      <c r="G174" s="171"/>
      <c r="H174" s="171"/>
      <c r="I174" s="171"/>
      <c r="J174" s="171"/>
      <c r="K174" s="86" t="s">
        <v>72</v>
      </c>
      <c r="L174" s="171" t="s">
        <v>96</v>
      </c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  <c r="AI174" s="171"/>
      <c r="AJ174" s="171"/>
      <c r="AK174" s="171"/>
    </row>
    <row r="175" spans="1:37" s="86" customFormat="1" ht="15" customHeight="1" x14ac:dyDescent="0.25">
      <c r="D175" s="171" t="str">
        <f t="shared" si="21"/>
        <v>► 0</v>
      </c>
      <c r="E175" s="171"/>
      <c r="F175" s="171"/>
      <c r="G175" s="171"/>
      <c r="H175" s="171"/>
      <c r="I175" s="171"/>
      <c r="J175" s="171"/>
      <c r="K175" s="86" t="s">
        <v>72</v>
      </c>
      <c r="L175" s="171" t="s">
        <v>96</v>
      </c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  <c r="AI175" s="171"/>
      <c r="AJ175" s="171"/>
      <c r="AK175" s="171"/>
    </row>
    <row r="176" spans="1:37" s="86" customFormat="1" ht="15" customHeight="1" x14ac:dyDescent="0.25">
      <c r="D176" s="171" t="str">
        <f t="shared" si="21"/>
        <v>► 0</v>
      </c>
      <c r="E176" s="171"/>
      <c r="F176" s="171"/>
      <c r="G176" s="171"/>
      <c r="H176" s="171"/>
      <c r="I176" s="171"/>
      <c r="J176" s="171"/>
      <c r="K176" s="86" t="s">
        <v>72</v>
      </c>
      <c r="L176" s="171" t="s">
        <v>96</v>
      </c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</row>
    <row r="177" spans="1:38" s="86" customFormat="1" ht="15" customHeight="1" x14ac:dyDescent="0.25">
      <c r="D177" s="171" t="str">
        <f t="shared" si="21"/>
        <v>► 0</v>
      </c>
      <c r="E177" s="171"/>
      <c r="F177" s="171"/>
      <c r="G177" s="171"/>
      <c r="H177" s="171"/>
      <c r="I177" s="171"/>
      <c r="J177" s="171"/>
      <c r="K177" s="86" t="s">
        <v>72</v>
      </c>
      <c r="L177" s="171" t="s">
        <v>96</v>
      </c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  <c r="AF177" s="171"/>
      <c r="AG177" s="171"/>
      <c r="AH177" s="171"/>
      <c r="AI177" s="171"/>
      <c r="AJ177" s="171"/>
      <c r="AK177" s="171"/>
    </row>
    <row r="178" spans="1:38" s="86" customFormat="1" ht="15" customHeight="1" x14ac:dyDescent="0.25">
      <c r="D178" s="171" t="str">
        <f t="shared" si="21"/>
        <v>► 0</v>
      </c>
      <c r="E178" s="171"/>
      <c r="F178" s="171"/>
      <c r="G178" s="171"/>
      <c r="H178" s="171"/>
      <c r="I178" s="171"/>
      <c r="J178" s="171"/>
      <c r="K178" s="86" t="s">
        <v>72</v>
      </c>
      <c r="L178" s="171" t="s">
        <v>96</v>
      </c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171"/>
      <c r="AH178" s="171"/>
      <c r="AI178" s="171"/>
      <c r="AJ178" s="171"/>
      <c r="AK178" s="171"/>
    </row>
    <row r="179" spans="1:38" s="86" customFormat="1" ht="15" customHeight="1" x14ac:dyDescent="0.25">
      <c r="D179" s="171" t="str">
        <f t="shared" si="21"/>
        <v>► 0</v>
      </c>
      <c r="E179" s="171"/>
      <c r="F179" s="171"/>
      <c r="G179" s="171"/>
      <c r="H179" s="171"/>
      <c r="I179" s="171"/>
      <c r="J179" s="171"/>
      <c r="K179" s="86" t="s">
        <v>72</v>
      </c>
      <c r="L179" s="171" t="s">
        <v>96</v>
      </c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1"/>
      <c r="AH179" s="171"/>
      <c r="AI179" s="171"/>
      <c r="AJ179" s="171"/>
      <c r="AK179" s="171"/>
    </row>
    <row r="180" spans="1:38" s="86" customFormat="1" ht="15" customHeight="1" x14ac:dyDescent="0.25">
      <c r="D180" s="171" t="str">
        <f t="shared" si="21"/>
        <v>► 0</v>
      </c>
      <c r="E180" s="171"/>
      <c r="F180" s="171"/>
      <c r="G180" s="171"/>
      <c r="H180" s="171"/>
      <c r="I180" s="171"/>
      <c r="J180" s="171"/>
      <c r="K180" s="86" t="s">
        <v>72</v>
      </c>
      <c r="L180" s="171" t="s">
        <v>96</v>
      </c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  <c r="AF180" s="171"/>
      <c r="AG180" s="171"/>
      <c r="AH180" s="171"/>
      <c r="AI180" s="171"/>
      <c r="AJ180" s="171"/>
      <c r="AK180" s="171"/>
    </row>
    <row r="181" spans="1:38" ht="15" customHeight="1" x14ac:dyDescent="0.25">
      <c r="C181" s="13"/>
      <c r="D181" s="48"/>
      <c r="E181" s="10"/>
      <c r="F181" s="10"/>
      <c r="G181" s="10"/>
      <c r="H181" s="10"/>
      <c r="I181" s="10"/>
      <c r="J181" s="10"/>
      <c r="K181" s="10"/>
      <c r="L181" s="10"/>
      <c r="M181" s="47"/>
      <c r="N181" s="47"/>
      <c r="O181" s="47"/>
      <c r="P181" s="47"/>
      <c r="Q181" s="47"/>
      <c r="R181" s="46"/>
      <c r="S181" s="46"/>
      <c r="T181" s="46"/>
      <c r="U181" s="46"/>
      <c r="V181" s="46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1:38" ht="15" customHeight="1" x14ac:dyDescent="0.25">
      <c r="A182" s="12"/>
      <c r="B182" s="120" t="s">
        <v>95</v>
      </c>
      <c r="C182" s="120"/>
      <c r="D182" s="121" t="s">
        <v>94</v>
      </c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</row>
    <row r="183" spans="1:38" ht="6" customHeight="1" x14ac:dyDescent="0.25">
      <c r="A183" s="12"/>
      <c r="B183" s="12"/>
      <c r="D183" s="24"/>
      <c r="Y183" s="45"/>
      <c r="Z183" s="2"/>
      <c r="AA183" s="2"/>
    </row>
    <row r="184" spans="1:38" s="8" customFormat="1" ht="30" customHeight="1" x14ac:dyDescent="0.25">
      <c r="D184" s="169" t="str">
        <f>+[1]Memoria!D102</f>
        <v>Sobre el terreno matriz se proyecta la construcción del edificio multifamiliar denominado "Rua", formado por doce pisos, azotea y tres sótanos para un total de 42 departamentos, 33 estacionamientos y 13 depósitos.</v>
      </c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9"/>
      <c r="AG184" s="169"/>
      <c r="AH184" s="169"/>
      <c r="AI184" s="169"/>
      <c r="AJ184" s="169"/>
      <c r="AK184" s="169"/>
      <c r="AL184" s="43"/>
    </row>
    <row r="185" spans="1:38" s="8" customFormat="1" ht="30" customHeight="1" x14ac:dyDescent="0.25">
      <c r="D185" s="169" t="str">
        <f>+[1]Memoria!D103</f>
        <v>La presente corresponde a la Torre 13, conformada por un edificio de veinte (20) pisos y azotea, con 160 departamentos (158 de 2 dormitorios y 2 de 3 dormitorios).</v>
      </c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43"/>
    </row>
    <row r="186" spans="1:38" ht="15" customHeight="1" x14ac:dyDescent="0.25">
      <c r="Y186" s="2"/>
      <c r="Z186" s="2"/>
      <c r="AA186" s="2"/>
    </row>
    <row r="187" spans="1:38" ht="15" customHeight="1" x14ac:dyDescent="0.25">
      <c r="A187" s="12"/>
      <c r="B187" s="12"/>
      <c r="D187" s="121" t="s">
        <v>93</v>
      </c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</row>
    <row r="188" spans="1:38" ht="6" customHeight="1" x14ac:dyDescent="0.25">
      <c r="D188" s="44"/>
      <c r="Y188" s="2"/>
      <c r="Z188" s="2"/>
      <c r="AA188" s="2"/>
    </row>
    <row r="189" spans="1:38" s="8" customFormat="1" ht="15" customHeight="1" x14ac:dyDescent="0.25"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43"/>
    </row>
    <row r="190" spans="1:38" s="8" customFormat="1" ht="15" customHeight="1" x14ac:dyDescent="0.25"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87"/>
    </row>
    <row r="191" spans="1:38" s="8" customFormat="1" ht="15" customHeight="1" x14ac:dyDescent="0.25"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87"/>
    </row>
    <row r="192" spans="1:38" s="8" customFormat="1" ht="15" customHeight="1" x14ac:dyDescent="0.25"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87"/>
    </row>
    <row r="193" spans="4:38" s="8" customFormat="1" ht="15" customHeight="1" x14ac:dyDescent="0.25"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87"/>
    </row>
    <row r="194" spans="4:38" s="8" customFormat="1" ht="15" customHeight="1" x14ac:dyDescent="0.25"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87"/>
    </row>
    <row r="195" spans="4:38" s="8" customFormat="1" ht="15" customHeight="1" x14ac:dyDescent="0.25"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87"/>
    </row>
    <row r="196" spans="4:38" s="8" customFormat="1" ht="15" customHeight="1" x14ac:dyDescent="0.25"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87"/>
    </row>
    <row r="197" spans="4:38" s="8" customFormat="1" ht="15" customHeight="1" x14ac:dyDescent="0.25"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87"/>
    </row>
    <row r="198" spans="4:38" s="8" customFormat="1" ht="15" customHeight="1" x14ac:dyDescent="0.25"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87"/>
    </row>
    <row r="199" spans="4:38" s="8" customFormat="1" ht="15" customHeight="1" x14ac:dyDescent="0.25"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87"/>
    </row>
    <row r="200" spans="4:38" s="86" customFormat="1" ht="30" customHeight="1" x14ac:dyDescent="0.25">
      <c r="D200" s="13" t="s">
        <v>56</v>
      </c>
      <c r="E200" s="143">
        <f>+D138</f>
        <v>0</v>
      </c>
      <c r="F200" s="143"/>
      <c r="G200" s="143"/>
      <c r="H200" s="143"/>
      <c r="I200" s="143"/>
      <c r="J200" s="143"/>
      <c r="K200" s="88"/>
      <c r="L200" s="41" t="s">
        <v>72</v>
      </c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  <c r="AF200" s="183"/>
      <c r="AG200" s="183"/>
      <c r="AH200" s="183"/>
      <c r="AI200" s="183"/>
      <c r="AJ200" s="183"/>
      <c r="AK200" s="183"/>
      <c r="AL200" s="40"/>
    </row>
    <row r="201" spans="4:38" s="86" customFormat="1" ht="30" customHeight="1" x14ac:dyDescent="0.25">
      <c r="D201" s="13" t="s">
        <v>56</v>
      </c>
      <c r="E201" s="143">
        <f t="shared" ref="E201:E210" si="22">+D139</f>
        <v>0</v>
      </c>
      <c r="F201" s="143"/>
      <c r="G201" s="143"/>
      <c r="H201" s="143"/>
      <c r="I201" s="143"/>
      <c r="J201" s="143"/>
      <c r="K201" s="88"/>
      <c r="L201" s="41" t="s">
        <v>72</v>
      </c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  <c r="AF201" s="183"/>
      <c r="AG201" s="183"/>
      <c r="AH201" s="183"/>
      <c r="AI201" s="183"/>
      <c r="AJ201" s="183"/>
      <c r="AK201" s="183"/>
      <c r="AL201" s="40"/>
    </row>
    <row r="202" spans="4:38" s="86" customFormat="1" ht="30" customHeight="1" x14ac:dyDescent="0.25">
      <c r="D202" s="13" t="s">
        <v>56</v>
      </c>
      <c r="E202" s="143">
        <f t="shared" si="22"/>
        <v>0</v>
      </c>
      <c r="F202" s="143"/>
      <c r="G202" s="143"/>
      <c r="H202" s="143"/>
      <c r="I202" s="143"/>
      <c r="J202" s="143"/>
      <c r="K202" s="88"/>
      <c r="L202" s="41" t="s">
        <v>72</v>
      </c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  <c r="AF202" s="183"/>
      <c r="AG202" s="183"/>
      <c r="AH202" s="183"/>
      <c r="AI202" s="183"/>
      <c r="AJ202" s="183"/>
      <c r="AK202" s="183"/>
      <c r="AL202" s="40"/>
    </row>
    <row r="203" spans="4:38" s="86" customFormat="1" ht="30" customHeight="1" x14ac:dyDescent="0.25">
      <c r="D203" s="13" t="s">
        <v>56</v>
      </c>
      <c r="E203" s="143">
        <f t="shared" si="22"/>
        <v>0</v>
      </c>
      <c r="F203" s="143"/>
      <c r="G203" s="143"/>
      <c r="H203" s="143"/>
      <c r="I203" s="143"/>
      <c r="J203" s="143"/>
      <c r="K203" s="88"/>
      <c r="L203" s="41" t="s">
        <v>72</v>
      </c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183"/>
      <c r="AK203" s="183"/>
      <c r="AL203" s="40"/>
    </row>
    <row r="204" spans="4:38" s="86" customFormat="1" ht="30" customHeight="1" x14ac:dyDescent="0.25">
      <c r="D204" s="13" t="s">
        <v>56</v>
      </c>
      <c r="E204" s="143">
        <f t="shared" si="22"/>
        <v>0</v>
      </c>
      <c r="F204" s="143"/>
      <c r="G204" s="143"/>
      <c r="H204" s="143"/>
      <c r="I204" s="143"/>
      <c r="J204" s="143"/>
      <c r="K204" s="88"/>
      <c r="L204" s="41" t="s">
        <v>72</v>
      </c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40"/>
    </row>
    <row r="205" spans="4:38" s="86" customFormat="1" ht="30" customHeight="1" x14ac:dyDescent="0.25">
      <c r="D205" s="13" t="s">
        <v>56</v>
      </c>
      <c r="E205" s="143">
        <f t="shared" si="22"/>
        <v>0</v>
      </c>
      <c r="F205" s="143"/>
      <c r="G205" s="143"/>
      <c r="H205" s="143"/>
      <c r="I205" s="143"/>
      <c r="J205" s="143"/>
      <c r="K205" s="88"/>
      <c r="L205" s="41" t="s">
        <v>72</v>
      </c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40"/>
    </row>
    <row r="206" spans="4:38" s="86" customFormat="1" ht="30" customHeight="1" x14ac:dyDescent="0.25">
      <c r="D206" s="13" t="s">
        <v>56</v>
      </c>
      <c r="E206" s="143">
        <f t="shared" si="22"/>
        <v>0</v>
      </c>
      <c r="F206" s="143"/>
      <c r="G206" s="143"/>
      <c r="H206" s="143"/>
      <c r="I206" s="143"/>
      <c r="J206" s="143"/>
      <c r="K206" s="88"/>
      <c r="L206" s="41" t="s">
        <v>72</v>
      </c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40"/>
    </row>
    <row r="207" spans="4:38" s="86" customFormat="1" ht="30" customHeight="1" x14ac:dyDescent="0.25">
      <c r="D207" s="13" t="s">
        <v>56</v>
      </c>
      <c r="E207" s="143">
        <f t="shared" si="22"/>
        <v>0</v>
      </c>
      <c r="F207" s="143"/>
      <c r="G207" s="143"/>
      <c r="H207" s="143"/>
      <c r="I207" s="143"/>
      <c r="J207" s="143"/>
      <c r="K207" s="88"/>
      <c r="L207" s="41" t="s">
        <v>72</v>
      </c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40"/>
    </row>
    <row r="208" spans="4:38" s="86" customFormat="1" ht="30" customHeight="1" x14ac:dyDescent="0.25">
      <c r="D208" s="13" t="s">
        <v>56</v>
      </c>
      <c r="E208" s="143">
        <f t="shared" si="22"/>
        <v>0</v>
      </c>
      <c r="F208" s="143"/>
      <c r="G208" s="143"/>
      <c r="H208" s="143"/>
      <c r="I208" s="143"/>
      <c r="J208" s="143"/>
      <c r="K208" s="88"/>
      <c r="L208" s="41" t="s">
        <v>72</v>
      </c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40"/>
    </row>
    <row r="209" spans="1:38" s="86" customFormat="1" ht="30" customHeight="1" x14ac:dyDescent="0.25">
      <c r="D209" s="13" t="s">
        <v>56</v>
      </c>
      <c r="E209" s="143">
        <f t="shared" si="22"/>
        <v>0</v>
      </c>
      <c r="F209" s="143"/>
      <c r="G209" s="143"/>
      <c r="H209" s="143"/>
      <c r="I209" s="143"/>
      <c r="J209" s="143"/>
      <c r="K209" s="88"/>
      <c r="L209" s="41" t="s">
        <v>72</v>
      </c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40"/>
    </row>
    <row r="210" spans="1:38" s="86" customFormat="1" ht="30" customHeight="1" x14ac:dyDescent="0.25">
      <c r="D210" s="13" t="s">
        <v>56</v>
      </c>
      <c r="E210" s="143">
        <f t="shared" si="22"/>
        <v>0</v>
      </c>
      <c r="F210" s="143"/>
      <c r="G210" s="143"/>
      <c r="H210" s="143"/>
      <c r="I210" s="143"/>
      <c r="J210" s="143"/>
      <c r="K210" s="88"/>
      <c r="L210" s="41" t="s">
        <v>72</v>
      </c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40"/>
    </row>
    <row r="211" spans="1:38" ht="12.75" x14ac:dyDescent="0.25">
      <c r="D211" s="13"/>
      <c r="E211" s="42"/>
      <c r="F211" s="42"/>
      <c r="G211" s="42"/>
      <c r="H211" s="42"/>
      <c r="I211" s="42"/>
      <c r="J211" s="42"/>
      <c r="K211" s="42"/>
      <c r="L211" s="41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40"/>
    </row>
    <row r="212" spans="1:38" ht="15" customHeight="1" x14ac:dyDescent="0.25">
      <c r="A212" s="12"/>
      <c r="B212" s="12"/>
      <c r="D212" s="121" t="s">
        <v>92</v>
      </c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</row>
    <row r="213" spans="1:38" ht="6" customHeight="1" x14ac:dyDescent="0.25"/>
    <row r="214" spans="1:38" ht="15" customHeight="1" x14ac:dyDescent="0.25">
      <c r="D214" s="174" t="s">
        <v>91</v>
      </c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74"/>
      <c r="Z214" s="174"/>
      <c r="AA214" s="174"/>
      <c r="AB214" s="174"/>
      <c r="AC214" s="174"/>
      <c r="AD214" s="174"/>
      <c r="AE214" s="174"/>
      <c r="AF214" s="174"/>
      <c r="AG214" s="174"/>
      <c r="AH214" s="174"/>
      <c r="AI214" s="174"/>
      <c r="AJ214" s="174"/>
      <c r="AK214" s="174"/>
    </row>
    <row r="215" spans="1:38" ht="6" customHeight="1" x14ac:dyDescent="0.25"/>
    <row r="216" spans="1:38" ht="15" customHeight="1" x14ac:dyDescent="0.25">
      <c r="D216" s="39" t="s">
        <v>90</v>
      </c>
      <c r="E216" s="174" t="s">
        <v>89</v>
      </c>
      <c r="F216" s="174"/>
      <c r="G216" s="174"/>
      <c r="H216" s="174"/>
      <c r="I216" s="174"/>
      <c r="J216" s="174"/>
      <c r="K216" s="174"/>
      <c r="L216" s="174"/>
      <c r="M216" s="174"/>
      <c r="N216" s="38" t="s">
        <v>72</v>
      </c>
      <c r="O216" s="38"/>
      <c r="P216" s="138" t="str">
        <f>+[1]Memoria!P111</f>
        <v xml:space="preserve">Muros de concreto armado, columnas, vigas y losas de concreto armado. </v>
      </c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</row>
    <row r="217" spans="1:38" ht="6" customHeight="1" x14ac:dyDescent="0.25">
      <c r="N217" s="13"/>
      <c r="O217" s="13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</row>
    <row r="218" spans="1:38" ht="15" customHeight="1" x14ac:dyDescent="0.25">
      <c r="D218" s="39" t="s">
        <v>88</v>
      </c>
      <c r="E218" s="174" t="s">
        <v>87</v>
      </c>
      <c r="F218" s="174"/>
      <c r="G218" s="174"/>
      <c r="H218" s="174"/>
      <c r="I218" s="174"/>
      <c r="J218" s="174"/>
      <c r="K218" s="174"/>
      <c r="L218" s="174"/>
      <c r="M218" s="174"/>
      <c r="N218" s="38" t="s">
        <v>72</v>
      </c>
      <c r="O218" s="38"/>
      <c r="P218" s="138" t="str">
        <f>+[1]Memoria!P113</f>
        <v>Muros empastados y pintados con látex. Techos empastados y pintados.</v>
      </c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</row>
    <row r="219" spans="1:38" ht="6" customHeight="1" x14ac:dyDescent="0.25">
      <c r="N219" s="13"/>
      <c r="O219" s="13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</row>
    <row r="220" spans="1:38" ht="15" customHeight="1" x14ac:dyDescent="0.25">
      <c r="D220" s="39" t="s">
        <v>86</v>
      </c>
      <c r="E220" s="174" t="s">
        <v>85</v>
      </c>
      <c r="F220" s="174"/>
      <c r="G220" s="174"/>
      <c r="H220" s="174"/>
      <c r="I220" s="174"/>
      <c r="J220" s="174"/>
      <c r="K220" s="174"/>
      <c r="L220" s="174"/>
      <c r="M220" s="174"/>
      <c r="N220" s="38" t="s">
        <v>72</v>
      </c>
      <c r="O220" s="38"/>
      <c r="P220" s="138" t="str">
        <f>+[1]Memoria!P115</f>
        <v>Laminado.</v>
      </c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</row>
    <row r="221" spans="1:38" ht="6" customHeight="1" x14ac:dyDescent="0.25">
      <c r="N221" s="13"/>
      <c r="O221" s="13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</row>
    <row r="222" spans="1:38" ht="30" customHeight="1" x14ac:dyDescent="0.25">
      <c r="D222" s="39" t="s">
        <v>84</v>
      </c>
      <c r="E222" s="174" t="s">
        <v>83</v>
      </c>
      <c r="F222" s="174"/>
      <c r="G222" s="174"/>
      <c r="H222" s="174"/>
      <c r="I222" s="174"/>
      <c r="J222" s="174"/>
      <c r="K222" s="174"/>
      <c r="L222" s="174"/>
      <c r="M222" s="174"/>
      <c r="N222" s="38" t="s">
        <v>72</v>
      </c>
      <c r="O222" s="38"/>
      <c r="P222" s="138" t="str">
        <f>+[1]Memoria!P117</f>
        <v>Puerta principal y puertas interiores de madera. Ventanas con perfiles de aluminio y vidrio templado.</v>
      </c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</row>
    <row r="223" spans="1:38" ht="6" customHeight="1" x14ac:dyDescent="0.25">
      <c r="N223" s="13"/>
      <c r="O223" s="13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</row>
    <row r="224" spans="1:38" ht="15" customHeight="1" x14ac:dyDescent="0.25">
      <c r="D224" s="39" t="s">
        <v>82</v>
      </c>
      <c r="E224" s="174" t="s">
        <v>81</v>
      </c>
      <c r="F224" s="174"/>
      <c r="G224" s="174"/>
      <c r="H224" s="174"/>
      <c r="I224" s="174"/>
      <c r="J224" s="174"/>
      <c r="K224" s="174"/>
      <c r="L224" s="174"/>
      <c r="M224" s="174"/>
      <c r="N224" s="38" t="s">
        <v>72</v>
      </c>
      <c r="O224" s="38"/>
      <c r="P224" s="138" t="str">
        <f>+[1]Memoria!P119</f>
        <v>Pisos: Cerámico.</v>
      </c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</row>
    <row r="225" spans="1:37" ht="15" customHeight="1" x14ac:dyDescent="0.25">
      <c r="N225" s="13"/>
      <c r="O225" s="13"/>
      <c r="P225" s="138" t="str">
        <f>+[1]Memoria!P120</f>
        <v>Pared: Cerámico parcial, resto empastado y pintado.</v>
      </c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</row>
    <row r="226" spans="1:37" ht="30" customHeight="1" x14ac:dyDescent="0.25">
      <c r="N226" s="13"/>
      <c r="O226" s="13"/>
      <c r="P226" s="138" t="str">
        <f>+[1]Memoria!P121</f>
        <v>Muebles: Altos y bajos de melamine, lavadero de una poza en acero inoxidable empotrado en tablero de granito.</v>
      </c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</row>
    <row r="227" spans="1:37" ht="6" customHeight="1" x14ac:dyDescent="0.25">
      <c r="N227" s="13"/>
      <c r="O227" s="13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</row>
    <row r="228" spans="1:37" ht="15" customHeight="1" x14ac:dyDescent="0.25">
      <c r="D228" s="39" t="s">
        <v>80</v>
      </c>
      <c r="E228" s="174" t="s">
        <v>79</v>
      </c>
      <c r="F228" s="174"/>
      <c r="G228" s="174"/>
      <c r="H228" s="174"/>
      <c r="I228" s="174"/>
      <c r="J228" s="174"/>
      <c r="K228" s="174"/>
      <c r="L228" s="174"/>
      <c r="M228" s="174"/>
      <c r="N228" s="38" t="s">
        <v>72</v>
      </c>
      <c r="O228" s="38"/>
      <c r="P228" s="138" t="str">
        <f>+[1]Memoria!P123</f>
        <v>Pisos: Cerámico.</v>
      </c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</row>
    <row r="229" spans="1:37" ht="15" customHeight="1" x14ac:dyDescent="0.25">
      <c r="N229" s="13"/>
      <c r="O229" s="13"/>
      <c r="P229" s="138" t="str">
        <f>+[1]Memoria!P124</f>
        <v>Pared: Cerámico parcial, resto empastado y pintado.</v>
      </c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</row>
    <row r="230" spans="1:37" ht="15" customHeight="1" x14ac:dyDescent="0.25">
      <c r="N230" s="13"/>
      <c r="O230" s="13"/>
      <c r="P230" s="138" t="str">
        <f>+[1]Memoria!P125</f>
        <v>Sanitarios: Aparatos sanitarios de losa vitrificada de color blanco. Lavatorio tipo pedestal, inodoro tipo one piece, ducha.</v>
      </c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</row>
    <row r="231" spans="1:37" ht="6" customHeight="1" x14ac:dyDescent="0.25">
      <c r="N231" s="13"/>
      <c r="O231" s="13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</row>
    <row r="232" spans="1:37" ht="15" customHeight="1" x14ac:dyDescent="0.25">
      <c r="A232" s="2"/>
      <c r="B232" s="2"/>
      <c r="D232" s="39" t="s">
        <v>78</v>
      </c>
      <c r="E232" s="174" t="s">
        <v>77</v>
      </c>
      <c r="F232" s="174"/>
      <c r="G232" s="174"/>
      <c r="H232" s="174"/>
      <c r="I232" s="174"/>
      <c r="J232" s="174"/>
      <c r="K232" s="174"/>
      <c r="L232" s="174"/>
      <c r="M232" s="174"/>
      <c r="N232" s="38" t="s">
        <v>72</v>
      </c>
      <c r="O232" s="38"/>
      <c r="P232" s="138" t="str">
        <f>+[1]Memoria!P127</f>
        <v>Redes empotradas. Agua fría y agua caliente.</v>
      </c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</row>
    <row r="233" spans="1:37" ht="6" customHeight="1" x14ac:dyDescent="0.25">
      <c r="N233" s="13"/>
      <c r="O233" s="13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</row>
    <row r="234" spans="1:37" ht="15" customHeight="1" x14ac:dyDescent="0.25">
      <c r="D234" s="39" t="s">
        <v>76</v>
      </c>
      <c r="E234" s="174" t="s">
        <v>75</v>
      </c>
      <c r="F234" s="174"/>
      <c r="G234" s="174"/>
      <c r="H234" s="174"/>
      <c r="I234" s="174"/>
      <c r="J234" s="174"/>
      <c r="K234" s="174"/>
      <c r="L234" s="174"/>
      <c r="M234" s="174"/>
      <c r="N234" s="38" t="s">
        <v>72</v>
      </c>
      <c r="O234" s="38"/>
      <c r="P234" s="138" t="str">
        <f>+[1]Memoria!P129</f>
        <v>Redes empotradas. Corriente monofásica. Ascensor.</v>
      </c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</row>
    <row r="235" spans="1:37" ht="6" customHeight="1" x14ac:dyDescent="0.25">
      <c r="N235" s="13"/>
      <c r="O235" s="13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</row>
    <row r="236" spans="1:37" ht="27.75" customHeight="1" x14ac:dyDescent="0.25">
      <c r="D236" s="39" t="s">
        <v>74</v>
      </c>
      <c r="E236" s="174" t="s">
        <v>73</v>
      </c>
      <c r="F236" s="174"/>
      <c r="G236" s="174"/>
      <c r="H236" s="174"/>
      <c r="I236" s="174"/>
      <c r="J236" s="174"/>
      <c r="K236" s="174"/>
      <c r="L236" s="174"/>
      <c r="M236" s="174"/>
      <c r="N236" s="38" t="s">
        <v>72</v>
      </c>
      <c r="O236" s="38"/>
      <c r="P236" s="138" t="str">
        <f>+[1]Memoria!P131</f>
        <v>Gabinetes en pisos superiores, sistema de aspersores en sótanos. Alarma con pulsador, detectores de humo y luces de emergencia.</v>
      </c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</row>
    <row r="238" spans="1:37" ht="15" customHeight="1" x14ac:dyDescent="0.25">
      <c r="A238" s="12"/>
      <c r="B238" s="120" t="s">
        <v>71</v>
      </c>
      <c r="C238" s="120"/>
      <c r="D238" s="121" t="s">
        <v>70</v>
      </c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</row>
    <row r="239" spans="1:37" ht="6" customHeight="1" x14ac:dyDescent="0.25">
      <c r="A239" s="2"/>
      <c r="B239" s="2"/>
    </row>
    <row r="240" spans="1:37" ht="15" customHeight="1" x14ac:dyDescent="0.25">
      <c r="D240" s="240" t="s">
        <v>69</v>
      </c>
      <c r="E240" s="240"/>
      <c r="F240" s="240"/>
      <c r="G240" s="240"/>
      <c r="H240" s="124" t="s">
        <v>68</v>
      </c>
      <c r="I240" s="240"/>
      <c r="J240" s="240"/>
      <c r="K240" s="240"/>
      <c r="L240" s="122" t="s">
        <v>67</v>
      </c>
      <c r="M240" s="123"/>
      <c r="N240" s="123"/>
      <c r="O240" s="123"/>
      <c r="P240" s="124"/>
      <c r="Q240" s="122" t="s">
        <v>66</v>
      </c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4"/>
    </row>
    <row r="241" spans="1:37" ht="15" customHeight="1" x14ac:dyDescent="0.25">
      <c r="D241" s="241">
        <f>+[1]Memoria!D136</f>
        <v>0</v>
      </c>
      <c r="E241" s="241"/>
      <c r="F241" s="241"/>
      <c r="G241" s="241"/>
      <c r="H241" s="242" t="str">
        <f>+[1]Memoria!H136</f>
        <v>Muy bueno</v>
      </c>
      <c r="I241" s="241"/>
      <c r="J241" s="241"/>
      <c r="K241" s="241"/>
      <c r="L241" s="243">
        <f>+[1]Memoria!L136</f>
        <v>0</v>
      </c>
      <c r="M241" s="244"/>
      <c r="N241" s="244"/>
      <c r="O241" s="244" t="s">
        <v>10</v>
      </c>
      <c r="P241" s="242"/>
      <c r="Q241" s="245" t="str">
        <f>+[1]Memoria!Q136</f>
        <v>Antigüedad estimada durante la inspección.</v>
      </c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7"/>
    </row>
    <row r="243" spans="1:37" ht="15" customHeight="1" x14ac:dyDescent="0.25">
      <c r="A243" s="12"/>
      <c r="B243" s="120" t="s">
        <v>65</v>
      </c>
      <c r="C243" s="120"/>
      <c r="D243" s="121" t="s">
        <v>64</v>
      </c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</row>
    <row r="244" spans="1:37" ht="6" customHeight="1" x14ac:dyDescent="0.25"/>
    <row r="245" spans="1:37" ht="29.25" customHeight="1" x14ac:dyDescent="0.25">
      <c r="A245" s="2"/>
      <c r="B245" s="2"/>
      <c r="D245" s="169" t="str">
        <f>+[1]Memoria!D140</f>
        <v>La zona es residencial consolidada y cuenta con todas las obras de infraestructura urbana y servicios públicos; sus principales vías de acceso son: Av. Manuel Villarán, Avenida Aviación, Avenida Principal, Av. Angamos Este, entre otras.</v>
      </c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  <c r="AG245" s="169"/>
      <c r="AH245" s="169"/>
      <c r="AI245" s="169"/>
      <c r="AJ245" s="169"/>
      <c r="AK245" s="169"/>
    </row>
    <row r="247" spans="1:37" ht="15" customHeight="1" x14ac:dyDescent="0.25">
      <c r="A247" s="12"/>
      <c r="B247" s="120" t="s">
        <v>63</v>
      </c>
      <c r="C247" s="120"/>
      <c r="D247" s="121" t="s">
        <v>62</v>
      </c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</row>
    <row r="248" spans="1:37" ht="6" customHeight="1" x14ac:dyDescent="0.25"/>
    <row r="249" spans="1:37" ht="45" customHeight="1" x14ac:dyDescent="0.25">
      <c r="A249" s="2"/>
      <c r="B249" s="2"/>
      <c r="D249" s="169" t="str">
        <f>+[1]Memoria!D144</f>
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</v>
      </c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</row>
    <row r="251" spans="1:37" ht="15" customHeight="1" x14ac:dyDescent="0.25">
      <c r="A251" s="12"/>
      <c r="B251" s="120" t="s">
        <v>61</v>
      </c>
      <c r="C251" s="120"/>
      <c r="D251" s="121" t="s">
        <v>60</v>
      </c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</row>
    <row r="252" spans="1:37" ht="6" customHeight="1" x14ac:dyDescent="0.25"/>
    <row r="253" spans="1:37" ht="30" customHeight="1" x14ac:dyDescent="0.25">
      <c r="A253" s="2"/>
      <c r="B253" s="2"/>
      <c r="D253" s="138" t="str">
        <f>+[1]Memoria!D148</f>
        <v>El inmueble matriz presenta una hipoteca a favor del Banco Internacional del Perú - Interbank hasta por US$ 248,424,744.00, de fecha 02/06/2014 (asiento D00006).</v>
      </c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</row>
    <row r="255" spans="1:37" ht="15" customHeight="1" x14ac:dyDescent="0.25">
      <c r="A255" s="12"/>
      <c r="B255" s="120" t="s">
        <v>59</v>
      </c>
      <c r="C255" s="120"/>
      <c r="D255" s="121" t="s">
        <v>58</v>
      </c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</row>
    <row r="256" spans="1:37" ht="6" customHeight="1" x14ac:dyDescent="0.25"/>
    <row r="257" spans="1:38" ht="15" customHeight="1" x14ac:dyDescent="0.25">
      <c r="A257" s="2"/>
      <c r="B257" s="2"/>
      <c r="D257" s="171" t="s">
        <v>57</v>
      </c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  <c r="AF257" s="171"/>
      <c r="AG257" s="171"/>
      <c r="AH257" s="171"/>
      <c r="AI257" s="171"/>
      <c r="AJ257" s="171"/>
      <c r="AK257" s="171"/>
    </row>
    <row r="258" spans="1:38" ht="15" customHeight="1" x14ac:dyDescent="0.25">
      <c r="D258" s="13" t="s">
        <v>56</v>
      </c>
      <c r="E258" s="173" t="str">
        <f>+[1]Memoria!E153</f>
        <v>Copia de la partida registral del terreno matriz (26/07/2018).</v>
      </c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  <c r="AG258" s="173"/>
      <c r="AH258" s="173"/>
      <c r="AI258" s="173"/>
      <c r="AJ258" s="173"/>
      <c r="AK258" s="173"/>
    </row>
    <row r="259" spans="1:38" ht="15" customHeight="1" x14ac:dyDescent="0.25">
      <c r="D259" s="13" t="s">
        <v>56</v>
      </c>
      <c r="E259" s="173" t="str">
        <f>+[1]Memoria!E154</f>
        <v>Copia de la declaración jurada de auto-avalúo (PU) del terreno matriz (2018).</v>
      </c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  <c r="AH259" s="173"/>
      <c r="AI259" s="173"/>
      <c r="AJ259" s="173"/>
      <c r="AK259" s="173"/>
    </row>
    <row r="260" spans="1:38" ht="15" customHeight="1" x14ac:dyDescent="0.25">
      <c r="D260" s="13" t="s">
        <v>56</v>
      </c>
      <c r="E260" s="173" t="str">
        <f>+[1]Memoria!E155</f>
        <v>Cuadro de áreas de las unidades inmobiliarias a tasar.</v>
      </c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  <c r="AG260" s="173"/>
      <c r="AH260" s="173"/>
      <c r="AI260" s="173"/>
      <c r="AJ260" s="173"/>
      <c r="AK260" s="173"/>
    </row>
    <row r="261" spans="1:38" ht="15" customHeight="1" x14ac:dyDescent="0.25">
      <c r="D261" s="13" t="s">
        <v>56</v>
      </c>
      <c r="E261" s="173" t="str">
        <f>+[1]Memoria!E156</f>
        <v>Copia de los planos arquitectónicos de distribución del proyecto.</v>
      </c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  <c r="AG261" s="173"/>
      <c r="AH261" s="173"/>
      <c r="AI261" s="173"/>
      <c r="AJ261" s="173"/>
      <c r="AK261" s="173"/>
    </row>
    <row r="262" spans="1:38" ht="15" customHeight="1" x14ac:dyDescent="0.25">
      <c r="D262" s="13" t="s">
        <v>56</v>
      </c>
      <c r="E262" s="173" t="s">
        <v>55</v>
      </c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  <c r="AG262" s="173"/>
      <c r="AH262" s="173"/>
      <c r="AI262" s="173"/>
      <c r="AJ262" s="173"/>
      <c r="AK262" s="173"/>
    </row>
    <row r="264" spans="1:38" ht="15" customHeight="1" x14ac:dyDescent="0.25">
      <c r="A264" s="12"/>
      <c r="B264" s="120" t="s">
        <v>54</v>
      </c>
      <c r="C264" s="120"/>
      <c r="D264" s="121" t="s">
        <v>53</v>
      </c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</row>
    <row r="265" spans="1:38" ht="6" customHeight="1" x14ac:dyDescent="0.25"/>
    <row r="266" spans="1:38" s="8" customFormat="1" ht="29.25" customHeight="1" x14ac:dyDescent="0.25">
      <c r="A266" s="9"/>
      <c r="B266" s="9"/>
      <c r="D266" s="169" t="s">
        <v>52</v>
      </c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</row>
    <row r="267" spans="1:38" s="8" customFormat="1" ht="60" customHeight="1" x14ac:dyDescent="0.25">
      <c r="A267" s="9"/>
      <c r="B267" s="9"/>
      <c r="D267" s="169" t="str">
        <f>CONCATENATE(D249," ",D253)</f>
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 El inmueble matriz presenta una hipoteca a favor del Banco Internacional del Perú - Interbank hasta por US$ 248,424,744.00, de fecha 02/06/2014 (asiento D00006).</v>
      </c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</row>
    <row r="268" spans="1:38" s="8" customFormat="1" ht="15" customHeight="1" x14ac:dyDescent="0.25">
      <c r="A268" s="9"/>
      <c r="B268" s="9"/>
      <c r="D268" s="169" t="str">
        <f>+J70</f>
        <v>Por indicación del solicitante, se considera como importe asegurable al valor comercial.</v>
      </c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</row>
    <row r="269" spans="1:38" s="8" customFormat="1" ht="42" customHeight="1" x14ac:dyDescent="0.25">
      <c r="A269" s="9"/>
      <c r="B269" s="9"/>
      <c r="D269" s="169" t="s">
        <v>51</v>
      </c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</row>
    <row r="270" spans="1:38" ht="15" customHeight="1" x14ac:dyDescent="0.25">
      <c r="D270" s="37"/>
      <c r="E270" s="37"/>
      <c r="F270" s="37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</row>
    <row r="271" spans="1:38" ht="15" customHeight="1" x14ac:dyDescent="0.25">
      <c r="B271" s="120" t="s">
        <v>50</v>
      </c>
      <c r="C271" s="120"/>
      <c r="D271" s="121" t="s">
        <v>49</v>
      </c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36"/>
    </row>
    <row r="272" spans="1:38" ht="6" customHeight="1" x14ac:dyDescent="0.25">
      <c r="D272" s="37"/>
      <c r="E272" s="37"/>
      <c r="F272" s="37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</row>
    <row r="273" spans="1:38" s="34" customFormat="1" ht="45" customHeight="1" x14ac:dyDescent="0.25">
      <c r="D273" s="172" t="s">
        <v>7</v>
      </c>
      <c r="E273" s="172"/>
      <c r="F273" s="172"/>
      <c r="G273" s="172"/>
      <c r="H273" s="172"/>
      <c r="I273" s="172"/>
      <c r="J273" s="172"/>
      <c r="K273" s="172"/>
      <c r="L273" s="172"/>
      <c r="M273" s="172" t="s">
        <v>48</v>
      </c>
      <c r="N273" s="172"/>
      <c r="O273" s="172"/>
      <c r="P273" s="172"/>
      <c r="Q273" s="172" t="s">
        <v>47</v>
      </c>
      <c r="R273" s="172"/>
      <c r="S273" s="172"/>
      <c r="T273" s="172"/>
      <c r="U273" s="172" t="s">
        <v>46</v>
      </c>
      <c r="V273" s="172"/>
      <c r="W273" s="172"/>
      <c r="X273" s="172"/>
      <c r="Y273" s="172" t="s">
        <v>45</v>
      </c>
      <c r="Z273" s="172"/>
      <c r="AA273" s="172"/>
      <c r="AB273" s="172"/>
      <c r="AC273" s="172" t="s">
        <v>44</v>
      </c>
      <c r="AD273" s="172"/>
      <c r="AE273" s="172"/>
      <c r="AF273" s="172"/>
      <c r="AG273" s="172" t="s">
        <v>43</v>
      </c>
      <c r="AH273" s="172"/>
      <c r="AI273" s="172"/>
      <c r="AJ273" s="172"/>
      <c r="AK273" s="172"/>
      <c r="AL273" s="25"/>
    </row>
    <row r="274" spans="1:38" s="35" customFormat="1" ht="65.25" customHeight="1" x14ac:dyDescent="0.25">
      <c r="D274" s="151" t="str">
        <f>+[1]Memoria!D167</f>
        <v>Oferta de departamento en Av. Principal 727, Residencial Doña Eva, 5to piso. 2 dormitorios 1 baño. A estrenar.</v>
      </c>
      <c r="E274" s="152"/>
      <c r="F274" s="152"/>
      <c r="G274" s="152"/>
      <c r="H274" s="152"/>
      <c r="I274" s="152"/>
      <c r="J274" s="152"/>
      <c r="K274" s="152"/>
      <c r="L274" s="153"/>
      <c r="M274" s="154">
        <f>+[1]Memoria!M167</f>
        <v>80</v>
      </c>
      <c r="N274" s="155"/>
      <c r="O274" s="155"/>
      <c r="P274" s="156"/>
      <c r="Q274" s="154">
        <f>+[1]Memoria!Q167</f>
        <v>80</v>
      </c>
      <c r="R274" s="155"/>
      <c r="S274" s="155"/>
      <c r="T274" s="156"/>
      <c r="U274" s="148">
        <f>+[1]Memoria!U167</f>
        <v>150000</v>
      </c>
      <c r="V274" s="149"/>
      <c r="W274" s="149"/>
      <c r="X274" s="150"/>
      <c r="Y274" s="148">
        <f>+[1]Memoria!Y167</f>
        <v>1875</v>
      </c>
      <c r="Z274" s="149"/>
      <c r="AA274" s="149"/>
      <c r="AB274" s="149"/>
      <c r="AC274" s="148">
        <f>+[1]Memoria!AC167</f>
        <v>1875</v>
      </c>
      <c r="AD274" s="149"/>
      <c r="AE274" s="149"/>
      <c r="AF274" s="149"/>
      <c r="AG274" s="157" t="str">
        <f>+[1]Memoria!AG167</f>
        <v>William Hilario
 941309666</v>
      </c>
      <c r="AH274" s="158"/>
      <c r="AI274" s="158"/>
      <c r="AJ274" s="158"/>
      <c r="AK274" s="158"/>
      <c r="AL274" s="25"/>
    </row>
    <row r="275" spans="1:38" s="34" customFormat="1" ht="60.75" customHeight="1" x14ac:dyDescent="0.25">
      <c r="D275" s="151" t="str">
        <f>+[1]Memoria!D168</f>
        <v>Oferta de departamento en Calle Alfa Centauro 178, Residencial Florencia, 1er piso. 3 dormitorios 3 baños. A estrenar.</v>
      </c>
      <c r="E275" s="152"/>
      <c r="F275" s="152"/>
      <c r="G275" s="152"/>
      <c r="H275" s="152"/>
      <c r="I275" s="152"/>
      <c r="J275" s="152"/>
      <c r="K275" s="152"/>
      <c r="L275" s="153"/>
      <c r="M275" s="154">
        <f>+[1]Memoria!M168</f>
        <v>95</v>
      </c>
      <c r="N275" s="155"/>
      <c r="O275" s="155"/>
      <c r="P275" s="156"/>
      <c r="Q275" s="154">
        <f>+[1]Memoria!Q168</f>
        <v>103</v>
      </c>
      <c r="R275" s="155"/>
      <c r="S275" s="155"/>
      <c r="T275" s="156"/>
      <c r="U275" s="148">
        <f>+[1]Memoria!U168</f>
        <v>171517</v>
      </c>
      <c r="V275" s="149"/>
      <c r="W275" s="149"/>
      <c r="X275" s="150"/>
      <c r="Y275" s="148">
        <f>+[1]Memoria!Y168</f>
        <v>1805.4421052631578</v>
      </c>
      <c r="Z275" s="149"/>
      <c r="AA275" s="149"/>
      <c r="AB275" s="149"/>
      <c r="AC275" s="148">
        <f>+[1]Memoria!AC168</f>
        <v>1665.2135922330096</v>
      </c>
      <c r="AD275" s="149"/>
      <c r="AE275" s="149"/>
      <c r="AF275" s="149"/>
      <c r="AG275" s="157" t="str">
        <f>+[1]Memoria!AG168</f>
        <v>Michael Salas
 255-6262
 996512278</v>
      </c>
      <c r="AH275" s="158"/>
      <c r="AI275" s="158"/>
      <c r="AJ275" s="158"/>
      <c r="AK275" s="158"/>
      <c r="AL275" s="25"/>
    </row>
    <row r="276" spans="1:38" s="35" customFormat="1" ht="60.75" customHeight="1" x14ac:dyDescent="0.25">
      <c r="D276" s="151" t="str">
        <f>+[1]Memoria!D169</f>
        <v>Oferta de departamento en Calle Manuel Bonilla. 2 dormitorios 1 baño. A estrenar.</v>
      </c>
      <c r="E276" s="152"/>
      <c r="F276" s="152"/>
      <c r="G276" s="152"/>
      <c r="H276" s="152"/>
      <c r="I276" s="152"/>
      <c r="J276" s="152"/>
      <c r="K276" s="152"/>
      <c r="L276" s="153"/>
      <c r="M276" s="154">
        <f>+[1]Memoria!M169</f>
        <v>52</v>
      </c>
      <c r="N276" s="155"/>
      <c r="O276" s="155"/>
      <c r="P276" s="156"/>
      <c r="Q276" s="154">
        <f>+[1]Memoria!Q169</f>
        <v>52</v>
      </c>
      <c r="R276" s="155"/>
      <c r="S276" s="155"/>
      <c r="T276" s="156"/>
      <c r="U276" s="148">
        <f>+[1]Memoria!U169</f>
        <v>95000</v>
      </c>
      <c r="V276" s="149"/>
      <c r="W276" s="149"/>
      <c r="X276" s="150"/>
      <c r="Y276" s="148">
        <f>+[1]Memoria!Y169</f>
        <v>1826.9230769230769</v>
      </c>
      <c r="Z276" s="149"/>
      <c r="AA276" s="149"/>
      <c r="AB276" s="149"/>
      <c r="AC276" s="148">
        <f>+[1]Memoria!AC169</f>
        <v>1826.9230769230769</v>
      </c>
      <c r="AD276" s="149"/>
      <c r="AE276" s="149"/>
      <c r="AF276" s="149"/>
      <c r="AG276" s="157" t="str">
        <f>+[1]Memoria!AG169</f>
        <v>ELIAS SOTO
 997427590
 945016917</v>
      </c>
      <c r="AH276" s="158"/>
      <c r="AI276" s="158"/>
      <c r="AJ276" s="158"/>
      <c r="AK276" s="158"/>
      <c r="AL276" s="25"/>
    </row>
    <row r="277" spans="1:38" s="34" customFormat="1" ht="60.75" customHeight="1" x14ac:dyDescent="0.25">
      <c r="D277" s="151" t="str">
        <f>+[1]Memoria!D170</f>
        <v>Oferta de departamento en Calle Alfa Leon. 3 dormitorios 1 estacionamiento. 7 años de antigüedad.</v>
      </c>
      <c r="E277" s="152"/>
      <c r="F277" s="152"/>
      <c r="G277" s="152"/>
      <c r="H277" s="152"/>
      <c r="I277" s="152"/>
      <c r="J277" s="152"/>
      <c r="K277" s="152"/>
      <c r="L277" s="153"/>
      <c r="M277" s="154">
        <f>+[1]Memoria!M170</f>
        <v>89</v>
      </c>
      <c r="N277" s="155"/>
      <c r="O277" s="155"/>
      <c r="P277" s="156"/>
      <c r="Q277" s="154">
        <f>+[1]Memoria!Q170</f>
        <v>89</v>
      </c>
      <c r="R277" s="155"/>
      <c r="S277" s="155"/>
      <c r="T277" s="156"/>
      <c r="U277" s="148">
        <f>+[1]Memoria!U170</f>
        <v>130000</v>
      </c>
      <c r="V277" s="149"/>
      <c r="W277" s="149"/>
      <c r="X277" s="150"/>
      <c r="Y277" s="148">
        <f>+[1]Memoria!Y170</f>
        <v>1460.6741573033707</v>
      </c>
      <c r="Z277" s="149"/>
      <c r="AA277" s="149"/>
      <c r="AB277" s="149"/>
      <c r="AC277" s="148">
        <f>+[1]Memoria!AC170</f>
        <v>1460.6741573033707</v>
      </c>
      <c r="AD277" s="149"/>
      <c r="AE277" s="149"/>
      <c r="AF277" s="149"/>
      <c r="AG277" s="157" t="str">
        <f>+[1]Memoria!AG170</f>
        <v>CONSORCIO LE INMOBILIARIA
 4478291 
 933310172</v>
      </c>
      <c r="AH277" s="158"/>
      <c r="AI277" s="158"/>
      <c r="AJ277" s="158"/>
      <c r="AK277" s="158"/>
      <c r="AL277" s="25"/>
    </row>
    <row r="278" spans="1:38" s="34" customFormat="1" ht="60.75" customHeight="1" x14ac:dyDescent="0.25">
      <c r="D278" s="151" t="str">
        <f>+[1]Memoria!D171</f>
        <v>Oferta de departamento en Calle Alfa Aguila 144. 3 dormitorios 2 baños. 2 años de antigüedad.</v>
      </c>
      <c r="E278" s="152"/>
      <c r="F278" s="152"/>
      <c r="G278" s="152"/>
      <c r="H278" s="152"/>
      <c r="I278" s="152"/>
      <c r="J278" s="152"/>
      <c r="K278" s="152"/>
      <c r="L278" s="153"/>
      <c r="M278" s="154">
        <f>+[1]Memoria!M171</f>
        <v>70</v>
      </c>
      <c r="N278" s="155"/>
      <c r="O278" s="155"/>
      <c r="P278" s="156"/>
      <c r="Q278" s="154">
        <f>+[1]Memoria!Q171</f>
        <v>70</v>
      </c>
      <c r="R278" s="155"/>
      <c r="S278" s="155"/>
      <c r="T278" s="156"/>
      <c r="U278" s="148">
        <f>+[1]Memoria!U171</f>
        <v>132000</v>
      </c>
      <c r="V278" s="149"/>
      <c r="W278" s="149"/>
      <c r="X278" s="150"/>
      <c r="Y278" s="148">
        <f>+[1]Memoria!Y171</f>
        <v>1885.7142857142858</v>
      </c>
      <c r="Z278" s="149"/>
      <c r="AA278" s="149"/>
      <c r="AB278" s="149"/>
      <c r="AC278" s="148">
        <f>+[1]Memoria!AC171</f>
        <v>1885.7142857142858</v>
      </c>
      <c r="AD278" s="149"/>
      <c r="AE278" s="149"/>
      <c r="AF278" s="149"/>
      <c r="AG278" s="157" t="str">
        <f>+[1]Memoria!AG171</f>
        <v xml:space="preserve">Flor Ascoy
981474917 </v>
      </c>
      <c r="AH278" s="158"/>
      <c r="AI278" s="158"/>
      <c r="AJ278" s="158"/>
      <c r="AK278" s="158"/>
      <c r="AL278" s="25"/>
    </row>
    <row r="279" spans="1:38" s="4" customFormat="1" ht="15" customHeight="1" x14ac:dyDescent="0.25">
      <c r="D279" s="33"/>
      <c r="E279" s="33"/>
      <c r="F279" s="33"/>
      <c r="G279" s="33"/>
      <c r="H279" s="33"/>
      <c r="I279" s="33"/>
      <c r="J279" s="33"/>
      <c r="K279" s="33"/>
      <c r="L279" s="33"/>
      <c r="M279" s="32"/>
      <c r="N279" s="32"/>
      <c r="O279" s="32"/>
      <c r="P279" s="32"/>
      <c r="Q279" s="32"/>
      <c r="R279" s="32"/>
      <c r="S279" s="32"/>
      <c r="T279" s="32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0"/>
      <c r="AH279" s="30"/>
      <c r="AI279" s="30"/>
      <c r="AJ279" s="30"/>
      <c r="AK279" s="30"/>
      <c r="AL279" s="29"/>
    </row>
    <row r="280" spans="1:38" ht="15" customHeight="1" x14ac:dyDescent="0.25">
      <c r="A280" s="28"/>
      <c r="B280" s="168" t="s">
        <v>42</v>
      </c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28"/>
    </row>
    <row r="281" spans="1:38" ht="15" customHeight="1" x14ac:dyDescent="0.25">
      <c r="L281" s="137"/>
      <c r="M281" s="137"/>
      <c r="N281" s="137"/>
    </row>
    <row r="282" spans="1:38" ht="15" customHeight="1" x14ac:dyDescent="0.25">
      <c r="A282" s="12"/>
      <c r="B282" s="120" t="s">
        <v>41</v>
      </c>
      <c r="C282" s="120"/>
      <c r="D282" s="121" t="s">
        <v>40</v>
      </c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</row>
    <row r="283" spans="1:38" ht="6" customHeight="1" x14ac:dyDescent="0.25">
      <c r="Y283" s="2"/>
      <c r="Z283" s="2"/>
      <c r="AA283" s="2"/>
      <c r="AB283" s="2"/>
      <c r="AC283" s="2"/>
      <c r="AD283" s="2"/>
      <c r="AE283" s="2"/>
    </row>
    <row r="284" spans="1:38" ht="30" customHeight="1" x14ac:dyDescent="0.25">
      <c r="D284" s="170" t="s">
        <v>39</v>
      </c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27"/>
    </row>
    <row r="285" spans="1:38" ht="6" customHeight="1" x14ac:dyDescent="0.25">
      <c r="D285" s="22"/>
      <c r="E285" s="22"/>
      <c r="F285" s="22"/>
      <c r="G285" s="22"/>
      <c r="H285" s="26"/>
      <c r="I285" s="26"/>
      <c r="J285" s="26"/>
      <c r="K285" s="26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"/>
      <c r="Z285" s="2"/>
      <c r="AA285" s="2"/>
      <c r="AB285" s="2"/>
      <c r="AC285" s="2"/>
      <c r="AD285" s="2"/>
      <c r="AE285" s="2"/>
    </row>
    <row r="286" spans="1:38" s="8" customFormat="1" ht="42" customHeight="1" x14ac:dyDescent="0.25">
      <c r="A286" s="9"/>
      <c r="B286" s="9"/>
      <c r="D286" s="107" t="s">
        <v>7</v>
      </c>
      <c r="E286" s="108"/>
      <c r="F286" s="108"/>
      <c r="G286" s="108"/>
      <c r="H286" s="108"/>
      <c r="I286" s="108"/>
      <c r="J286" s="109"/>
      <c r="K286" s="107" t="s">
        <v>38</v>
      </c>
      <c r="L286" s="108"/>
      <c r="M286" s="109"/>
      <c r="N286" s="107" t="s">
        <v>26</v>
      </c>
      <c r="O286" s="108"/>
      <c r="P286" s="109"/>
      <c r="Q286" s="107" t="s">
        <v>37</v>
      </c>
      <c r="R286" s="108"/>
      <c r="S286" s="108"/>
      <c r="T286" s="109"/>
      <c r="U286" s="107" t="s">
        <v>36</v>
      </c>
      <c r="V286" s="108"/>
      <c r="W286" s="108"/>
      <c r="X286" s="109"/>
      <c r="AF286" s="9"/>
      <c r="AG286" s="9"/>
      <c r="AH286" s="9"/>
      <c r="AI286" s="9"/>
      <c r="AJ286" s="9"/>
      <c r="AK286" s="9"/>
      <c r="AL286" s="9"/>
    </row>
    <row r="287" spans="1:38" ht="15" customHeight="1" x14ac:dyDescent="0.25">
      <c r="D287" s="159">
        <f>+D138</f>
        <v>0</v>
      </c>
      <c r="E287" s="160"/>
      <c r="F287" s="160"/>
      <c r="G287" s="160"/>
      <c r="H287" s="160"/>
      <c r="I287" s="160"/>
      <c r="J287" s="161"/>
      <c r="K287" s="162">
        <f>+P138</f>
        <v>0</v>
      </c>
      <c r="L287" s="163"/>
      <c r="M287" s="164"/>
      <c r="N287" s="140"/>
      <c r="O287" s="140"/>
      <c r="P287" s="140"/>
      <c r="Q287" s="165">
        <f>+N287*K287</f>
        <v>0</v>
      </c>
      <c r="R287" s="166"/>
      <c r="S287" s="166"/>
      <c r="T287" s="167"/>
      <c r="U287" s="162">
        <f>ROUND(Q287,-2)</f>
        <v>0</v>
      </c>
      <c r="V287" s="163"/>
      <c r="W287" s="163"/>
      <c r="X287" s="164"/>
      <c r="Y287" s="7"/>
      <c r="AB287" s="5"/>
      <c r="AC287" s="5"/>
      <c r="AD287" s="5"/>
      <c r="AE287" s="5"/>
      <c r="AF287" s="2"/>
      <c r="AG287" s="2"/>
      <c r="AH287" s="2"/>
      <c r="AI287" s="2"/>
      <c r="AJ287" s="2"/>
      <c r="AK287" s="2"/>
      <c r="AL287" s="2"/>
    </row>
    <row r="288" spans="1:38" s="86" customFormat="1" ht="15" customHeight="1" x14ac:dyDescent="0.25">
      <c r="D288" s="159">
        <f t="shared" ref="D288:D297" si="23">+D139</f>
        <v>0</v>
      </c>
      <c r="E288" s="160"/>
      <c r="F288" s="160"/>
      <c r="G288" s="160"/>
      <c r="H288" s="160"/>
      <c r="I288" s="160"/>
      <c r="J288" s="161"/>
      <c r="K288" s="162">
        <f t="shared" ref="K288:K297" si="24">+P139</f>
        <v>0</v>
      </c>
      <c r="L288" s="163"/>
      <c r="M288" s="164"/>
      <c r="N288" s="140"/>
      <c r="O288" s="140"/>
      <c r="P288" s="140"/>
      <c r="Q288" s="165">
        <f t="shared" ref="Q288:Q297" si="25">+N288*K288</f>
        <v>0</v>
      </c>
      <c r="R288" s="166"/>
      <c r="S288" s="166"/>
      <c r="T288" s="167"/>
      <c r="U288" s="162">
        <f t="shared" ref="U288:U297" si="26">ROUND(Q288,-2)</f>
        <v>0</v>
      </c>
      <c r="V288" s="163"/>
      <c r="W288" s="163"/>
      <c r="X288" s="164"/>
      <c r="Y288" s="7"/>
      <c r="AB288" s="5"/>
      <c r="AC288" s="5"/>
      <c r="AD288" s="5"/>
      <c r="AE288" s="5"/>
      <c r="AF288" s="2"/>
      <c r="AG288" s="2"/>
      <c r="AH288" s="2"/>
      <c r="AI288" s="2"/>
      <c r="AJ288" s="2"/>
      <c r="AK288" s="2"/>
      <c r="AL288" s="2"/>
    </row>
    <row r="289" spans="1:38" s="86" customFormat="1" ht="15" customHeight="1" x14ac:dyDescent="0.25">
      <c r="D289" s="159">
        <f t="shared" si="23"/>
        <v>0</v>
      </c>
      <c r="E289" s="160"/>
      <c r="F289" s="160"/>
      <c r="G289" s="160"/>
      <c r="H289" s="160"/>
      <c r="I289" s="160"/>
      <c r="J289" s="161"/>
      <c r="K289" s="162">
        <f t="shared" si="24"/>
        <v>0</v>
      </c>
      <c r="L289" s="163"/>
      <c r="M289" s="164"/>
      <c r="N289" s="140"/>
      <c r="O289" s="140"/>
      <c r="P289" s="140"/>
      <c r="Q289" s="165">
        <f t="shared" si="25"/>
        <v>0</v>
      </c>
      <c r="R289" s="166"/>
      <c r="S289" s="166"/>
      <c r="T289" s="167"/>
      <c r="U289" s="162">
        <f t="shared" si="26"/>
        <v>0</v>
      </c>
      <c r="V289" s="163"/>
      <c r="W289" s="163"/>
      <c r="X289" s="164"/>
      <c r="Y289" s="7"/>
      <c r="AB289" s="5"/>
      <c r="AC289" s="5"/>
      <c r="AD289" s="5"/>
      <c r="AE289" s="5"/>
      <c r="AF289" s="2"/>
      <c r="AG289" s="2"/>
      <c r="AH289" s="2"/>
      <c r="AI289" s="2"/>
      <c r="AJ289" s="2"/>
      <c r="AK289" s="2"/>
      <c r="AL289" s="2"/>
    </row>
    <row r="290" spans="1:38" s="86" customFormat="1" ht="15" customHeight="1" x14ac:dyDescent="0.25">
      <c r="D290" s="159">
        <f t="shared" si="23"/>
        <v>0</v>
      </c>
      <c r="E290" s="160"/>
      <c r="F290" s="160"/>
      <c r="G290" s="160"/>
      <c r="H290" s="160"/>
      <c r="I290" s="160"/>
      <c r="J290" s="161"/>
      <c r="K290" s="162">
        <f t="shared" si="24"/>
        <v>0</v>
      </c>
      <c r="L290" s="163"/>
      <c r="M290" s="164"/>
      <c r="N290" s="140"/>
      <c r="O290" s="140"/>
      <c r="P290" s="140"/>
      <c r="Q290" s="165">
        <f t="shared" si="25"/>
        <v>0</v>
      </c>
      <c r="R290" s="166"/>
      <c r="S290" s="166"/>
      <c r="T290" s="167"/>
      <c r="U290" s="162">
        <f t="shared" si="26"/>
        <v>0</v>
      </c>
      <c r="V290" s="163"/>
      <c r="W290" s="163"/>
      <c r="X290" s="164"/>
      <c r="Y290" s="7"/>
      <c r="AB290" s="5"/>
      <c r="AC290" s="5"/>
      <c r="AD290" s="5"/>
      <c r="AE290" s="5"/>
      <c r="AF290" s="2"/>
      <c r="AG290" s="2"/>
      <c r="AH290" s="2"/>
      <c r="AI290" s="2"/>
      <c r="AJ290" s="2"/>
      <c r="AK290" s="2"/>
      <c r="AL290" s="2"/>
    </row>
    <row r="291" spans="1:38" s="86" customFormat="1" ht="15" customHeight="1" x14ac:dyDescent="0.25">
      <c r="D291" s="159">
        <f t="shared" si="23"/>
        <v>0</v>
      </c>
      <c r="E291" s="160"/>
      <c r="F291" s="160"/>
      <c r="G291" s="160"/>
      <c r="H291" s="160"/>
      <c r="I291" s="160"/>
      <c r="J291" s="161"/>
      <c r="K291" s="162">
        <f t="shared" si="24"/>
        <v>0</v>
      </c>
      <c r="L291" s="163"/>
      <c r="M291" s="164"/>
      <c r="N291" s="140"/>
      <c r="O291" s="140"/>
      <c r="P291" s="140"/>
      <c r="Q291" s="165">
        <f t="shared" si="25"/>
        <v>0</v>
      </c>
      <c r="R291" s="166"/>
      <c r="S291" s="166"/>
      <c r="T291" s="167"/>
      <c r="U291" s="162">
        <f t="shared" si="26"/>
        <v>0</v>
      </c>
      <c r="V291" s="163"/>
      <c r="W291" s="163"/>
      <c r="X291" s="164"/>
      <c r="Y291" s="7"/>
      <c r="AB291" s="5"/>
      <c r="AC291" s="5"/>
      <c r="AD291" s="5"/>
      <c r="AE291" s="5"/>
      <c r="AF291" s="2"/>
      <c r="AG291" s="2"/>
      <c r="AH291" s="2"/>
      <c r="AI291" s="2"/>
      <c r="AJ291" s="2"/>
      <c r="AK291" s="2"/>
      <c r="AL291" s="2"/>
    </row>
    <row r="292" spans="1:38" s="86" customFormat="1" ht="15" customHeight="1" x14ac:dyDescent="0.25">
      <c r="D292" s="159">
        <f t="shared" si="23"/>
        <v>0</v>
      </c>
      <c r="E292" s="160"/>
      <c r="F292" s="160"/>
      <c r="G292" s="160"/>
      <c r="H292" s="160"/>
      <c r="I292" s="160"/>
      <c r="J292" s="161"/>
      <c r="K292" s="162">
        <f t="shared" si="24"/>
        <v>0</v>
      </c>
      <c r="L292" s="163"/>
      <c r="M292" s="164"/>
      <c r="N292" s="140"/>
      <c r="O292" s="140"/>
      <c r="P292" s="140"/>
      <c r="Q292" s="165">
        <f t="shared" si="25"/>
        <v>0</v>
      </c>
      <c r="R292" s="166"/>
      <c r="S292" s="166"/>
      <c r="T292" s="167"/>
      <c r="U292" s="162">
        <f t="shared" si="26"/>
        <v>0</v>
      </c>
      <c r="V292" s="163"/>
      <c r="W292" s="163"/>
      <c r="X292" s="164"/>
      <c r="Y292" s="7"/>
      <c r="AB292" s="5"/>
      <c r="AC292" s="5"/>
      <c r="AD292" s="5"/>
      <c r="AE292" s="5"/>
      <c r="AF292" s="2"/>
      <c r="AG292" s="2"/>
      <c r="AH292" s="2"/>
      <c r="AI292" s="2"/>
      <c r="AJ292" s="2"/>
      <c r="AK292" s="2"/>
      <c r="AL292" s="2"/>
    </row>
    <row r="293" spans="1:38" s="86" customFormat="1" ht="15" customHeight="1" x14ac:dyDescent="0.25">
      <c r="D293" s="159">
        <f t="shared" si="23"/>
        <v>0</v>
      </c>
      <c r="E293" s="160"/>
      <c r="F293" s="160"/>
      <c r="G293" s="160"/>
      <c r="H293" s="160"/>
      <c r="I293" s="160"/>
      <c r="J293" s="161"/>
      <c r="K293" s="162">
        <f t="shared" si="24"/>
        <v>0</v>
      </c>
      <c r="L293" s="163"/>
      <c r="M293" s="164"/>
      <c r="N293" s="140"/>
      <c r="O293" s="140"/>
      <c r="P293" s="140"/>
      <c r="Q293" s="165">
        <f t="shared" si="25"/>
        <v>0</v>
      </c>
      <c r="R293" s="166"/>
      <c r="S293" s="166"/>
      <c r="T293" s="167"/>
      <c r="U293" s="162">
        <f t="shared" si="26"/>
        <v>0</v>
      </c>
      <c r="V293" s="163"/>
      <c r="W293" s="163"/>
      <c r="X293" s="164"/>
      <c r="Y293" s="7"/>
      <c r="AB293" s="5"/>
      <c r="AC293" s="5"/>
      <c r="AD293" s="5"/>
      <c r="AE293" s="5"/>
      <c r="AF293" s="2"/>
      <c r="AG293" s="2"/>
      <c r="AH293" s="2"/>
      <c r="AI293" s="2"/>
      <c r="AJ293" s="2"/>
      <c r="AK293" s="2"/>
      <c r="AL293" s="2"/>
    </row>
    <row r="294" spans="1:38" s="86" customFormat="1" ht="15" customHeight="1" x14ac:dyDescent="0.25">
      <c r="D294" s="159">
        <f t="shared" si="23"/>
        <v>0</v>
      </c>
      <c r="E294" s="160"/>
      <c r="F294" s="160"/>
      <c r="G294" s="160"/>
      <c r="H294" s="160"/>
      <c r="I294" s="160"/>
      <c r="J294" s="161"/>
      <c r="K294" s="162">
        <f t="shared" si="24"/>
        <v>0</v>
      </c>
      <c r="L294" s="163"/>
      <c r="M294" s="164"/>
      <c r="N294" s="140"/>
      <c r="O294" s="140"/>
      <c r="P294" s="140"/>
      <c r="Q294" s="165">
        <f t="shared" si="25"/>
        <v>0</v>
      </c>
      <c r="R294" s="166"/>
      <c r="S294" s="166"/>
      <c r="T294" s="167"/>
      <c r="U294" s="162">
        <f t="shared" si="26"/>
        <v>0</v>
      </c>
      <c r="V294" s="163"/>
      <c r="W294" s="163"/>
      <c r="X294" s="164"/>
      <c r="Y294" s="7"/>
      <c r="AB294" s="5"/>
      <c r="AC294" s="5"/>
      <c r="AD294" s="5"/>
      <c r="AE294" s="5"/>
      <c r="AF294" s="2"/>
      <c r="AG294" s="2"/>
      <c r="AH294" s="2"/>
      <c r="AI294" s="2"/>
      <c r="AJ294" s="2"/>
      <c r="AK294" s="2"/>
      <c r="AL294" s="2"/>
    </row>
    <row r="295" spans="1:38" s="86" customFormat="1" ht="15" customHeight="1" x14ac:dyDescent="0.25">
      <c r="D295" s="159">
        <f t="shared" si="23"/>
        <v>0</v>
      </c>
      <c r="E295" s="160"/>
      <c r="F295" s="160"/>
      <c r="G295" s="160"/>
      <c r="H295" s="160"/>
      <c r="I295" s="160"/>
      <c r="J295" s="161"/>
      <c r="K295" s="162">
        <f t="shared" si="24"/>
        <v>0</v>
      </c>
      <c r="L295" s="163"/>
      <c r="M295" s="164"/>
      <c r="N295" s="140"/>
      <c r="O295" s="140"/>
      <c r="P295" s="140"/>
      <c r="Q295" s="165">
        <f t="shared" si="25"/>
        <v>0</v>
      </c>
      <c r="R295" s="166"/>
      <c r="S295" s="166"/>
      <c r="T295" s="167"/>
      <c r="U295" s="162">
        <f t="shared" si="26"/>
        <v>0</v>
      </c>
      <c r="V295" s="163"/>
      <c r="W295" s="163"/>
      <c r="X295" s="164"/>
      <c r="Y295" s="7"/>
      <c r="AB295" s="5"/>
      <c r="AC295" s="5"/>
      <c r="AD295" s="5"/>
      <c r="AE295" s="5"/>
      <c r="AF295" s="2"/>
      <c r="AG295" s="2"/>
      <c r="AH295" s="2"/>
      <c r="AI295" s="2"/>
      <c r="AJ295" s="2"/>
      <c r="AK295" s="2"/>
      <c r="AL295" s="2"/>
    </row>
    <row r="296" spans="1:38" s="86" customFormat="1" ht="15" customHeight="1" x14ac:dyDescent="0.25">
      <c r="D296" s="159">
        <f t="shared" si="23"/>
        <v>0</v>
      </c>
      <c r="E296" s="160"/>
      <c r="F296" s="160"/>
      <c r="G296" s="160"/>
      <c r="H296" s="160"/>
      <c r="I296" s="160"/>
      <c r="J296" s="161"/>
      <c r="K296" s="162">
        <f t="shared" si="24"/>
        <v>0</v>
      </c>
      <c r="L296" s="163"/>
      <c r="M296" s="164"/>
      <c r="N296" s="140"/>
      <c r="O296" s="140"/>
      <c r="P296" s="140"/>
      <c r="Q296" s="165">
        <f t="shared" si="25"/>
        <v>0</v>
      </c>
      <c r="R296" s="166"/>
      <c r="S296" s="166"/>
      <c r="T296" s="167"/>
      <c r="U296" s="162">
        <f t="shared" si="26"/>
        <v>0</v>
      </c>
      <c r="V296" s="163"/>
      <c r="W296" s="163"/>
      <c r="X296" s="164"/>
      <c r="Y296" s="7"/>
      <c r="AB296" s="5"/>
      <c r="AC296" s="5"/>
      <c r="AD296" s="5"/>
      <c r="AE296" s="5"/>
      <c r="AF296" s="2"/>
      <c r="AG296" s="2"/>
      <c r="AH296" s="2"/>
      <c r="AI296" s="2"/>
      <c r="AJ296" s="2"/>
      <c r="AK296" s="2"/>
      <c r="AL296" s="2"/>
    </row>
    <row r="297" spans="1:38" s="86" customFormat="1" ht="15" customHeight="1" x14ac:dyDescent="0.25">
      <c r="D297" s="159">
        <f t="shared" si="23"/>
        <v>0</v>
      </c>
      <c r="E297" s="160"/>
      <c r="F297" s="160"/>
      <c r="G297" s="160"/>
      <c r="H297" s="160"/>
      <c r="I297" s="160"/>
      <c r="J297" s="161"/>
      <c r="K297" s="162">
        <f t="shared" si="24"/>
        <v>0</v>
      </c>
      <c r="L297" s="163"/>
      <c r="M297" s="164"/>
      <c r="N297" s="140"/>
      <c r="O297" s="140"/>
      <c r="P297" s="140"/>
      <c r="Q297" s="165">
        <f t="shared" si="25"/>
        <v>0</v>
      </c>
      <c r="R297" s="166"/>
      <c r="S297" s="166"/>
      <c r="T297" s="167"/>
      <c r="U297" s="162">
        <f t="shared" si="26"/>
        <v>0</v>
      </c>
      <c r="V297" s="163"/>
      <c r="W297" s="163"/>
      <c r="X297" s="164"/>
      <c r="Y297" s="7"/>
      <c r="AB297" s="5"/>
      <c r="AC297" s="5"/>
      <c r="AD297" s="5"/>
      <c r="AE297" s="5"/>
      <c r="AF297" s="2"/>
      <c r="AG297" s="2"/>
      <c r="AH297" s="2"/>
      <c r="AI297" s="2"/>
      <c r="AJ297" s="2"/>
      <c r="AK297" s="2"/>
      <c r="AL297" s="2"/>
    </row>
    <row r="298" spans="1:38" ht="15" customHeight="1" x14ac:dyDescent="0.25">
      <c r="D298" s="122" t="s">
        <v>4</v>
      </c>
      <c r="E298" s="123"/>
      <c r="F298" s="123"/>
      <c r="G298" s="123"/>
      <c r="H298" s="123"/>
      <c r="I298" s="123"/>
      <c r="J298" s="124"/>
      <c r="K298" s="134">
        <f>SUM(K287:M297)</f>
        <v>0</v>
      </c>
      <c r="L298" s="135"/>
      <c r="M298" s="136"/>
      <c r="N298" s="128"/>
      <c r="O298" s="129"/>
      <c r="P298" s="130"/>
      <c r="Q298" s="128">
        <f>SUM(Q287:T297)</f>
        <v>0</v>
      </c>
      <c r="R298" s="129"/>
      <c r="S298" s="129"/>
      <c r="T298" s="130"/>
      <c r="U298" s="134">
        <f>SUM(U287:X297)</f>
        <v>0</v>
      </c>
      <c r="V298" s="135"/>
      <c r="W298" s="135"/>
      <c r="X298" s="136"/>
      <c r="Y298" s="7"/>
      <c r="AB298" s="6"/>
      <c r="AC298" s="6"/>
      <c r="AD298" s="6"/>
      <c r="AE298" s="5"/>
      <c r="AF298" s="2"/>
      <c r="AG298" s="2"/>
      <c r="AH298" s="2"/>
      <c r="AI298" s="2"/>
      <c r="AJ298" s="2"/>
      <c r="AK298" s="2"/>
      <c r="AL298" s="2"/>
    </row>
    <row r="299" spans="1:38" ht="15" customHeight="1" x14ac:dyDescent="0.25">
      <c r="Y299" s="2"/>
      <c r="Z299" s="2"/>
      <c r="AA299" s="2"/>
      <c r="AB299" s="2"/>
      <c r="AC299" s="2"/>
      <c r="AD299" s="2"/>
      <c r="AE299" s="2"/>
    </row>
    <row r="300" spans="1:38" ht="15" customHeight="1" x14ac:dyDescent="0.25">
      <c r="A300" s="12"/>
      <c r="B300" s="120" t="s">
        <v>35</v>
      </c>
      <c r="C300" s="120"/>
      <c r="D300" s="121" t="s">
        <v>34</v>
      </c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</row>
    <row r="301" spans="1:38" ht="6" customHeight="1" x14ac:dyDescent="0.25">
      <c r="Y301" s="2"/>
      <c r="Z301" s="2"/>
      <c r="AA301" s="2"/>
      <c r="AB301" s="2"/>
      <c r="AC301" s="2"/>
      <c r="AD301" s="2"/>
      <c r="AE301" s="2"/>
    </row>
    <row r="302" spans="1:38" ht="30" customHeight="1" x14ac:dyDescent="0.25">
      <c r="D302" s="138" t="s">
        <v>27</v>
      </c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22"/>
    </row>
    <row r="303" spans="1:38" ht="15" customHeight="1" x14ac:dyDescent="0.25">
      <c r="D303" s="143" t="s">
        <v>33</v>
      </c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</row>
    <row r="304" spans="1:38" ht="6" customHeight="1" x14ac:dyDescent="0.25">
      <c r="N304" s="21"/>
      <c r="O304" s="21"/>
      <c r="P304" s="21"/>
      <c r="Y304" s="2"/>
      <c r="Z304" s="2"/>
      <c r="AA304" s="2"/>
      <c r="AB304" s="2"/>
      <c r="AC304" s="2"/>
      <c r="AD304" s="2"/>
      <c r="AE304" s="2"/>
    </row>
    <row r="305" spans="1:38" s="8" customFormat="1" ht="42" customHeight="1" x14ac:dyDescent="0.25">
      <c r="A305" s="9"/>
      <c r="B305" s="9"/>
      <c r="D305" s="107" t="s">
        <v>7</v>
      </c>
      <c r="E305" s="108"/>
      <c r="F305" s="108"/>
      <c r="G305" s="108"/>
      <c r="H305" s="108"/>
      <c r="I305" s="108"/>
      <c r="J305" s="109"/>
      <c r="K305" s="107" t="str">
        <f>K153</f>
        <v>Área Techada</v>
      </c>
      <c r="L305" s="108"/>
      <c r="M305" s="109"/>
      <c r="N305" s="107" t="str">
        <f>P153</f>
        <v>Área Ocupada</v>
      </c>
      <c r="O305" s="108"/>
      <c r="P305" s="109"/>
      <c r="Q305" s="107" t="s">
        <v>26</v>
      </c>
      <c r="R305" s="108"/>
      <c r="S305" s="108"/>
      <c r="T305" s="107" t="s">
        <v>25</v>
      </c>
      <c r="U305" s="108"/>
      <c r="V305" s="108"/>
      <c r="W305" s="108"/>
      <c r="X305" s="107" t="s">
        <v>24</v>
      </c>
      <c r="Y305" s="108"/>
      <c r="Z305" s="108"/>
      <c r="AA305" s="109"/>
      <c r="AB305" s="107" t="s">
        <v>32</v>
      </c>
      <c r="AC305" s="109"/>
      <c r="AD305" s="107" t="s">
        <v>31</v>
      </c>
      <c r="AE305" s="108"/>
      <c r="AF305" s="108"/>
      <c r="AG305" s="109"/>
      <c r="AH305" s="107" t="s">
        <v>30</v>
      </c>
      <c r="AI305" s="108"/>
      <c r="AJ305" s="108"/>
      <c r="AK305" s="109"/>
      <c r="AL305" s="25"/>
    </row>
    <row r="306" spans="1:38" ht="15" customHeight="1" x14ac:dyDescent="0.25">
      <c r="D306" s="144">
        <f>+D154</f>
        <v>0</v>
      </c>
      <c r="E306" s="145"/>
      <c r="F306" s="145"/>
      <c r="G306" s="145"/>
      <c r="H306" s="145"/>
      <c r="I306" s="145"/>
      <c r="J306" s="146"/>
      <c r="K306" s="139">
        <f>+K154</f>
        <v>0</v>
      </c>
      <c r="L306" s="139"/>
      <c r="M306" s="139"/>
      <c r="N306" s="139">
        <f>+P154</f>
        <v>0</v>
      </c>
      <c r="O306" s="139"/>
      <c r="P306" s="139"/>
      <c r="Q306" s="139" t="e">
        <f>ROUND(+AH306/1.15/K306/(1-AB306%),1)</f>
        <v>#DIV/0!</v>
      </c>
      <c r="R306" s="139"/>
      <c r="S306" s="139"/>
      <c r="T306" s="141" t="e">
        <f>+K306*Q306</f>
        <v>#DIV/0!</v>
      </c>
      <c r="U306" s="141"/>
      <c r="V306" s="141"/>
      <c r="W306" s="141"/>
      <c r="X306" s="142" t="e">
        <f>+T306*0.15</f>
        <v>#DIV/0!</v>
      </c>
      <c r="Y306" s="142"/>
      <c r="Z306" s="142"/>
      <c r="AA306" s="142"/>
      <c r="AB306" s="147">
        <f>+$L$241</f>
        <v>0</v>
      </c>
      <c r="AC306" s="147"/>
      <c r="AD306" s="139" t="e">
        <f>+(T306+X306)*(100%-AB306%)</f>
        <v>#DIV/0!</v>
      </c>
      <c r="AE306" s="139"/>
      <c r="AF306" s="139"/>
      <c r="AG306" s="139"/>
      <c r="AH306" s="139">
        <f>+O340</f>
        <v>0</v>
      </c>
      <c r="AI306" s="139"/>
      <c r="AJ306" s="139"/>
      <c r="AK306" s="139"/>
      <c r="AL306" s="17"/>
    </row>
    <row r="307" spans="1:38" s="86" customFormat="1" ht="15" customHeight="1" x14ac:dyDescent="0.25">
      <c r="D307" s="144">
        <f t="shared" ref="D307:D316" si="27">+D155</f>
        <v>0</v>
      </c>
      <c r="E307" s="145"/>
      <c r="F307" s="145"/>
      <c r="G307" s="145"/>
      <c r="H307" s="145"/>
      <c r="I307" s="145"/>
      <c r="J307" s="146"/>
      <c r="K307" s="139">
        <f t="shared" ref="K307:K316" si="28">+K155</f>
        <v>0</v>
      </c>
      <c r="L307" s="139"/>
      <c r="M307" s="139"/>
      <c r="N307" s="139">
        <f t="shared" ref="N307:N316" si="29">+P155</f>
        <v>0</v>
      </c>
      <c r="O307" s="139"/>
      <c r="P307" s="139"/>
      <c r="Q307" s="139" t="e">
        <f t="shared" ref="Q307:Q316" si="30">ROUND(+AH307/1.15/K307/(1-AB307%),1)</f>
        <v>#DIV/0!</v>
      </c>
      <c r="R307" s="139"/>
      <c r="S307" s="139"/>
      <c r="T307" s="141" t="e">
        <f t="shared" ref="T307:T316" si="31">+K307*Q307</f>
        <v>#DIV/0!</v>
      </c>
      <c r="U307" s="141"/>
      <c r="V307" s="141"/>
      <c r="W307" s="141"/>
      <c r="X307" s="142" t="e">
        <f t="shared" ref="X307:X316" si="32">+T307*0.15</f>
        <v>#DIV/0!</v>
      </c>
      <c r="Y307" s="142"/>
      <c r="Z307" s="142"/>
      <c r="AA307" s="142"/>
      <c r="AB307" s="147">
        <f t="shared" ref="AB307:AB316" si="33">+$L$241</f>
        <v>0</v>
      </c>
      <c r="AC307" s="147"/>
      <c r="AD307" s="139" t="e">
        <f t="shared" ref="AD307:AD316" si="34">+(T307+X307)*(100%-AB307%)</f>
        <v>#DIV/0!</v>
      </c>
      <c r="AE307" s="139"/>
      <c r="AF307" s="139"/>
      <c r="AG307" s="139"/>
      <c r="AH307" s="139">
        <f t="shared" ref="AH307:AH316" si="35">+O341</f>
        <v>0</v>
      </c>
      <c r="AI307" s="139"/>
      <c r="AJ307" s="139"/>
      <c r="AK307" s="139"/>
      <c r="AL307" s="17"/>
    </row>
    <row r="308" spans="1:38" s="86" customFormat="1" ht="15" customHeight="1" x14ac:dyDescent="0.25">
      <c r="D308" s="144">
        <f t="shared" si="27"/>
        <v>0</v>
      </c>
      <c r="E308" s="145"/>
      <c r="F308" s="145"/>
      <c r="G308" s="145"/>
      <c r="H308" s="145"/>
      <c r="I308" s="145"/>
      <c r="J308" s="146"/>
      <c r="K308" s="139">
        <f t="shared" si="28"/>
        <v>0</v>
      </c>
      <c r="L308" s="139"/>
      <c r="M308" s="139"/>
      <c r="N308" s="139">
        <f t="shared" si="29"/>
        <v>0</v>
      </c>
      <c r="O308" s="139"/>
      <c r="P308" s="139"/>
      <c r="Q308" s="139" t="e">
        <f t="shared" si="30"/>
        <v>#DIV/0!</v>
      </c>
      <c r="R308" s="139"/>
      <c r="S308" s="139"/>
      <c r="T308" s="141" t="e">
        <f t="shared" si="31"/>
        <v>#DIV/0!</v>
      </c>
      <c r="U308" s="141"/>
      <c r="V308" s="141"/>
      <c r="W308" s="141"/>
      <c r="X308" s="142" t="e">
        <f t="shared" si="32"/>
        <v>#DIV/0!</v>
      </c>
      <c r="Y308" s="142"/>
      <c r="Z308" s="142"/>
      <c r="AA308" s="142"/>
      <c r="AB308" s="147">
        <f t="shared" si="33"/>
        <v>0</v>
      </c>
      <c r="AC308" s="147"/>
      <c r="AD308" s="139" t="e">
        <f t="shared" si="34"/>
        <v>#DIV/0!</v>
      </c>
      <c r="AE308" s="139"/>
      <c r="AF308" s="139"/>
      <c r="AG308" s="139"/>
      <c r="AH308" s="139">
        <f t="shared" si="35"/>
        <v>0</v>
      </c>
      <c r="AI308" s="139"/>
      <c r="AJ308" s="139"/>
      <c r="AK308" s="139"/>
      <c r="AL308" s="17"/>
    </row>
    <row r="309" spans="1:38" s="86" customFormat="1" ht="15" customHeight="1" x14ac:dyDescent="0.25">
      <c r="D309" s="144">
        <f t="shared" si="27"/>
        <v>0</v>
      </c>
      <c r="E309" s="145"/>
      <c r="F309" s="145"/>
      <c r="G309" s="145"/>
      <c r="H309" s="145"/>
      <c r="I309" s="145"/>
      <c r="J309" s="146"/>
      <c r="K309" s="139">
        <f t="shared" si="28"/>
        <v>0</v>
      </c>
      <c r="L309" s="139"/>
      <c r="M309" s="139"/>
      <c r="N309" s="139">
        <f t="shared" si="29"/>
        <v>0</v>
      </c>
      <c r="O309" s="139"/>
      <c r="P309" s="139"/>
      <c r="Q309" s="139" t="e">
        <f t="shared" si="30"/>
        <v>#DIV/0!</v>
      </c>
      <c r="R309" s="139"/>
      <c r="S309" s="139"/>
      <c r="T309" s="141" t="e">
        <f t="shared" si="31"/>
        <v>#DIV/0!</v>
      </c>
      <c r="U309" s="141"/>
      <c r="V309" s="141"/>
      <c r="W309" s="141"/>
      <c r="X309" s="142" t="e">
        <f t="shared" si="32"/>
        <v>#DIV/0!</v>
      </c>
      <c r="Y309" s="142"/>
      <c r="Z309" s="142"/>
      <c r="AA309" s="142"/>
      <c r="AB309" s="147">
        <f t="shared" si="33"/>
        <v>0</v>
      </c>
      <c r="AC309" s="147"/>
      <c r="AD309" s="139" t="e">
        <f t="shared" si="34"/>
        <v>#DIV/0!</v>
      </c>
      <c r="AE309" s="139"/>
      <c r="AF309" s="139"/>
      <c r="AG309" s="139"/>
      <c r="AH309" s="139">
        <f t="shared" si="35"/>
        <v>0</v>
      </c>
      <c r="AI309" s="139"/>
      <c r="AJ309" s="139"/>
      <c r="AK309" s="139"/>
      <c r="AL309" s="17"/>
    </row>
    <row r="310" spans="1:38" s="86" customFormat="1" ht="15" customHeight="1" x14ac:dyDescent="0.25">
      <c r="D310" s="144">
        <f t="shared" si="27"/>
        <v>0</v>
      </c>
      <c r="E310" s="145"/>
      <c r="F310" s="145"/>
      <c r="G310" s="145"/>
      <c r="H310" s="145"/>
      <c r="I310" s="145"/>
      <c r="J310" s="146"/>
      <c r="K310" s="139">
        <f t="shared" si="28"/>
        <v>0</v>
      </c>
      <c r="L310" s="139"/>
      <c r="M310" s="139"/>
      <c r="N310" s="139">
        <f t="shared" si="29"/>
        <v>0</v>
      </c>
      <c r="O310" s="139"/>
      <c r="P310" s="139"/>
      <c r="Q310" s="139" t="e">
        <f t="shared" si="30"/>
        <v>#DIV/0!</v>
      </c>
      <c r="R310" s="139"/>
      <c r="S310" s="139"/>
      <c r="T310" s="141" t="e">
        <f t="shared" si="31"/>
        <v>#DIV/0!</v>
      </c>
      <c r="U310" s="141"/>
      <c r="V310" s="141"/>
      <c r="W310" s="141"/>
      <c r="X310" s="142" t="e">
        <f t="shared" si="32"/>
        <v>#DIV/0!</v>
      </c>
      <c r="Y310" s="142"/>
      <c r="Z310" s="142"/>
      <c r="AA310" s="142"/>
      <c r="AB310" s="147">
        <f t="shared" si="33"/>
        <v>0</v>
      </c>
      <c r="AC310" s="147"/>
      <c r="AD310" s="139" t="e">
        <f t="shared" si="34"/>
        <v>#DIV/0!</v>
      </c>
      <c r="AE310" s="139"/>
      <c r="AF310" s="139"/>
      <c r="AG310" s="139"/>
      <c r="AH310" s="139">
        <f t="shared" si="35"/>
        <v>0</v>
      </c>
      <c r="AI310" s="139"/>
      <c r="AJ310" s="139"/>
      <c r="AK310" s="139"/>
      <c r="AL310" s="17"/>
    </row>
    <row r="311" spans="1:38" s="86" customFormat="1" ht="15" customHeight="1" x14ac:dyDescent="0.25">
      <c r="D311" s="144">
        <f t="shared" si="27"/>
        <v>0</v>
      </c>
      <c r="E311" s="145"/>
      <c r="F311" s="145"/>
      <c r="G311" s="145"/>
      <c r="H311" s="145"/>
      <c r="I311" s="145"/>
      <c r="J311" s="146"/>
      <c r="K311" s="139">
        <f t="shared" si="28"/>
        <v>0</v>
      </c>
      <c r="L311" s="139"/>
      <c r="M311" s="139"/>
      <c r="N311" s="139">
        <f t="shared" si="29"/>
        <v>0</v>
      </c>
      <c r="O311" s="139"/>
      <c r="P311" s="139"/>
      <c r="Q311" s="139" t="e">
        <f t="shared" si="30"/>
        <v>#DIV/0!</v>
      </c>
      <c r="R311" s="139"/>
      <c r="S311" s="139"/>
      <c r="T311" s="141" t="e">
        <f t="shared" si="31"/>
        <v>#DIV/0!</v>
      </c>
      <c r="U311" s="141"/>
      <c r="V311" s="141"/>
      <c r="W311" s="141"/>
      <c r="X311" s="142" t="e">
        <f t="shared" si="32"/>
        <v>#DIV/0!</v>
      </c>
      <c r="Y311" s="142"/>
      <c r="Z311" s="142"/>
      <c r="AA311" s="142"/>
      <c r="AB311" s="147">
        <f t="shared" si="33"/>
        <v>0</v>
      </c>
      <c r="AC311" s="147"/>
      <c r="AD311" s="139" t="e">
        <f t="shared" si="34"/>
        <v>#DIV/0!</v>
      </c>
      <c r="AE311" s="139"/>
      <c r="AF311" s="139"/>
      <c r="AG311" s="139"/>
      <c r="AH311" s="139">
        <f t="shared" si="35"/>
        <v>0</v>
      </c>
      <c r="AI311" s="139"/>
      <c r="AJ311" s="139"/>
      <c r="AK311" s="139"/>
      <c r="AL311" s="17"/>
    </row>
    <row r="312" spans="1:38" s="86" customFormat="1" ht="15" customHeight="1" x14ac:dyDescent="0.25">
      <c r="D312" s="144">
        <f t="shared" si="27"/>
        <v>0</v>
      </c>
      <c r="E312" s="145"/>
      <c r="F312" s="145"/>
      <c r="G312" s="145"/>
      <c r="H312" s="145"/>
      <c r="I312" s="145"/>
      <c r="J312" s="146"/>
      <c r="K312" s="139">
        <f t="shared" si="28"/>
        <v>0</v>
      </c>
      <c r="L312" s="139"/>
      <c r="M312" s="139"/>
      <c r="N312" s="139">
        <f t="shared" si="29"/>
        <v>0</v>
      </c>
      <c r="O312" s="139"/>
      <c r="P312" s="139"/>
      <c r="Q312" s="139" t="e">
        <f t="shared" si="30"/>
        <v>#DIV/0!</v>
      </c>
      <c r="R312" s="139"/>
      <c r="S312" s="139"/>
      <c r="T312" s="141" t="e">
        <f t="shared" si="31"/>
        <v>#DIV/0!</v>
      </c>
      <c r="U312" s="141"/>
      <c r="V312" s="141"/>
      <c r="W312" s="141"/>
      <c r="X312" s="142" t="e">
        <f t="shared" si="32"/>
        <v>#DIV/0!</v>
      </c>
      <c r="Y312" s="142"/>
      <c r="Z312" s="142"/>
      <c r="AA312" s="142"/>
      <c r="AB312" s="147">
        <f t="shared" si="33"/>
        <v>0</v>
      </c>
      <c r="AC312" s="147"/>
      <c r="AD312" s="139" t="e">
        <f t="shared" si="34"/>
        <v>#DIV/0!</v>
      </c>
      <c r="AE312" s="139"/>
      <c r="AF312" s="139"/>
      <c r="AG312" s="139"/>
      <c r="AH312" s="139">
        <f t="shared" si="35"/>
        <v>0</v>
      </c>
      <c r="AI312" s="139"/>
      <c r="AJ312" s="139"/>
      <c r="AK312" s="139"/>
      <c r="AL312" s="17"/>
    </row>
    <row r="313" spans="1:38" s="86" customFormat="1" ht="15" customHeight="1" x14ac:dyDescent="0.25">
      <c r="D313" s="144">
        <f t="shared" si="27"/>
        <v>0</v>
      </c>
      <c r="E313" s="145"/>
      <c r="F313" s="145"/>
      <c r="G313" s="145"/>
      <c r="H313" s="145"/>
      <c r="I313" s="145"/>
      <c r="J313" s="146"/>
      <c r="K313" s="139">
        <f t="shared" si="28"/>
        <v>0</v>
      </c>
      <c r="L313" s="139"/>
      <c r="M313" s="139"/>
      <c r="N313" s="139">
        <f t="shared" si="29"/>
        <v>0</v>
      </c>
      <c r="O313" s="139"/>
      <c r="P313" s="139"/>
      <c r="Q313" s="139" t="e">
        <f t="shared" si="30"/>
        <v>#DIV/0!</v>
      </c>
      <c r="R313" s="139"/>
      <c r="S313" s="139"/>
      <c r="T313" s="141" t="e">
        <f t="shared" si="31"/>
        <v>#DIV/0!</v>
      </c>
      <c r="U313" s="141"/>
      <c r="V313" s="141"/>
      <c r="W313" s="141"/>
      <c r="X313" s="142" t="e">
        <f t="shared" si="32"/>
        <v>#DIV/0!</v>
      </c>
      <c r="Y313" s="142"/>
      <c r="Z313" s="142"/>
      <c r="AA313" s="142"/>
      <c r="AB313" s="147">
        <f t="shared" si="33"/>
        <v>0</v>
      </c>
      <c r="AC313" s="147"/>
      <c r="AD313" s="139" t="e">
        <f t="shared" si="34"/>
        <v>#DIV/0!</v>
      </c>
      <c r="AE313" s="139"/>
      <c r="AF313" s="139"/>
      <c r="AG313" s="139"/>
      <c r="AH313" s="139">
        <f t="shared" si="35"/>
        <v>0</v>
      </c>
      <c r="AI313" s="139"/>
      <c r="AJ313" s="139"/>
      <c r="AK313" s="139"/>
      <c r="AL313" s="17"/>
    </row>
    <row r="314" spans="1:38" s="86" customFormat="1" ht="15" customHeight="1" x14ac:dyDescent="0.25">
      <c r="D314" s="144">
        <f t="shared" si="27"/>
        <v>0</v>
      </c>
      <c r="E314" s="145"/>
      <c r="F314" s="145"/>
      <c r="G314" s="145"/>
      <c r="H314" s="145"/>
      <c r="I314" s="145"/>
      <c r="J314" s="146"/>
      <c r="K314" s="139">
        <f t="shared" si="28"/>
        <v>0</v>
      </c>
      <c r="L314" s="139"/>
      <c r="M314" s="139"/>
      <c r="N314" s="139">
        <f t="shared" si="29"/>
        <v>0</v>
      </c>
      <c r="O314" s="139"/>
      <c r="P314" s="139"/>
      <c r="Q314" s="139" t="e">
        <f t="shared" si="30"/>
        <v>#DIV/0!</v>
      </c>
      <c r="R314" s="139"/>
      <c r="S314" s="139"/>
      <c r="T314" s="141" t="e">
        <f t="shared" si="31"/>
        <v>#DIV/0!</v>
      </c>
      <c r="U314" s="141"/>
      <c r="V314" s="141"/>
      <c r="W314" s="141"/>
      <c r="X314" s="142" t="e">
        <f t="shared" si="32"/>
        <v>#DIV/0!</v>
      </c>
      <c r="Y314" s="142"/>
      <c r="Z314" s="142"/>
      <c r="AA314" s="142"/>
      <c r="AB314" s="147">
        <f t="shared" si="33"/>
        <v>0</v>
      </c>
      <c r="AC314" s="147"/>
      <c r="AD314" s="139" t="e">
        <f t="shared" si="34"/>
        <v>#DIV/0!</v>
      </c>
      <c r="AE314" s="139"/>
      <c r="AF314" s="139"/>
      <c r="AG314" s="139"/>
      <c r="AH314" s="139">
        <f t="shared" si="35"/>
        <v>0</v>
      </c>
      <c r="AI314" s="139"/>
      <c r="AJ314" s="139"/>
      <c r="AK314" s="139"/>
      <c r="AL314" s="17"/>
    </row>
    <row r="315" spans="1:38" s="86" customFormat="1" ht="15" customHeight="1" x14ac:dyDescent="0.25">
      <c r="D315" s="144">
        <f t="shared" si="27"/>
        <v>0</v>
      </c>
      <c r="E315" s="145"/>
      <c r="F315" s="145"/>
      <c r="G315" s="145"/>
      <c r="H315" s="145"/>
      <c r="I315" s="145"/>
      <c r="J315" s="146"/>
      <c r="K315" s="139">
        <f t="shared" si="28"/>
        <v>0</v>
      </c>
      <c r="L315" s="139"/>
      <c r="M315" s="139"/>
      <c r="N315" s="139">
        <f t="shared" si="29"/>
        <v>0</v>
      </c>
      <c r="O315" s="139"/>
      <c r="P315" s="139"/>
      <c r="Q315" s="139" t="e">
        <f t="shared" si="30"/>
        <v>#DIV/0!</v>
      </c>
      <c r="R315" s="139"/>
      <c r="S315" s="139"/>
      <c r="T315" s="141" t="e">
        <f t="shared" si="31"/>
        <v>#DIV/0!</v>
      </c>
      <c r="U315" s="141"/>
      <c r="V315" s="141"/>
      <c r="W315" s="141"/>
      <c r="X315" s="142" t="e">
        <f t="shared" si="32"/>
        <v>#DIV/0!</v>
      </c>
      <c r="Y315" s="142"/>
      <c r="Z315" s="142"/>
      <c r="AA315" s="142"/>
      <c r="AB315" s="147">
        <f t="shared" si="33"/>
        <v>0</v>
      </c>
      <c r="AC315" s="147"/>
      <c r="AD315" s="139" t="e">
        <f t="shared" si="34"/>
        <v>#DIV/0!</v>
      </c>
      <c r="AE315" s="139"/>
      <c r="AF315" s="139"/>
      <c r="AG315" s="139"/>
      <c r="AH315" s="139">
        <f t="shared" si="35"/>
        <v>0</v>
      </c>
      <c r="AI315" s="139"/>
      <c r="AJ315" s="139"/>
      <c r="AK315" s="139"/>
      <c r="AL315" s="17"/>
    </row>
    <row r="316" spans="1:38" s="86" customFormat="1" ht="15" customHeight="1" x14ac:dyDescent="0.25">
      <c r="D316" s="144">
        <f t="shared" si="27"/>
        <v>0</v>
      </c>
      <c r="E316" s="145"/>
      <c r="F316" s="145"/>
      <c r="G316" s="145"/>
      <c r="H316" s="145"/>
      <c r="I316" s="145"/>
      <c r="J316" s="146"/>
      <c r="K316" s="139">
        <f t="shared" si="28"/>
        <v>0</v>
      </c>
      <c r="L316" s="139"/>
      <c r="M316" s="139"/>
      <c r="N316" s="139">
        <f t="shared" si="29"/>
        <v>0</v>
      </c>
      <c r="O316" s="139"/>
      <c r="P316" s="139"/>
      <c r="Q316" s="139" t="e">
        <f t="shared" si="30"/>
        <v>#DIV/0!</v>
      </c>
      <c r="R316" s="139"/>
      <c r="S316" s="139"/>
      <c r="T316" s="141" t="e">
        <f t="shared" si="31"/>
        <v>#DIV/0!</v>
      </c>
      <c r="U316" s="141"/>
      <c r="V316" s="141"/>
      <c r="W316" s="141"/>
      <c r="X316" s="142" t="e">
        <f t="shared" si="32"/>
        <v>#DIV/0!</v>
      </c>
      <c r="Y316" s="142"/>
      <c r="Z316" s="142"/>
      <c r="AA316" s="142"/>
      <c r="AB316" s="147">
        <f t="shared" si="33"/>
        <v>0</v>
      </c>
      <c r="AC316" s="147"/>
      <c r="AD316" s="139" t="e">
        <f t="shared" si="34"/>
        <v>#DIV/0!</v>
      </c>
      <c r="AE316" s="139"/>
      <c r="AF316" s="139"/>
      <c r="AG316" s="139"/>
      <c r="AH316" s="139">
        <f t="shared" si="35"/>
        <v>0</v>
      </c>
      <c r="AI316" s="139"/>
      <c r="AJ316" s="139"/>
      <c r="AK316" s="139"/>
      <c r="AL316" s="17"/>
    </row>
    <row r="317" spans="1:38" ht="15" customHeight="1" x14ac:dyDescent="0.25">
      <c r="D317" s="122" t="s">
        <v>4</v>
      </c>
      <c r="E317" s="123"/>
      <c r="F317" s="123"/>
      <c r="G317" s="123"/>
      <c r="H317" s="123"/>
      <c r="I317" s="123"/>
      <c r="J317" s="124"/>
      <c r="K317" s="134">
        <f>SUM(K306:M316)</f>
        <v>0</v>
      </c>
      <c r="L317" s="135"/>
      <c r="M317" s="136"/>
      <c r="N317" s="134">
        <f>SUM(N306:P316)</f>
        <v>0</v>
      </c>
      <c r="O317" s="135"/>
      <c r="P317" s="136"/>
      <c r="Q317" s="128"/>
      <c r="R317" s="129"/>
      <c r="S317" s="130"/>
      <c r="T317" s="128" t="e">
        <f>SUM(T306:W316)</f>
        <v>#DIV/0!</v>
      </c>
      <c r="U317" s="129"/>
      <c r="V317" s="129"/>
      <c r="W317" s="130"/>
      <c r="X317" s="128" t="e">
        <f>SUM(X306:AA316)</f>
        <v>#DIV/0!</v>
      </c>
      <c r="Y317" s="129"/>
      <c r="Z317" s="129"/>
      <c r="AA317" s="130"/>
      <c r="AB317" s="248"/>
      <c r="AC317" s="249"/>
      <c r="AD317" s="128" t="e">
        <f>SUM(AD306:AG316)</f>
        <v>#DIV/0!</v>
      </c>
      <c r="AE317" s="129"/>
      <c r="AF317" s="129"/>
      <c r="AG317" s="130"/>
      <c r="AH317" s="128">
        <f>SUM(AH306:AK316)</f>
        <v>0</v>
      </c>
      <c r="AI317" s="129"/>
      <c r="AJ317" s="129"/>
      <c r="AK317" s="130"/>
      <c r="AL317" s="17"/>
    </row>
    <row r="318" spans="1:38" ht="15" customHeight="1" x14ac:dyDescent="0.25">
      <c r="D318" s="24"/>
      <c r="E318" s="23"/>
      <c r="F318" s="23"/>
      <c r="G318" s="23"/>
      <c r="Y318" s="2"/>
      <c r="Z318" s="2"/>
      <c r="AA318" s="2"/>
      <c r="AB318" s="2"/>
      <c r="AC318" s="2"/>
      <c r="AD318" s="2"/>
      <c r="AE318" s="2"/>
    </row>
    <row r="319" spans="1:38" ht="15" customHeight="1" x14ac:dyDescent="0.25">
      <c r="A319" s="12"/>
      <c r="B319" s="120" t="s">
        <v>29</v>
      </c>
      <c r="C319" s="120"/>
      <c r="D319" s="121" t="s">
        <v>28</v>
      </c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</row>
    <row r="320" spans="1:38" ht="6" customHeight="1" x14ac:dyDescent="0.25">
      <c r="Y320" s="2"/>
      <c r="Z320" s="2"/>
      <c r="AA320" s="2"/>
      <c r="AB320" s="2"/>
      <c r="AC320" s="2"/>
      <c r="AD320" s="2"/>
      <c r="AE320" s="2"/>
    </row>
    <row r="321" spans="1:38" ht="30" customHeight="1" x14ac:dyDescent="0.25">
      <c r="D321" s="138" t="s">
        <v>27</v>
      </c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22"/>
    </row>
    <row r="322" spans="1:38" ht="6" customHeight="1" x14ac:dyDescent="0.25">
      <c r="N322" s="21"/>
      <c r="O322" s="21"/>
      <c r="P322" s="21"/>
      <c r="Y322" s="2"/>
      <c r="Z322" s="2"/>
      <c r="AA322" s="2"/>
      <c r="AB322" s="2"/>
      <c r="AC322" s="2"/>
      <c r="AD322" s="2"/>
      <c r="AE322" s="2"/>
    </row>
    <row r="323" spans="1:38" s="8" customFormat="1" ht="42" customHeight="1" x14ac:dyDescent="0.25">
      <c r="A323" s="9"/>
      <c r="B323" s="9"/>
      <c r="D323" s="107" t="s">
        <v>7</v>
      </c>
      <c r="E323" s="108"/>
      <c r="F323" s="108"/>
      <c r="G323" s="108"/>
      <c r="H323" s="108"/>
      <c r="I323" s="108"/>
      <c r="J323" s="109"/>
      <c r="K323" s="107" t="str">
        <f>+K305</f>
        <v>Área Techada</v>
      </c>
      <c r="L323" s="108"/>
      <c r="M323" s="109"/>
      <c r="N323" s="107" t="str">
        <f>+N305</f>
        <v>Área Ocupada</v>
      </c>
      <c r="O323" s="108"/>
      <c r="P323" s="109"/>
      <c r="Q323" s="107" t="s">
        <v>26</v>
      </c>
      <c r="R323" s="108"/>
      <c r="S323" s="108"/>
      <c r="T323" s="107" t="s">
        <v>25</v>
      </c>
      <c r="U323" s="108"/>
      <c r="V323" s="108"/>
      <c r="W323" s="108"/>
      <c r="X323" s="107" t="s">
        <v>24</v>
      </c>
      <c r="Y323" s="108"/>
      <c r="Z323" s="108"/>
      <c r="AA323" s="109"/>
      <c r="AB323" s="107" t="s">
        <v>23</v>
      </c>
      <c r="AC323" s="108"/>
      <c r="AD323" s="108"/>
      <c r="AE323" s="109"/>
      <c r="AF323" s="107" t="s">
        <v>22</v>
      </c>
      <c r="AG323" s="108"/>
      <c r="AH323" s="108"/>
      <c r="AI323" s="109"/>
    </row>
    <row r="324" spans="1:38" ht="15" customHeight="1" x14ac:dyDescent="0.25">
      <c r="D324" s="89">
        <f>+D306</f>
        <v>0</v>
      </c>
      <c r="E324" s="89"/>
      <c r="F324" s="89"/>
      <c r="G324" s="89"/>
      <c r="H324" s="89"/>
      <c r="I324" s="89"/>
      <c r="J324" s="89"/>
      <c r="K324" s="139">
        <f>+K306</f>
        <v>0</v>
      </c>
      <c r="L324" s="139"/>
      <c r="M324" s="139"/>
      <c r="N324" s="139">
        <f>+N306</f>
        <v>0</v>
      </c>
      <c r="O324" s="139"/>
      <c r="P324" s="139"/>
      <c r="Q324" s="140"/>
      <c r="R324" s="140"/>
      <c r="S324" s="140"/>
      <c r="T324" s="141">
        <f>+K324*Q324</f>
        <v>0</v>
      </c>
      <c r="U324" s="141"/>
      <c r="V324" s="141"/>
      <c r="W324" s="141"/>
      <c r="X324" s="142">
        <f>+T324*0.15</f>
        <v>0</v>
      </c>
      <c r="Y324" s="142"/>
      <c r="Z324" s="142"/>
      <c r="AA324" s="142"/>
      <c r="AB324" s="139">
        <f>+(T324+X324)</f>
        <v>0</v>
      </c>
      <c r="AC324" s="139"/>
      <c r="AD324" s="139"/>
      <c r="AE324" s="139"/>
      <c r="AF324" s="139">
        <f>ROUND(AB324,-2)</f>
        <v>0</v>
      </c>
      <c r="AG324" s="139"/>
      <c r="AH324" s="139"/>
      <c r="AI324" s="139"/>
      <c r="AJ324" s="5"/>
      <c r="AK324" s="5"/>
      <c r="AL324" s="5"/>
    </row>
    <row r="325" spans="1:38" s="86" customFormat="1" ht="15" customHeight="1" x14ac:dyDescent="0.25">
      <c r="D325" s="89">
        <f t="shared" ref="D325:D334" si="36">+D307</f>
        <v>0</v>
      </c>
      <c r="E325" s="89"/>
      <c r="F325" s="89"/>
      <c r="G325" s="89"/>
      <c r="H325" s="89"/>
      <c r="I325" s="89"/>
      <c r="J325" s="89"/>
      <c r="K325" s="139">
        <f t="shared" ref="K325:K334" si="37">+K307</f>
        <v>0</v>
      </c>
      <c r="L325" s="139"/>
      <c r="M325" s="139"/>
      <c r="N325" s="139">
        <f t="shared" ref="N325:N334" si="38">+N307</f>
        <v>0</v>
      </c>
      <c r="O325" s="139"/>
      <c r="P325" s="139"/>
      <c r="Q325" s="140"/>
      <c r="R325" s="140"/>
      <c r="S325" s="140"/>
      <c r="T325" s="141">
        <f t="shared" ref="T325:T334" si="39">+K325*Q325</f>
        <v>0</v>
      </c>
      <c r="U325" s="141"/>
      <c r="V325" s="141"/>
      <c r="W325" s="141"/>
      <c r="X325" s="142">
        <f t="shared" ref="X325:X334" si="40">+T325*0.15</f>
        <v>0</v>
      </c>
      <c r="Y325" s="142"/>
      <c r="Z325" s="142"/>
      <c r="AA325" s="142"/>
      <c r="AB325" s="139">
        <f t="shared" ref="AB325:AB334" si="41">+(T325+X325)</f>
        <v>0</v>
      </c>
      <c r="AC325" s="139"/>
      <c r="AD325" s="139"/>
      <c r="AE325" s="139"/>
      <c r="AF325" s="139">
        <f t="shared" ref="AF325:AF334" si="42">ROUND(AB325,-2)</f>
        <v>0</v>
      </c>
      <c r="AG325" s="139"/>
      <c r="AH325" s="139"/>
      <c r="AI325" s="139"/>
      <c r="AJ325" s="5"/>
      <c r="AK325" s="5"/>
      <c r="AL325" s="5"/>
    </row>
    <row r="326" spans="1:38" s="86" customFormat="1" ht="15" customHeight="1" x14ac:dyDescent="0.25">
      <c r="D326" s="89">
        <f t="shared" si="36"/>
        <v>0</v>
      </c>
      <c r="E326" s="89"/>
      <c r="F326" s="89"/>
      <c r="G326" s="89"/>
      <c r="H326" s="89"/>
      <c r="I326" s="89"/>
      <c r="J326" s="89"/>
      <c r="K326" s="139">
        <f t="shared" si="37"/>
        <v>0</v>
      </c>
      <c r="L326" s="139"/>
      <c r="M326" s="139"/>
      <c r="N326" s="139">
        <f t="shared" si="38"/>
        <v>0</v>
      </c>
      <c r="O326" s="139"/>
      <c r="P326" s="139"/>
      <c r="Q326" s="140"/>
      <c r="R326" s="140"/>
      <c r="S326" s="140"/>
      <c r="T326" s="141">
        <f t="shared" si="39"/>
        <v>0</v>
      </c>
      <c r="U326" s="141"/>
      <c r="V326" s="141"/>
      <c r="W326" s="141"/>
      <c r="X326" s="142">
        <f t="shared" si="40"/>
        <v>0</v>
      </c>
      <c r="Y326" s="142"/>
      <c r="Z326" s="142"/>
      <c r="AA326" s="142"/>
      <c r="AB326" s="139">
        <f t="shared" si="41"/>
        <v>0</v>
      </c>
      <c r="AC326" s="139"/>
      <c r="AD326" s="139"/>
      <c r="AE326" s="139"/>
      <c r="AF326" s="139">
        <f t="shared" si="42"/>
        <v>0</v>
      </c>
      <c r="AG326" s="139"/>
      <c r="AH326" s="139"/>
      <c r="AI326" s="139"/>
      <c r="AJ326" s="5"/>
      <c r="AK326" s="5"/>
      <c r="AL326" s="5"/>
    </row>
    <row r="327" spans="1:38" s="86" customFormat="1" ht="15" customHeight="1" x14ac:dyDescent="0.25">
      <c r="D327" s="89">
        <f t="shared" si="36"/>
        <v>0</v>
      </c>
      <c r="E327" s="89"/>
      <c r="F327" s="89"/>
      <c r="G327" s="89"/>
      <c r="H327" s="89"/>
      <c r="I327" s="89"/>
      <c r="J327" s="89"/>
      <c r="K327" s="139">
        <f t="shared" si="37"/>
        <v>0</v>
      </c>
      <c r="L327" s="139"/>
      <c r="M327" s="139"/>
      <c r="N327" s="139">
        <f t="shared" si="38"/>
        <v>0</v>
      </c>
      <c r="O327" s="139"/>
      <c r="P327" s="139"/>
      <c r="Q327" s="140"/>
      <c r="R327" s="140"/>
      <c r="S327" s="140"/>
      <c r="T327" s="141">
        <f t="shared" si="39"/>
        <v>0</v>
      </c>
      <c r="U327" s="141"/>
      <c r="V327" s="141"/>
      <c r="W327" s="141"/>
      <c r="X327" s="142">
        <f t="shared" si="40"/>
        <v>0</v>
      </c>
      <c r="Y327" s="142"/>
      <c r="Z327" s="142"/>
      <c r="AA327" s="142"/>
      <c r="AB327" s="139">
        <f t="shared" si="41"/>
        <v>0</v>
      </c>
      <c r="AC327" s="139"/>
      <c r="AD327" s="139"/>
      <c r="AE327" s="139"/>
      <c r="AF327" s="139">
        <f t="shared" si="42"/>
        <v>0</v>
      </c>
      <c r="AG327" s="139"/>
      <c r="AH327" s="139"/>
      <c r="AI327" s="139"/>
      <c r="AJ327" s="5"/>
      <c r="AK327" s="5"/>
      <c r="AL327" s="5"/>
    </row>
    <row r="328" spans="1:38" s="86" customFormat="1" ht="15" customHeight="1" x14ac:dyDescent="0.25">
      <c r="D328" s="89">
        <f t="shared" si="36"/>
        <v>0</v>
      </c>
      <c r="E328" s="89"/>
      <c r="F328" s="89"/>
      <c r="G328" s="89"/>
      <c r="H328" s="89"/>
      <c r="I328" s="89"/>
      <c r="J328" s="89"/>
      <c r="K328" s="139">
        <f t="shared" si="37"/>
        <v>0</v>
      </c>
      <c r="L328" s="139"/>
      <c r="M328" s="139"/>
      <c r="N328" s="139">
        <f t="shared" si="38"/>
        <v>0</v>
      </c>
      <c r="O328" s="139"/>
      <c r="P328" s="139"/>
      <c r="Q328" s="140"/>
      <c r="R328" s="140"/>
      <c r="S328" s="140"/>
      <c r="T328" s="141">
        <f t="shared" si="39"/>
        <v>0</v>
      </c>
      <c r="U328" s="141"/>
      <c r="V328" s="141"/>
      <c r="W328" s="141"/>
      <c r="X328" s="142">
        <f t="shared" si="40"/>
        <v>0</v>
      </c>
      <c r="Y328" s="142"/>
      <c r="Z328" s="142"/>
      <c r="AA328" s="142"/>
      <c r="AB328" s="139">
        <f t="shared" si="41"/>
        <v>0</v>
      </c>
      <c r="AC328" s="139"/>
      <c r="AD328" s="139"/>
      <c r="AE328" s="139"/>
      <c r="AF328" s="139">
        <f t="shared" si="42"/>
        <v>0</v>
      </c>
      <c r="AG328" s="139"/>
      <c r="AH328" s="139"/>
      <c r="AI328" s="139"/>
      <c r="AJ328" s="5"/>
      <c r="AK328" s="5"/>
      <c r="AL328" s="5"/>
    </row>
    <row r="329" spans="1:38" s="86" customFormat="1" ht="15" customHeight="1" x14ac:dyDescent="0.25">
      <c r="D329" s="89">
        <f t="shared" si="36"/>
        <v>0</v>
      </c>
      <c r="E329" s="89"/>
      <c r="F329" s="89"/>
      <c r="G329" s="89"/>
      <c r="H329" s="89"/>
      <c r="I329" s="89"/>
      <c r="J329" s="89"/>
      <c r="K329" s="139">
        <f t="shared" si="37"/>
        <v>0</v>
      </c>
      <c r="L329" s="139"/>
      <c r="M329" s="139"/>
      <c r="N329" s="139">
        <f t="shared" si="38"/>
        <v>0</v>
      </c>
      <c r="O329" s="139"/>
      <c r="P329" s="139"/>
      <c r="Q329" s="140"/>
      <c r="R329" s="140"/>
      <c r="S329" s="140"/>
      <c r="T329" s="141">
        <f t="shared" si="39"/>
        <v>0</v>
      </c>
      <c r="U329" s="141"/>
      <c r="V329" s="141"/>
      <c r="W329" s="141"/>
      <c r="X329" s="142">
        <f t="shared" si="40"/>
        <v>0</v>
      </c>
      <c r="Y329" s="142"/>
      <c r="Z329" s="142"/>
      <c r="AA329" s="142"/>
      <c r="AB329" s="139">
        <f t="shared" si="41"/>
        <v>0</v>
      </c>
      <c r="AC329" s="139"/>
      <c r="AD329" s="139"/>
      <c r="AE329" s="139"/>
      <c r="AF329" s="139">
        <f t="shared" si="42"/>
        <v>0</v>
      </c>
      <c r="AG329" s="139"/>
      <c r="AH329" s="139"/>
      <c r="AI329" s="139"/>
      <c r="AJ329" s="5"/>
      <c r="AK329" s="5"/>
      <c r="AL329" s="5"/>
    </row>
    <row r="330" spans="1:38" s="86" customFormat="1" ht="15" customHeight="1" x14ac:dyDescent="0.25">
      <c r="D330" s="89">
        <f t="shared" si="36"/>
        <v>0</v>
      </c>
      <c r="E330" s="89"/>
      <c r="F330" s="89"/>
      <c r="G330" s="89"/>
      <c r="H330" s="89"/>
      <c r="I330" s="89"/>
      <c r="J330" s="89"/>
      <c r="K330" s="139">
        <f t="shared" si="37"/>
        <v>0</v>
      </c>
      <c r="L330" s="139"/>
      <c r="M330" s="139"/>
      <c r="N330" s="139">
        <f t="shared" si="38"/>
        <v>0</v>
      </c>
      <c r="O330" s="139"/>
      <c r="P330" s="139"/>
      <c r="Q330" s="140"/>
      <c r="R330" s="140"/>
      <c r="S330" s="140"/>
      <c r="T330" s="141">
        <f t="shared" si="39"/>
        <v>0</v>
      </c>
      <c r="U330" s="141"/>
      <c r="V330" s="141"/>
      <c r="W330" s="141"/>
      <c r="X330" s="142">
        <f t="shared" si="40"/>
        <v>0</v>
      </c>
      <c r="Y330" s="142"/>
      <c r="Z330" s="142"/>
      <c r="AA330" s="142"/>
      <c r="AB330" s="139">
        <f t="shared" si="41"/>
        <v>0</v>
      </c>
      <c r="AC330" s="139"/>
      <c r="AD330" s="139"/>
      <c r="AE330" s="139"/>
      <c r="AF330" s="139">
        <f t="shared" si="42"/>
        <v>0</v>
      </c>
      <c r="AG330" s="139"/>
      <c r="AH330" s="139"/>
      <c r="AI330" s="139"/>
      <c r="AJ330" s="5"/>
      <c r="AK330" s="5"/>
      <c r="AL330" s="5"/>
    </row>
    <row r="331" spans="1:38" s="86" customFormat="1" ht="15" customHeight="1" x14ac:dyDescent="0.25">
      <c r="D331" s="89">
        <f t="shared" si="36"/>
        <v>0</v>
      </c>
      <c r="E331" s="89"/>
      <c r="F331" s="89"/>
      <c r="G331" s="89"/>
      <c r="H331" s="89"/>
      <c r="I331" s="89"/>
      <c r="J331" s="89"/>
      <c r="K331" s="139">
        <f t="shared" si="37"/>
        <v>0</v>
      </c>
      <c r="L331" s="139"/>
      <c r="M331" s="139"/>
      <c r="N331" s="139">
        <f t="shared" si="38"/>
        <v>0</v>
      </c>
      <c r="O331" s="139"/>
      <c r="P331" s="139"/>
      <c r="Q331" s="140"/>
      <c r="R331" s="140"/>
      <c r="S331" s="140"/>
      <c r="T331" s="141">
        <f t="shared" si="39"/>
        <v>0</v>
      </c>
      <c r="U331" s="141"/>
      <c r="V331" s="141"/>
      <c r="W331" s="141"/>
      <c r="X331" s="142">
        <f t="shared" si="40"/>
        <v>0</v>
      </c>
      <c r="Y331" s="142"/>
      <c r="Z331" s="142"/>
      <c r="AA331" s="142"/>
      <c r="AB331" s="139">
        <f t="shared" si="41"/>
        <v>0</v>
      </c>
      <c r="AC331" s="139"/>
      <c r="AD331" s="139"/>
      <c r="AE331" s="139"/>
      <c r="AF331" s="139">
        <f t="shared" si="42"/>
        <v>0</v>
      </c>
      <c r="AG331" s="139"/>
      <c r="AH331" s="139"/>
      <c r="AI331" s="139"/>
      <c r="AJ331" s="5"/>
      <c r="AK331" s="5"/>
      <c r="AL331" s="5"/>
    </row>
    <row r="332" spans="1:38" s="86" customFormat="1" ht="15" customHeight="1" x14ac:dyDescent="0.25">
      <c r="D332" s="89">
        <f t="shared" si="36"/>
        <v>0</v>
      </c>
      <c r="E332" s="89"/>
      <c r="F332" s="89"/>
      <c r="G332" s="89"/>
      <c r="H332" s="89"/>
      <c r="I332" s="89"/>
      <c r="J332" s="89"/>
      <c r="K332" s="139">
        <f t="shared" si="37"/>
        <v>0</v>
      </c>
      <c r="L332" s="139"/>
      <c r="M332" s="139"/>
      <c r="N332" s="139">
        <f t="shared" si="38"/>
        <v>0</v>
      </c>
      <c r="O332" s="139"/>
      <c r="P332" s="139"/>
      <c r="Q332" s="140"/>
      <c r="R332" s="140"/>
      <c r="S332" s="140"/>
      <c r="T332" s="141">
        <f t="shared" si="39"/>
        <v>0</v>
      </c>
      <c r="U332" s="141"/>
      <c r="V332" s="141"/>
      <c r="W332" s="141"/>
      <c r="X332" s="142">
        <f t="shared" si="40"/>
        <v>0</v>
      </c>
      <c r="Y332" s="142"/>
      <c r="Z332" s="142"/>
      <c r="AA332" s="142"/>
      <c r="AB332" s="139">
        <f t="shared" si="41"/>
        <v>0</v>
      </c>
      <c r="AC332" s="139"/>
      <c r="AD332" s="139"/>
      <c r="AE332" s="139"/>
      <c r="AF332" s="139">
        <f t="shared" si="42"/>
        <v>0</v>
      </c>
      <c r="AG332" s="139"/>
      <c r="AH332" s="139"/>
      <c r="AI332" s="139"/>
      <c r="AJ332" s="5"/>
      <c r="AK332" s="5"/>
      <c r="AL332" s="5"/>
    </row>
    <row r="333" spans="1:38" s="86" customFormat="1" ht="15" customHeight="1" x14ac:dyDescent="0.25">
      <c r="D333" s="89">
        <f t="shared" si="36"/>
        <v>0</v>
      </c>
      <c r="E333" s="89"/>
      <c r="F333" s="89"/>
      <c r="G333" s="89"/>
      <c r="H333" s="89"/>
      <c r="I333" s="89"/>
      <c r="J333" s="89"/>
      <c r="K333" s="139">
        <f t="shared" si="37"/>
        <v>0</v>
      </c>
      <c r="L333" s="139"/>
      <c r="M333" s="139"/>
      <c r="N333" s="139">
        <f t="shared" si="38"/>
        <v>0</v>
      </c>
      <c r="O333" s="139"/>
      <c r="P333" s="139"/>
      <c r="Q333" s="140"/>
      <c r="R333" s="140"/>
      <c r="S333" s="140"/>
      <c r="T333" s="141">
        <f t="shared" si="39"/>
        <v>0</v>
      </c>
      <c r="U333" s="141"/>
      <c r="V333" s="141"/>
      <c r="W333" s="141"/>
      <c r="X333" s="142">
        <f t="shared" si="40"/>
        <v>0</v>
      </c>
      <c r="Y333" s="142"/>
      <c r="Z333" s="142"/>
      <c r="AA333" s="142"/>
      <c r="AB333" s="139">
        <f t="shared" si="41"/>
        <v>0</v>
      </c>
      <c r="AC333" s="139"/>
      <c r="AD333" s="139"/>
      <c r="AE333" s="139"/>
      <c r="AF333" s="139">
        <f t="shared" si="42"/>
        <v>0</v>
      </c>
      <c r="AG333" s="139"/>
      <c r="AH333" s="139"/>
      <c r="AI333" s="139"/>
      <c r="AJ333" s="5"/>
      <c r="AK333" s="5"/>
      <c r="AL333" s="5"/>
    </row>
    <row r="334" spans="1:38" s="86" customFormat="1" ht="15" customHeight="1" x14ac:dyDescent="0.25">
      <c r="D334" s="89">
        <f t="shared" si="36"/>
        <v>0</v>
      </c>
      <c r="E334" s="89"/>
      <c r="F334" s="89"/>
      <c r="G334" s="89"/>
      <c r="H334" s="89"/>
      <c r="I334" s="89"/>
      <c r="J334" s="89"/>
      <c r="K334" s="139">
        <f t="shared" si="37"/>
        <v>0</v>
      </c>
      <c r="L334" s="139"/>
      <c r="M334" s="139"/>
      <c r="N334" s="139">
        <f t="shared" si="38"/>
        <v>0</v>
      </c>
      <c r="O334" s="139"/>
      <c r="P334" s="139"/>
      <c r="Q334" s="140"/>
      <c r="R334" s="140"/>
      <c r="S334" s="140"/>
      <c r="T334" s="141">
        <f t="shared" si="39"/>
        <v>0</v>
      </c>
      <c r="U334" s="141"/>
      <c r="V334" s="141"/>
      <c r="W334" s="141"/>
      <c r="X334" s="142">
        <f t="shared" si="40"/>
        <v>0</v>
      </c>
      <c r="Y334" s="142"/>
      <c r="Z334" s="142"/>
      <c r="AA334" s="142"/>
      <c r="AB334" s="139">
        <f t="shared" si="41"/>
        <v>0</v>
      </c>
      <c r="AC334" s="139"/>
      <c r="AD334" s="139"/>
      <c r="AE334" s="139"/>
      <c r="AF334" s="139">
        <f t="shared" si="42"/>
        <v>0</v>
      </c>
      <c r="AG334" s="139"/>
      <c r="AH334" s="139"/>
      <c r="AI334" s="139"/>
      <c r="AJ334" s="5"/>
      <c r="AK334" s="5"/>
      <c r="AL334" s="5"/>
    </row>
    <row r="335" spans="1:38" ht="15" customHeight="1" x14ac:dyDescent="0.25">
      <c r="D335" s="122" t="s">
        <v>4</v>
      </c>
      <c r="E335" s="123"/>
      <c r="F335" s="123"/>
      <c r="G335" s="123"/>
      <c r="H335" s="123"/>
      <c r="I335" s="123"/>
      <c r="J335" s="124"/>
      <c r="K335" s="134">
        <f>SUM(K324:M334)</f>
        <v>0</v>
      </c>
      <c r="L335" s="135"/>
      <c r="M335" s="136"/>
      <c r="N335" s="134">
        <f>SUM(N324:P334)</f>
        <v>0</v>
      </c>
      <c r="O335" s="135"/>
      <c r="P335" s="136"/>
      <c r="Q335" s="95"/>
      <c r="R335" s="95"/>
      <c r="S335" s="95"/>
      <c r="T335" s="128">
        <f>SUM(T324:W334)</f>
        <v>0</v>
      </c>
      <c r="U335" s="129"/>
      <c r="V335" s="129"/>
      <c r="W335" s="130"/>
      <c r="X335" s="128">
        <f>SUM(X324:AA334)</f>
        <v>0</v>
      </c>
      <c r="Y335" s="129"/>
      <c r="Z335" s="129"/>
      <c r="AA335" s="130"/>
      <c r="AB335" s="128">
        <f>SUM(AB324:AE334)</f>
        <v>0</v>
      </c>
      <c r="AC335" s="129"/>
      <c r="AD335" s="129"/>
      <c r="AE335" s="130"/>
      <c r="AF335" s="128">
        <f>SUM(AF324:AI334)</f>
        <v>0</v>
      </c>
      <c r="AG335" s="129"/>
      <c r="AH335" s="129"/>
      <c r="AI335" s="130"/>
      <c r="AJ335" s="6"/>
      <c r="AK335" s="6"/>
      <c r="AL335" s="6"/>
    </row>
    <row r="336" spans="1:38" ht="15" customHeight="1" x14ac:dyDescent="0.25">
      <c r="K336" s="17"/>
      <c r="L336" s="17"/>
      <c r="M336" s="17"/>
      <c r="N336" s="17"/>
      <c r="O336" s="17"/>
      <c r="P336" s="17"/>
      <c r="Q336" s="17"/>
      <c r="R336" s="18"/>
      <c r="S336" s="18"/>
      <c r="T336" s="18"/>
      <c r="U336" s="20"/>
      <c r="V336" s="20"/>
      <c r="W336" s="20"/>
      <c r="X336" s="20"/>
      <c r="Y336" s="17"/>
      <c r="Z336" s="17"/>
      <c r="AA336" s="17"/>
      <c r="AB336" s="17"/>
      <c r="AC336" s="19"/>
      <c r="AD336" s="19"/>
      <c r="AE336" s="18"/>
      <c r="AF336" s="18"/>
      <c r="AG336" s="18"/>
      <c r="AH336" s="17"/>
      <c r="AI336" s="17"/>
      <c r="AJ336" s="17"/>
      <c r="AK336" s="17"/>
      <c r="AL336" s="17"/>
    </row>
    <row r="337" spans="1:38" ht="15" customHeight="1" x14ac:dyDescent="0.25">
      <c r="A337" s="12"/>
      <c r="B337" s="120" t="s">
        <v>21</v>
      </c>
      <c r="C337" s="120"/>
      <c r="D337" s="121" t="s">
        <v>20</v>
      </c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</row>
    <row r="338" spans="1:38" ht="6" customHeight="1" x14ac:dyDescent="0.25">
      <c r="N338" s="7"/>
      <c r="S338" s="16"/>
      <c r="Y338" s="2"/>
      <c r="Z338" s="2"/>
      <c r="AA338" s="2"/>
      <c r="AB338" s="2"/>
      <c r="AC338" s="2"/>
      <c r="AD338" s="2"/>
      <c r="AE338" s="2"/>
    </row>
    <row r="339" spans="1:38" s="8" customFormat="1" ht="42" customHeight="1" x14ac:dyDescent="0.25">
      <c r="A339" s="9"/>
      <c r="B339" s="9"/>
      <c r="D339" s="107" t="s">
        <v>7</v>
      </c>
      <c r="E339" s="108"/>
      <c r="F339" s="108"/>
      <c r="G339" s="108"/>
      <c r="H339" s="108"/>
      <c r="I339" s="108"/>
      <c r="J339" s="109"/>
      <c r="K339" s="107" t="str">
        <f>+Q286</f>
        <v>VT
(US$)</v>
      </c>
      <c r="L339" s="108"/>
      <c r="M339" s="108"/>
      <c r="N339" s="109"/>
      <c r="O339" s="107" t="str">
        <f>+AD305</f>
        <v>VE
(US$)</v>
      </c>
      <c r="P339" s="108"/>
      <c r="Q339" s="108"/>
      <c r="R339" s="109"/>
      <c r="S339" s="107" t="s">
        <v>19</v>
      </c>
      <c r="T339" s="108"/>
      <c r="U339" s="108"/>
      <c r="V339" s="109"/>
      <c r="AE339" s="9"/>
      <c r="AF339" s="9"/>
      <c r="AG339" s="9"/>
      <c r="AH339" s="9"/>
      <c r="AI339" s="9"/>
      <c r="AJ339" s="9"/>
      <c r="AK339" s="9"/>
      <c r="AL339" s="9"/>
    </row>
    <row r="340" spans="1:38" ht="15" customHeight="1" x14ac:dyDescent="0.25">
      <c r="D340" s="89">
        <f>+D287</f>
        <v>0</v>
      </c>
      <c r="E340" s="89"/>
      <c r="F340" s="89"/>
      <c r="G340" s="89"/>
      <c r="H340" s="89"/>
      <c r="I340" s="89"/>
      <c r="J340" s="89"/>
      <c r="K340" s="96">
        <f>+U287</f>
        <v>0</v>
      </c>
      <c r="L340" s="97"/>
      <c r="M340" s="97"/>
      <c r="N340" s="98"/>
      <c r="O340" s="96">
        <f>+S340-K340</f>
        <v>0</v>
      </c>
      <c r="P340" s="97"/>
      <c r="Q340" s="97"/>
      <c r="R340" s="98"/>
      <c r="S340" s="99"/>
      <c r="T340" s="100"/>
      <c r="U340" s="100"/>
      <c r="V340" s="101"/>
      <c r="W340" s="7"/>
      <c r="Y340" s="5"/>
      <c r="AB340" s="2"/>
      <c r="AC340" s="2"/>
      <c r="AD340" s="2"/>
      <c r="AE340" s="2"/>
      <c r="AF340" s="2"/>
      <c r="AG340" s="2"/>
      <c r="AH340" s="2"/>
      <c r="AI340" s="2"/>
      <c r="AL340" s="15"/>
    </row>
    <row r="341" spans="1:38" s="86" customFormat="1" ht="15" customHeight="1" x14ac:dyDescent="0.25">
      <c r="D341" s="89">
        <f t="shared" ref="D341:D350" si="43">+D288</f>
        <v>0</v>
      </c>
      <c r="E341" s="89"/>
      <c r="F341" s="89"/>
      <c r="G341" s="89"/>
      <c r="H341" s="89"/>
      <c r="I341" s="89"/>
      <c r="J341" s="89"/>
      <c r="K341" s="96">
        <f t="shared" ref="K341:K350" si="44">+U288</f>
        <v>0</v>
      </c>
      <c r="L341" s="97"/>
      <c r="M341" s="97"/>
      <c r="N341" s="98"/>
      <c r="O341" s="96">
        <f t="shared" ref="O341:O350" si="45">+S341-K341</f>
        <v>0</v>
      </c>
      <c r="P341" s="97"/>
      <c r="Q341" s="97"/>
      <c r="R341" s="98"/>
      <c r="S341" s="99"/>
      <c r="T341" s="100"/>
      <c r="U341" s="100"/>
      <c r="V341" s="101"/>
      <c r="W341" s="7"/>
      <c r="Y341" s="5"/>
      <c r="AB341" s="2"/>
      <c r="AC341" s="2"/>
      <c r="AD341" s="2"/>
      <c r="AE341" s="2"/>
      <c r="AF341" s="2"/>
      <c r="AG341" s="2"/>
      <c r="AH341" s="2"/>
      <c r="AI341" s="2"/>
      <c r="AL341" s="15"/>
    </row>
    <row r="342" spans="1:38" s="86" customFormat="1" ht="15" customHeight="1" x14ac:dyDescent="0.25">
      <c r="D342" s="89">
        <f t="shared" si="43"/>
        <v>0</v>
      </c>
      <c r="E342" s="89"/>
      <c r="F342" s="89"/>
      <c r="G342" s="89"/>
      <c r="H342" s="89"/>
      <c r="I342" s="89"/>
      <c r="J342" s="89"/>
      <c r="K342" s="96">
        <f t="shared" si="44"/>
        <v>0</v>
      </c>
      <c r="L342" s="97"/>
      <c r="M342" s="97"/>
      <c r="N342" s="98"/>
      <c r="O342" s="96">
        <f t="shared" si="45"/>
        <v>0</v>
      </c>
      <c r="P342" s="97"/>
      <c r="Q342" s="97"/>
      <c r="R342" s="98"/>
      <c r="S342" s="99"/>
      <c r="T342" s="100"/>
      <c r="U342" s="100"/>
      <c r="V342" s="101"/>
      <c r="W342" s="7"/>
      <c r="Y342" s="5"/>
      <c r="AB342" s="2"/>
      <c r="AC342" s="2"/>
      <c r="AD342" s="2"/>
      <c r="AE342" s="2"/>
      <c r="AF342" s="2"/>
      <c r="AG342" s="2"/>
      <c r="AH342" s="2"/>
      <c r="AI342" s="2"/>
      <c r="AL342" s="15"/>
    </row>
    <row r="343" spans="1:38" s="86" customFormat="1" ht="15" customHeight="1" x14ac:dyDescent="0.25">
      <c r="D343" s="89">
        <f t="shared" si="43"/>
        <v>0</v>
      </c>
      <c r="E343" s="89"/>
      <c r="F343" s="89"/>
      <c r="G343" s="89"/>
      <c r="H343" s="89"/>
      <c r="I343" s="89"/>
      <c r="J343" s="89"/>
      <c r="K343" s="96">
        <f t="shared" si="44"/>
        <v>0</v>
      </c>
      <c r="L343" s="97"/>
      <c r="M343" s="97"/>
      <c r="N343" s="98"/>
      <c r="O343" s="96">
        <f t="shared" si="45"/>
        <v>0</v>
      </c>
      <c r="P343" s="97"/>
      <c r="Q343" s="97"/>
      <c r="R343" s="98"/>
      <c r="S343" s="99"/>
      <c r="T343" s="100"/>
      <c r="U343" s="100"/>
      <c r="V343" s="101"/>
      <c r="W343" s="7"/>
      <c r="Y343" s="5"/>
      <c r="AB343" s="2"/>
      <c r="AC343" s="2"/>
      <c r="AD343" s="2"/>
      <c r="AE343" s="2"/>
      <c r="AF343" s="2"/>
      <c r="AG343" s="2"/>
      <c r="AH343" s="2"/>
      <c r="AI343" s="2"/>
      <c r="AL343" s="15"/>
    </row>
    <row r="344" spans="1:38" s="86" customFormat="1" ht="15" customHeight="1" x14ac:dyDescent="0.25">
      <c r="D344" s="89">
        <f t="shared" si="43"/>
        <v>0</v>
      </c>
      <c r="E344" s="89"/>
      <c r="F344" s="89"/>
      <c r="G344" s="89"/>
      <c r="H344" s="89"/>
      <c r="I344" s="89"/>
      <c r="J344" s="89"/>
      <c r="K344" s="96">
        <f t="shared" si="44"/>
        <v>0</v>
      </c>
      <c r="L344" s="97"/>
      <c r="M344" s="97"/>
      <c r="N344" s="98"/>
      <c r="O344" s="96">
        <f t="shared" si="45"/>
        <v>0</v>
      </c>
      <c r="P344" s="97"/>
      <c r="Q344" s="97"/>
      <c r="R344" s="98"/>
      <c r="S344" s="99"/>
      <c r="T344" s="100"/>
      <c r="U344" s="100"/>
      <c r="V344" s="101"/>
      <c r="W344" s="7"/>
      <c r="Y344" s="5"/>
      <c r="AB344" s="2"/>
      <c r="AC344" s="2"/>
      <c r="AD344" s="2"/>
      <c r="AE344" s="2"/>
      <c r="AF344" s="2"/>
      <c r="AG344" s="2"/>
      <c r="AH344" s="2"/>
      <c r="AI344" s="2"/>
      <c r="AL344" s="15"/>
    </row>
    <row r="345" spans="1:38" s="86" customFormat="1" ht="15" customHeight="1" x14ac:dyDescent="0.25">
      <c r="D345" s="89">
        <f t="shared" si="43"/>
        <v>0</v>
      </c>
      <c r="E345" s="89"/>
      <c r="F345" s="89"/>
      <c r="G345" s="89"/>
      <c r="H345" s="89"/>
      <c r="I345" s="89"/>
      <c r="J345" s="89"/>
      <c r="K345" s="96">
        <f t="shared" si="44"/>
        <v>0</v>
      </c>
      <c r="L345" s="97"/>
      <c r="M345" s="97"/>
      <c r="N345" s="98"/>
      <c r="O345" s="96">
        <f t="shared" si="45"/>
        <v>0</v>
      </c>
      <c r="P345" s="97"/>
      <c r="Q345" s="97"/>
      <c r="R345" s="98"/>
      <c r="S345" s="99"/>
      <c r="T345" s="100"/>
      <c r="U345" s="100"/>
      <c r="V345" s="101"/>
      <c r="W345" s="7"/>
      <c r="Y345" s="5"/>
      <c r="AB345" s="2"/>
      <c r="AC345" s="2"/>
      <c r="AD345" s="2"/>
      <c r="AE345" s="2"/>
      <c r="AF345" s="2"/>
      <c r="AG345" s="2"/>
      <c r="AH345" s="2"/>
      <c r="AI345" s="2"/>
      <c r="AL345" s="15"/>
    </row>
    <row r="346" spans="1:38" s="86" customFormat="1" ht="15" customHeight="1" x14ac:dyDescent="0.25">
      <c r="D346" s="89">
        <f t="shared" si="43"/>
        <v>0</v>
      </c>
      <c r="E346" s="89"/>
      <c r="F346" s="89"/>
      <c r="G346" s="89"/>
      <c r="H346" s="89"/>
      <c r="I346" s="89"/>
      <c r="J346" s="89"/>
      <c r="K346" s="96">
        <f t="shared" si="44"/>
        <v>0</v>
      </c>
      <c r="L346" s="97"/>
      <c r="M346" s="97"/>
      <c r="N346" s="98"/>
      <c r="O346" s="96">
        <f t="shared" si="45"/>
        <v>0</v>
      </c>
      <c r="P346" s="97"/>
      <c r="Q346" s="97"/>
      <c r="R346" s="98"/>
      <c r="S346" s="99"/>
      <c r="T346" s="100"/>
      <c r="U346" s="100"/>
      <c r="V346" s="101"/>
      <c r="W346" s="7"/>
      <c r="Y346" s="5"/>
      <c r="AB346" s="2"/>
      <c r="AC346" s="2"/>
      <c r="AD346" s="2"/>
      <c r="AE346" s="2"/>
      <c r="AF346" s="2"/>
      <c r="AG346" s="2"/>
      <c r="AH346" s="2"/>
      <c r="AI346" s="2"/>
      <c r="AL346" s="15"/>
    </row>
    <row r="347" spans="1:38" s="86" customFormat="1" ht="15" customHeight="1" x14ac:dyDescent="0.25">
      <c r="D347" s="89">
        <f t="shared" si="43"/>
        <v>0</v>
      </c>
      <c r="E347" s="89"/>
      <c r="F347" s="89"/>
      <c r="G347" s="89"/>
      <c r="H347" s="89"/>
      <c r="I347" s="89"/>
      <c r="J347" s="89"/>
      <c r="K347" s="96">
        <f t="shared" si="44"/>
        <v>0</v>
      </c>
      <c r="L347" s="97"/>
      <c r="M347" s="97"/>
      <c r="N347" s="98"/>
      <c r="O347" s="96">
        <f t="shared" si="45"/>
        <v>0</v>
      </c>
      <c r="P347" s="97"/>
      <c r="Q347" s="97"/>
      <c r="R347" s="98"/>
      <c r="S347" s="99"/>
      <c r="T347" s="100"/>
      <c r="U347" s="100"/>
      <c r="V347" s="101"/>
      <c r="W347" s="7"/>
      <c r="Y347" s="5"/>
      <c r="AB347" s="2"/>
      <c r="AC347" s="2"/>
      <c r="AD347" s="2"/>
      <c r="AE347" s="2"/>
      <c r="AF347" s="2"/>
      <c r="AG347" s="2"/>
      <c r="AH347" s="2"/>
      <c r="AI347" s="2"/>
      <c r="AL347" s="15"/>
    </row>
    <row r="348" spans="1:38" s="86" customFormat="1" ht="15" customHeight="1" x14ac:dyDescent="0.25">
      <c r="D348" s="89">
        <f t="shared" si="43"/>
        <v>0</v>
      </c>
      <c r="E348" s="89"/>
      <c r="F348" s="89"/>
      <c r="G348" s="89"/>
      <c r="H348" s="89"/>
      <c r="I348" s="89"/>
      <c r="J348" s="89"/>
      <c r="K348" s="96">
        <f t="shared" si="44"/>
        <v>0</v>
      </c>
      <c r="L348" s="97"/>
      <c r="M348" s="97"/>
      <c r="N348" s="98"/>
      <c r="O348" s="96">
        <f t="shared" si="45"/>
        <v>0</v>
      </c>
      <c r="P348" s="97"/>
      <c r="Q348" s="97"/>
      <c r="R348" s="98"/>
      <c r="S348" s="99"/>
      <c r="T348" s="100"/>
      <c r="U348" s="100"/>
      <c r="V348" s="101"/>
      <c r="W348" s="7"/>
      <c r="Y348" s="5"/>
      <c r="AB348" s="2"/>
      <c r="AC348" s="2"/>
      <c r="AD348" s="2"/>
      <c r="AE348" s="2"/>
      <c r="AF348" s="2"/>
      <c r="AG348" s="2"/>
      <c r="AH348" s="2"/>
      <c r="AI348" s="2"/>
      <c r="AL348" s="15"/>
    </row>
    <row r="349" spans="1:38" s="86" customFormat="1" ht="15" customHeight="1" x14ac:dyDescent="0.25">
      <c r="D349" s="89">
        <f t="shared" si="43"/>
        <v>0</v>
      </c>
      <c r="E349" s="89"/>
      <c r="F349" s="89"/>
      <c r="G349" s="89"/>
      <c r="H349" s="89"/>
      <c r="I349" s="89"/>
      <c r="J349" s="89"/>
      <c r="K349" s="96">
        <f t="shared" si="44"/>
        <v>0</v>
      </c>
      <c r="L349" s="97"/>
      <c r="M349" s="97"/>
      <c r="N349" s="98"/>
      <c r="O349" s="96">
        <f t="shared" si="45"/>
        <v>0</v>
      </c>
      <c r="P349" s="97"/>
      <c r="Q349" s="97"/>
      <c r="R349" s="98"/>
      <c r="S349" s="99"/>
      <c r="T349" s="100"/>
      <c r="U349" s="100"/>
      <c r="V349" s="101"/>
      <c r="W349" s="7"/>
      <c r="Y349" s="5"/>
      <c r="AB349" s="2"/>
      <c r="AC349" s="2"/>
      <c r="AD349" s="2"/>
      <c r="AE349" s="2"/>
      <c r="AF349" s="2"/>
      <c r="AG349" s="2"/>
      <c r="AH349" s="2"/>
      <c r="AI349" s="2"/>
      <c r="AL349" s="15"/>
    </row>
    <row r="350" spans="1:38" s="86" customFormat="1" ht="15" customHeight="1" x14ac:dyDescent="0.25">
      <c r="D350" s="89">
        <f t="shared" si="43"/>
        <v>0</v>
      </c>
      <c r="E350" s="89"/>
      <c r="F350" s="89"/>
      <c r="G350" s="89"/>
      <c r="H350" s="89"/>
      <c r="I350" s="89"/>
      <c r="J350" s="89"/>
      <c r="K350" s="96">
        <f t="shared" si="44"/>
        <v>0</v>
      </c>
      <c r="L350" s="97"/>
      <c r="M350" s="97"/>
      <c r="N350" s="98"/>
      <c r="O350" s="96">
        <f t="shared" si="45"/>
        <v>0</v>
      </c>
      <c r="P350" s="97"/>
      <c r="Q350" s="97"/>
      <c r="R350" s="98"/>
      <c r="S350" s="99"/>
      <c r="T350" s="100"/>
      <c r="U350" s="100"/>
      <c r="V350" s="101"/>
      <c r="W350" s="7"/>
      <c r="Y350" s="5"/>
      <c r="AB350" s="2"/>
      <c r="AC350" s="2"/>
      <c r="AD350" s="2"/>
      <c r="AE350" s="2"/>
      <c r="AF350" s="2"/>
      <c r="AG350" s="2"/>
      <c r="AH350" s="2"/>
      <c r="AI350" s="2"/>
      <c r="AL350" s="15"/>
    </row>
    <row r="351" spans="1:38" ht="15" customHeight="1" x14ac:dyDescent="0.25">
      <c r="D351" s="110" t="s">
        <v>4</v>
      </c>
      <c r="E351" s="111"/>
      <c r="F351" s="111"/>
      <c r="G351" s="111"/>
      <c r="H351" s="111"/>
      <c r="I351" s="111"/>
      <c r="J351" s="112"/>
      <c r="K351" s="131">
        <f>SUM(K340:N350)</f>
        <v>0</v>
      </c>
      <c r="L351" s="132"/>
      <c r="M351" s="132"/>
      <c r="N351" s="133"/>
      <c r="O351" s="131">
        <f>SUM(O340:R350)</f>
        <v>0</v>
      </c>
      <c r="P351" s="132"/>
      <c r="Q351" s="132"/>
      <c r="R351" s="133"/>
      <c r="S351" s="131">
        <f>SUM(S340:V350)</f>
        <v>0</v>
      </c>
      <c r="T351" s="132"/>
      <c r="U351" s="132"/>
      <c r="V351" s="133"/>
      <c r="W351" s="7"/>
      <c r="Y351" s="5"/>
      <c r="AA351" s="5"/>
      <c r="AB351" s="5"/>
      <c r="AC351" s="5"/>
      <c r="AE351" s="2"/>
      <c r="AF351" s="2"/>
      <c r="AG351" s="2"/>
      <c r="AH351" s="2"/>
      <c r="AI351" s="2"/>
      <c r="AJ351" s="2"/>
      <c r="AK351" s="2"/>
      <c r="AL351" s="14"/>
    </row>
    <row r="352" spans="1:38" ht="6" customHeight="1" x14ac:dyDescent="0.25">
      <c r="C352" s="2"/>
      <c r="D352" s="13"/>
      <c r="M352" s="13"/>
      <c r="N352" s="7"/>
      <c r="Q352" s="137"/>
      <c r="R352" s="137"/>
      <c r="S352" s="137"/>
      <c r="T352" s="137"/>
      <c r="Y352" s="2"/>
      <c r="Z352" s="2"/>
      <c r="AA352" s="2"/>
      <c r="AB352" s="2"/>
      <c r="AC352" s="2"/>
      <c r="AD352" s="2"/>
      <c r="AE352" s="2"/>
    </row>
    <row r="353" spans="1:38" ht="15" customHeight="1" x14ac:dyDescent="0.25">
      <c r="D353" s="1" t="s">
        <v>3</v>
      </c>
      <c r="F353" s="102" t="e">
        <f ca="1">CONCATENATE(NumLetras(S351),"DÓLARES AMERICANOS")</f>
        <v>#NAME?</v>
      </c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</row>
    <row r="354" spans="1:38" ht="15" customHeight="1" x14ac:dyDescent="0.25">
      <c r="Y354" s="2"/>
      <c r="Z354" s="2"/>
      <c r="AA354" s="2"/>
      <c r="AB354" s="2"/>
      <c r="AC354" s="2"/>
      <c r="AD354" s="2"/>
      <c r="AE354" s="2"/>
    </row>
    <row r="355" spans="1:38" ht="15" customHeight="1" x14ac:dyDescent="0.25">
      <c r="A355" s="12"/>
      <c r="B355" s="120" t="s">
        <v>18</v>
      </c>
      <c r="C355" s="120"/>
      <c r="D355" s="121" t="s">
        <v>17</v>
      </c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</row>
    <row r="356" spans="1:38" ht="6" customHeight="1" x14ac:dyDescent="0.25">
      <c r="D356" s="2"/>
      <c r="Y356" s="2"/>
      <c r="Z356" s="2"/>
      <c r="AA356" s="2"/>
      <c r="AB356" s="2"/>
      <c r="AC356" s="2"/>
      <c r="AD356" s="2"/>
      <c r="AE356" s="2"/>
    </row>
    <row r="357" spans="1:38" ht="15" customHeight="1" x14ac:dyDescent="0.25">
      <c r="D357" s="122" t="s">
        <v>16</v>
      </c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4"/>
      <c r="Z357" s="2"/>
      <c r="AA357" s="2"/>
      <c r="AB357" s="2"/>
    </row>
    <row r="358" spans="1:38" ht="15" customHeight="1" x14ac:dyDescent="0.25">
      <c r="D358" s="125" t="s">
        <v>15</v>
      </c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7"/>
      <c r="P358" s="255">
        <v>0.02</v>
      </c>
      <c r="Q358" s="256"/>
      <c r="R358" s="256"/>
      <c r="S358" s="93" t="s">
        <v>10</v>
      </c>
      <c r="T358" s="94"/>
      <c r="Z358" s="2"/>
      <c r="AA358" s="2"/>
      <c r="AB358" s="2"/>
    </row>
    <row r="359" spans="1:38" ht="15" customHeight="1" x14ac:dyDescent="0.25">
      <c r="D359" s="125" t="s">
        <v>14</v>
      </c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7"/>
      <c r="P359" s="255">
        <v>2E-3</v>
      </c>
      <c r="Q359" s="256"/>
      <c r="R359" s="256"/>
      <c r="S359" s="93" t="s">
        <v>10</v>
      </c>
      <c r="T359" s="94"/>
      <c r="Z359" s="2"/>
      <c r="AA359" s="2"/>
      <c r="AB359" s="2"/>
    </row>
    <row r="360" spans="1:38" ht="15" customHeight="1" x14ac:dyDescent="0.25">
      <c r="D360" s="125" t="s">
        <v>13</v>
      </c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7"/>
      <c r="P360" s="255">
        <v>0.05</v>
      </c>
      <c r="Q360" s="256"/>
      <c r="R360" s="256"/>
      <c r="S360" s="93" t="s">
        <v>10</v>
      </c>
      <c r="T360" s="94"/>
      <c r="Z360" s="2"/>
      <c r="AA360" s="2"/>
      <c r="AB360" s="2"/>
    </row>
    <row r="361" spans="1:38" ht="15" customHeight="1" x14ac:dyDescent="0.25">
      <c r="D361" s="125" t="s">
        <v>12</v>
      </c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7"/>
      <c r="P361" s="255">
        <f>1-O366-SUM(P358:R360)</f>
        <v>0.92799999999999994</v>
      </c>
      <c r="Q361" s="256"/>
      <c r="R361" s="256"/>
      <c r="S361" s="93" t="s">
        <v>10</v>
      </c>
      <c r="T361" s="94"/>
      <c r="Z361" s="2"/>
      <c r="AA361" s="2"/>
      <c r="AB361" s="2"/>
    </row>
    <row r="362" spans="1:38" ht="15" customHeight="1" x14ac:dyDescent="0.25">
      <c r="D362" s="122" t="s">
        <v>11</v>
      </c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4"/>
      <c r="P362" s="253">
        <f>SUM(P358:R361)</f>
        <v>1</v>
      </c>
      <c r="Q362" s="254"/>
      <c r="R362" s="254"/>
      <c r="S362" s="123" t="s">
        <v>10</v>
      </c>
      <c r="T362" s="124"/>
      <c r="Z362" s="2"/>
      <c r="AA362" s="2"/>
      <c r="AB362" s="2"/>
    </row>
    <row r="363" spans="1:38" s="10" customFormat="1" ht="15" customHeight="1" x14ac:dyDescent="0.25">
      <c r="D363" s="105" t="s">
        <v>9</v>
      </c>
      <c r="E363" s="105"/>
      <c r="F363" s="105"/>
      <c r="G363" s="106" t="s">
        <v>8</v>
      </c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1"/>
    </row>
    <row r="364" spans="1:38" ht="6" customHeight="1" x14ac:dyDescent="0.25"/>
    <row r="365" spans="1:38" s="8" customFormat="1" ht="42" customHeight="1" x14ac:dyDescent="0.25">
      <c r="A365" s="9"/>
      <c r="B365" s="9"/>
      <c r="D365" s="107" t="s">
        <v>7</v>
      </c>
      <c r="E365" s="108"/>
      <c r="F365" s="108"/>
      <c r="G365" s="108"/>
      <c r="H365" s="108"/>
      <c r="I365" s="108"/>
      <c r="J365" s="109"/>
      <c r="K365" s="107" t="str">
        <f>+S339</f>
        <v>VC
(US$)</v>
      </c>
      <c r="L365" s="108"/>
      <c r="M365" s="108"/>
      <c r="N365" s="109"/>
      <c r="O365" s="107" t="s">
        <v>6</v>
      </c>
      <c r="P365" s="108"/>
      <c r="Q365" s="108"/>
      <c r="R365" s="109"/>
      <c r="S365" s="107" t="s">
        <v>5</v>
      </c>
      <c r="T365" s="108"/>
      <c r="U365" s="108"/>
      <c r="V365" s="109"/>
      <c r="AE365" s="9"/>
      <c r="AF365" s="9"/>
      <c r="AG365" s="9"/>
      <c r="AH365" s="9"/>
      <c r="AI365" s="9"/>
      <c r="AJ365" s="9"/>
      <c r="AK365" s="9"/>
      <c r="AL365" s="9"/>
    </row>
    <row r="366" spans="1:38" ht="15" customHeight="1" x14ac:dyDescent="0.25">
      <c r="D366" s="89">
        <f>+D340</f>
        <v>0</v>
      </c>
      <c r="E366" s="89"/>
      <c r="F366" s="89"/>
      <c r="G366" s="89"/>
      <c r="H366" s="89"/>
      <c r="I366" s="89"/>
      <c r="J366" s="89"/>
      <c r="K366" s="90">
        <f>+S340</f>
        <v>0</v>
      </c>
      <c r="L366" s="91"/>
      <c r="M366" s="91"/>
      <c r="N366" s="92"/>
      <c r="O366" s="250"/>
      <c r="P366" s="251"/>
      <c r="Q366" s="251"/>
      <c r="R366" s="252"/>
      <c r="S366" s="90">
        <f>ROUND(+K366*O366,-2)</f>
        <v>0</v>
      </c>
      <c r="T366" s="91"/>
      <c r="U366" s="91"/>
      <c r="V366" s="92"/>
      <c r="W366" s="7"/>
      <c r="Z366" s="5"/>
      <c r="AA366" s="5"/>
      <c r="AB366" s="5"/>
      <c r="AC366" s="5"/>
      <c r="AE366" s="2"/>
      <c r="AF366" s="2"/>
    </row>
    <row r="367" spans="1:38" s="86" customFormat="1" ht="15" customHeight="1" x14ac:dyDescent="0.25">
      <c r="D367" s="89">
        <f t="shared" ref="D367:D376" si="46">+D341</f>
        <v>0</v>
      </c>
      <c r="E367" s="89"/>
      <c r="F367" s="89"/>
      <c r="G367" s="89"/>
      <c r="H367" s="89"/>
      <c r="I367" s="89"/>
      <c r="J367" s="89"/>
      <c r="K367" s="90">
        <f t="shared" ref="K367:K376" si="47">+S341</f>
        <v>0</v>
      </c>
      <c r="L367" s="91"/>
      <c r="M367" s="91"/>
      <c r="N367" s="92"/>
      <c r="O367" s="250">
        <f>+O366</f>
        <v>0</v>
      </c>
      <c r="P367" s="251"/>
      <c r="Q367" s="251"/>
      <c r="R367" s="252"/>
      <c r="S367" s="90">
        <f t="shared" ref="S367:S376" si="48">ROUND(+K367*O367,-2)</f>
        <v>0</v>
      </c>
      <c r="T367" s="91"/>
      <c r="U367" s="91"/>
      <c r="V367" s="92"/>
      <c r="W367" s="7"/>
      <c r="Z367" s="5"/>
      <c r="AA367" s="5"/>
      <c r="AB367" s="5"/>
      <c r="AC367" s="5"/>
      <c r="AE367" s="2"/>
      <c r="AF367" s="2"/>
    </row>
    <row r="368" spans="1:38" s="86" customFormat="1" ht="15" customHeight="1" x14ac:dyDescent="0.25">
      <c r="D368" s="89">
        <f t="shared" si="46"/>
        <v>0</v>
      </c>
      <c r="E368" s="89"/>
      <c r="F368" s="89"/>
      <c r="G368" s="89"/>
      <c r="H368" s="89"/>
      <c r="I368" s="89"/>
      <c r="J368" s="89"/>
      <c r="K368" s="90">
        <f t="shared" si="47"/>
        <v>0</v>
      </c>
      <c r="L368" s="91"/>
      <c r="M368" s="91"/>
      <c r="N368" s="92"/>
      <c r="O368" s="250">
        <f t="shared" ref="O368:O376" si="49">+O367</f>
        <v>0</v>
      </c>
      <c r="P368" s="251"/>
      <c r="Q368" s="251"/>
      <c r="R368" s="252"/>
      <c r="S368" s="90">
        <f t="shared" si="48"/>
        <v>0</v>
      </c>
      <c r="T368" s="91"/>
      <c r="U368" s="91"/>
      <c r="V368" s="92"/>
      <c r="W368" s="7"/>
      <c r="Z368" s="5"/>
      <c r="AA368" s="5"/>
      <c r="AB368" s="5"/>
      <c r="AC368" s="5"/>
      <c r="AE368" s="2"/>
      <c r="AF368" s="2"/>
    </row>
    <row r="369" spans="4:37" s="86" customFormat="1" ht="15" customHeight="1" x14ac:dyDescent="0.25">
      <c r="D369" s="89">
        <f t="shared" si="46"/>
        <v>0</v>
      </c>
      <c r="E369" s="89"/>
      <c r="F369" s="89"/>
      <c r="G369" s="89"/>
      <c r="H369" s="89"/>
      <c r="I369" s="89"/>
      <c r="J369" s="89"/>
      <c r="K369" s="90">
        <f t="shared" si="47"/>
        <v>0</v>
      </c>
      <c r="L369" s="91"/>
      <c r="M369" s="91"/>
      <c r="N369" s="92"/>
      <c r="O369" s="250">
        <f t="shared" si="49"/>
        <v>0</v>
      </c>
      <c r="P369" s="251"/>
      <c r="Q369" s="251"/>
      <c r="R369" s="252"/>
      <c r="S369" s="90">
        <f t="shared" si="48"/>
        <v>0</v>
      </c>
      <c r="T369" s="91"/>
      <c r="U369" s="91"/>
      <c r="V369" s="92"/>
      <c r="W369" s="7"/>
      <c r="Z369" s="5"/>
      <c r="AA369" s="5"/>
      <c r="AB369" s="5"/>
      <c r="AC369" s="5"/>
      <c r="AE369" s="2"/>
      <c r="AF369" s="2"/>
    </row>
    <row r="370" spans="4:37" s="86" customFormat="1" ht="15" customHeight="1" x14ac:dyDescent="0.25">
      <c r="D370" s="89">
        <f t="shared" si="46"/>
        <v>0</v>
      </c>
      <c r="E370" s="89"/>
      <c r="F370" s="89"/>
      <c r="G370" s="89"/>
      <c r="H370" s="89"/>
      <c r="I370" s="89"/>
      <c r="J370" s="89"/>
      <c r="K370" s="90">
        <f t="shared" si="47"/>
        <v>0</v>
      </c>
      <c r="L370" s="91"/>
      <c r="M370" s="91"/>
      <c r="N370" s="92"/>
      <c r="O370" s="250">
        <f t="shared" si="49"/>
        <v>0</v>
      </c>
      <c r="P370" s="251"/>
      <c r="Q370" s="251"/>
      <c r="R370" s="252"/>
      <c r="S370" s="90">
        <f t="shared" si="48"/>
        <v>0</v>
      </c>
      <c r="T370" s="91"/>
      <c r="U370" s="91"/>
      <c r="V370" s="92"/>
      <c r="W370" s="7"/>
      <c r="Z370" s="5"/>
      <c r="AA370" s="5"/>
      <c r="AB370" s="5"/>
      <c r="AC370" s="5"/>
      <c r="AE370" s="2"/>
      <c r="AF370" s="2"/>
    </row>
    <row r="371" spans="4:37" s="86" customFormat="1" ht="15" customHeight="1" x14ac:dyDescent="0.25">
      <c r="D371" s="89">
        <f t="shared" si="46"/>
        <v>0</v>
      </c>
      <c r="E371" s="89"/>
      <c r="F371" s="89"/>
      <c r="G371" s="89"/>
      <c r="H371" s="89"/>
      <c r="I371" s="89"/>
      <c r="J371" s="89"/>
      <c r="K371" s="90">
        <f t="shared" si="47"/>
        <v>0</v>
      </c>
      <c r="L371" s="91"/>
      <c r="M371" s="91"/>
      <c r="N371" s="92"/>
      <c r="O371" s="250">
        <f t="shared" si="49"/>
        <v>0</v>
      </c>
      <c r="P371" s="251"/>
      <c r="Q371" s="251"/>
      <c r="R371" s="252"/>
      <c r="S371" s="90">
        <f t="shared" si="48"/>
        <v>0</v>
      </c>
      <c r="T371" s="91"/>
      <c r="U371" s="91"/>
      <c r="V371" s="92"/>
      <c r="W371" s="7"/>
      <c r="Z371" s="5"/>
      <c r="AA371" s="5"/>
      <c r="AB371" s="5"/>
      <c r="AC371" s="5"/>
      <c r="AE371" s="2"/>
      <c r="AF371" s="2"/>
    </row>
    <row r="372" spans="4:37" s="86" customFormat="1" ht="15" customHeight="1" x14ac:dyDescent="0.25">
      <c r="D372" s="89">
        <f t="shared" si="46"/>
        <v>0</v>
      </c>
      <c r="E372" s="89"/>
      <c r="F372" s="89"/>
      <c r="G372" s="89"/>
      <c r="H372" s="89"/>
      <c r="I372" s="89"/>
      <c r="J372" s="89"/>
      <c r="K372" s="90">
        <f t="shared" si="47"/>
        <v>0</v>
      </c>
      <c r="L372" s="91"/>
      <c r="M372" s="91"/>
      <c r="N372" s="92"/>
      <c r="O372" s="250">
        <f t="shared" si="49"/>
        <v>0</v>
      </c>
      <c r="P372" s="251"/>
      <c r="Q372" s="251"/>
      <c r="R372" s="252"/>
      <c r="S372" s="90">
        <f t="shared" si="48"/>
        <v>0</v>
      </c>
      <c r="T372" s="91"/>
      <c r="U372" s="91"/>
      <c r="V372" s="92"/>
      <c r="W372" s="7"/>
      <c r="Z372" s="5"/>
      <c r="AA372" s="5"/>
      <c r="AB372" s="5"/>
      <c r="AC372" s="5"/>
      <c r="AE372" s="2"/>
      <c r="AF372" s="2"/>
    </row>
    <row r="373" spans="4:37" s="86" customFormat="1" ht="15" customHeight="1" x14ac:dyDescent="0.25">
      <c r="D373" s="89">
        <f t="shared" si="46"/>
        <v>0</v>
      </c>
      <c r="E373" s="89"/>
      <c r="F373" s="89"/>
      <c r="G373" s="89"/>
      <c r="H373" s="89"/>
      <c r="I373" s="89"/>
      <c r="J373" s="89"/>
      <c r="K373" s="90">
        <f t="shared" si="47"/>
        <v>0</v>
      </c>
      <c r="L373" s="91"/>
      <c r="M373" s="91"/>
      <c r="N373" s="92"/>
      <c r="O373" s="250">
        <f t="shared" si="49"/>
        <v>0</v>
      </c>
      <c r="P373" s="251"/>
      <c r="Q373" s="251"/>
      <c r="R373" s="252"/>
      <c r="S373" s="90">
        <f t="shared" si="48"/>
        <v>0</v>
      </c>
      <c r="T373" s="91"/>
      <c r="U373" s="91"/>
      <c r="V373" s="92"/>
      <c r="W373" s="7"/>
      <c r="Z373" s="5"/>
      <c r="AA373" s="5"/>
      <c r="AB373" s="5"/>
      <c r="AC373" s="5"/>
      <c r="AE373" s="2"/>
      <c r="AF373" s="2"/>
    </row>
    <row r="374" spans="4:37" s="86" customFormat="1" ht="15" customHeight="1" x14ac:dyDescent="0.25">
      <c r="D374" s="89">
        <f t="shared" si="46"/>
        <v>0</v>
      </c>
      <c r="E374" s="89"/>
      <c r="F374" s="89"/>
      <c r="G374" s="89"/>
      <c r="H374" s="89"/>
      <c r="I374" s="89"/>
      <c r="J374" s="89"/>
      <c r="K374" s="90">
        <f t="shared" si="47"/>
        <v>0</v>
      </c>
      <c r="L374" s="91"/>
      <c r="M374" s="91"/>
      <c r="N374" s="92"/>
      <c r="O374" s="250">
        <f t="shared" si="49"/>
        <v>0</v>
      </c>
      <c r="P374" s="251"/>
      <c r="Q374" s="251"/>
      <c r="R374" s="252"/>
      <c r="S374" s="90">
        <f t="shared" si="48"/>
        <v>0</v>
      </c>
      <c r="T374" s="91"/>
      <c r="U374" s="91"/>
      <c r="V374" s="92"/>
      <c r="W374" s="7"/>
      <c r="Z374" s="5"/>
      <c r="AA374" s="5"/>
      <c r="AB374" s="5"/>
      <c r="AC374" s="5"/>
      <c r="AE374" s="2"/>
      <c r="AF374" s="2"/>
    </row>
    <row r="375" spans="4:37" s="86" customFormat="1" ht="15" customHeight="1" x14ac:dyDescent="0.25">
      <c r="D375" s="89">
        <f t="shared" si="46"/>
        <v>0</v>
      </c>
      <c r="E375" s="89"/>
      <c r="F375" s="89"/>
      <c r="G375" s="89"/>
      <c r="H375" s="89"/>
      <c r="I375" s="89"/>
      <c r="J375" s="89"/>
      <c r="K375" s="90">
        <f t="shared" si="47"/>
        <v>0</v>
      </c>
      <c r="L375" s="91"/>
      <c r="M375" s="91"/>
      <c r="N375" s="92"/>
      <c r="O375" s="250">
        <f t="shared" si="49"/>
        <v>0</v>
      </c>
      <c r="P375" s="251"/>
      <c r="Q375" s="251"/>
      <c r="R375" s="252"/>
      <c r="S375" s="90">
        <f t="shared" si="48"/>
        <v>0</v>
      </c>
      <c r="T375" s="91"/>
      <c r="U375" s="91"/>
      <c r="V375" s="92"/>
      <c r="W375" s="7"/>
      <c r="Z375" s="5"/>
      <c r="AA375" s="5"/>
      <c r="AB375" s="5"/>
      <c r="AC375" s="5"/>
      <c r="AE375" s="2"/>
      <c r="AF375" s="2"/>
    </row>
    <row r="376" spans="4:37" s="86" customFormat="1" ht="15" customHeight="1" x14ac:dyDescent="0.25">
      <c r="D376" s="89">
        <f t="shared" si="46"/>
        <v>0</v>
      </c>
      <c r="E376" s="89"/>
      <c r="F376" s="89"/>
      <c r="G376" s="89"/>
      <c r="H376" s="89"/>
      <c r="I376" s="89"/>
      <c r="J376" s="89"/>
      <c r="K376" s="90">
        <f t="shared" si="47"/>
        <v>0</v>
      </c>
      <c r="L376" s="91"/>
      <c r="M376" s="91"/>
      <c r="N376" s="92"/>
      <c r="O376" s="250">
        <f t="shared" si="49"/>
        <v>0</v>
      </c>
      <c r="P376" s="251"/>
      <c r="Q376" s="251"/>
      <c r="R376" s="252"/>
      <c r="S376" s="90">
        <f t="shared" si="48"/>
        <v>0</v>
      </c>
      <c r="T376" s="91"/>
      <c r="U376" s="91"/>
      <c r="V376" s="92"/>
      <c r="W376" s="7"/>
      <c r="Z376" s="5"/>
      <c r="AA376" s="5"/>
      <c r="AB376" s="5"/>
      <c r="AC376" s="5"/>
      <c r="AE376" s="2"/>
      <c r="AF376" s="2"/>
    </row>
    <row r="377" spans="4:37" ht="15" customHeight="1" x14ac:dyDescent="0.25">
      <c r="D377" s="110" t="s">
        <v>4</v>
      </c>
      <c r="E377" s="111"/>
      <c r="F377" s="111"/>
      <c r="G377" s="111"/>
      <c r="H377" s="111"/>
      <c r="I377" s="111"/>
      <c r="J377" s="112"/>
      <c r="K377" s="113">
        <f>SUM(K366:N376)</f>
        <v>0</v>
      </c>
      <c r="L377" s="114"/>
      <c r="M377" s="114"/>
      <c r="N377" s="115"/>
      <c r="O377" s="116"/>
      <c r="P377" s="117"/>
      <c r="Q377" s="117"/>
      <c r="R377" s="118"/>
      <c r="S377" s="113">
        <f>SUM(S366:V376)</f>
        <v>0</v>
      </c>
      <c r="T377" s="114"/>
      <c r="U377" s="114"/>
      <c r="V377" s="115"/>
      <c r="W377" s="7"/>
      <c r="Z377" s="6"/>
      <c r="AA377" s="6"/>
      <c r="AB377" s="6"/>
      <c r="AC377" s="5"/>
      <c r="AE377" s="2"/>
      <c r="AF377" s="2"/>
    </row>
    <row r="378" spans="4:37" ht="6" customHeight="1" x14ac:dyDescent="0.25">
      <c r="Q378" s="119"/>
      <c r="R378" s="119"/>
      <c r="S378" s="119"/>
      <c r="T378" s="119"/>
    </row>
    <row r="379" spans="4:37" ht="15" customHeight="1" x14ac:dyDescent="0.25">
      <c r="D379" s="1" t="s">
        <v>3</v>
      </c>
      <c r="F379" s="102" t="e">
        <f ca="1">CONCATENATE(NumLetras(S377),"DÓLARES AMERICANOS")</f>
        <v>#NAME?</v>
      </c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</row>
    <row r="381" spans="4:37" ht="15" customHeight="1" x14ac:dyDescent="0.25">
      <c r="D381" s="2" t="s">
        <v>2</v>
      </c>
      <c r="E381" s="2"/>
      <c r="F381" s="2"/>
      <c r="G381" s="2"/>
      <c r="H381" s="2"/>
      <c r="I381" s="2"/>
      <c r="J381" s="2"/>
      <c r="K381" s="2"/>
      <c r="L381" s="103">
        <f>+E67</f>
        <v>0</v>
      </c>
      <c r="M381" s="103"/>
      <c r="N381" s="103"/>
      <c r="O381" s="2" t="s">
        <v>1</v>
      </c>
    </row>
    <row r="382" spans="4:37" ht="15" customHeight="1" x14ac:dyDescent="0.25">
      <c r="D382" s="2" t="s">
        <v>0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4:37" ht="15" customHeight="1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37" ht="15" customHeight="1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37" ht="15" customHeight="1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9" spans="1:37" s="2" customFormat="1" ht="10.5" x14ac:dyDescent="0.25"/>
    <row r="390" spans="1:37" s="2" customFormat="1" ht="10.5" x14ac:dyDescent="0.25"/>
    <row r="391" spans="1:37" s="4" customFormat="1" ht="15" customHeight="1" x14ac:dyDescent="0.25"/>
    <row r="392" spans="1:37" ht="1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104">
        <f ca="1">+J83</f>
        <v>44131</v>
      </c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  <c r="AJ392" s="104"/>
      <c r="AK392" s="104"/>
    </row>
  </sheetData>
  <sheetProtection selectLockedCells="1" selectUnlockedCells="1"/>
  <mergeCells count="1020">
    <mergeCell ref="D374:J374"/>
    <mergeCell ref="K374:N374"/>
    <mergeCell ref="O374:R374"/>
    <mergeCell ref="S374:V374"/>
    <mergeCell ref="D375:J375"/>
    <mergeCell ref="K375:N375"/>
    <mergeCell ref="O375:R375"/>
    <mergeCell ref="S375:V375"/>
    <mergeCell ref="D376:J376"/>
    <mergeCell ref="K376:N376"/>
    <mergeCell ref="O376:R376"/>
    <mergeCell ref="S376:V376"/>
    <mergeCell ref="D371:J371"/>
    <mergeCell ref="K371:N371"/>
    <mergeCell ref="O371:R371"/>
    <mergeCell ref="S371:V371"/>
    <mergeCell ref="D372:J372"/>
    <mergeCell ref="K372:N372"/>
    <mergeCell ref="O372:R372"/>
    <mergeCell ref="S372:V372"/>
    <mergeCell ref="D373:J373"/>
    <mergeCell ref="K373:N373"/>
    <mergeCell ref="O373:R373"/>
    <mergeCell ref="S373:V373"/>
    <mergeCell ref="O368:R368"/>
    <mergeCell ref="S368:V368"/>
    <mergeCell ref="D369:J369"/>
    <mergeCell ref="K369:N369"/>
    <mergeCell ref="O369:R369"/>
    <mergeCell ref="S369:V369"/>
    <mergeCell ref="D370:J370"/>
    <mergeCell ref="K370:N370"/>
    <mergeCell ref="O370:R370"/>
    <mergeCell ref="S370:V370"/>
    <mergeCell ref="D348:J348"/>
    <mergeCell ref="K348:N348"/>
    <mergeCell ref="O348:R348"/>
    <mergeCell ref="S348:V348"/>
    <mergeCell ref="D349:J349"/>
    <mergeCell ref="K349:N349"/>
    <mergeCell ref="O349:R349"/>
    <mergeCell ref="S349:V349"/>
    <mergeCell ref="D350:J350"/>
    <mergeCell ref="K350:N350"/>
    <mergeCell ref="O350:R350"/>
    <mergeCell ref="S350:V350"/>
    <mergeCell ref="D361:O361"/>
    <mergeCell ref="P361:R361"/>
    <mergeCell ref="S361:T361"/>
    <mergeCell ref="D362:O362"/>
    <mergeCell ref="P362:R362"/>
    <mergeCell ref="S362:T362"/>
    <mergeCell ref="D360:O360"/>
    <mergeCell ref="P360:R360"/>
    <mergeCell ref="S360:T360"/>
    <mergeCell ref="D359:O359"/>
    <mergeCell ref="S345:V345"/>
    <mergeCell ref="D346:J346"/>
    <mergeCell ref="K346:N346"/>
    <mergeCell ref="O346:R346"/>
    <mergeCell ref="S346:V346"/>
    <mergeCell ref="D347:J347"/>
    <mergeCell ref="K347:N347"/>
    <mergeCell ref="O347:R347"/>
    <mergeCell ref="S347:V347"/>
    <mergeCell ref="O342:R342"/>
    <mergeCell ref="S342:V342"/>
    <mergeCell ref="D343:J343"/>
    <mergeCell ref="K343:N343"/>
    <mergeCell ref="O343:R343"/>
    <mergeCell ref="S343:V343"/>
    <mergeCell ref="D344:J344"/>
    <mergeCell ref="K344:N344"/>
    <mergeCell ref="O344:R344"/>
    <mergeCell ref="S344:V344"/>
    <mergeCell ref="D333:J333"/>
    <mergeCell ref="K333:M333"/>
    <mergeCell ref="N333:P333"/>
    <mergeCell ref="Q333:S333"/>
    <mergeCell ref="T333:W333"/>
    <mergeCell ref="X333:AA333"/>
    <mergeCell ref="AB333:AE333"/>
    <mergeCell ref="AF333:AI333"/>
    <mergeCell ref="D334:J334"/>
    <mergeCell ref="K334:M334"/>
    <mergeCell ref="N334:P334"/>
    <mergeCell ref="Q334:S334"/>
    <mergeCell ref="T334:W334"/>
    <mergeCell ref="X334:AA334"/>
    <mergeCell ref="AB334:AE334"/>
    <mergeCell ref="AF334:AI334"/>
    <mergeCell ref="D331:J331"/>
    <mergeCell ref="K331:M331"/>
    <mergeCell ref="N331:P331"/>
    <mergeCell ref="Q331:S331"/>
    <mergeCell ref="T331:W331"/>
    <mergeCell ref="X331:AA331"/>
    <mergeCell ref="AB331:AE331"/>
    <mergeCell ref="AF331:AI331"/>
    <mergeCell ref="D332:J332"/>
    <mergeCell ref="K332:M332"/>
    <mergeCell ref="N332:P332"/>
    <mergeCell ref="Q332:S332"/>
    <mergeCell ref="T332:W332"/>
    <mergeCell ref="X332:AA332"/>
    <mergeCell ref="AB332:AE332"/>
    <mergeCell ref="AF332:AI332"/>
    <mergeCell ref="D329:J329"/>
    <mergeCell ref="K329:M329"/>
    <mergeCell ref="N329:P329"/>
    <mergeCell ref="Q329:S329"/>
    <mergeCell ref="T329:W329"/>
    <mergeCell ref="X329:AA329"/>
    <mergeCell ref="AB329:AE329"/>
    <mergeCell ref="AF329:AI329"/>
    <mergeCell ref="D330:J330"/>
    <mergeCell ref="K330:M330"/>
    <mergeCell ref="N330:P330"/>
    <mergeCell ref="Q330:S330"/>
    <mergeCell ref="T330:W330"/>
    <mergeCell ref="X330:AA330"/>
    <mergeCell ref="AB330:AE330"/>
    <mergeCell ref="AF330:AI330"/>
    <mergeCell ref="D327:J327"/>
    <mergeCell ref="K327:M327"/>
    <mergeCell ref="N327:P327"/>
    <mergeCell ref="Q327:S327"/>
    <mergeCell ref="T327:W327"/>
    <mergeCell ref="X327:AA327"/>
    <mergeCell ref="AB327:AE327"/>
    <mergeCell ref="AF327:AI327"/>
    <mergeCell ref="D328:J328"/>
    <mergeCell ref="K328:M328"/>
    <mergeCell ref="N328:P328"/>
    <mergeCell ref="Q328:S328"/>
    <mergeCell ref="T328:W328"/>
    <mergeCell ref="X328:AA328"/>
    <mergeCell ref="AB328:AE328"/>
    <mergeCell ref="AF328:AI328"/>
    <mergeCell ref="T326:W326"/>
    <mergeCell ref="X326:AA326"/>
    <mergeCell ref="AB326:AE326"/>
    <mergeCell ref="AF326:AI326"/>
    <mergeCell ref="D316:J316"/>
    <mergeCell ref="K316:M316"/>
    <mergeCell ref="N316:P316"/>
    <mergeCell ref="Q316:S316"/>
    <mergeCell ref="T316:W316"/>
    <mergeCell ref="X316:AA316"/>
    <mergeCell ref="AB316:AC316"/>
    <mergeCell ref="AD316:AG316"/>
    <mergeCell ref="AH316:AK316"/>
    <mergeCell ref="D317:J317"/>
    <mergeCell ref="K317:M317"/>
    <mergeCell ref="N317:P317"/>
    <mergeCell ref="Q317:S317"/>
    <mergeCell ref="T317:W317"/>
    <mergeCell ref="X317:AA317"/>
    <mergeCell ref="AB317:AC317"/>
    <mergeCell ref="AD317:AG317"/>
    <mergeCell ref="AH317:AK317"/>
    <mergeCell ref="D315:J315"/>
    <mergeCell ref="K315:M315"/>
    <mergeCell ref="N315:P315"/>
    <mergeCell ref="Q315:S315"/>
    <mergeCell ref="T315:W315"/>
    <mergeCell ref="X315:AA315"/>
    <mergeCell ref="AB315:AC315"/>
    <mergeCell ref="AD315:AG315"/>
    <mergeCell ref="AH315:AK315"/>
    <mergeCell ref="D314:J314"/>
    <mergeCell ref="K314:M314"/>
    <mergeCell ref="N314:P314"/>
    <mergeCell ref="Q314:S314"/>
    <mergeCell ref="T314:W314"/>
    <mergeCell ref="X314:AA314"/>
    <mergeCell ref="AB314:AC314"/>
    <mergeCell ref="AD314:AG314"/>
    <mergeCell ref="AH314:AK314"/>
    <mergeCell ref="D313:J313"/>
    <mergeCell ref="K313:M313"/>
    <mergeCell ref="N313:P313"/>
    <mergeCell ref="Q313:S313"/>
    <mergeCell ref="T313:W313"/>
    <mergeCell ref="X313:AA313"/>
    <mergeCell ref="AB313:AC313"/>
    <mergeCell ref="AD313:AG313"/>
    <mergeCell ref="AH313:AK313"/>
    <mergeCell ref="D312:J312"/>
    <mergeCell ref="K312:M312"/>
    <mergeCell ref="N312:P312"/>
    <mergeCell ref="Q312:S312"/>
    <mergeCell ref="T312:W312"/>
    <mergeCell ref="X312:AA312"/>
    <mergeCell ref="AB312:AC312"/>
    <mergeCell ref="AD312:AG312"/>
    <mergeCell ref="AH312:AK312"/>
    <mergeCell ref="D311:J311"/>
    <mergeCell ref="K311:M311"/>
    <mergeCell ref="N311:P311"/>
    <mergeCell ref="Q311:S311"/>
    <mergeCell ref="T311:W311"/>
    <mergeCell ref="X311:AA311"/>
    <mergeCell ref="AB311:AC311"/>
    <mergeCell ref="AD311:AG311"/>
    <mergeCell ref="AH311:AK311"/>
    <mergeCell ref="D310:J310"/>
    <mergeCell ref="K310:M310"/>
    <mergeCell ref="N310:P310"/>
    <mergeCell ref="Q310:S310"/>
    <mergeCell ref="T310:W310"/>
    <mergeCell ref="X310:AA310"/>
    <mergeCell ref="AB310:AC310"/>
    <mergeCell ref="AD310:AG310"/>
    <mergeCell ref="AH310:AK310"/>
    <mergeCell ref="D309:J309"/>
    <mergeCell ref="K309:M309"/>
    <mergeCell ref="N309:P309"/>
    <mergeCell ref="Q309:S309"/>
    <mergeCell ref="T309:W309"/>
    <mergeCell ref="X309:AA309"/>
    <mergeCell ref="AB309:AC309"/>
    <mergeCell ref="AD309:AG309"/>
    <mergeCell ref="AH309:AK309"/>
    <mergeCell ref="D308:J308"/>
    <mergeCell ref="K308:M308"/>
    <mergeCell ref="N308:P308"/>
    <mergeCell ref="Q308:S308"/>
    <mergeCell ref="T308:W308"/>
    <mergeCell ref="X308:AA308"/>
    <mergeCell ref="AB308:AC308"/>
    <mergeCell ref="AD308:AG308"/>
    <mergeCell ref="AH308:AK308"/>
    <mergeCell ref="D307:J307"/>
    <mergeCell ref="K307:M307"/>
    <mergeCell ref="N307:P307"/>
    <mergeCell ref="Q307:S307"/>
    <mergeCell ref="T307:W307"/>
    <mergeCell ref="X307:AA307"/>
    <mergeCell ref="AB307:AC307"/>
    <mergeCell ref="AD307:AG307"/>
    <mergeCell ref="AH307:AK307"/>
    <mergeCell ref="D296:J296"/>
    <mergeCell ref="K296:M296"/>
    <mergeCell ref="N296:P296"/>
    <mergeCell ref="Q296:T296"/>
    <mergeCell ref="U296:X296"/>
    <mergeCell ref="D297:J297"/>
    <mergeCell ref="K297:M297"/>
    <mergeCell ref="N297:P297"/>
    <mergeCell ref="Q297:T297"/>
    <mergeCell ref="U297:X297"/>
    <mergeCell ref="D298:J298"/>
    <mergeCell ref="K298:M298"/>
    <mergeCell ref="N298:P298"/>
    <mergeCell ref="Q298:T298"/>
    <mergeCell ref="U298:X298"/>
    <mergeCell ref="D294:J294"/>
    <mergeCell ref="K294:M294"/>
    <mergeCell ref="N294:P294"/>
    <mergeCell ref="Q294:T294"/>
    <mergeCell ref="U294:X294"/>
    <mergeCell ref="D295:J295"/>
    <mergeCell ref="K295:M295"/>
    <mergeCell ref="N295:P295"/>
    <mergeCell ref="Q295:T295"/>
    <mergeCell ref="U295:X295"/>
    <mergeCell ref="D292:J292"/>
    <mergeCell ref="K292:M292"/>
    <mergeCell ref="N292:P292"/>
    <mergeCell ref="Q292:T292"/>
    <mergeCell ref="U292:X292"/>
    <mergeCell ref="D293:J293"/>
    <mergeCell ref="K293:M293"/>
    <mergeCell ref="N293:P293"/>
    <mergeCell ref="Q293:T293"/>
    <mergeCell ref="U293:X293"/>
    <mergeCell ref="D291:J291"/>
    <mergeCell ref="K291:M291"/>
    <mergeCell ref="N291:P291"/>
    <mergeCell ref="Q291:T291"/>
    <mergeCell ref="U291:X291"/>
    <mergeCell ref="E210:J210"/>
    <mergeCell ref="M210:AK210"/>
    <mergeCell ref="D288:J288"/>
    <mergeCell ref="K288:M288"/>
    <mergeCell ref="N288:P288"/>
    <mergeCell ref="Q288:T288"/>
    <mergeCell ref="U288:X288"/>
    <mergeCell ref="D289:J289"/>
    <mergeCell ref="K289:M289"/>
    <mergeCell ref="N289:P289"/>
    <mergeCell ref="Q289:T289"/>
    <mergeCell ref="U289:X289"/>
    <mergeCell ref="D240:G240"/>
    <mergeCell ref="H240:K240"/>
    <mergeCell ref="L240:P240"/>
    <mergeCell ref="Q240:AK240"/>
    <mergeCell ref="D241:G241"/>
    <mergeCell ref="H241:K241"/>
    <mergeCell ref="L241:N241"/>
    <mergeCell ref="O241:P241"/>
    <mergeCell ref="Q241:AK241"/>
    <mergeCell ref="E261:AK261"/>
    <mergeCell ref="AC276:AF276"/>
    <mergeCell ref="AG276:AK276"/>
    <mergeCell ref="D275:L275"/>
    <mergeCell ref="M275:P275"/>
    <mergeCell ref="Q275:T275"/>
    <mergeCell ref="E207:J207"/>
    <mergeCell ref="M207:AK207"/>
    <mergeCell ref="E208:J208"/>
    <mergeCell ref="M208:AK208"/>
    <mergeCell ref="E209:J209"/>
    <mergeCell ref="M209:AK209"/>
    <mergeCell ref="D199:AK199"/>
    <mergeCell ref="E201:J201"/>
    <mergeCell ref="M201:AK201"/>
    <mergeCell ref="E202:J202"/>
    <mergeCell ref="M202:AK202"/>
    <mergeCell ref="E203:J203"/>
    <mergeCell ref="M203:AK203"/>
    <mergeCell ref="E204:J204"/>
    <mergeCell ref="M204:AK204"/>
    <mergeCell ref="D290:J290"/>
    <mergeCell ref="K290:M290"/>
    <mergeCell ref="N290:P290"/>
    <mergeCell ref="Q290:T290"/>
    <mergeCell ref="U290:X290"/>
    <mergeCell ref="E262:AK262"/>
    <mergeCell ref="AG273:AK273"/>
    <mergeCell ref="Q273:T273"/>
    <mergeCell ref="U273:X273"/>
    <mergeCell ref="Y273:AB273"/>
    <mergeCell ref="AC273:AF273"/>
    <mergeCell ref="AG275:AK275"/>
    <mergeCell ref="D276:L276"/>
    <mergeCell ref="M276:P276"/>
    <mergeCell ref="Q276:T276"/>
    <mergeCell ref="U276:X276"/>
    <mergeCell ref="Y276:AB276"/>
    <mergeCell ref="D195:AK195"/>
    <mergeCell ref="D196:AK196"/>
    <mergeCell ref="D197:AK197"/>
    <mergeCell ref="D198:AK198"/>
    <mergeCell ref="D176:J176"/>
    <mergeCell ref="L176:AK176"/>
    <mergeCell ref="D177:J177"/>
    <mergeCell ref="L177:AK177"/>
    <mergeCell ref="D178:J178"/>
    <mergeCell ref="L178:AK178"/>
    <mergeCell ref="D179:J179"/>
    <mergeCell ref="L179:AK179"/>
    <mergeCell ref="D180:J180"/>
    <mergeCell ref="L180:AK180"/>
    <mergeCell ref="E205:J205"/>
    <mergeCell ref="M205:AK205"/>
    <mergeCell ref="E206:J206"/>
    <mergeCell ref="M206:AK206"/>
    <mergeCell ref="D164:J164"/>
    <mergeCell ref="K164:N164"/>
    <mergeCell ref="P164:S164"/>
    <mergeCell ref="D171:J171"/>
    <mergeCell ref="L171:AK171"/>
    <mergeCell ref="D172:J172"/>
    <mergeCell ref="L172:AK172"/>
    <mergeCell ref="D173:J173"/>
    <mergeCell ref="L173:AK173"/>
    <mergeCell ref="K160:N160"/>
    <mergeCell ref="P160:S160"/>
    <mergeCell ref="D161:J161"/>
    <mergeCell ref="K161:N161"/>
    <mergeCell ref="P161:S161"/>
    <mergeCell ref="D162:J162"/>
    <mergeCell ref="K162:N162"/>
    <mergeCell ref="P162:S162"/>
    <mergeCell ref="D163:J163"/>
    <mergeCell ref="K163:N163"/>
    <mergeCell ref="P163:S163"/>
    <mergeCell ref="U154:AK165"/>
    <mergeCell ref="D165:J165"/>
    <mergeCell ref="D170:J170"/>
    <mergeCell ref="L170:AK170"/>
    <mergeCell ref="S169:U169"/>
    <mergeCell ref="V169:AK169"/>
    <mergeCell ref="K165:N165"/>
    <mergeCell ref="P165:S165"/>
    <mergeCell ref="D156:J156"/>
    <mergeCell ref="K156:N156"/>
    <mergeCell ref="P156:S156"/>
    <mergeCell ref="D157:J157"/>
    <mergeCell ref="D147:J147"/>
    <mergeCell ref="K147:O147"/>
    <mergeCell ref="P147:S147"/>
    <mergeCell ref="D148:J148"/>
    <mergeCell ref="K148:O148"/>
    <mergeCell ref="P148:S148"/>
    <mergeCell ref="D155:J155"/>
    <mergeCell ref="K155:N155"/>
    <mergeCell ref="P155:S155"/>
    <mergeCell ref="P143:S143"/>
    <mergeCell ref="D144:J144"/>
    <mergeCell ref="K144:O144"/>
    <mergeCell ref="P144:S144"/>
    <mergeCell ref="D145:J145"/>
    <mergeCell ref="K145:O145"/>
    <mergeCell ref="P145:S145"/>
    <mergeCell ref="D146:J146"/>
    <mergeCell ref="K146:O146"/>
    <mergeCell ref="P146:S146"/>
    <mergeCell ref="D154:J154"/>
    <mergeCell ref="K154:N154"/>
    <mergeCell ref="P154:S154"/>
    <mergeCell ref="D139:J139"/>
    <mergeCell ref="K139:O139"/>
    <mergeCell ref="P139:S139"/>
    <mergeCell ref="D140:J140"/>
    <mergeCell ref="K140:O140"/>
    <mergeCell ref="P140:S140"/>
    <mergeCell ref="L104:AK104"/>
    <mergeCell ref="D105:J105"/>
    <mergeCell ref="L105:AK105"/>
    <mergeCell ref="D106:J106"/>
    <mergeCell ref="L106:AK106"/>
    <mergeCell ref="D107:J107"/>
    <mergeCell ref="L107:AK107"/>
    <mergeCell ref="D108:J108"/>
    <mergeCell ref="L108:AK108"/>
    <mergeCell ref="D118:AK118"/>
    <mergeCell ref="D128:AK128"/>
    <mergeCell ref="B65:H65"/>
    <mergeCell ref="I65:K65"/>
    <mergeCell ref="L65:O65"/>
    <mergeCell ref="P65:R65"/>
    <mergeCell ref="S65:U65"/>
    <mergeCell ref="V65:Y65"/>
    <mergeCell ref="Z65:AC65"/>
    <mergeCell ref="AD65:AG65"/>
    <mergeCell ref="AH65:AK65"/>
    <mergeCell ref="B64:H64"/>
    <mergeCell ref="I64:K64"/>
    <mergeCell ref="L64:O64"/>
    <mergeCell ref="P64:R64"/>
    <mergeCell ref="S64:U64"/>
    <mergeCell ref="V64:Y64"/>
    <mergeCell ref="Z64:AC64"/>
    <mergeCell ref="AD64:AG64"/>
    <mergeCell ref="AH64:AK64"/>
    <mergeCell ref="B63:H63"/>
    <mergeCell ref="I63:K63"/>
    <mergeCell ref="L63:O63"/>
    <mergeCell ref="P63:R63"/>
    <mergeCell ref="S63:U63"/>
    <mergeCell ref="V63:Y63"/>
    <mergeCell ref="Z63:AC63"/>
    <mergeCell ref="AD63:AG63"/>
    <mergeCell ref="AH63:AK63"/>
    <mergeCell ref="B62:H62"/>
    <mergeCell ref="I62:K62"/>
    <mergeCell ref="L62:O62"/>
    <mergeCell ref="P62:R62"/>
    <mergeCell ref="S62:U62"/>
    <mergeCell ref="V62:Y62"/>
    <mergeCell ref="Z62:AC62"/>
    <mergeCell ref="AD62:AG62"/>
    <mergeCell ref="AH62:AK62"/>
    <mergeCell ref="B61:H61"/>
    <mergeCell ref="I61:K61"/>
    <mergeCell ref="L61:O61"/>
    <mergeCell ref="P61:R61"/>
    <mergeCell ref="S61:U61"/>
    <mergeCell ref="V61:Y61"/>
    <mergeCell ref="Z61:AC61"/>
    <mergeCell ref="AD61:AG61"/>
    <mergeCell ref="AH61:AK61"/>
    <mergeCell ref="B60:H60"/>
    <mergeCell ref="I60:K60"/>
    <mergeCell ref="L60:O60"/>
    <mergeCell ref="P60:R60"/>
    <mergeCell ref="S60:U60"/>
    <mergeCell ref="V60:Y60"/>
    <mergeCell ref="Z60:AC60"/>
    <mergeCell ref="AD60:AG60"/>
    <mergeCell ref="AH60:AK60"/>
    <mergeCell ref="B59:H59"/>
    <mergeCell ref="I59:K59"/>
    <mergeCell ref="L59:O59"/>
    <mergeCell ref="P59:R59"/>
    <mergeCell ref="S59:U59"/>
    <mergeCell ref="V59:Y59"/>
    <mergeCell ref="Z59:AC59"/>
    <mergeCell ref="AD59:AG59"/>
    <mergeCell ref="AH59:AK59"/>
    <mergeCell ref="B58:H58"/>
    <mergeCell ref="I58:K58"/>
    <mergeCell ref="L58:O58"/>
    <mergeCell ref="P58:R58"/>
    <mergeCell ref="S58:U58"/>
    <mergeCell ref="V58:Y58"/>
    <mergeCell ref="Z58:AC58"/>
    <mergeCell ref="AD58:AG58"/>
    <mergeCell ref="AH58:AK58"/>
    <mergeCell ref="B57:H57"/>
    <mergeCell ref="I57:K57"/>
    <mergeCell ref="L57:O57"/>
    <mergeCell ref="P57:R57"/>
    <mergeCell ref="S57:U57"/>
    <mergeCell ref="V57:Y57"/>
    <mergeCell ref="Z57:AC57"/>
    <mergeCell ref="AD57:AG57"/>
    <mergeCell ref="AH57:AK57"/>
    <mergeCell ref="B56:H56"/>
    <mergeCell ref="I56:K56"/>
    <mergeCell ref="L56:O56"/>
    <mergeCell ref="P56:R56"/>
    <mergeCell ref="S56:U56"/>
    <mergeCell ref="V56:Y56"/>
    <mergeCell ref="Z56:AC56"/>
    <mergeCell ref="AD56:AG56"/>
    <mergeCell ref="AH56:AK56"/>
    <mergeCell ref="B51:H51"/>
    <mergeCell ref="I51:K51"/>
    <mergeCell ref="L51:O51"/>
    <mergeCell ref="P51:R51"/>
    <mergeCell ref="S51:U51"/>
    <mergeCell ref="V51:Y51"/>
    <mergeCell ref="Z51:AC51"/>
    <mergeCell ref="AD51:AG51"/>
    <mergeCell ref="AH51:AK51"/>
    <mergeCell ref="B50:H50"/>
    <mergeCell ref="I50:K50"/>
    <mergeCell ref="L50:O50"/>
    <mergeCell ref="P50:R50"/>
    <mergeCell ref="S50:U50"/>
    <mergeCell ref="V50:Y50"/>
    <mergeCell ref="Z50:AC50"/>
    <mergeCell ref="AD50:AG50"/>
    <mergeCell ref="AH50:AK50"/>
    <mergeCell ref="B49:H49"/>
    <mergeCell ref="I49:K49"/>
    <mergeCell ref="L49:O49"/>
    <mergeCell ref="P49:R49"/>
    <mergeCell ref="S49:U49"/>
    <mergeCell ref="V49:Y49"/>
    <mergeCell ref="Z49:AC49"/>
    <mergeCell ref="AD49:AG49"/>
    <mergeCell ref="AH49:AK49"/>
    <mergeCell ref="B48:H48"/>
    <mergeCell ref="I48:K48"/>
    <mergeCell ref="L48:O48"/>
    <mergeCell ref="P48:R48"/>
    <mergeCell ref="S48:U48"/>
    <mergeCell ref="V48:Y48"/>
    <mergeCell ref="Z48:AC48"/>
    <mergeCell ref="AD48:AG48"/>
    <mergeCell ref="AH48:AK48"/>
    <mergeCell ref="B47:H47"/>
    <mergeCell ref="I47:K47"/>
    <mergeCell ref="L47:O47"/>
    <mergeCell ref="P47:R47"/>
    <mergeCell ref="S47:U47"/>
    <mergeCell ref="V47:Y47"/>
    <mergeCell ref="Z47:AC47"/>
    <mergeCell ref="AD47:AG47"/>
    <mergeCell ref="AH47:AK47"/>
    <mergeCell ref="B46:H46"/>
    <mergeCell ref="I46:K46"/>
    <mergeCell ref="L46:O46"/>
    <mergeCell ref="P46:R46"/>
    <mergeCell ref="S46:U46"/>
    <mergeCell ref="V46:Y46"/>
    <mergeCell ref="Z46:AC46"/>
    <mergeCell ref="AD46:AG46"/>
    <mergeCell ref="AH46:AK46"/>
    <mergeCell ref="AD43:AG43"/>
    <mergeCell ref="AH43:AK43"/>
    <mergeCell ref="I11:AK11"/>
    <mergeCell ref="B12:H12"/>
    <mergeCell ref="I12:AK12"/>
    <mergeCell ref="Z40:AC40"/>
    <mergeCell ref="AD40:AG40"/>
    <mergeCell ref="AH40:AK40"/>
    <mergeCell ref="AD41:AG41"/>
    <mergeCell ref="AH41:AK41"/>
    <mergeCell ref="B45:H45"/>
    <mergeCell ref="I45:K45"/>
    <mergeCell ref="L45:O45"/>
    <mergeCell ref="P45:R45"/>
    <mergeCell ref="S45:U45"/>
    <mergeCell ref="V45:Y45"/>
    <mergeCell ref="Z45:AC45"/>
    <mergeCell ref="AD45:AG45"/>
    <mergeCell ref="AH45:AK45"/>
    <mergeCell ref="B44:H44"/>
    <mergeCell ref="I44:K44"/>
    <mergeCell ref="L44:O44"/>
    <mergeCell ref="P44:R44"/>
    <mergeCell ref="S44:U44"/>
    <mergeCell ref="V44:Y44"/>
    <mergeCell ref="Z44:AC44"/>
    <mergeCell ref="AD44:AG44"/>
    <mergeCell ref="AH44:AK44"/>
    <mergeCell ref="B1:AK1"/>
    <mergeCell ref="B2:AK2"/>
    <mergeCell ref="B4:AK4"/>
    <mergeCell ref="I5:AK5"/>
    <mergeCell ref="I6:AK6"/>
    <mergeCell ref="I7:AK7"/>
    <mergeCell ref="I8:AK8"/>
    <mergeCell ref="I9:AK9"/>
    <mergeCell ref="I10:AK10"/>
    <mergeCell ref="B40:H40"/>
    <mergeCell ref="I40:K40"/>
    <mergeCell ref="L40:O40"/>
    <mergeCell ref="P40:R40"/>
    <mergeCell ref="S40:U40"/>
    <mergeCell ref="V40:Y40"/>
    <mergeCell ref="B13:H13"/>
    <mergeCell ref="I13:AK13"/>
    <mergeCell ref="B15:AK38"/>
    <mergeCell ref="B39:AK39"/>
    <mergeCell ref="B52:H52"/>
    <mergeCell ref="I52:K52"/>
    <mergeCell ref="L52:O52"/>
    <mergeCell ref="P52:R52"/>
    <mergeCell ref="S52:U52"/>
    <mergeCell ref="V52:Y52"/>
    <mergeCell ref="Z52:AC52"/>
    <mergeCell ref="AD52:AG52"/>
    <mergeCell ref="AH52:AK52"/>
    <mergeCell ref="B41:H41"/>
    <mergeCell ref="I41:K41"/>
    <mergeCell ref="L41:O41"/>
    <mergeCell ref="P41:R41"/>
    <mergeCell ref="S41:U41"/>
    <mergeCell ref="V41:Y41"/>
    <mergeCell ref="Z41:AC41"/>
    <mergeCell ref="B42:H42"/>
    <mergeCell ref="I42:K42"/>
    <mergeCell ref="L42:O42"/>
    <mergeCell ref="P42:R42"/>
    <mergeCell ref="S42:U42"/>
    <mergeCell ref="V42:Y42"/>
    <mergeCell ref="Z42:AC42"/>
    <mergeCell ref="AD42:AG42"/>
    <mergeCell ref="AH42:AK42"/>
    <mergeCell ref="B43:H43"/>
    <mergeCell ref="I43:K43"/>
    <mergeCell ref="L43:O43"/>
    <mergeCell ref="P43:R43"/>
    <mergeCell ref="S43:U43"/>
    <mergeCell ref="V43:Y43"/>
    <mergeCell ref="Z43:AC43"/>
    <mergeCell ref="B54:H54"/>
    <mergeCell ref="I54:K54"/>
    <mergeCell ref="L54:O54"/>
    <mergeCell ref="P54:R54"/>
    <mergeCell ref="S54:U54"/>
    <mergeCell ref="V54:Y54"/>
    <mergeCell ref="Z54:AC54"/>
    <mergeCell ref="AD54:AG54"/>
    <mergeCell ref="AH54:AK54"/>
    <mergeCell ref="Z55:AC55"/>
    <mergeCell ref="AD55:AG55"/>
    <mergeCell ref="AH55:AK55"/>
    <mergeCell ref="J81:AK81"/>
    <mergeCell ref="J83:AK83"/>
    <mergeCell ref="AD66:AG66"/>
    <mergeCell ref="AH66:AK66"/>
    <mergeCell ref="Z66:AC66"/>
    <mergeCell ref="B55:H55"/>
    <mergeCell ref="I55:K55"/>
    <mergeCell ref="L55:O55"/>
    <mergeCell ref="P55:R55"/>
    <mergeCell ref="S55:U55"/>
    <mergeCell ref="V55:Y55"/>
    <mergeCell ref="B73:H73"/>
    <mergeCell ref="J73:AK73"/>
    <mergeCell ref="B74:H74"/>
    <mergeCell ref="J74:AK74"/>
    <mergeCell ref="B66:H66"/>
    <mergeCell ref="I66:K66"/>
    <mergeCell ref="L66:O66"/>
    <mergeCell ref="P66:R66"/>
    <mergeCell ref="S66:U66"/>
    <mergeCell ref="V66:Y66"/>
    <mergeCell ref="E67:G67"/>
    <mergeCell ref="B68:H68"/>
    <mergeCell ref="J68:AK68"/>
    <mergeCell ref="J69:AK69"/>
    <mergeCell ref="J70:AK70"/>
    <mergeCell ref="B72:H72"/>
    <mergeCell ref="J72:AK72"/>
    <mergeCell ref="B97:C97"/>
    <mergeCell ref="D97:AK97"/>
    <mergeCell ref="P99:R99"/>
    <mergeCell ref="S99:AK99"/>
    <mergeCell ref="B75:H75"/>
    <mergeCell ref="J75:AK75"/>
    <mergeCell ref="B76:H76"/>
    <mergeCell ref="J76:AK76"/>
    <mergeCell ref="B77:H77"/>
    <mergeCell ref="J77:AK77"/>
    <mergeCell ref="B85:AK85"/>
    <mergeCell ref="B87:AK87"/>
    <mergeCell ref="B89:C89"/>
    <mergeCell ref="D89:AK89"/>
    <mergeCell ref="D91:AK91"/>
    <mergeCell ref="B93:C93"/>
    <mergeCell ref="D93:AK93"/>
    <mergeCell ref="D95:AK95"/>
    <mergeCell ref="B78:H78"/>
    <mergeCell ref="J78:AK78"/>
    <mergeCell ref="B80:H80"/>
    <mergeCell ref="J80:AK80"/>
    <mergeCell ref="B120:C120"/>
    <mergeCell ref="D120:Q120"/>
    <mergeCell ref="R120:AK120"/>
    <mergeCell ref="D126:AK126"/>
    <mergeCell ref="D127:AK127"/>
    <mergeCell ref="D100:J100"/>
    <mergeCell ref="L100:AK100"/>
    <mergeCell ref="B112:C112"/>
    <mergeCell ref="D112:AK112"/>
    <mergeCell ref="D114:AK114"/>
    <mergeCell ref="B116:C116"/>
    <mergeCell ref="D116:AK116"/>
    <mergeCell ref="B124:C124"/>
    <mergeCell ref="D124:AK124"/>
    <mergeCell ref="D122:Q122"/>
    <mergeCell ref="R122:AK122"/>
    <mergeCell ref="D101:J101"/>
    <mergeCell ref="L101:AK101"/>
    <mergeCell ref="D102:J102"/>
    <mergeCell ref="L102:AK102"/>
    <mergeCell ref="D103:J103"/>
    <mergeCell ref="L103:AK103"/>
    <mergeCell ref="D104:J104"/>
    <mergeCell ref="D109:J109"/>
    <mergeCell ref="L109:AK109"/>
    <mergeCell ref="D110:J110"/>
    <mergeCell ref="L110:AK110"/>
    <mergeCell ref="B130:C130"/>
    <mergeCell ref="D130:AK130"/>
    <mergeCell ref="D132:G132"/>
    <mergeCell ref="I132:AK132"/>
    <mergeCell ref="B135:C135"/>
    <mergeCell ref="P135:S135"/>
    <mergeCell ref="D133:G133"/>
    <mergeCell ref="I133:AK133"/>
    <mergeCell ref="K149:N149"/>
    <mergeCell ref="P149:S149"/>
    <mergeCell ref="D137:J137"/>
    <mergeCell ref="K137:O137"/>
    <mergeCell ref="P137:T137"/>
    <mergeCell ref="U137:AK137"/>
    <mergeCell ref="D151:AK151"/>
    <mergeCell ref="D153:J153"/>
    <mergeCell ref="K153:O153"/>
    <mergeCell ref="P153:T153"/>
    <mergeCell ref="U153:AK153"/>
    <mergeCell ref="D138:J138"/>
    <mergeCell ref="K138:O138"/>
    <mergeCell ref="P138:S138"/>
    <mergeCell ref="U138:AK149"/>
    <mergeCell ref="D149:J149"/>
    <mergeCell ref="D141:J141"/>
    <mergeCell ref="K141:O141"/>
    <mergeCell ref="P141:S141"/>
    <mergeCell ref="D142:J142"/>
    <mergeCell ref="K142:O142"/>
    <mergeCell ref="P142:S142"/>
    <mergeCell ref="D143:J143"/>
    <mergeCell ref="K143:O143"/>
    <mergeCell ref="K157:N157"/>
    <mergeCell ref="P157:S157"/>
    <mergeCell ref="D158:J158"/>
    <mergeCell ref="K158:N158"/>
    <mergeCell ref="P158:S158"/>
    <mergeCell ref="D159:J159"/>
    <mergeCell ref="K159:N159"/>
    <mergeCell ref="P159:S159"/>
    <mergeCell ref="D160:J160"/>
    <mergeCell ref="B167:C167"/>
    <mergeCell ref="D167:AK167"/>
    <mergeCell ref="D169:J169"/>
    <mergeCell ref="L169:R169"/>
    <mergeCell ref="D187:AK187"/>
    <mergeCell ref="E218:M218"/>
    <mergeCell ref="P218:AK218"/>
    <mergeCell ref="P219:AK219"/>
    <mergeCell ref="B182:C182"/>
    <mergeCell ref="D182:AK182"/>
    <mergeCell ref="D184:AK184"/>
    <mergeCell ref="D185:AK185"/>
    <mergeCell ref="D189:AK189"/>
    <mergeCell ref="E200:J200"/>
    <mergeCell ref="M200:AK200"/>
    <mergeCell ref="D212:AK212"/>
    <mergeCell ref="D214:AK214"/>
    <mergeCell ref="E216:M216"/>
    <mergeCell ref="P216:AK216"/>
    <mergeCell ref="P217:AK217"/>
    <mergeCell ref="D174:J174"/>
    <mergeCell ref="L174:AK174"/>
    <mergeCell ref="D175:J175"/>
    <mergeCell ref="L175:AK175"/>
    <mergeCell ref="P225:AK225"/>
    <mergeCell ref="P226:AK226"/>
    <mergeCell ref="P227:AK227"/>
    <mergeCell ref="B238:C238"/>
    <mergeCell ref="D238:AK238"/>
    <mergeCell ref="E220:M220"/>
    <mergeCell ref="P220:AK220"/>
    <mergeCell ref="P221:AK221"/>
    <mergeCell ref="E222:M222"/>
    <mergeCell ref="P222:AK222"/>
    <mergeCell ref="P223:AK223"/>
    <mergeCell ref="E224:M224"/>
    <mergeCell ref="P224:AK224"/>
    <mergeCell ref="P233:AK233"/>
    <mergeCell ref="E234:M234"/>
    <mergeCell ref="P234:AK234"/>
    <mergeCell ref="P235:AK235"/>
    <mergeCell ref="E228:M228"/>
    <mergeCell ref="P228:AK228"/>
    <mergeCell ref="P229:AK229"/>
    <mergeCell ref="P230:AK230"/>
    <mergeCell ref="P231:AK231"/>
    <mergeCell ref="E232:M232"/>
    <mergeCell ref="P232:AK232"/>
    <mergeCell ref="E236:M236"/>
    <mergeCell ref="P236:AK236"/>
    <mergeCell ref="D190:AK190"/>
    <mergeCell ref="D191:AK191"/>
    <mergeCell ref="D192:AK192"/>
    <mergeCell ref="D193:AK193"/>
    <mergeCell ref="D194:AK194"/>
    <mergeCell ref="B264:C264"/>
    <mergeCell ref="D264:AK264"/>
    <mergeCell ref="B243:C243"/>
    <mergeCell ref="D243:AK243"/>
    <mergeCell ref="D245:AK245"/>
    <mergeCell ref="B247:C247"/>
    <mergeCell ref="D247:AK247"/>
    <mergeCell ref="D249:AK249"/>
    <mergeCell ref="B251:C251"/>
    <mergeCell ref="D251:AK251"/>
    <mergeCell ref="D253:AK253"/>
    <mergeCell ref="B282:C282"/>
    <mergeCell ref="D282:AK282"/>
    <mergeCell ref="D284:AK284"/>
    <mergeCell ref="U278:X278"/>
    <mergeCell ref="Y278:AB278"/>
    <mergeCell ref="D266:AK266"/>
    <mergeCell ref="D267:AK267"/>
    <mergeCell ref="D268:AK268"/>
    <mergeCell ref="B255:C255"/>
    <mergeCell ref="D255:AK255"/>
    <mergeCell ref="D257:AK257"/>
    <mergeCell ref="AC274:AF274"/>
    <mergeCell ref="AG274:AK274"/>
    <mergeCell ref="D273:L273"/>
    <mergeCell ref="M273:P273"/>
    <mergeCell ref="E258:AK258"/>
    <mergeCell ref="E259:AK259"/>
    <mergeCell ref="E260:AK260"/>
    <mergeCell ref="D269:AK269"/>
    <mergeCell ref="B271:C271"/>
    <mergeCell ref="D271:AK271"/>
    <mergeCell ref="U275:X275"/>
    <mergeCell ref="Y275:AB275"/>
    <mergeCell ref="AC275:AF275"/>
    <mergeCell ref="D274:L274"/>
    <mergeCell ref="M274:P274"/>
    <mergeCell ref="Q274:T274"/>
    <mergeCell ref="U274:X274"/>
    <mergeCell ref="Y274:AB274"/>
    <mergeCell ref="AC278:AF278"/>
    <mergeCell ref="AG278:AK278"/>
    <mergeCell ref="D277:L277"/>
    <mergeCell ref="M277:P277"/>
    <mergeCell ref="Q277:T277"/>
    <mergeCell ref="U277:X277"/>
    <mergeCell ref="Y277:AB277"/>
    <mergeCell ref="AC277:AF277"/>
    <mergeCell ref="D287:J287"/>
    <mergeCell ref="K287:M287"/>
    <mergeCell ref="N287:P287"/>
    <mergeCell ref="Q287:T287"/>
    <mergeCell ref="U287:X287"/>
    <mergeCell ref="D286:J286"/>
    <mergeCell ref="K286:M286"/>
    <mergeCell ref="N286:P286"/>
    <mergeCell ref="Q286:T286"/>
    <mergeCell ref="U286:X286"/>
    <mergeCell ref="B280:AK280"/>
    <mergeCell ref="L281:N281"/>
    <mergeCell ref="AG277:AK277"/>
    <mergeCell ref="D278:L278"/>
    <mergeCell ref="M278:P278"/>
    <mergeCell ref="Q278:T278"/>
    <mergeCell ref="B300:C300"/>
    <mergeCell ref="D300:AK300"/>
    <mergeCell ref="D302:AK302"/>
    <mergeCell ref="D303:T303"/>
    <mergeCell ref="D305:J305"/>
    <mergeCell ref="K305:M305"/>
    <mergeCell ref="N305:P305"/>
    <mergeCell ref="Q305:S305"/>
    <mergeCell ref="T305:W305"/>
    <mergeCell ref="X305:AA305"/>
    <mergeCell ref="AB305:AC305"/>
    <mergeCell ref="AD305:AG305"/>
    <mergeCell ref="AH305:AK305"/>
    <mergeCell ref="D306:J306"/>
    <mergeCell ref="K306:M306"/>
    <mergeCell ref="N306:P306"/>
    <mergeCell ref="Q306:S306"/>
    <mergeCell ref="T306:W306"/>
    <mergeCell ref="X306:AA306"/>
    <mergeCell ref="AB306:AC306"/>
    <mergeCell ref="AD306:AG306"/>
    <mergeCell ref="AH306:AK306"/>
    <mergeCell ref="B319:C319"/>
    <mergeCell ref="D319:AK319"/>
    <mergeCell ref="D321:AK321"/>
    <mergeCell ref="D323:J323"/>
    <mergeCell ref="K323:M323"/>
    <mergeCell ref="N323:P323"/>
    <mergeCell ref="Q323:S323"/>
    <mergeCell ref="T323:W323"/>
    <mergeCell ref="X323:AA323"/>
    <mergeCell ref="AB323:AE323"/>
    <mergeCell ref="AF323:AI323"/>
    <mergeCell ref="N335:P335"/>
    <mergeCell ref="D324:J324"/>
    <mergeCell ref="K324:M324"/>
    <mergeCell ref="N324:P324"/>
    <mergeCell ref="Q324:S324"/>
    <mergeCell ref="D325:J325"/>
    <mergeCell ref="K325:M325"/>
    <mergeCell ref="N325:P325"/>
    <mergeCell ref="Q325:S325"/>
    <mergeCell ref="T325:W325"/>
    <mergeCell ref="T324:W324"/>
    <mergeCell ref="X324:AA324"/>
    <mergeCell ref="AB324:AE324"/>
    <mergeCell ref="AF324:AI324"/>
    <mergeCell ref="X325:AA325"/>
    <mergeCell ref="AB325:AE325"/>
    <mergeCell ref="AF325:AI325"/>
    <mergeCell ref="D326:J326"/>
    <mergeCell ref="K326:M326"/>
    <mergeCell ref="N326:P326"/>
    <mergeCell ref="Q326:S326"/>
    <mergeCell ref="O367:R367"/>
    <mergeCell ref="S367:V367"/>
    <mergeCell ref="B355:C355"/>
    <mergeCell ref="D355:AK355"/>
    <mergeCell ref="D357:T357"/>
    <mergeCell ref="D358:O358"/>
    <mergeCell ref="P358:R358"/>
    <mergeCell ref="T335:W335"/>
    <mergeCell ref="X335:AA335"/>
    <mergeCell ref="D340:J340"/>
    <mergeCell ref="K340:N340"/>
    <mergeCell ref="O340:R340"/>
    <mergeCell ref="S340:V340"/>
    <mergeCell ref="D351:J351"/>
    <mergeCell ref="K351:N351"/>
    <mergeCell ref="O351:R351"/>
    <mergeCell ref="S351:V351"/>
    <mergeCell ref="AB335:AE335"/>
    <mergeCell ref="B337:C337"/>
    <mergeCell ref="D337:AK337"/>
    <mergeCell ref="D339:J339"/>
    <mergeCell ref="K339:N339"/>
    <mergeCell ref="O339:R339"/>
    <mergeCell ref="S339:V339"/>
    <mergeCell ref="D335:J335"/>
    <mergeCell ref="K335:M335"/>
    <mergeCell ref="AF335:AI335"/>
    <mergeCell ref="Q352:T352"/>
    <mergeCell ref="F353:AK353"/>
    <mergeCell ref="D345:J345"/>
    <mergeCell ref="K345:N345"/>
    <mergeCell ref="O345:R345"/>
    <mergeCell ref="D368:J368"/>
    <mergeCell ref="K368:N368"/>
    <mergeCell ref="P359:R359"/>
    <mergeCell ref="S359:T359"/>
    <mergeCell ref="S358:T358"/>
    <mergeCell ref="Q335:S335"/>
    <mergeCell ref="D341:J341"/>
    <mergeCell ref="K341:N341"/>
    <mergeCell ref="O341:R341"/>
    <mergeCell ref="S341:V341"/>
    <mergeCell ref="D342:J342"/>
    <mergeCell ref="K342:N342"/>
    <mergeCell ref="F379:AK379"/>
    <mergeCell ref="L381:N381"/>
    <mergeCell ref="Y392:AK392"/>
    <mergeCell ref="D363:F363"/>
    <mergeCell ref="G363:AK363"/>
    <mergeCell ref="D365:J365"/>
    <mergeCell ref="K365:N365"/>
    <mergeCell ref="O365:R365"/>
    <mergeCell ref="S365:V365"/>
    <mergeCell ref="D366:J366"/>
    <mergeCell ref="K366:N366"/>
    <mergeCell ref="O366:R366"/>
    <mergeCell ref="S366:V366"/>
    <mergeCell ref="D377:J377"/>
    <mergeCell ref="K377:N377"/>
    <mergeCell ref="O377:R377"/>
    <mergeCell ref="S377:V377"/>
    <mergeCell ref="Q378:T378"/>
    <mergeCell ref="D367:J367"/>
    <mergeCell ref="K367:N367"/>
  </mergeCells>
  <printOptions horizontalCentered="1"/>
  <pageMargins left="0.70866141732283472" right="0.70866141732283472" top="1.3779527559055118" bottom="0.74803149606299213" header="0.31496062992125984" footer="0.31496062992125984"/>
  <pageSetup paperSize="9" scale="63" fitToHeight="5" orientation="portrait" r:id="rId1"/>
  <headerFooter scaleWithDoc="0">
    <oddHeader>&amp;L&amp;G&amp;R&amp;G</oddHeader>
    <oddFooter>&amp;R&amp;"Verdana,Normal"&amp;8&amp;K00-049Página &amp;P de &amp;N</oddFooter>
  </headerFooter>
  <rowBreaks count="4" manualBreakCount="4">
    <brk id="83" max="16383" man="1"/>
    <brk id="185" max="37" man="1"/>
    <brk id="269" max="37" man="1"/>
    <brk id="335" max="37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Informe</vt:lpstr>
      <vt:lpstr>Informe!Print_Area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2020-10-12T20:12:54Z</dcterms:created>
  <dcterms:modified xsi:type="dcterms:W3CDTF">2020-10-28T02:41:17Z</dcterms:modified>
</cp:coreProperties>
</file>