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d\IdeaProjects\lapr3-2021-g129\"/>
    </mc:Choice>
  </mc:AlternateContent>
  <xr:revisionPtr revIDLastSave="0" documentId="13_ncr:1_{6508E126-87AC-4273-90E5-74249D0E92B6}" xr6:coauthVersionLast="47" xr6:coauthVersionMax="47" xr10:uidLastSave="{00000000-0000-0000-0000-000000000000}"/>
  <bookViews>
    <workbookView xWindow="-120" yWindow="-120" windowWidth="29040" windowHeight="15720" activeTab="1" xr2:uid="{5ECC33D7-267E-3941-AADB-18CFA00ADDCE}"/>
  </bookViews>
  <sheets>
    <sheet name="Group and Self Assessment" sheetId="2" r:id="rId1"/>
    <sheet name="User Stories" sheetId="5" r:id="rId2"/>
    <sheet name="Project Development" sheetId="1" r:id="rId3"/>
    <sheet name="Code Quality" sheetId="8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<sst xmlns="http://schemas.openxmlformats.org/spreadsheetml/2006/main" count="320" uniqueCount="165">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</sst>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J14" sqref="J1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1190718</v>
      </c>
      <c r="E9" s="46">
        <f>C11</f>
        <v>1190782</v>
      </c>
      <c r="F9" s="46">
        <f>C12</f>
        <v>1190811</v>
      </c>
      <c r="G9" s="46">
        <f>C13</f>
        <v>1191419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1190718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1190782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1190811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1191419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5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abSelected="1" topLeftCell="A4" workbookViewId="0">
      <selection activeCell="D13" sqref="D13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>
        <v>1190718</v>
      </c>
      <c r="C6" s="8">
        <v>5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 x14ac:dyDescent="0.25">
      <c r="A7" s="15" t="s">
        <v>47</v>
      </c>
      <c r="B7" s="8">
        <v>1190782</v>
      </c>
      <c r="C7" s="8">
        <v>5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 x14ac:dyDescent="0.25">
      <c r="A8" s="15" t="s">
        <v>48</v>
      </c>
      <c r="B8" s="8">
        <v>1190811</v>
      </c>
      <c r="C8" s="8">
        <v>5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 x14ac:dyDescent="0.25">
      <c r="A9" s="15" t="s">
        <v>49</v>
      </c>
      <c r="B9" s="8">
        <v>1190718</v>
      </c>
      <c r="C9" s="8">
        <v>5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 x14ac:dyDescent="0.25">
      <c r="A10" s="15" t="s">
        <v>50</v>
      </c>
      <c r="B10" s="8">
        <v>1190782</v>
      </c>
      <c r="C10" s="8">
        <v>5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 x14ac:dyDescent="0.25">
      <c r="A11" s="15" t="s">
        <v>51</v>
      </c>
      <c r="B11" s="8">
        <v>1191419</v>
      </c>
      <c r="C11" s="8">
        <v>5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 x14ac:dyDescent="0.25">
      <c r="A12" s="15" t="s">
        <v>52</v>
      </c>
      <c r="B12" s="8">
        <v>1191419</v>
      </c>
      <c r="C12" s="8">
        <v>5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 x14ac:dyDescent="0.25">
      <c r="A13" s="15" t="s">
        <v>53</v>
      </c>
      <c r="B13" s="8"/>
      <c r="C13" s="8"/>
      <c r="D13" s="86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 x14ac:dyDescent="0.25">
      <c r="A14" s="15" t="s">
        <v>54</v>
      </c>
      <c r="B14" s="8"/>
      <c r="C14" s="8"/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 x14ac:dyDescent="0.25">
      <c r="A15" s="15" t="s">
        <v>55</v>
      </c>
      <c r="B15" s="8"/>
      <c r="C15" s="8"/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 x14ac:dyDescent="0.25">
      <c r="A16" s="15" t="s">
        <v>56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 x14ac:dyDescent="0.25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2">
        <f>'Code Quality'!$F$9*5</f>
        <v>4.3127272727272734</v>
      </c>
      <c r="D4" s="32">
        <f>'Code Quality'!$F$9*5</f>
        <v>4.3127272727272734</v>
      </c>
      <c r="E4" s="32">
        <f>'Code Quality'!$F$9*5</f>
        <v>4.3127272727272734</v>
      </c>
      <c r="F4" s="32">
        <f>'Code Quality'!$F$9*5</f>
        <v>4.3127272727272734</v>
      </c>
      <c r="G4" s="32">
        <f>'Code Quality'!$F$9*5</f>
        <v>4.3127272727272734</v>
      </c>
      <c r="H4" s="32">
        <f>'Code Quality'!$F$9*5</f>
        <v>4.3127272727272734</v>
      </c>
      <c r="I4" s="32">
        <f>'Code Quality'!$F$9*5</f>
        <v>4.3127272727272734</v>
      </c>
      <c r="J4" s="32">
        <f>'Code Quality'!$F$9*5</f>
        <v>4.3127272727272734</v>
      </c>
      <c r="K4" s="32">
        <f>'Code Quality'!$F$9*5</f>
        <v>4.3127272727272734</v>
      </c>
      <c r="L4" s="32">
        <f>'Code Quality'!$F$9*5</f>
        <v>4.3127272727272734</v>
      </c>
      <c r="M4" s="32">
        <f>'Code Quality'!$F$9*5</f>
        <v>4.3127272727272734</v>
      </c>
      <c r="N4" s="32">
        <f>'Code Quality'!$F$9*5</f>
        <v>4.3127272727272734</v>
      </c>
      <c r="O4" s="32">
        <f>'Code Quality'!$F$9*5</f>
        <v>4.3127272727272734</v>
      </c>
      <c r="P4" s="32">
        <f>'Code Quality'!$F$9*5</f>
        <v>4.3127272727272734</v>
      </c>
      <c r="Q4" s="32">
        <f>'Code Quality'!$F$9*5</f>
        <v>4.3127272727272734</v>
      </c>
      <c r="R4" s="28">
        <f>AVERAGE(C4:Q4)</f>
        <v>4.3127272727272734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1.5094545454545456</v>
      </c>
      <c r="D9" s="7">
        <f t="shared" ref="D9:Q9" si="1">SUMPRODUCT(D4:D8,$B$4:$B$8)</f>
        <v>1.5094545454545456</v>
      </c>
      <c r="E9" s="7">
        <f t="shared" si="1"/>
        <v>1.5094545454545456</v>
      </c>
      <c r="F9" s="7">
        <f t="shared" si="1"/>
        <v>1.5094545454545456</v>
      </c>
      <c r="G9" s="7">
        <f t="shared" si="1"/>
        <v>1.5094545454545456</v>
      </c>
      <c r="H9" s="7">
        <f t="shared" si="1"/>
        <v>1.5094545454545456</v>
      </c>
      <c r="I9" s="7">
        <f t="shared" si="1"/>
        <v>1.5094545454545456</v>
      </c>
      <c r="J9" s="7">
        <f t="shared" si="1"/>
        <v>1.5094545454545456</v>
      </c>
      <c r="K9" s="7">
        <f t="shared" si="1"/>
        <v>1.5094545454545456</v>
      </c>
      <c r="L9" s="7">
        <f t="shared" si="1"/>
        <v>1.5094545454545456</v>
      </c>
      <c r="M9" s="7">
        <f t="shared" si="1"/>
        <v>1.5094545454545456</v>
      </c>
      <c r="N9" s="7">
        <f t="shared" si="1"/>
        <v>1.5094545454545456</v>
      </c>
      <c r="O9" s="7">
        <f t="shared" si="1"/>
        <v>1.5094545454545456</v>
      </c>
      <c r="P9" s="7">
        <f t="shared" si="1"/>
        <v>1.5094545454545456</v>
      </c>
      <c r="Q9" s="7">
        <f t="shared" si="1"/>
        <v>1.5094545454545456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6.0378181818181815</v>
      </c>
      <c r="D10" s="24">
        <f t="shared" ref="D10:Q10" si="2">D9/5*20</f>
        <v>6.0378181818181815</v>
      </c>
      <c r="E10" s="24">
        <f t="shared" si="2"/>
        <v>6.0378181818181815</v>
      </c>
      <c r="F10" s="24">
        <f t="shared" si="2"/>
        <v>6.0378181818181815</v>
      </c>
      <c r="G10" s="24">
        <f t="shared" si="2"/>
        <v>6.0378181818181815</v>
      </c>
      <c r="H10" s="24">
        <f t="shared" si="2"/>
        <v>6.0378181818181815</v>
      </c>
      <c r="I10" s="24">
        <f t="shared" si="2"/>
        <v>6.0378181818181815</v>
      </c>
      <c r="J10" s="24">
        <f t="shared" si="2"/>
        <v>6.0378181818181815</v>
      </c>
      <c r="K10" s="24">
        <f t="shared" si="2"/>
        <v>6.0378181818181815</v>
      </c>
      <c r="L10" s="24">
        <f t="shared" si="2"/>
        <v>6.0378181818181815</v>
      </c>
      <c r="M10" s="24">
        <f t="shared" si="2"/>
        <v>6.0378181818181815</v>
      </c>
      <c r="N10" s="24">
        <f t="shared" si="2"/>
        <v>6.0378181818181815</v>
      </c>
      <c r="O10" s="24">
        <f t="shared" si="2"/>
        <v>6.0378181818181815</v>
      </c>
      <c r="P10" s="24">
        <f t="shared" si="2"/>
        <v>6.0378181818181815</v>
      </c>
      <c r="Q10" s="24">
        <f t="shared" si="2"/>
        <v>6.0378181818181815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8" sqref="C8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58</v>
      </c>
    </row>
    <row r="2" spans="1:6" ht="16.5" thickBot="1" x14ac:dyDescent="0.3"/>
    <row r="3" spans="1:6" ht="36" customHeight="1" thickBot="1" x14ac:dyDescent="0.3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5">
      <c r="A4" s="61" t="s">
        <v>65</v>
      </c>
      <c r="B4" s="11">
        <v>34</v>
      </c>
      <c r="C4" s="64">
        <v>90.7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66</v>
      </c>
      <c r="B5" s="15">
        <v>21</v>
      </c>
      <c r="C5" s="31">
        <v>81.400000000000006</v>
      </c>
      <c r="D5" s="7">
        <v>75</v>
      </c>
      <c r="E5" s="7">
        <v>85</v>
      </c>
      <c r="F5" s="16">
        <f>IF(((C5-D5)/(E5-D5)*100)&gt;100,100,(C5-D5)/(E5-D5)*100)</f>
        <v>64.000000000000057</v>
      </c>
    </row>
    <row r="6" spans="1:6" ht="36" customHeight="1" x14ac:dyDescent="0.25">
      <c r="A6" s="62" t="s">
        <v>67</v>
      </c>
      <c r="B6" s="15">
        <v>-13</v>
      </c>
      <c r="C6" s="30">
        <v>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68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69</v>
      </c>
      <c r="B8" s="57">
        <v>55</v>
      </c>
      <c r="C8" s="57"/>
      <c r="D8" s="57"/>
      <c r="E8" s="57"/>
      <c r="F8" s="58">
        <f>SUMPRODUCT(B4:B7,F4:F7)/100</f>
        <v>47.440000000000012</v>
      </c>
    </row>
    <row r="9" spans="1:6" ht="36" customHeight="1" thickBot="1" x14ac:dyDescent="0.3">
      <c r="A9" s="66"/>
      <c r="B9" s="67"/>
      <c r="C9" s="67"/>
      <c r="D9" s="68"/>
      <c r="E9" s="48" t="s">
        <v>70</v>
      </c>
      <c r="F9" s="69">
        <f>IF((F8/B8)&lt;0,0,(F8/B8))</f>
        <v>0.86254545454545473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13" workbookViewId="0">
      <selection activeCell="K10" sqref="K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5">
      <c r="A5" s="15" t="s">
        <v>111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31.5" x14ac:dyDescent="0.25">
      <c r="A6" s="15" t="s">
        <v>118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47.25" x14ac:dyDescent="0.25">
      <c r="A7" s="15" t="s">
        <v>125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3" x14ac:dyDescent="0.25">
      <c r="A8" s="15" t="s">
        <v>131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3" x14ac:dyDescent="0.25">
      <c r="A9" s="15" t="s">
        <v>137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78.75" x14ac:dyDescent="0.25">
      <c r="A10" s="15" t="s">
        <v>142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1.5" x14ac:dyDescent="0.25">
      <c r="A11" s="15" t="s">
        <v>148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1.5" x14ac:dyDescent="0.25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31.5" x14ac:dyDescent="0.25">
      <c r="A13" s="15" t="s">
        <v>155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1.5" x14ac:dyDescent="0.25">
      <c r="A14" s="15" t="s">
        <v>162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102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Project Development</vt:lpstr>
      <vt:lpstr>Code Quality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José Maia</cp:lastModifiedBy>
  <cp:revision/>
  <dcterms:created xsi:type="dcterms:W3CDTF">2021-10-23T17:18:59Z</dcterms:created>
  <dcterms:modified xsi:type="dcterms:W3CDTF">2021-11-14T20:42:57Z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