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500" windowHeight="11020" activeTab="2"/>
  </bookViews>
  <sheets>
    <sheet name="Sheet1" sheetId="7" r:id="rId1"/>
    <sheet name="Sheet2" sheetId="8" r:id="rId2"/>
    <sheet name="Sheet3" sheetId="9" r:id="rId3"/>
  </sheets>
  <calcPr calcId="145621"/>
  <fileRecoveryPr repairLoad="1"/>
</workbook>
</file>

<file path=xl/calcChain.xml><?xml version="1.0" encoding="utf-8"?>
<calcChain xmlns="http://schemas.openxmlformats.org/spreadsheetml/2006/main">
  <c r="K245" i="7" l="1"/>
  <c r="E245" i="7"/>
  <c r="K244" i="7"/>
  <c r="E244" i="7"/>
  <c r="K243" i="7"/>
  <c r="E243" i="7"/>
  <c r="K242" i="7"/>
  <c r="E242" i="7"/>
  <c r="K241" i="7"/>
  <c r="E241" i="7"/>
  <c r="K239" i="7"/>
  <c r="J239" i="7"/>
  <c r="E239" i="7"/>
  <c r="D239" i="7"/>
  <c r="K238" i="7"/>
  <c r="J238" i="7"/>
  <c r="E238" i="7"/>
  <c r="D238" i="7"/>
  <c r="K237" i="7"/>
  <c r="J237" i="7"/>
  <c r="E237" i="7"/>
  <c r="D237" i="7"/>
  <c r="K236" i="7"/>
  <c r="J236" i="7"/>
  <c r="E236" i="7"/>
  <c r="D236" i="7"/>
  <c r="E231" i="7"/>
  <c r="D231" i="7"/>
  <c r="E230" i="7"/>
  <c r="D230" i="7"/>
  <c r="E229" i="7"/>
  <c r="D229" i="7"/>
  <c r="E228" i="7"/>
  <c r="D228" i="7"/>
  <c r="K227" i="7"/>
  <c r="K226" i="7"/>
  <c r="K225" i="7"/>
  <c r="K224" i="7"/>
  <c r="K223" i="7"/>
  <c r="K222" i="7"/>
  <c r="K221" i="7"/>
  <c r="E221" i="7"/>
  <c r="K220" i="7"/>
  <c r="K229" i="7" s="1"/>
  <c r="E220" i="7"/>
  <c r="K219" i="7"/>
  <c r="K228" i="7" s="1"/>
  <c r="E219" i="7"/>
  <c r="J218" i="7"/>
  <c r="E218" i="7"/>
  <c r="E217" i="7"/>
  <c r="D217" i="7"/>
  <c r="K216" i="7"/>
  <c r="J226" i="7" s="1"/>
  <c r="E216" i="7"/>
  <c r="E215" i="7"/>
  <c r="E214" i="7"/>
  <c r="E223" i="7" s="1"/>
  <c r="E213" i="7"/>
  <c r="E222" i="7" s="1"/>
  <c r="K212" i="7"/>
  <c r="J212" i="7"/>
  <c r="D212" i="7"/>
  <c r="K211" i="7"/>
  <c r="J211" i="7"/>
  <c r="K210" i="7"/>
  <c r="J210" i="7"/>
  <c r="E210" i="7"/>
  <c r="D218" i="7" s="1"/>
  <c r="K209" i="7"/>
  <c r="J209" i="7"/>
  <c r="E206" i="7"/>
  <c r="D206" i="7"/>
  <c r="E205" i="7"/>
  <c r="D205" i="7"/>
  <c r="K204" i="7"/>
  <c r="J204" i="7"/>
  <c r="E204" i="7"/>
  <c r="D204" i="7"/>
  <c r="K203" i="7"/>
  <c r="J203" i="7"/>
  <c r="E203" i="7"/>
  <c r="D203" i="7"/>
  <c r="K202" i="7"/>
  <c r="J202" i="7"/>
  <c r="E202" i="7"/>
  <c r="D202" i="7"/>
  <c r="K201" i="7"/>
  <c r="J201" i="7"/>
  <c r="K194" i="7"/>
  <c r="E194" i="7"/>
  <c r="K193" i="7"/>
  <c r="E193" i="7"/>
  <c r="K192" i="7"/>
  <c r="E192" i="7"/>
  <c r="K191" i="7"/>
  <c r="E191" i="7"/>
  <c r="K190" i="7"/>
  <c r="E190" i="7"/>
  <c r="K189" i="7"/>
  <c r="E189" i="7"/>
  <c r="K188" i="7"/>
  <c r="E188" i="7"/>
  <c r="K187" i="7"/>
  <c r="K196" i="7" s="1"/>
  <c r="E187" i="7"/>
  <c r="E196" i="7" s="1"/>
  <c r="K186" i="7"/>
  <c r="K195" i="7" s="1"/>
  <c r="E186" i="7"/>
  <c r="E195" i="7" s="1"/>
  <c r="K183" i="7"/>
  <c r="J185" i="7" s="1"/>
  <c r="E183" i="7"/>
  <c r="D185" i="7" s="1"/>
  <c r="E178" i="7"/>
  <c r="D178" i="7"/>
  <c r="E177" i="7"/>
  <c r="D177" i="7"/>
  <c r="E176" i="7"/>
  <c r="D176" i="7"/>
  <c r="E175" i="7"/>
  <c r="D175" i="7"/>
  <c r="K170" i="7"/>
  <c r="J170" i="7"/>
  <c r="E170" i="7"/>
  <c r="D170" i="7"/>
  <c r="K169" i="7"/>
  <c r="J169" i="7"/>
  <c r="E169" i="7"/>
  <c r="D169" i="7"/>
  <c r="K168" i="7"/>
  <c r="J168" i="7"/>
  <c r="E168" i="7"/>
  <c r="D168" i="7"/>
  <c r="K167" i="7"/>
  <c r="J167" i="7"/>
  <c r="E167" i="7"/>
  <c r="D167" i="7"/>
  <c r="K162" i="7"/>
  <c r="J162" i="7"/>
  <c r="E162" i="7"/>
  <c r="D162" i="7"/>
  <c r="K161" i="7"/>
  <c r="J161" i="7"/>
  <c r="E161" i="7"/>
  <c r="D161" i="7"/>
  <c r="K160" i="7"/>
  <c r="J160" i="7"/>
  <c r="E160" i="7"/>
  <c r="D160" i="7"/>
  <c r="K159" i="7"/>
  <c r="J159" i="7"/>
  <c r="E159" i="7"/>
  <c r="D159" i="7"/>
  <c r="K150" i="7"/>
  <c r="J150" i="7"/>
  <c r="E150" i="7"/>
  <c r="D150" i="7"/>
  <c r="K149" i="7"/>
  <c r="J149" i="7"/>
  <c r="E149" i="7"/>
  <c r="D149" i="7"/>
  <c r="K148" i="7"/>
  <c r="J148" i="7"/>
  <c r="E148" i="7"/>
  <c r="D148" i="7"/>
  <c r="K147" i="7"/>
  <c r="J147" i="7"/>
  <c r="E147" i="7"/>
  <c r="D147" i="7"/>
  <c r="K146" i="7"/>
  <c r="J146" i="7"/>
  <c r="E146" i="7"/>
  <c r="D146" i="7"/>
  <c r="K138" i="7"/>
  <c r="J138" i="7"/>
  <c r="K137" i="7"/>
  <c r="J137" i="7"/>
  <c r="K136" i="7"/>
  <c r="J136" i="7"/>
  <c r="K135" i="7"/>
  <c r="J135" i="7"/>
  <c r="K134" i="7"/>
  <c r="J134" i="7"/>
  <c r="E133" i="7"/>
  <c r="D133" i="7"/>
  <c r="E132" i="7"/>
  <c r="D132" i="7"/>
  <c r="E131" i="7"/>
  <c r="D131" i="7"/>
  <c r="E130" i="7"/>
  <c r="D130" i="7"/>
  <c r="E129" i="7"/>
  <c r="D129" i="7"/>
  <c r="K127" i="7"/>
  <c r="J127" i="7"/>
  <c r="K126" i="7"/>
  <c r="J126" i="7"/>
  <c r="K125" i="7"/>
  <c r="J125" i="7"/>
  <c r="K124" i="7"/>
  <c r="J124" i="7"/>
  <c r="E122" i="7"/>
  <c r="D122" i="7"/>
  <c r="E121" i="7"/>
  <c r="D121" i="7"/>
  <c r="E120" i="7"/>
  <c r="D120" i="7"/>
  <c r="K119" i="7"/>
  <c r="J119" i="7"/>
  <c r="E119" i="7"/>
  <c r="D119" i="7"/>
  <c r="K118" i="7"/>
  <c r="J118" i="7"/>
  <c r="E118" i="7"/>
  <c r="D118" i="7"/>
  <c r="K117" i="7"/>
  <c r="J117" i="7"/>
  <c r="K116" i="7"/>
  <c r="J116" i="7"/>
  <c r="K111" i="7"/>
  <c r="J111" i="7"/>
  <c r="E111" i="7"/>
  <c r="D111" i="7"/>
  <c r="K110" i="7"/>
  <c r="J110" i="7"/>
  <c r="E110" i="7"/>
  <c r="D110" i="7"/>
  <c r="K109" i="7"/>
  <c r="J109" i="7"/>
  <c r="E109" i="7"/>
  <c r="D109" i="7"/>
  <c r="K108" i="7"/>
  <c r="J108" i="7"/>
  <c r="E108" i="7"/>
  <c r="D108" i="7"/>
  <c r="K107" i="7"/>
  <c r="J107" i="7"/>
  <c r="E107" i="7"/>
  <c r="D107" i="7"/>
  <c r="K100" i="7"/>
  <c r="K99" i="7"/>
  <c r="K98" i="7"/>
  <c r="K97" i="7"/>
  <c r="K96" i="7"/>
  <c r="K94" i="7"/>
  <c r="J94" i="7"/>
  <c r="E94" i="7"/>
  <c r="D94" i="7"/>
  <c r="K93" i="7"/>
  <c r="J93" i="7"/>
  <c r="E93" i="7"/>
  <c r="D93" i="7"/>
  <c r="K92" i="7"/>
  <c r="J92" i="7"/>
  <c r="E92" i="7"/>
  <c r="D92" i="7"/>
  <c r="K91" i="7"/>
  <c r="J91" i="7"/>
  <c r="E91" i="7"/>
  <c r="D91" i="7"/>
  <c r="K86" i="7"/>
  <c r="J86" i="7"/>
  <c r="E86" i="7"/>
  <c r="D86" i="7"/>
  <c r="K85" i="7"/>
  <c r="J85" i="7"/>
  <c r="E85" i="7"/>
  <c r="D85" i="7"/>
  <c r="K84" i="7"/>
  <c r="J84" i="7"/>
  <c r="E84" i="7"/>
  <c r="D84" i="7"/>
  <c r="K83" i="7"/>
  <c r="J83" i="7"/>
  <c r="E83" i="7"/>
  <c r="D83" i="7"/>
  <c r="K78" i="7"/>
  <c r="J78" i="7"/>
  <c r="E78" i="7"/>
  <c r="D78" i="7"/>
  <c r="K77" i="7"/>
  <c r="J77" i="7"/>
  <c r="E77" i="7"/>
  <c r="D77" i="7"/>
  <c r="K76" i="7"/>
  <c r="J76" i="7"/>
  <c r="E76" i="7"/>
  <c r="D76" i="7"/>
  <c r="K75" i="7"/>
  <c r="J75" i="7"/>
  <c r="E75" i="7"/>
  <c r="D75" i="7"/>
  <c r="K74" i="7"/>
  <c r="J74" i="7"/>
  <c r="E74" i="7"/>
  <c r="D74" i="7"/>
  <c r="K67" i="7"/>
  <c r="J67" i="7"/>
  <c r="E67" i="7"/>
  <c r="D67" i="7"/>
  <c r="K66" i="7"/>
  <c r="J66" i="7"/>
  <c r="E66" i="7"/>
  <c r="D66" i="7"/>
  <c r="K65" i="7"/>
  <c r="J65" i="7"/>
  <c r="E65" i="7"/>
  <c r="D65" i="7"/>
  <c r="K64" i="7"/>
  <c r="J64" i="7"/>
  <c r="E64" i="7"/>
  <c r="D64" i="7"/>
  <c r="E63" i="7"/>
  <c r="D63" i="7"/>
  <c r="K59" i="7"/>
  <c r="J59" i="7"/>
  <c r="K58" i="7"/>
  <c r="J58" i="7"/>
  <c r="K57" i="7"/>
  <c r="J57" i="7"/>
  <c r="K56" i="7"/>
  <c r="J56" i="7"/>
  <c r="E56" i="7"/>
  <c r="D56" i="7"/>
  <c r="K55" i="7"/>
  <c r="J55" i="7"/>
  <c r="E55" i="7"/>
  <c r="D55" i="7"/>
  <c r="E54" i="7"/>
  <c r="D54" i="7"/>
  <c r="E53" i="7"/>
  <c r="D53" i="7"/>
  <c r="K45" i="7"/>
  <c r="J45" i="7"/>
  <c r="K44" i="7"/>
  <c r="J44" i="7"/>
  <c r="E44" i="7"/>
  <c r="D44" i="7"/>
  <c r="K43" i="7"/>
  <c r="J43" i="7"/>
  <c r="E43" i="7"/>
  <c r="D43" i="7"/>
  <c r="K42" i="7"/>
  <c r="J42" i="7"/>
  <c r="E42" i="7"/>
  <c r="D42" i="7"/>
  <c r="E41" i="7"/>
  <c r="D41" i="7"/>
  <c r="K37" i="7"/>
  <c r="J37" i="7"/>
  <c r="K36" i="7"/>
  <c r="J36" i="7"/>
  <c r="K35" i="7"/>
  <c r="J35" i="7"/>
  <c r="E35" i="7"/>
  <c r="K34" i="7"/>
  <c r="J34" i="7"/>
  <c r="K33" i="7"/>
  <c r="J33" i="7"/>
  <c r="E33" i="7"/>
  <c r="E32" i="7"/>
  <c r="E31" i="7"/>
  <c r="E30" i="7"/>
  <c r="E29" i="7"/>
  <c r="E28" i="7"/>
  <c r="E27" i="7"/>
  <c r="K26" i="7"/>
  <c r="J26" i="7"/>
  <c r="E26" i="7"/>
  <c r="E36" i="7" s="1"/>
  <c r="K25" i="7"/>
  <c r="J25" i="7"/>
  <c r="E25" i="7"/>
  <c r="E34" i="7" s="1"/>
  <c r="K24" i="7"/>
  <c r="J24" i="7"/>
  <c r="K23" i="7"/>
  <c r="J23" i="7"/>
  <c r="E22" i="7"/>
  <c r="D36" i="7" s="1"/>
  <c r="K16" i="7"/>
  <c r="E16" i="7"/>
  <c r="K15" i="7"/>
  <c r="E15" i="7"/>
  <c r="K14" i="7"/>
  <c r="E14" i="7"/>
  <c r="K13" i="7"/>
  <c r="E13" i="7"/>
  <c r="K12" i="7"/>
  <c r="E12" i="7"/>
  <c r="K11" i="7"/>
  <c r="E11" i="7"/>
  <c r="K10" i="7"/>
  <c r="E10" i="7"/>
  <c r="K9" i="7"/>
  <c r="K18" i="7" s="1"/>
  <c r="E9" i="7"/>
  <c r="E18" i="7" s="1"/>
  <c r="K8" i="7"/>
  <c r="K17" i="7" s="1"/>
  <c r="E8" i="7"/>
  <c r="E17" i="7" s="1"/>
  <c r="K5" i="7"/>
  <c r="J18" i="7" s="1"/>
  <c r="E5" i="7"/>
  <c r="D7" i="7" s="1"/>
  <c r="D9" i="7" l="1"/>
  <c r="D12" i="7"/>
  <c r="D16" i="7"/>
  <c r="D18" i="7"/>
  <c r="D30" i="7"/>
  <c r="J7" i="7"/>
  <c r="D24" i="7"/>
  <c r="D186" i="7"/>
  <c r="D187" i="7"/>
  <c r="D188" i="7"/>
  <c r="D189" i="7"/>
  <c r="D190" i="7"/>
  <c r="D191" i="7"/>
  <c r="D192" i="7"/>
  <c r="D193" i="7"/>
  <c r="D194" i="7"/>
  <c r="D195" i="7"/>
  <c r="D196" i="7"/>
  <c r="D213" i="7"/>
  <c r="D215" i="7"/>
  <c r="J219" i="7"/>
  <c r="J220" i="7"/>
  <c r="J221" i="7"/>
  <c r="J222" i="7"/>
  <c r="J223" i="7"/>
  <c r="J225" i="7"/>
  <c r="J227" i="7"/>
  <c r="J228" i="7"/>
  <c r="J229" i="7"/>
  <c r="D10" i="7"/>
  <c r="D13" i="7"/>
  <c r="D15" i="7"/>
  <c r="D32" i="7"/>
  <c r="J186" i="7"/>
  <c r="J187" i="7"/>
  <c r="J188" i="7"/>
  <c r="J189" i="7"/>
  <c r="J190" i="7"/>
  <c r="J191" i="7"/>
  <c r="J192" i="7"/>
  <c r="J193" i="7"/>
  <c r="J194" i="7"/>
  <c r="J195" i="7"/>
  <c r="J196" i="7"/>
  <c r="D214" i="7"/>
  <c r="D216" i="7"/>
  <c r="D219" i="7"/>
  <c r="D220" i="7"/>
  <c r="D221" i="7"/>
  <c r="D222" i="7"/>
  <c r="D223" i="7"/>
  <c r="J224" i="7"/>
  <c r="D8" i="7"/>
  <c r="D11" i="7"/>
  <c r="D14" i="7"/>
  <c r="D17" i="7"/>
  <c r="D28" i="7"/>
  <c r="J8" i="7"/>
  <c r="J9" i="7"/>
  <c r="J10" i="7"/>
  <c r="J11" i="7"/>
  <c r="J12" i="7"/>
  <c r="J13" i="7"/>
  <c r="J14" i="7"/>
  <c r="J15" i="7"/>
  <c r="J16" i="7"/>
  <c r="J17" i="7"/>
  <c r="D25" i="7"/>
  <c r="D26" i="7"/>
  <c r="D27" i="7"/>
  <c r="D29" i="7"/>
  <c r="D31" i="7"/>
  <c r="D33" i="7"/>
  <c r="D34" i="7"/>
  <c r="D35" i="7"/>
</calcChain>
</file>

<file path=xl/sharedStrings.xml><?xml version="1.0" encoding="utf-8"?>
<sst xmlns="http://schemas.openxmlformats.org/spreadsheetml/2006/main" count="546" uniqueCount="109">
  <si>
    <t>内江百大酒吧</t>
  </si>
  <si>
    <t>V1-1,V3-3,V5-1,V7-3,V10-1,V15-1,V18-1,V19-1,V20-1,S1-1，S1-3,S2-1,S2-3,S7-1,S6-1,S3-1,S8-3,S11-3,S10-1,S10-3,S9-1</t>
  </si>
  <si>
    <t>V1-1，V1-3,V3-1,V3-3,V5-1,V5-3,V7-1,V7-3,V10-1,V15-1,V18-1,V19-1,V20-1,V22-1,V23-1,V28-2,S1-1,S1-3,S2-1,S2-3,S7-1,S7-3,S6-1,S3-1,S8-1,S8-3,S11-1,S11-3,S10-1,S10-3,S9-1,S9-3</t>
  </si>
  <si>
    <t>一头锯45°斜口</t>
  </si>
  <si>
    <t>规格</t>
  </si>
  <si>
    <t>长度（cm)</t>
  </si>
  <si>
    <t>数量</t>
  </si>
  <si>
    <t>1#</t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</si>
  <si>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</si>
  <si>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</si>
  <si>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</si>
  <si>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</si>
  <si>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</si>
  <si>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</si>
  <si>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</si>
  <si>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</si>
  <si>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</si>
  <si>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</si>
  <si>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坐前贴方</t>
  </si>
  <si>
    <t>V1-3,V3-1,V5-3,V7-1,V22-1,V23-1,V28-2,S7-3,S8-1,S11-1,S9-3</t>
  </si>
  <si>
    <t>沙发编号</t>
  </si>
  <si>
    <t>V1-2</t>
  </si>
  <si>
    <t>沙发长度</t>
  </si>
  <si>
    <t>总件数</t>
  </si>
  <si>
    <t>位置</t>
  </si>
  <si>
    <t>长度</t>
  </si>
  <si>
    <t>件数</t>
  </si>
  <si>
    <t>V2-1,V2-2,V6-1,V6-2</t>
  </si>
  <si>
    <t>12#</t>
  </si>
  <si>
    <t>V3-2</t>
  </si>
  <si>
    <t>V5-2</t>
  </si>
  <si>
    <t>V7-2</t>
  </si>
  <si>
    <t>V8-1,V9-2</t>
  </si>
  <si>
    <t>V8-2,V9-1</t>
  </si>
  <si>
    <t>V16-1</t>
  </si>
  <si>
    <t>V16-2,V17-1</t>
  </si>
  <si>
    <t>V17-2</t>
  </si>
  <si>
    <t>V10-2,V11,V12,V13,V15-2</t>
  </si>
  <si>
    <t>V18-2,V19-2</t>
  </si>
  <si>
    <t>V20-2</t>
  </si>
  <si>
    <t>K1-1</t>
  </si>
  <si>
    <t>扶手连接料</t>
  </si>
  <si>
    <t>2号</t>
  </si>
  <si>
    <t>3号</t>
  </si>
  <si>
    <t>4号</t>
  </si>
  <si>
    <t>5号</t>
  </si>
  <si>
    <t>6号</t>
  </si>
  <si>
    <t>K2-1</t>
  </si>
  <si>
    <t>V21-1</t>
  </si>
  <si>
    <t>V21-2</t>
  </si>
  <si>
    <t>V22-2，V23-2</t>
  </si>
  <si>
    <t>V28-1</t>
  </si>
  <si>
    <t>K3-1</t>
  </si>
  <si>
    <t>V25-1</t>
  </si>
  <si>
    <t>V25-2,V26-1，V26-2,V27-1</t>
  </si>
  <si>
    <t>V27-2</t>
  </si>
  <si>
    <t>S1-2</t>
  </si>
  <si>
    <t>S2-2</t>
  </si>
  <si>
    <t>S7-2,S8-2</t>
  </si>
  <si>
    <t>S6-2，S5-1，S3-2</t>
  </si>
  <si>
    <t>S11-2,S10-2，S9-2</t>
  </si>
  <si>
    <t>B01-2，B01-4</t>
  </si>
  <si>
    <t>B01-2,B01-4,B02-1，B02-4,B03-1，B03-3</t>
  </si>
  <si>
    <t>B01-1,B01-4</t>
  </si>
  <si>
    <t>B01-3</t>
  </si>
  <si>
    <t>B02-2，B02-3</t>
  </si>
  <si>
    <t>B02-1,B02-4</t>
  </si>
  <si>
    <t>B03-1，B03-3</t>
  </si>
  <si>
    <t>B03-2</t>
  </si>
  <si>
    <t>X01-1，X01-2</t>
  </si>
  <si>
    <t>J01-1，J01-2</t>
  </si>
  <si>
    <t>内江百大酒吧辅料</t>
  </si>
  <si>
    <t>背后无不锈钢</t>
  </si>
  <si>
    <t>备注</t>
  </si>
  <si>
    <t>坐侧上</t>
  </si>
  <si>
    <t>坐侧下</t>
  </si>
  <si>
    <t>背侧前</t>
  </si>
  <si>
    <t>背侧后</t>
  </si>
  <si>
    <t>背中前</t>
  </si>
  <si>
    <t>背中后</t>
  </si>
  <si>
    <t>过桥</t>
  </si>
  <si>
    <t>桥前</t>
  </si>
  <si>
    <t>桥后</t>
  </si>
  <si>
    <t>坐前立柱</t>
  </si>
  <si>
    <t>45度坐侧上</t>
  </si>
  <si>
    <t>45度坐侧下</t>
  </si>
  <si>
    <t>不锈钢贴方</t>
  </si>
  <si>
    <t>不锈钢背边</t>
  </si>
  <si>
    <t>背中撑</t>
  </si>
  <si>
    <t>背后有不锈钢</t>
  </si>
  <si>
    <t>内江百大海绵清单</t>
  </si>
  <si>
    <t>密度</t>
  </si>
  <si>
    <t>厚度</t>
  </si>
  <si>
    <t>宽度</t>
  </si>
  <si>
    <t>座</t>
  </si>
  <si>
    <t>粗孔</t>
  </si>
  <si>
    <t>上背</t>
  </si>
  <si>
    <t>下背</t>
  </si>
  <si>
    <t>背顶</t>
  </si>
  <si>
    <t>坐前上</t>
  </si>
  <si>
    <t>坐前下</t>
  </si>
  <si>
    <t>坐侧</t>
  </si>
  <si>
    <t>侧边有不锈钢</t>
  </si>
  <si>
    <t>侧边无不锈钢</t>
  </si>
  <si>
    <t>背侧</t>
  </si>
  <si>
    <t>背后</t>
  </si>
  <si>
    <t>扪工粘</t>
  </si>
  <si>
    <t>扶手前</t>
  </si>
  <si>
    <t>扶手外，J01-1是全面料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</si>
</sst>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theme="1"/>
      <name val="宋体"/>
      <charset val="134"/>
      <scheme val="minor"/>
    </font>
    <font>
      <sz val="16"/>
      <color theme="4" tint="-0.249977111117893"/>
      <name val="华文楷体"/>
      <family val="3"/>
      <charset val="134"/>
    </font>
    <font>
      <sz val="16"/>
      <color theme="1"/>
      <name val="华文楷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A060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opLeftCell="A16" workbookViewId="0">
      <selection activeCell="E183" sqref="E183"/>
    </sheetView>
  </sheetViews>
  <sheetFormatPr defaultColWidth="9" defaultRowHeight="14" x14ac:dyDescent="0.25"/>
  <cols>
    <col min="1" max="1" width="11.26953125" customWidth="1"/>
    <col min="2" max="3" width="4.90625" customWidth="1"/>
    <col min="4" max="5" width="9.90625" customWidth="1"/>
    <col min="6" max="6" width="4.26953125" customWidth="1"/>
    <col min="7" max="7" width="9.90625" customWidth="1"/>
    <col min="8" max="9" width="4.90625" customWidth="1"/>
    <col min="10" max="11" width="9.90625" customWidth="1"/>
  </cols>
  <sheetData>
    <row r="1" spans="1:1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x14ac:dyDescent="0.25">
      <c r="A3" s="19" t="s">
        <v>1</v>
      </c>
      <c r="B3" s="20"/>
      <c r="C3" s="20"/>
      <c r="D3" s="20"/>
      <c r="E3" s="21"/>
      <c r="G3" s="19" t="s">
        <v>2</v>
      </c>
      <c r="H3" s="20"/>
      <c r="I3" s="20"/>
      <c r="J3" s="20"/>
      <c r="K3" s="21"/>
    </row>
    <row r="4" spans="1:11" ht="73.5" customHeight="1" x14ac:dyDescent="0.25">
      <c r="A4" s="22"/>
      <c r="B4" s="23"/>
      <c r="C4" s="23"/>
      <c r="D4" s="23"/>
      <c r="E4" s="24"/>
      <c r="G4" s="22"/>
      <c r="H4" s="23"/>
      <c r="I4" s="23"/>
      <c r="J4" s="23"/>
      <c r="K4" s="24"/>
    </row>
    <row r="5" spans="1:11" x14ac:dyDescent="0.25">
      <c r="A5" s="27" t="s">
        <v>3</v>
      </c>
      <c r="B5" s="27"/>
      <c r="C5" s="27"/>
      <c r="D5" s="3">
        <v>45</v>
      </c>
      <c r="E5" s="4">
        <f>1/COS((90-D5)*PI()/180)</f>
        <v>1.4142135623730949</v>
      </c>
      <c r="G5" s="27" t="s">
        <v>3</v>
      </c>
      <c r="H5" s="27"/>
      <c r="I5" s="27"/>
      <c r="J5" s="6">
        <v>45</v>
      </c>
      <c r="K5" s="14">
        <f>1/COS((90-J5)*PI()/180)</f>
        <v>1.4142135623730949</v>
      </c>
    </row>
    <row r="6" spans="1:11" x14ac:dyDescent="0.25">
      <c r="A6" s="3">
        <v>175</v>
      </c>
      <c r="B6" s="27" t="s">
        <v>4</v>
      </c>
      <c r="C6" s="27"/>
      <c r="D6" s="5" t="s">
        <v>5</v>
      </c>
      <c r="E6" s="5" t="s">
        <v>6</v>
      </c>
      <c r="G6" s="6">
        <v>90</v>
      </c>
      <c r="H6" s="27" t="s">
        <v>4</v>
      </c>
      <c r="I6" s="27"/>
      <c r="J6" s="5" t="s">
        <v>5</v>
      </c>
      <c r="K6" s="5" t="s">
        <v>6</v>
      </c>
    </row>
    <row r="7" spans="1:11" x14ac:dyDescent="0.25">
      <c r="A7" s="5" t="s">
        <v>7</v>
      </c>
      <c r="B7" s="5">
        <v>3</v>
      </c>
      <c r="C7" s="5">
        <v>5</v>
      </c>
      <c r="D7" s="7">
        <f>A6-(1*TAN((90-D5)*PI()/180))-4.8-0.4*E5</f>
        <v>168.63431457505075</v>
      </c>
      <c r="E7" s="5">
        <v>21</v>
      </c>
      <c r="G7" s="5" t="s">
        <v>7</v>
      </c>
      <c r="H7" s="5">
        <v>3</v>
      </c>
      <c r="I7" s="5">
        <v>5</v>
      </c>
      <c r="J7" s="7">
        <f>G6-(1*TAN((90-J5)*PI()/180))-1.3-0.4*K5</f>
        <v>87.134314575050766</v>
      </c>
      <c r="K7" s="5">
        <v>32</v>
      </c>
    </row>
    <row r="8" spans="1:11" x14ac:dyDescent="0.25">
      <c r="A8" s="5" t="s">
        <v>8</v>
      </c>
      <c r="B8" s="5">
        <v>2</v>
      </c>
      <c r="C8" s="5">
        <v>7</v>
      </c>
      <c r="D8" s="7">
        <f>A6-(1*TAN((90-D5)*PI()/180))-1.3-0.4*E5</f>
        <v>172.13431457505075</v>
      </c>
      <c r="E8" s="5">
        <f>E7*1</f>
        <v>21</v>
      </c>
      <c r="G8" s="5" t="s">
        <v>8</v>
      </c>
      <c r="H8" s="5">
        <v>2</v>
      </c>
      <c r="I8" s="5">
        <v>7</v>
      </c>
      <c r="J8" s="7">
        <f>G6-(1*TAN((90-J5)*PI()/180))-1.3-0.4*K5</f>
        <v>87.134314575050766</v>
      </c>
      <c r="K8" s="5">
        <f>K7*1</f>
        <v>32</v>
      </c>
    </row>
    <row r="9" spans="1:11" x14ac:dyDescent="0.25">
      <c r="A9" s="5" t="s">
        <v>9</v>
      </c>
      <c r="B9" s="5">
        <v>3</v>
      </c>
      <c r="C9" s="5">
        <v>5</v>
      </c>
      <c r="D9" s="7">
        <f>A6-(8.7*TAN((90-D5)*PI()/180))-1.3-0.4*E5</f>
        <v>164.43431457505076</v>
      </c>
      <c r="E9" s="5">
        <f>E7</f>
        <v>21</v>
      </c>
      <c r="G9" s="5" t="s">
        <v>9</v>
      </c>
      <c r="H9" s="5">
        <v>3</v>
      </c>
      <c r="I9" s="5">
        <v>5</v>
      </c>
      <c r="J9" s="7">
        <f>G6-(8.7*TAN((90-J5)*PI()/180))-1.3-0.4*K5</f>
        <v>79.434314575050763</v>
      </c>
      <c r="K9" s="5">
        <f>K7</f>
        <v>32</v>
      </c>
    </row>
    <row r="10" spans="1:11" x14ac:dyDescent="0.25">
      <c r="A10" s="5" t="s">
        <v>10</v>
      </c>
      <c r="B10" s="5">
        <v>2</v>
      </c>
      <c r="C10" s="5">
        <v>4</v>
      </c>
      <c r="D10" s="7">
        <f>A6-(11.9*TAN((90-D5)*PI()/180))-1.3-0.4*E5</f>
        <v>161.23431457505075</v>
      </c>
      <c r="E10" s="5">
        <f>E7</f>
        <v>21</v>
      </c>
      <c r="G10" s="5" t="s">
        <v>10</v>
      </c>
      <c r="H10" s="5">
        <v>2</v>
      </c>
      <c r="I10" s="5">
        <v>4</v>
      </c>
      <c r="J10" s="7">
        <f>G6-(11.9*TAN((90-J5)*PI()/180))-1.3-0.4*K5</f>
        <v>76.23431457505076</v>
      </c>
      <c r="K10" s="5">
        <f>K7</f>
        <v>32</v>
      </c>
    </row>
    <row r="11" spans="1:11" x14ac:dyDescent="0.25">
      <c r="A11" s="5" t="s">
        <v>11</v>
      </c>
      <c r="B11" s="5">
        <v>2</v>
      </c>
      <c r="C11" s="5">
        <v>4</v>
      </c>
      <c r="D11" s="7">
        <f>A6-(13.8*TAN((90-D5)*PI()/180))-1.3-0.4*E5</f>
        <v>159.33431457505074</v>
      </c>
      <c r="E11" s="5">
        <f>E7</f>
        <v>21</v>
      </c>
      <c r="G11" s="5" t="s">
        <v>11</v>
      </c>
      <c r="H11" s="5">
        <v>2</v>
      </c>
      <c r="I11" s="5">
        <v>4</v>
      </c>
      <c r="J11" s="7">
        <f>G6-(13.8*TAN((90-J5)*PI()/180))-1.3-0.4*K5</f>
        <v>74.334314575050769</v>
      </c>
      <c r="K11" s="5">
        <f>K7</f>
        <v>32</v>
      </c>
    </row>
    <row r="12" spans="1:11" x14ac:dyDescent="0.25">
      <c r="A12" s="5" t="s">
        <v>12</v>
      </c>
      <c r="B12" s="5">
        <v>2</v>
      </c>
      <c r="C12" s="5">
        <v>4</v>
      </c>
      <c r="D12" s="7">
        <f>A6-(15.7*TAN((90-D5)*PI()/180))-1.3-0.4*E5</f>
        <v>157.43431457505076</v>
      </c>
      <c r="E12" s="5">
        <f>E7</f>
        <v>21</v>
      </c>
      <c r="G12" s="5" t="s">
        <v>12</v>
      </c>
      <c r="H12" s="5">
        <v>2</v>
      </c>
      <c r="I12" s="5">
        <v>4</v>
      </c>
      <c r="J12" s="7">
        <f>G6-(15.7*TAN((90-J5)*PI()/180))-1.3-0.4*K5</f>
        <v>72.434314575050763</v>
      </c>
      <c r="K12" s="5">
        <f>K7</f>
        <v>32</v>
      </c>
    </row>
    <row r="13" spans="1:11" x14ac:dyDescent="0.25">
      <c r="A13" s="5" t="s">
        <v>13</v>
      </c>
      <c r="B13" s="5">
        <v>3</v>
      </c>
      <c r="C13" s="5">
        <v>5</v>
      </c>
      <c r="D13" s="7">
        <f>A6-(21*TAN((90-D5)*PI()/180))-4.8-0.4*E5</f>
        <v>148.63431457505075</v>
      </c>
      <c r="E13" s="5">
        <f>E7</f>
        <v>21</v>
      </c>
      <c r="G13" s="5" t="s">
        <v>13</v>
      </c>
      <c r="H13" s="5">
        <v>3</v>
      </c>
      <c r="I13" s="5">
        <v>5</v>
      </c>
      <c r="J13" s="7">
        <f>G6-(21*TAN((90-J5)*PI()/180))-1.3-0.4*K5</f>
        <v>67.134314575050766</v>
      </c>
      <c r="K13" s="5">
        <f>K7</f>
        <v>32</v>
      </c>
    </row>
    <row r="14" spans="1:11" x14ac:dyDescent="0.25">
      <c r="A14" s="5" t="s">
        <v>14</v>
      </c>
      <c r="B14" s="5">
        <v>3</v>
      </c>
      <c r="C14" s="5">
        <v>5</v>
      </c>
      <c r="D14" s="7">
        <f>A6-(41.3*TAN((90-D5)*PI()/180))-4.8-0.4*E5</f>
        <v>128.33431457505077</v>
      </c>
      <c r="E14" s="5">
        <f>E7*1</f>
        <v>21</v>
      </c>
      <c r="G14" s="5" t="s">
        <v>14</v>
      </c>
      <c r="H14" s="5">
        <v>3</v>
      </c>
      <c r="I14" s="5">
        <v>5</v>
      </c>
      <c r="J14" s="7">
        <f>G6-(41.3*TAN((90-J5)*PI()/180))-1.3-0.4*K5</f>
        <v>46.834314575050776</v>
      </c>
      <c r="K14" s="5">
        <f>K7*1</f>
        <v>32</v>
      </c>
    </row>
    <row r="15" spans="1:11" x14ac:dyDescent="0.25">
      <c r="A15" s="5" t="s">
        <v>15</v>
      </c>
      <c r="B15" s="5">
        <v>3</v>
      </c>
      <c r="C15" s="5">
        <v>5</v>
      </c>
      <c r="D15" s="7">
        <f>A6-(61.7*TAN((90-D5)*PI()/180))-4.8-0.4*E5</f>
        <v>107.93431457505078</v>
      </c>
      <c r="E15" s="5">
        <f>E7*1</f>
        <v>21</v>
      </c>
      <c r="G15" s="5" t="s">
        <v>15</v>
      </c>
      <c r="H15" s="5">
        <v>3</v>
      </c>
      <c r="I15" s="5">
        <v>5</v>
      </c>
      <c r="J15" s="7">
        <f>G6-(61.7*TAN((90-J5)*PI()/180))-1.3-0.4*K5</f>
        <v>26.434314575050767</v>
      </c>
      <c r="K15" s="5">
        <f>K7*1</f>
        <v>32</v>
      </c>
    </row>
    <row r="16" spans="1:11" x14ac:dyDescent="0.25">
      <c r="A16" s="5" t="s">
        <v>16</v>
      </c>
      <c r="B16" s="5">
        <v>3</v>
      </c>
      <c r="C16" s="5">
        <v>5</v>
      </c>
      <c r="D16" s="7">
        <f>A6-(61.7*TAN((90-D5)*PI()/180))-4.8-0.4*E5</f>
        <v>107.93431457505078</v>
      </c>
      <c r="E16" s="5">
        <f>E7</f>
        <v>21</v>
      </c>
      <c r="G16" s="5" t="s">
        <v>16</v>
      </c>
      <c r="H16" s="5">
        <v>3</v>
      </c>
      <c r="I16" s="5">
        <v>5</v>
      </c>
      <c r="J16" s="7">
        <f>G6-(61.7*TAN((90-J5)*PI()/180))-1.3-0.4*K5</f>
        <v>26.434314575050767</v>
      </c>
      <c r="K16" s="5">
        <f>K7</f>
        <v>32</v>
      </c>
    </row>
    <row r="17" spans="1:11" x14ac:dyDescent="0.25">
      <c r="A17" s="5" t="s">
        <v>17</v>
      </c>
      <c r="B17" s="5">
        <v>3</v>
      </c>
      <c r="C17" s="5">
        <v>5</v>
      </c>
      <c r="D17" s="7">
        <f>A6-(60.5*TAN((90-D5)*PI()/180))-4.8-0.4*E5</f>
        <v>109.13431457505077</v>
      </c>
      <c r="E17" s="5">
        <f>E8</f>
        <v>21</v>
      </c>
      <c r="G17" s="5" t="s">
        <v>17</v>
      </c>
      <c r="H17" s="5">
        <v>3</v>
      </c>
      <c r="I17" s="5">
        <v>5</v>
      </c>
      <c r="J17" s="7">
        <f>G6-(60.5*TAN((90-J5)*PI()/180))-1.3-0.4*K5</f>
        <v>27.634314575050769</v>
      </c>
      <c r="K17" s="5">
        <f>K8</f>
        <v>32</v>
      </c>
    </row>
    <row r="18" spans="1:11" x14ac:dyDescent="0.25">
      <c r="A18" s="5" t="s">
        <v>18</v>
      </c>
      <c r="B18" s="5">
        <v>2</v>
      </c>
      <c r="C18" s="5">
        <v>4</v>
      </c>
      <c r="D18" s="7">
        <f>A6-(67.2*TAN((90-D5)*PI()/180))-0.5-0.4*E5</f>
        <v>106.73431457505077</v>
      </c>
      <c r="E18" s="5">
        <f>E9</f>
        <v>21</v>
      </c>
      <c r="G18" s="5" t="s">
        <v>18</v>
      </c>
      <c r="H18" s="5">
        <v>2</v>
      </c>
      <c r="I18" s="5">
        <v>4</v>
      </c>
      <c r="J18" s="7">
        <f>G6-(67.2*TAN((90-J5)*PI()/180))-0.5-0.4*K5</f>
        <v>21.734314575050774</v>
      </c>
      <c r="K18" s="5">
        <f>K9</f>
        <v>32</v>
      </c>
    </row>
    <row r="20" spans="1:11" x14ac:dyDescent="0.25">
      <c r="A20" s="19" t="s">
        <v>19</v>
      </c>
      <c r="B20" s="20"/>
      <c r="C20" s="20"/>
      <c r="D20" s="20"/>
      <c r="E20" s="21"/>
      <c r="G20" s="8" t="s">
        <v>20</v>
      </c>
      <c r="H20" s="28" t="s">
        <v>21</v>
      </c>
      <c r="I20" s="28"/>
      <c r="J20" s="28"/>
      <c r="K20" s="28"/>
    </row>
    <row r="21" spans="1:11" ht="21.75" customHeight="1" x14ac:dyDescent="0.25">
      <c r="A21" s="22"/>
      <c r="B21" s="23"/>
      <c r="C21" s="23"/>
      <c r="D21" s="23"/>
      <c r="E21" s="24"/>
      <c r="G21" s="8" t="s">
        <v>22</v>
      </c>
      <c r="H21" s="29">
        <v>110</v>
      </c>
      <c r="I21" s="29"/>
      <c r="J21" s="1" t="s">
        <v>23</v>
      </c>
      <c r="K21" s="9">
        <v>1</v>
      </c>
    </row>
    <row r="22" spans="1:11" x14ac:dyDescent="0.25">
      <c r="A22" s="27" t="s">
        <v>3</v>
      </c>
      <c r="B22" s="27"/>
      <c r="C22" s="27"/>
      <c r="D22" s="10">
        <v>45</v>
      </c>
      <c r="E22" s="11">
        <f>1/COS((90-D22)*PI()/180)</f>
        <v>1.4142135623730949</v>
      </c>
      <c r="G22" s="8" t="s">
        <v>24</v>
      </c>
      <c r="H22" s="28" t="s">
        <v>4</v>
      </c>
      <c r="I22" s="28"/>
      <c r="J22" s="1" t="s">
        <v>25</v>
      </c>
      <c r="K22" s="1" t="s">
        <v>26</v>
      </c>
    </row>
    <row r="23" spans="1:11" x14ac:dyDescent="0.25">
      <c r="A23" s="10">
        <v>175</v>
      </c>
      <c r="B23" s="27" t="s">
        <v>4</v>
      </c>
      <c r="C23" s="27"/>
      <c r="D23" s="5" t="s">
        <v>5</v>
      </c>
      <c r="E23" s="5" t="s">
        <v>6</v>
      </c>
      <c r="G23" s="8"/>
      <c r="H23" s="1">
        <v>3</v>
      </c>
      <c r="I23" s="1">
        <v>5</v>
      </c>
      <c r="J23" s="1">
        <f>H21-2.6</f>
        <v>107.4</v>
      </c>
      <c r="K23" s="1">
        <f>K21*7</f>
        <v>7</v>
      </c>
    </row>
    <row r="24" spans="1:11" x14ac:dyDescent="0.25">
      <c r="A24" s="5" t="s">
        <v>7</v>
      </c>
      <c r="B24" s="5">
        <v>3</v>
      </c>
      <c r="C24" s="5">
        <v>5</v>
      </c>
      <c r="D24" s="7">
        <f>A23-(1*TAN((90-D22)*PI()/180))-4.8-0.4*E22</f>
        <v>168.63431457505075</v>
      </c>
      <c r="E24" s="5">
        <v>11</v>
      </c>
      <c r="G24" s="1"/>
      <c r="H24" s="1">
        <v>2</v>
      </c>
      <c r="I24" s="1">
        <v>7</v>
      </c>
      <c r="J24" s="1">
        <f>H21-2.6</f>
        <v>107.4</v>
      </c>
      <c r="K24" s="1">
        <f>K21*1</f>
        <v>1</v>
      </c>
    </row>
    <row r="25" spans="1:11" x14ac:dyDescent="0.25">
      <c r="A25" s="5" t="s">
        <v>8</v>
      </c>
      <c r="B25" s="5">
        <v>2</v>
      </c>
      <c r="C25" s="5">
        <v>7</v>
      </c>
      <c r="D25" s="7">
        <f>A23-(1*TAN((90-D22)*PI()/180))-1.3-0.4*E22</f>
        <v>172.13431457505075</v>
      </c>
      <c r="E25" s="5">
        <f>E24*1</f>
        <v>11</v>
      </c>
      <c r="G25" s="1"/>
      <c r="H25" s="1">
        <v>2</v>
      </c>
      <c r="I25" s="1">
        <v>4</v>
      </c>
      <c r="J25" s="1">
        <f>H21-2.6</f>
        <v>107.4</v>
      </c>
      <c r="K25" s="1">
        <f>K21*3</f>
        <v>3</v>
      </c>
    </row>
    <row r="26" spans="1:11" x14ac:dyDescent="0.25">
      <c r="A26" s="5" t="s">
        <v>9</v>
      </c>
      <c r="B26" s="5">
        <v>3</v>
      </c>
      <c r="C26" s="5">
        <v>5</v>
      </c>
      <c r="D26" s="7">
        <f>A23-(8.7*TAN((90-D22)*PI()/180))-1.3-0.4*E22</f>
        <v>164.43431457505076</v>
      </c>
      <c r="E26" s="5">
        <f>E24</f>
        <v>11</v>
      </c>
      <c r="G26" s="1" t="s">
        <v>18</v>
      </c>
      <c r="H26" s="1">
        <v>2</v>
      </c>
      <c r="I26" s="1">
        <v>4</v>
      </c>
      <c r="J26" s="1">
        <f>H21-1</f>
        <v>109</v>
      </c>
      <c r="K26" s="1">
        <f>K21*1</f>
        <v>1</v>
      </c>
    </row>
    <row r="27" spans="1:11" x14ac:dyDescent="0.25">
      <c r="A27" s="5" t="s">
        <v>10</v>
      </c>
      <c r="B27" s="5">
        <v>2</v>
      </c>
      <c r="C27" s="5">
        <v>4</v>
      </c>
      <c r="D27" s="7">
        <f>A23-(11.9*TAN((90-D22)*PI()/180))-1.3-0.4*E22</f>
        <v>161.23431457505075</v>
      </c>
      <c r="E27" s="5">
        <f>E24</f>
        <v>11</v>
      </c>
    </row>
    <row r="28" spans="1:11" x14ac:dyDescent="0.25">
      <c r="A28" s="5" t="s">
        <v>11</v>
      </c>
      <c r="B28" s="5">
        <v>2</v>
      </c>
      <c r="C28" s="5">
        <v>4</v>
      </c>
      <c r="D28" s="7">
        <f>A23-(13.8*TAN((90-D22)*PI()/180))-1.3-0.4*E22</f>
        <v>159.33431457505074</v>
      </c>
      <c r="E28" s="5">
        <f>E24</f>
        <v>11</v>
      </c>
      <c r="G28" s="26" t="s">
        <v>20</v>
      </c>
      <c r="H28" s="25" t="s">
        <v>27</v>
      </c>
      <c r="I28" s="25"/>
      <c r="J28" s="25"/>
      <c r="K28" s="25"/>
    </row>
    <row r="29" spans="1:11" x14ac:dyDescent="0.25">
      <c r="A29" s="5" t="s">
        <v>12</v>
      </c>
      <c r="B29" s="5">
        <v>2</v>
      </c>
      <c r="C29" s="5">
        <v>4</v>
      </c>
      <c r="D29" s="7">
        <f>A23-(15.7*TAN((90-D22)*PI()/180))-1.3-0.4*E22</f>
        <v>157.43431457505076</v>
      </c>
      <c r="E29" s="5">
        <f>E24</f>
        <v>11</v>
      </c>
      <c r="G29" s="26"/>
      <c r="H29" s="25"/>
      <c r="I29" s="25"/>
      <c r="J29" s="25"/>
      <c r="K29" s="25"/>
    </row>
    <row r="30" spans="1:11" x14ac:dyDescent="0.25">
      <c r="A30" s="5" t="s">
        <v>13</v>
      </c>
      <c r="B30" s="5">
        <v>3</v>
      </c>
      <c r="C30" s="5">
        <v>5</v>
      </c>
      <c r="D30" s="7">
        <f>A23-(21*TAN((90-D22)*PI()/180))-4.8-0.4*E22</f>
        <v>148.63431457505075</v>
      </c>
      <c r="E30" s="5">
        <f>E24</f>
        <v>11</v>
      </c>
      <c r="G30" s="26"/>
      <c r="H30" s="25"/>
      <c r="I30" s="25"/>
      <c r="J30" s="25"/>
      <c r="K30" s="25"/>
    </row>
    <row r="31" spans="1:11" x14ac:dyDescent="0.25">
      <c r="A31" s="5" t="s">
        <v>14</v>
      </c>
      <c r="B31" s="5">
        <v>3</v>
      </c>
      <c r="C31" s="5">
        <v>5</v>
      </c>
      <c r="D31" s="7">
        <f>A23-(41.3*TAN((90-D22)*PI()/180))-4.8-0.4*E22</f>
        <v>128.33431457505077</v>
      </c>
      <c r="E31" s="5">
        <f>E24*1</f>
        <v>11</v>
      </c>
      <c r="G31" s="8" t="s">
        <v>22</v>
      </c>
      <c r="H31" s="33">
        <v>175</v>
      </c>
      <c r="I31" s="34"/>
      <c r="J31" s="1" t="s">
        <v>23</v>
      </c>
      <c r="K31" s="15">
        <v>4</v>
      </c>
    </row>
    <row r="32" spans="1:11" x14ac:dyDescent="0.25">
      <c r="A32" s="5" t="s">
        <v>15</v>
      </c>
      <c r="B32" s="5">
        <v>3</v>
      </c>
      <c r="C32" s="5">
        <v>5</v>
      </c>
      <c r="D32" s="7">
        <f>A23-(61.7*TAN((90-D22)*PI()/180))-4.8-0.4*E22</f>
        <v>107.93431457505078</v>
      </c>
      <c r="E32" s="5">
        <f>E24*1</f>
        <v>11</v>
      </c>
      <c r="G32" s="8" t="s">
        <v>24</v>
      </c>
      <c r="H32" s="35" t="s">
        <v>4</v>
      </c>
      <c r="I32" s="36"/>
      <c r="J32" s="1" t="s">
        <v>25</v>
      </c>
      <c r="K32" s="1" t="s">
        <v>26</v>
      </c>
    </row>
    <row r="33" spans="1:11" x14ac:dyDescent="0.25">
      <c r="A33" s="5" t="s">
        <v>16</v>
      </c>
      <c r="B33" s="5">
        <v>3</v>
      </c>
      <c r="C33" s="5">
        <v>5</v>
      </c>
      <c r="D33" s="7">
        <f>A23-(61.7*TAN((90-D22)*PI()/180))-4.8-0.4*E22</f>
        <v>107.93431457505078</v>
      </c>
      <c r="E33" s="5">
        <f>E24</f>
        <v>11</v>
      </c>
      <c r="G33" s="8"/>
      <c r="H33" s="1">
        <v>3</v>
      </c>
      <c r="I33" s="1">
        <v>5</v>
      </c>
      <c r="J33" s="1">
        <f>H31-4.8-1.3</f>
        <v>168.89999999999998</v>
      </c>
      <c r="K33" s="1">
        <f>K31*6</f>
        <v>24</v>
      </c>
    </row>
    <row r="34" spans="1:11" x14ac:dyDescent="0.25">
      <c r="A34" s="5" t="s">
        <v>17</v>
      </c>
      <c r="B34" s="5">
        <v>3</v>
      </c>
      <c r="C34" s="5">
        <v>5</v>
      </c>
      <c r="D34" s="7">
        <f>A23-(60.5*TAN((90-D22)*PI()/180))-4.8-0.4*E22</f>
        <v>109.13431457505077</v>
      </c>
      <c r="E34" s="5">
        <f>E25</f>
        <v>11</v>
      </c>
      <c r="G34" s="1"/>
      <c r="H34" s="1">
        <v>2</v>
      </c>
      <c r="I34" s="1">
        <v>7</v>
      </c>
      <c r="J34" s="1">
        <f>H31-2.6</f>
        <v>172.4</v>
      </c>
      <c r="K34" s="1">
        <f>K31*1</f>
        <v>4</v>
      </c>
    </row>
    <row r="35" spans="1:11" x14ac:dyDescent="0.25">
      <c r="A35" s="5" t="s">
        <v>28</v>
      </c>
      <c r="B35" s="5">
        <v>3</v>
      </c>
      <c r="C35" s="5">
        <v>5</v>
      </c>
      <c r="D35" s="7">
        <f>A23-(3*TAN((90-D22)*PI()/180))-4.8-0.4*E22</f>
        <v>166.63431457505075</v>
      </c>
      <c r="E35" s="5">
        <f>1*E24</f>
        <v>11</v>
      </c>
      <c r="G35" s="1"/>
      <c r="H35" s="1">
        <v>2</v>
      </c>
      <c r="I35" s="1">
        <v>4</v>
      </c>
      <c r="J35" s="1">
        <f>H31-2.6</f>
        <v>172.4</v>
      </c>
      <c r="K35" s="1">
        <f>K31*3</f>
        <v>12</v>
      </c>
    </row>
    <row r="36" spans="1:11" x14ac:dyDescent="0.25">
      <c r="A36" s="5" t="s">
        <v>18</v>
      </c>
      <c r="B36" s="5">
        <v>2</v>
      </c>
      <c r="C36" s="5">
        <v>4</v>
      </c>
      <c r="D36" s="7">
        <f>A23-(67.2*TAN((90-D22)*PI()/180))-0.5-0.4*E22</f>
        <v>106.73431457505077</v>
      </c>
      <c r="E36" s="5">
        <f>E26</f>
        <v>11</v>
      </c>
      <c r="G36" s="1"/>
      <c r="H36" s="12">
        <v>3</v>
      </c>
      <c r="I36" s="12">
        <v>5</v>
      </c>
      <c r="J36" s="1">
        <f>H31-2.6</f>
        <v>172.4</v>
      </c>
      <c r="K36" s="1">
        <f>K31*1</f>
        <v>4</v>
      </c>
    </row>
    <row r="37" spans="1:11" x14ac:dyDescent="0.25">
      <c r="G37" s="1" t="s">
        <v>18</v>
      </c>
      <c r="H37" s="1">
        <v>2</v>
      </c>
      <c r="I37" s="1">
        <v>4</v>
      </c>
      <c r="J37" s="1">
        <f>H31-1</f>
        <v>174</v>
      </c>
      <c r="K37" s="1">
        <f>K31*1</f>
        <v>4</v>
      </c>
    </row>
    <row r="38" spans="1:11" x14ac:dyDescent="0.25">
      <c r="A38" s="8" t="s">
        <v>20</v>
      </c>
      <c r="B38" s="28" t="s">
        <v>29</v>
      </c>
      <c r="C38" s="28"/>
      <c r="D38" s="28"/>
      <c r="E38" s="28"/>
    </row>
    <row r="39" spans="1:11" x14ac:dyDescent="0.25">
      <c r="A39" s="8" t="s">
        <v>22</v>
      </c>
      <c r="B39" s="29">
        <v>142.5</v>
      </c>
      <c r="C39" s="29"/>
      <c r="D39" s="1" t="s">
        <v>23</v>
      </c>
      <c r="E39" s="9">
        <v>1</v>
      </c>
      <c r="G39" s="8" t="s">
        <v>20</v>
      </c>
      <c r="H39" s="28" t="s">
        <v>30</v>
      </c>
      <c r="I39" s="28"/>
      <c r="J39" s="28"/>
      <c r="K39" s="28"/>
    </row>
    <row r="40" spans="1:11" x14ac:dyDescent="0.25">
      <c r="A40" s="8" t="s">
        <v>24</v>
      </c>
      <c r="B40" s="28" t="s">
        <v>4</v>
      </c>
      <c r="C40" s="28"/>
      <c r="D40" s="1" t="s">
        <v>25</v>
      </c>
      <c r="E40" s="1" t="s">
        <v>26</v>
      </c>
      <c r="G40" s="8" t="s">
        <v>22</v>
      </c>
      <c r="H40" s="29">
        <v>133.5</v>
      </c>
      <c r="I40" s="29"/>
      <c r="J40" s="1" t="s">
        <v>23</v>
      </c>
      <c r="K40" s="9">
        <v>1</v>
      </c>
    </row>
    <row r="41" spans="1:11" x14ac:dyDescent="0.25">
      <c r="A41" s="8"/>
      <c r="B41" s="1">
        <v>3</v>
      </c>
      <c r="C41" s="1">
        <v>5</v>
      </c>
      <c r="D41" s="1">
        <f>B39-2.6</f>
        <v>139.9</v>
      </c>
      <c r="E41" s="1">
        <f>E39*7</f>
        <v>7</v>
      </c>
      <c r="G41" s="8" t="s">
        <v>24</v>
      </c>
      <c r="H41" s="28" t="s">
        <v>4</v>
      </c>
      <c r="I41" s="28"/>
      <c r="J41" s="1" t="s">
        <v>25</v>
      </c>
      <c r="K41" s="1" t="s">
        <v>26</v>
      </c>
    </row>
    <row r="42" spans="1:11" x14ac:dyDescent="0.25">
      <c r="A42" s="1"/>
      <c r="B42" s="1">
        <v>2</v>
      </c>
      <c r="C42" s="1">
        <v>7</v>
      </c>
      <c r="D42" s="1">
        <f>B39-2.6</f>
        <v>139.9</v>
      </c>
      <c r="E42" s="1">
        <f>E39*1</f>
        <v>1</v>
      </c>
      <c r="G42" s="8"/>
      <c r="H42" s="1">
        <v>3</v>
      </c>
      <c r="I42" s="1">
        <v>5</v>
      </c>
      <c r="J42" s="1">
        <f>H40-2.6</f>
        <v>130.9</v>
      </c>
      <c r="K42" s="1">
        <f>K40*7</f>
        <v>7</v>
      </c>
    </row>
    <row r="43" spans="1:11" x14ac:dyDescent="0.25">
      <c r="A43" s="1"/>
      <c r="B43" s="1">
        <v>2</v>
      </c>
      <c r="C43" s="1">
        <v>4</v>
      </c>
      <c r="D43" s="1">
        <f>B39-2.6</f>
        <v>139.9</v>
      </c>
      <c r="E43" s="1">
        <f>E39*3</f>
        <v>3</v>
      </c>
      <c r="G43" s="1"/>
      <c r="H43" s="1">
        <v>2</v>
      </c>
      <c r="I43" s="1">
        <v>7</v>
      </c>
      <c r="J43" s="1">
        <f>H40-2.6</f>
        <v>130.9</v>
      </c>
      <c r="K43" s="1">
        <f>K40*1</f>
        <v>1</v>
      </c>
    </row>
    <row r="44" spans="1:11" x14ac:dyDescent="0.25">
      <c r="A44" s="1" t="s">
        <v>18</v>
      </c>
      <c r="B44" s="1">
        <v>2</v>
      </c>
      <c r="C44" s="1">
        <v>4</v>
      </c>
      <c r="D44" s="1">
        <f>B39-1</f>
        <v>141.5</v>
      </c>
      <c r="E44" s="1">
        <f>E39*1</f>
        <v>1</v>
      </c>
      <c r="G44" s="1"/>
      <c r="H44" s="1">
        <v>2</v>
      </c>
      <c r="I44" s="1">
        <v>4</v>
      </c>
      <c r="J44" s="1">
        <f>H40-2.6</f>
        <v>130.9</v>
      </c>
      <c r="K44" s="1">
        <f>K40*3</f>
        <v>3</v>
      </c>
    </row>
    <row r="45" spans="1:11" x14ac:dyDescent="0.25">
      <c r="G45" s="1" t="s">
        <v>18</v>
      </c>
      <c r="H45" s="1">
        <v>2</v>
      </c>
      <c r="I45" s="1">
        <v>4</v>
      </c>
      <c r="J45" s="1">
        <f>H40-1</f>
        <v>132.5</v>
      </c>
      <c r="K45" s="1">
        <f>K40*1</f>
        <v>1</v>
      </c>
    </row>
    <row r="50" spans="1:11" x14ac:dyDescent="0.25">
      <c r="A50" s="8" t="s">
        <v>20</v>
      </c>
      <c r="B50" s="28" t="s">
        <v>31</v>
      </c>
      <c r="C50" s="28"/>
      <c r="D50" s="28"/>
      <c r="E50" s="28"/>
      <c r="G50" s="26" t="s">
        <v>20</v>
      </c>
      <c r="H50" s="25" t="s">
        <v>32</v>
      </c>
      <c r="I50" s="25"/>
      <c r="J50" s="25"/>
      <c r="K50" s="25"/>
    </row>
    <row r="51" spans="1:11" x14ac:dyDescent="0.25">
      <c r="A51" s="8" t="s">
        <v>22</v>
      </c>
      <c r="B51" s="29">
        <v>114.5</v>
      </c>
      <c r="C51" s="29"/>
      <c r="D51" s="1" t="s">
        <v>23</v>
      </c>
      <c r="E51" s="9">
        <v>1</v>
      </c>
      <c r="G51" s="26"/>
      <c r="H51" s="25"/>
      <c r="I51" s="25"/>
      <c r="J51" s="25"/>
      <c r="K51" s="25"/>
    </row>
    <row r="52" spans="1:11" x14ac:dyDescent="0.25">
      <c r="A52" s="8" t="s">
        <v>24</v>
      </c>
      <c r="B52" s="28" t="s">
        <v>4</v>
      </c>
      <c r="C52" s="28"/>
      <c r="D52" s="1" t="s">
        <v>25</v>
      </c>
      <c r="E52" s="1" t="s">
        <v>26</v>
      </c>
      <c r="G52" s="26"/>
      <c r="H52" s="25"/>
      <c r="I52" s="25"/>
      <c r="J52" s="25"/>
      <c r="K52" s="25"/>
    </row>
    <row r="53" spans="1:11" x14ac:dyDescent="0.25">
      <c r="A53" s="8"/>
      <c r="B53" s="1">
        <v>3</v>
      </c>
      <c r="C53" s="1">
        <v>5</v>
      </c>
      <c r="D53" s="1">
        <f>B51-2.6</f>
        <v>111.9</v>
      </c>
      <c r="E53" s="1">
        <f>E51*7</f>
        <v>7</v>
      </c>
      <c r="G53" s="8" t="s">
        <v>22</v>
      </c>
      <c r="H53" s="33">
        <v>130</v>
      </c>
      <c r="I53" s="34"/>
      <c r="J53" s="1" t="s">
        <v>23</v>
      </c>
      <c r="K53" s="15">
        <v>2</v>
      </c>
    </row>
    <row r="54" spans="1:11" x14ac:dyDescent="0.25">
      <c r="A54" s="1"/>
      <c r="B54" s="1">
        <v>2</v>
      </c>
      <c r="C54" s="1">
        <v>7</v>
      </c>
      <c r="D54" s="1">
        <f>B51-2.6</f>
        <v>111.9</v>
      </c>
      <c r="E54" s="1">
        <f>E51*1</f>
        <v>1</v>
      </c>
      <c r="G54" s="8" t="s">
        <v>24</v>
      </c>
      <c r="H54" s="35" t="s">
        <v>4</v>
      </c>
      <c r="I54" s="36"/>
      <c r="J54" s="1" t="s">
        <v>25</v>
      </c>
      <c r="K54" s="1" t="s">
        <v>26</v>
      </c>
    </row>
    <row r="55" spans="1:11" x14ac:dyDescent="0.25">
      <c r="A55" s="1"/>
      <c r="B55" s="1">
        <v>2</v>
      </c>
      <c r="C55" s="1">
        <v>4</v>
      </c>
      <c r="D55" s="1">
        <f>B51-2.6</f>
        <v>111.9</v>
      </c>
      <c r="E55" s="1">
        <f>E51*3</f>
        <v>3</v>
      </c>
      <c r="G55" s="8"/>
      <c r="H55" s="1">
        <v>3</v>
      </c>
      <c r="I55" s="1">
        <v>5</v>
      </c>
      <c r="J55" s="1">
        <f>H53-4.8-1.3</f>
        <v>123.9</v>
      </c>
      <c r="K55" s="1">
        <f>K53*6</f>
        <v>12</v>
      </c>
    </row>
    <row r="56" spans="1:11" x14ac:dyDescent="0.25">
      <c r="A56" s="1" t="s">
        <v>18</v>
      </c>
      <c r="B56" s="1">
        <v>2</v>
      </c>
      <c r="C56" s="1">
        <v>4</v>
      </c>
      <c r="D56" s="1">
        <f>B51-1</f>
        <v>113.5</v>
      </c>
      <c r="E56" s="1">
        <f>E51*1</f>
        <v>1</v>
      </c>
      <c r="G56" s="1"/>
      <c r="H56" s="1">
        <v>2</v>
      </c>
      <c r="I56" s="1">
        <v>7</v>
      </c>
      <c r="J56" s="1">
        <f>H53-2.6</f>
        <v>127.4</v>
      </c>
      <c r="K56" s="1">
        <f>K53*1</f>
        <v>2</v>
      </c>
    </row>
    <row r="57" spans="1:11" x14ac:dyDescent="0.25">
      <c r="G57" s="1"/>
      <c r="H57" s="1">
        <v>2</v>
      </c>
      <c r="I57" s="1">
        <v>4</v>
      </c>
      <c r="J57" s="1">
        <f>H53-2.6</f>
        <v>127.4</v>
      </c>
      <c r="K57" s="1">
        <f>K53*3</f>
        <v>6</v>
      </c>
    </row>
    <row r="58" spans="1:11" x14ac:dyDescent="0.25">
      <c r="A58" s="26" t="s">
        <v>20</v>
      </c>
      <c r="B58" s="25" t="s">
        <v>33</v>
      </c>
      <c r="C58" s="25"/>
      <c r="D58" s="25"/>
      <c r="E58" s="25"/>
      <c r="G58" s="1"/>
      <c r="H58" s="12">
        <v>3</v>
      </c>
      <c r="I58" s="12">
        <v>5</v>
      </c>
      <c r="J58" s="1">
        <f>H53-2.6</f>
        <v>127.4</v>
      </c>
      <c r="K58" s="1">
        <f>K53*1</f>
        <v>2</v>
      </c>
    </row>
    <row r="59" spans="1:11" x14ac:dyDescent="0.25">
      <c r="A59" s="26"/>
      <c r="B59" s="25"/>
      <c r="C59" s="25"/>
      <c r="D59" s="25"/>
      <c r="E59" s="25"/>
      <c r="G59" s="1" t="s">
        <v>18</v>
      </c>
      <c r="H59" s="1">
        <v>2</v>
      </c>
      <c r="I59" s="1">
        <v>4</v>
      </c>
      <c r="J59" s="1">
        <f>H53-1</f>
        <v>129</v>
      </c>
      <c r="K59" s="1">
        <f>K53*1</f>
        <v>2</v>
      </c>
    </row>
    <row r="60" spans="1:11" x14ac:dyDescent="0.25">
      <c r="A60" s="26"/>
      <c r="B60" s="25"/>
      <c r="C60" s="25"/>
      <c r="D60" s="25"/>
      <c r="E60" s="25"/>
    </row>
    <row r="61" spans="1:11" x14ac:dyDescent="0.25">
      <c r="A61" s="8" t="s">
        <v>22</v>
      </c>
      <c r="B61" s="39">
        <v>130</v>
      </c>
      <c r="C61" s="40"/>
      <c r="D61" s="1" t="s">
        <v>23</v>
      </c>
      <c r="E61" s="13">
        <v>2</v>
      </c>
      <c r="G61" s="8" t="s">
        <v>20</v>
      </c>
      <c r="H61" s="28" t="s">
        <v>34</v>
      </c>
      <c r="I61" s="28"/>
      <c r="J61" s="28"/>
      <c r="K61" s="28"/>
    </row>
    <row r="62" spans="1:11" x14ac:dyDescent="0.25">
      <c r="A62" s="8" t="s">
        <v>24</v>
      </c>
      <c r="B62" s="35" t="s">
        <v>4</v>
      </c>
      <c r="C62" s="36"/>
      <c r="D62" s="1" t="s">
        <v>25</v>
      </c>
      <c r="E62" s="1" t="s">
        <v>26</v>
      </c>
      <c r="G62" s="8" t="s">
        <v>22</v>
      </c>
      <c r="H62" s="29">
        <v>130</v>
      </c>
      <c r="I62" s="29"/>
      <c r="J62" s="1" t="s">
        <v>23</v>
      </c>
      <c r="K62" s="9">
        <v>1</v>
      </c>
    </row>
    <row r="63" spans="1:11" x14ac:dyDescent="0.25">
      <c r="A63" s="8"/>
      <c r="B63" s="1">
        <v>3</v>
      </c>
      <c r="C63" s="1">
        <v>5</v>
      </c>
      <c r="D63" s="1">
        <f>B61-4.8-1.3</f>
        <v>123.9</v>
      </c>
      <c r="E63" s="1">
        <f>E61*7</f>
        <v>14</v>
      </c>
      <c r="G63" s="8" t="s">
        <v>24</v>
      </c>
      <c r="H63" s="28" t="s">
        <v>4</v>
      </c>
      <c r="I63" s="28"/>
      <c r="J63" s="1" t="s">
        <v>25</v>
      </c>
      <c r="K63" s="1" t="s">
        <v>26</v>
      </c>
    </row>
    <row r="64" spans="1:11" x14ac:dyDescent="0.25">
      <c r="A64" s="1"/>
      <c r="B64" s="1">
        <v>2</v>
      </c>
      <c r="C64" s="1">
        <v>7</v>
      </c>
      <c r="D64" s="1">
        <f>B61-2.6</f>
        <v>127.4</v>
      </c>
      <c r="E64" s="1">
        <f>E61*1</f>
        <v>2</v>
      </c>
      <c r="G64" s="8"/>
      <c r="H64" s="1">
        <v>3</v>
      </c>
      <c r="I64" s="1">
        <v>5</v>
      </c>
      <c r="J64" s="1">
        <f>H62-2.6</f>
        <v>127.4</v>
      </c>
      <c r="K64" s="1">
        <f>K62*7</f>
        <v>7</v>
      </c>
    </row>
    <row r="65" spans="1:11" x14ac:dyDescent="0.25">
      <c r="A65" s="1"/>
      <c r="B65" s="1">
        <v>2</v>
      </c>
      <c r="C65" s="1">
        <v>4</v>
      </c>
      <c r="D65" s="1">
        <f>B61-2.6</f>
        <v>127.4</v>
      </c>
      <c r="E65" s="1">
        <f>E61*3</f>
        <v>6</v>
      </c>
      <c r="G65" s="1"/>
      <c r="H65" s="1">
        <v>2</v>
      </c>
      <c r="I65" s="1">
        <v>7</v>
      </c>
      <c r="J65" s="1">
        <f>H62-2.6</f>
        <v>127.4</v>
      </c>
      <c r="K65" s="1">
        <f>K62*1</f>
        <v>1</v>
      </c>
    </row>
    <row r="66" spans="1:11" x14ac:dyDescent="0.25">
      <c r="A66" s="1"/>
      <c r="B66" s="12">
        <v>3</v>
      </c>
      <c r="C66" s="12">
        <v>5</v>
      </c>
      <c r="D66" s="1">
        <f>B61-2.6</f>
        <v>127.4</v>
      </c>
      <c r="E66" s="1">
        <f>E61*1</f>
        <v>2</v>
      </c>
      <c r="G66" s="1"/>
      <c r="H66" s="1">
        <v>2</v>
      </c>
      <c r="I66" s="1">
        <v>4</v>
      </c>
      <c r="J66" s="1">
        <f>H62-2.6</f>
        <v>127.4</v>
      </c>
      <c r="K66" s="1">
        <f>K62*3</f>
        <v>3</v>
      </c>
    </row>
    <row r="67" spans="1:11" x14ac:dyDescent="0.25">
      <c r="A67" s="1" t="s">
        <v>18</v>
      </c>
      <c r="B67" s="1">
        <v>2</v>
      </c>
      <c r="C67" s="1">
        <v>4</v>
      </c>
      <c r="D67" s="1">
        <f>B61-1</f>
        <v>129</v>
      </c>
      <c r="E67" s="1">
        <f>E61*1</f>
        <v>2</v>
      </c>
      <c r="G67" s="1" t="s">
        <v>18</v>
      </c>
      <c r="H67" s="1">
        <v>2</v>
      </c>
      <c r="I67" s="1">
        <v>4</v>
      </c>
      <c r="J67" s="1">
        <f>H62-1</f>
        <v>129</v>
      </c>
      <c r="K67" s="1">
        <f>K62*1</f>
        <v>1</v>
      </c>
    </row>
    <row r="69" spans="1:11" x14ac:dyDescent="0.25">
      <c r="A69" s="26" t="s">
        <v>20</v>
      </c>
      <c r="B69" s="25" t="s">
        <v>35</v>
      </c>
      <c r="C69" s="25"/>
      <c r="D69" s="25"/>
      <c r="E69" s="25"/>
      <c r="G69" s="26" t="s">
        <v>20</v>
      </c>
      <c r="H69" s="25" t="s">
        <v>36</v>
      </c>
      <c r="I69" s="25"/>
      <c r="J69" s="25"/>
      <c r="K69" s="25"/>
    </row>
    <row r="70" spans="1:11" x14ac:dyDescent="0.25">
      <c r="A70" s="26"/>
      <c r="B70" s="25"/>
      <c r="C70" s="25"/>
      <c r="D70" s="25"/>
      <c r="E70" s="25"/>
      <c r="G70" s="26"/>
      <c r="H70" s="25"/>
      <c r="I70" s="25"/>
      <c r="J70" s="25"/>
      <c r="K70" s="25"/>
    </row>
    <row r="71" spans="1:11" x14ac:dyDescent="0.25">
      <c r="A71" s="26"/>
      <c r="B71" s="25"/>
      <c r="C71" s="25"/>
      <c r="D71" s="25"/>
      <c r="E71" s="25"/>
      <c r="G71" s="26"/>
      <c r="H71" s="25"/>
      <c r="I71" s="25"/>
      <c r="J71" s="25"/>
      <c r="K71" s="25"/>
    </row>
    <row r="72" spans="1:11" x14ac:dyDescent="0.25">
      <c r="A72" s="8" t="s">
        <v>22</v>
      </c>
      <c r="B72" s="37">
        <v>130</v>
      </c>
      <c r="C72" s="38"/>
      <c r="D72" s="1" t="s">
        <v>23</v>
      </c>
      <c r="E72" s="16">
        <v>2</v>
      </c>
      <c r="G72" s="8" t="s">
        <v>22</v>
      </c>
      <c r="H72" s="33">
        <v>100</v>
      </c>
      <c r="I72" s="34"/>
      <c r="J72" s="1" t="s">
        <v>23</v>
      </c>
      <c r="K72" s="15">
        <v>1</v>
      </c>
    </row>
    <row r="73" spans="1:11" x14ac:dyDescent="0.25">
      <c r="A73" s="8" t="s">
        <v>24</v>
      </c>
      <c r="B73" s="35" t="s">
        <v>4</v>
      </c>
      <c r="C73" s="36"/>
      <c r="D73" s="1" t="s">
        <v>25</v>
      </c>
      <c r="E73" s="1" t="s">
        <v>26</v>
      </c>
      <c r="G73" s="8" t="s">
        <v>24</v>
      </c>
      <c r="H73" s="35" t="s">
        <v>4</v>
      </c>
      <c r="I73" s="36"/>
      <c r="J73" s="1" t="s">
        <v>25</v>
      </c>
      <c r="K73" s="1" t="s">
        <v>26</v>
      </c>
    </row>
    <row r="74" spans="1:11" x14ac:dyDescent="0.25">
      <c r="A74" s="8"/>
      <c r="B74" s="1">
        <v>3</v>
      </c>
      <c r="C74" s="1">
        <v>5</v>
      </c>
      <c r="D74" s="1">
        <f>B72-4.8-4.8</f>
        <v>120.4</v>
      </c>
      <c r="E74" s="1">
        <f>E72*7</f>
        <v>14</v>
      </c>
      <c r="G74" s="8"/>
      <c r="H74" s="1">
        <v>3</v>
      </c>
      <c r="I74" s="1">
        <v>5</v>
      </c>
      <c r="J74" s="1">
        <f>H72-4.8-1.3</f>
        <v>93.9</v>
      </c>
      <c r="K74" s="1">
        <f>K72*6</f>
        <v>6</v>
      </c>
    </row>
    <row r="75" spans="1:11" x14ac:dyDescent="0.25">
      <c r="A75" s="1"/>
      <c r="B75" s="1">
        <v>2</v>
      </c>
      <c r="C75" s="1">
        <v>7</v>
      </c>
      <c r="D75" s="1">
        <f>B72-2.6</f>
        <v>127.4</v>
      </c>
      <c r="E75" s="1">
        <f>E72*1</f>
        <v>2</v>
      </c>
      <c r="G75" s="1"/>
      <c r="H75" s="1">
        <v>2</v>
      </c>
      <c r="I75" s="1">
        <v>7</v>
      </c>
      <c r="J75" s="1">
        <f>H72-2.6</f>
        <v>97.4</v>
      </c>
      <c r="K75" s="1">
        <f>K72*1</f>
        <v>1</v>
      </c>
    </row>
    <row r="76" spans="1:11" x14ac:dyDescent="0.25">
      <c r="A76" s="1"/>
      <c r="B76" s="1">
        <v>2</v>
      </c>
      <c r="C76" s="1">
        <v>4</v>
      </c>
      <c r="D76" s="1">
        <f>B72-2.6</f>
        <v>127.4</v>
      </c>
      <c r="E76" s="1">
        <f>E72*3</f>
        <v>6</v>
      </c>
      <c r="G76" s="1"/>
      <c r="H76" s="1">
        <v>2</v>
      </c>
      <c r="I76" s="1">
        <v>4</v>
      </c>
      <c r="J76" s="1">
        <f>H72-2.6</f>
        <v>97.4</v>
      </c>
      <c r="K76" s="1">
        <f>K72*3</f>
        <v>3</v>
      </c>
    </row>
    <row r="77" spans="1:11" x14ac:dyDescent="0.25">
      <c r="A77" s="1"/>
      <c r="B77" s="12">
        <v>3</v>
      </c>
      <c r="C77" s="12">
        <v>5</v>
      </c>
      <c r="D77" s="1">
        <f>B72-2.6</f>
        <v>127.4</v>
      </c>
      <c r="E77" s="1">
        <f>E72*1</f>
        <v>2</v>
      </c>
      <c r="G77" s="1"/>
      <c r="H77" s="12">
        <v>3</v>
      </c>
      <c r="I77" s="12">
        <v>5</v>
      </c>
      <c r="J77" s="1">
        <f>H72-2.6</f>
        <v>97.4</v>
      </c>
      <c r="K77" s="1">
        <f>K72*1</f>
        <v>1</v>
      </c>
    </row>
    <row r="78" spans="1:11" x14ac:dyDescent="0.25">
      <c r="A78" s="1" t="s">
        <v>18</v>
      </c>
      <c r="B78" s="1">
        <v>2</v>
      </c>
      <c r="C78" s="1">
        <v>4</v>
      </c>
      <c r="D78" s="1">
        <f>B72-1</f>
        <v>129</v>
      </c>
      <c r="E78" s="1">
        <f>E72*1</f>
        <v>2</v>
      </c>
      <c r="G78" s="1" t="s">
        <v>18</v>
      </c>
      <c r="H78" s="1">
        <v>2</v>
      </c>
      <c r="I78" s="1">
        <v>4</v>
      </c>
      <c r="J78" s="1">
        <f>H72-1</f>
        <v>99</v>
      </c>
      <c r="K78" s="1">
        <f>K72*1</f>
        <v>1</v>
      </c>
    </row>
    <row r="79" spans="1:11" ht="41.25" customHeight="1" x14ac:dyDescent="0.25"/>
    <row r="80" spans="1:11" x14ac:dyDescent="0.25">
      <c r="A80" s="8" t="s">
        <v>20</v>
      </c>
      <c r="B80" s="30" t="s">
        <v>37</v>
      </c>
      <c r="C80" s="31"/>
      <c r="D80" s="31"/>
      <c r="E80" s="32"/>
      <c r="G80" s="8" t="s">
        <v>20</v>
      </c>
      <c r="H80" s="30" t="s">
        <v>38</v>
      </c>
      <c r="I80" s="31"/>
      <c r="J80" s="31"/>
      <c r="K80" s="32"/>
    </row>
    <row r="81" spans="1:11" x14ac:dyDescent="0.25">
      <c r="A81" s="8" t="s">
        <v>22</v>
      </c>
      <c r="B81" s="29">
        <v>193.2</v>
      </c>
      <c r="C81" s="29"/>
      <c r="D81" s="1" t="s">
        <v>23</v>
      </c>
      <c r="E81" s="9">
        <v>5</v>
      </c>
      <c r="G81" s="8" t="s">
        <v>22</v>
      </c>
      <c r="H81" s="29">
        <v>191.5</v>
      </c>
      <c r="I81" s="29"/>
      <c r="J81" s="1" t="s">
        <v>23</v>
      </c>
      <c r="K81" s="9">
        <v>2</v>
      </c>
    </row>
    <row r="82" spans="1:11" x14ac:dyDescent="0.25">
      <c r="A82" s="8" t="s">
        <v>24</v>
      </c>
      <c r="B82" s="28" t="s">
        <v>4</v>
      </c>
      <c r="C82" s="28"/>
      <c r="D82" s="1" t="s">
        <v>25</v>
      </c>
      <c r="E82" s="1" t="s">
        <v>26</v>
      </c>
      <c r="G82" s="8" t="s">
        <v>24</v>
      </c>
      <c r="H82" s="28" t="s">
        <v>4</v>
      </c>
      <c r="I82" s="28"/>
      <c r="J82" s="1" t="s">
        <v>25</v>
      </c>
      <c r="K82" s="1" t="s">
        <v>26</v>
      </c>
    </row>
    <row r="83" spans="1:11" x14ac:dyDescent="0.25">
      <c r="A83" s="8"/>
      <c r="B83" s="1">
        <v>3</v>
      </c>
      <c r="C83" s="1">
        <v>5</v>
      </c>
      <c r="D83" s="1">
        <f>B81-2.6</f>
        <v>190.6</v>
      </c>
      <c r="E83" s="1">
        <f>E81*7</f>
        <v>35</v>
      </c>
      <c r="G83" s="8"/>
      <c r="H83" s="1">
        <v>3</v>
      </c>
      <c r="I83" s="1">
        <v>5</v>
      </c>
      <c r="J83" s="1">
        <f>H81-2.6</f>
        <v>188.9</v>
      </c>
      <c r="K83" s="1">
        <f>K81*7</f>
        <v>14</v>
      </c>
    </row>
    <row r="84" spans="1:11" x14ac:dyDescent="0.25">
      <c r="A84" s="1"/>
      <c r="B84" s="1">
        <v>2</v>
      </c>
      <c r="C84" s="1">
        <v>7</v>
      </c>
      <c r="D84" s="1">
        <f>B81-2.6</f>
        <v>190.6</v>
      </c>
      <c r="E84" s="1">
        <f>E81*1</f>
        <v>5</v>
      </c>
      <c r="G84" s="1"/>
      <c r="H84" s="1">
        <v>2</v>
      </c>
      <c r="I84" s="1">
        <v>7</v>
      </c>
      <c r="J84" s="1">
        <f>H81-2.6</f>
        <v>188.9</v>
      </c>
      <c r="K84" s="1">
        <f>K81*1</f>
        <v>2</v>
      </c>
    </row>
    <row r="85" spans="1:11" x14ac:dyDescent="0.25">
      <c r="A85" s="1"/>
      <c r="B85" s="1">
        <v>2</v>
      </c>
      <c r="C85" s="1">
        <v>4</v>
      </c>
      <c r="D85" s="1">
        <f>B81-2.6</f>
        <v>190.6</v>
      </c>
      <c r="E85" s="1">
        <f>E81*3</f>
        <v>15</v>
      </c>
      <c r="G85" s="1"/>
      <c r="H85" s="1">
        <v>2</v>
      </c>
      <c r="I85" s="1">
        <v>4</v>
      </c>
      <c r="J85" s="1">
        <f>H81-2.6</f>
        <v>188.9</v>
      </c>
      <c r="K85" s="1">
        <f>K81*3</f>
        <v>6</v>
      </c>
    </row>
    <row r="86" spans="1:11" x14ac:dyDescent="0.25">
      <c r="A86" s="1" t="s">
        <v>18</v>
      </c>
      <c r="B86" s="1">
        <v>2</v>
      </c>
      <c r="C86" s="1">
        <v>4</v>
      </c>
      <c r="D86" s="1">
        <f>B81-1</f>
        <v>192.2</v>
      </c>
      <c r="E86" s="1">
        <f>E81*1</f>
        <v>5</v>
      </c>
      <c r="G86" s="1" t="s">
        <v>18</v>
      </c>
      <c r="H86" s="1">
        <v>2</v>
      </c>
      <c r="I86" s="1">
        <v>4</v>
      </c>
      <c r="J86" s="1">
        <f>H81-1</f>
        <v>190.5</v>
      </c>
      <c r="K86" s="1">
        <f>K81*1</f>
        <v>2</v>
      </c>
    </row>
    <row r="88" spans="1:11" x14ac:dyDescent="0.25">
      <c r="A88" s="8" t="s">
        <v>20</v>
      </c>
      <c r="B88" s="30" t="s">
        <v>39</v>
      </c>
      <c r="C88" s="31"/>
      <c r="D88" s="31"/>
      <c r="E88" s="32"/>
      <c r="G88" s="8" t="s">
        <v>20</v>
      </c>
      <c r="H88" s="30" t="s">
        <v>40</v>
      </c>
      <c r="I88" s="31"/>
      <c r="J88" s="31"/>
      <c r="K88" s="32"/>
    </row>
    <row r="89" spans="1:11" x14ac:dyDescent="0.25">
      <c r="A89" s="8" t="s">
        <v>22</v>
      </c>
      <c r="B89" s="29">
        <v>177</v>
      </c>
      <c r="C89" s="29"/>
      <c r="D89" s="1" t="s">
        <v>23</v>
      </c>
      <c r="E89" s="9">
        <v>1</v>
      </c>
      <c r="G89" s="8" t="s">
        <v>22</v>
      </c>
      <c r="H89" s="29">
        <v>177</v>
      </c>
      <c r="I89" s="29"/>
      <c r="J89" s="1" t="s">
        <v>23</v>
      </c>
      <c r="K89" s="9">
        <v>1</v>
      </c>
    </row>
    <row r="90" spans="1:11" x14ac:dyDescent="0.25">
      <c r="A90" s="8" t="s">
        <v>24</v>
      </c>
      <c r="B90" s="28" t="s">
        <v>4</v>
      </c>
      <c r="C90" s="28"/>
      <c r="D90" s="1" t="s">
        <v>25</v>
      </c>
      <c r="E90" s="1" t="s">
        <v>26</v>
      </c>
      <c r="G90" s="8" t="s">
        <v>24</v>
      </c>
      <c r="H90" s="28" t="s">
        <v>4</v>
      </c>
      <c r="I90" s="28"/>
      <c r="J90" s="1" t="s">
        <v>25</v>
      </c>
      <c r="K90" s="1" t="s">
        <v>26</v>
      </c>
    </row>
    <row r="91" spans="1:11" x14ac:dyDescent="0.25">
      <c r="A91" s="8"/>
      <c r="B91" s="1">
        <v>3</v>
      </c>
      <c r="C91" s="1">
        <v>5</v>
      </c>
      <c r="D91" s="1">
        <f>B89-2.6</f>
        <v>174.4</v>
      </c>
      <c r="E91" s="1">
        <f>E89*7</f>
        <v>7</v>
      </c>
      <c r="G91" s="8"/>
      <c r="H91" s="1">
        <v>3</v>
      </c>
      <c r="I91" s="1">
        <v>5</v>
      </c>
      <c r="J91" s="1">
        <f>H89-2.6</f>
        <v>174.4</v>
      </c>
      <c r="K91" s="1">
        <f>K89*7</f>
        <v>7</v>
      </c>
    </row>
    <row r="92" spans="1:11" x14ac:dyDescent="0.25">
      <c r="A92" s="1"/>
      <c r="B92" s="1">
        <v>2</v>
      </c>
      <c r="C92" s="1">
        <v>7</v>
      </c>
      <c r="D92" s="1">
        <f>B89-2.6</f>
        <v>174.4</v>
      </c>
      <c r="E92" s="1">
        <f>E89*1</f>
        <v>1</v>
      </c>
      <c r="G92" s="1"/>
      <c r="H92" s="1">
        <v>2</v>
      </c>
      <c r="I92" s="1">
        <v>7</v>
      </c>
      <c r="J92" s="1">
        <f>H89-2.6</f>
        <v>174.4</v>
      </c>
      <c r="K92" s="1">
        <f>K89*1</f>
        <v>1</v>
      </c>
    </row>
    <row r="93" spans="1:11" x14ac:dyDescent="0.25">
      <c r="A93" s="1"/>
      <c r="B93" s="1">
        <v>2</v>
      </c>
      <c r="C93" s="1">
        <v>4</v>
      </c>
      <c r="D93" s="1">
        <f>B89-2.6</f>
        <v>174.4</v>
      </c>
      <c r="E93" s="1">
        <f>E89*3</f>
        <v>3</v>
      </c>
      <c r="G93" s="1"/>
      <c r="H93" s="1">
        <v>2</v>
      </c>
      <c r="I93" s="1">
        <v>4</v>
      </c>
      <c r="J93" s="1">
        <f>H89-2.6</f>
        <v>174.4</v>
      </c>
      <c r="K93" s="1">
        <f>K89*3</f>
        <v>3</v>
      </c>
    </row>
    <row r="94" spans="1:11" x14ac:dyDescent="0.25">
      <c r="A94" s="1" t="s">
        <v>18</v>
      </c>
      <c r="B94" s="1">
        <v>2</v>
      </c>
      <c r="C94" s="1">
        <v>4</v>
      </c>
      <c r="D94" s="1">
        <f>B89-1</f>
        <v>176</v>
      </c>
      <c r="E94" s="1">
        <f>E89*1</f>
        <v>1</v>
      </c>
      <c r="G94" s="1" t="s">
        <v>18</v>
      </c>
      <c r="H94" s="1">
        <v>2</v>
      </c>
      <c r="I94" s="1">
        <v>4</v>
      </c>
      <c r="J94" s="1">
        <f>H89-1</f>
        <v>176</v>
      </c>
      <c r="K94" s="1">
        <f>K89*1</f>
        <v>1</v>
      </c>
    </row>
    <row r="95" spans="1:11" x14ac:dyDescent="0.25">
      <c r="G95" s="1" t="s">
        <v>41</v>
      </c>
      <c r="H95" s="1"/>
      <c r="I95" s="1"/>
      <c r="J95" s="1"/>
      <c r="K95" s="1"/>
    </row>
    <row r="96" spans="1:11" x14ac:dyDescent="0.25">
      <c r="G96" s="1" t="s">
        <v>42</v>
      </c>
      <c r="H96" s="12">
        <v>2</v>
      </c>
      <c r="I96" s="12">
        <v>7</v>
      </c>
      <c r="J96" s="1">
        <v>34.6</v>
      </c>
      <c r="K96" s="1">
        <f>1*K89</f>
        <v>1</v>
      </c>
    </row>
    <row r="97" spans="1:11" x14ac:dyDescent="0.25">
      <c r="G97" s="12" t="s">
        <v>43</v>
      </c>
      <c r="H97" s="12">
        <v>3</v>
      </c>
      <c r="I97" s="12">
        <v>5</v>
      </c>
      <c r="J97" s="1">
        <v>34.6</v>
      </c>
      <c r="K97" s="1">
        <f>K89*1</f>
        <v>1</v>
      </c>
    </row>
    <row r="98" spans="1:11" x14ac:dyDescent="0.25">
      <c r="G98" s="12" t="s">
        <v>44</v>
      </c>
      <c r="H98" s="12">
        <v>2</v>
      </c>
      <c r="I98" s="12">
        <v>4</v>
      </c>
      <c r="J98" s="1">
        <v>32.4</v>
      </c>
      <c r="K98" s="1">
        <f>K89*1</f>
        <v>1</v>
      </c>
    </row>
    <row r="99" spans="1:11" x14ac:dyDescent="0.25">
      <c r="G99" s="12" t="s">
        <v>45</v>
      </c>
      <c r="H99" s="12">
        <v>2</v>
      </c>
      <c r="I99" s="12">
        <v>4</v>
      </c>
      <c r="J99" s="1">
        <v>30.5</v>
      </c>
      <c r="K99" s="1">
        <f>K89*1</f>
        <v>1</v>
      </c>
    </row>
    <row r="100" spans="1:11" x14ac:dyDescent="0.25">
      <c r="G100" s="12" t="s">
        <v>46</v>
      </c>
      <c r="H100" s="12">
        <v>2</v>
      </c>
      <c r="I100" s="12">
        <v>4</v>
      </c>
      <c r="J100" s="1">
        <v>28.5</v>
      </c>
      <c r="K100" s="1">
        <f>K89*1</f>
        <v>1</v>
      </c>
    </row>
    <row r="102" spans="1:11" x14ac:dyDescent="0.25">
      <c r="A102" s="26" t="s">
        <v>20</v>
      </c>
      <c r="B102" s="25" t="s">
        <v>47</v>
      </c>
      <c r="C102" s="25"/>
      <c r="D102" s="25"/>
      <c r="E102" s="25"/>
      <c r="G102" s="26" t="s">
        <v>20</v>
      </c>
      <c r="H102" s="25" t="s">
        <v>48</v>
      </c>
      <c r="I102" s="25"/>
      <c r="J102" s="25"/>
      <c r="K102" s="25"/>
    </row>
    <row r="103" spans="1:11" x14ac:dyDescent="0.25">
      <c r="A103" s="26"/>
      <c r="B103" s="25"/>
      <c r="C103" s="25"/>
      <c r="D103" s="25"/>
      <c r="E103" s="25"/>
      <c r="G103" s="26"/>
      <c r="H103" s="25"/>
      <c r="I103" s="25"/>
      <c r="J103" s="25"/>
      <c r="K103" s="25"/>
    </row>
    <row r="104" spans="1:11" x14ac:dyDescent="0.25">
      <c r="A104" s="26"/>
      <c r="B104" s="25"/>
      <c r="C104" s="25"/>
      <c r="D104" s="25"/>
      <c r="E104" s="25"/>
      <c r="G104" s="26"/>
      <c r="H104" s="25"/>
      <c r="I104" s="25"/>
      <c r="J104" s="25"/>
      <c r="K104" s="25"/>
    </row>
    <row r="105" spans="1:11" x14ac:dyDescent="0.25">
      <c r="A105" s="8" t="s">
        <v>22</v>
      </c>
      <c r="B105" s="37">
        <v>175</v>
      </c>
      <c r="C105" s="38"/>
      <c r="D105" s="1" t="s">
        <v>23</v>
      </c>
      <c r="E105" s="16">
        <v>1</v>
      </c>
      <c r="G105" s="8" t="s">
        <v>22</v>
      </c>
      <c r="H105" s="33">
        <v>120</v>
      </c>
      <c r="I105" s="34"/>
      <c r="J105" s="1" t="s">
        <v>23</v>
      </c>
      <c r="K105" s="15">
        <v>1</v>
      </c>
    </row>
    <row r="106" spans="1:11" x14ac:dyDescent="0.25">
      <c r="A106" s="8" t="s">
        <v>24</v>
      </c>
      <c r="B106" s="35" t="s">
        <v>4</v>
      </c>
      <c r="C106" s="36"/>
      <c r="D106" s="1" t="s">
        <v>25</v>
      </c>
      <c r="E106" s="1" t="s">
        <v>26</v>
      </c>
      <c r="G106" s="8" t="s">
        <v>24</v>
      </c>
      <c r="H106" s="35" t="s">
        <v>4</v>
      </c>
      <c r="I106" s="36"/>
      <c r="J106" s="1" t="s">
        <v>25</v>
      </c>
      <c r="K106" s="1" t="s">
        <v>26</v>
      </c>
    </row>
    <row r="107" spans="1:11" x14ac:dyDescent="0.25">
      <c r="A107" s="8"/>
      <c r="B107" s="1">
        <v>3</v>
      </c>
      <c r="C107" s="1">
        <v>5</v>
      </c>
      <c r="D107" s="1">
        <f>B105-4.8-4.8</f>
        <v>165.39999999999998</v>
      </c>
      <c r="E107" s="1">
        <f>E105*7</f>
        <v>7</v>
      </c>
      <c r="G107" s="8"/>
      <c r="H107" s="1">
        <v>3</v>
      </c>
      <c r="I107" s="1">
        <v>5</v>
      </c>
      <c r="J107" s="1">
        <f>H105-4.8-1.3</f>
        <v>113.9</v>
      </c>
      <c r="K107" s="1">
        <f>K105*6</f>
        <v>6</v>
      </c>
    </row>
    <row r="108" spans="1:11" x14ac:dyDescent="0.25">
      <c r="A108" s="1"/>
      <c r="B108" s="1">
        <v>2</v>
      </c>
      <c r="C108" s="1">
        <v>7</v>
      </c>
      <c r="D108" s="1">
        <f>B105-2.6</f>
        <v>172.4</v>
      </c>
      <c r="E108" s="1">
        <f>E105*1</f>
        <v>1</v>
      </c>
      <c r="G108" s="1"/>
      <c r="H108" s="1">
        <v>2</v>
      </c>
      <c r="I108" s="1">
        <v>7</v>
      </c>
      <c r="J108" s="1">
        <f>H105-2.6</f>
        <v>117.4</v>
      </c>
      <c r="K108" s="1">
        <f>K105*1</f>
        <v>1</v>
      </c>
    </row>
    <row r="109" spans="1:11" x14ac:dyDescent="0.25">
      <c r="A109" s="1"/>
      <c r="B109" s="1">
        <v>2</v>
      </c>
      <c r="C109" s="1">
        <v>4</v>
      </c>
      <c r="D109" s="1">
        <f>B105-2.6</f>
        <v>172.4</v>
      </c>
      <c r="E109" s="1">
        <f>E105*3</f>
        <v>3</v>
      </c>
      <c r="G109" s="1"/>
      <c r="H109" s="1">
        <v>2</v>
      </c>
      <c r="I109" s="1">
        <v>4</v>
      </c>
      <c r="J109" s="1">
        <f>H105-2.6</f>
        <v>117.4</v>
      </c>
      <c r="K109" s="1">
        <f>K105*3</f>
        <v>3</v>
      </c>
    </row>
    <row r="110" spans="1:11" x14ac:dyDescent="0.25">
      <c r="A110" s="1"/>
      <c r="B110" s="12">
        <v>3</v>
      </c>
      <c r="C110" s="12">
        <v>5</v>
      </c>
      <c r="D110" s="1">
        <f>B105-2.6</f>
        <v>172.4</v>
      </c>
      <c r="E110" s="1">
        <f>E105*1</f>
        <v>1</v>
      </c>
      <c r="G110" s="1"/>
      <c r="H110" s="12">
        <v>3</v>
      </c>
      <c r="I110" s="12">
        <v>5</v>
      </c>
      <c r="J110" s="1">
        <f>H105-2.6</f>
        <v>117.4</v>
      </c>
      <c r="K110" s="1">
        <f>K105*1</f>
        <v>1</v>
      </c>
    </row>
    <row r="111" spans="1:11" x14ac:dyDescent="0.25">
      <c r="A111" s="1" t="s">
        <v>18</v>
      </c>
      <c r="B111" s="1">
        <v>2</v>
      </c>
      <c r="C111" s="1">
        <v>4</v>
      </c>
      <c r="D111" s="1">
        <f>B105-1</f>
        <v>174</v>
      </c>
      <c r="E111" s="1">
        <f>E105*1</f>
        <v>1</v>
      </c>
      <c r="G111" s="1" t="s">
        <v>18</v>
      </c>
      <c r="H111" s="1">
        <v>2</v>
      </c>
      <c r="I111" s="1">
        <v>4</v>
      </c>
      <c r="J111" s="1">
        <f>H105-1</f>
        <v>119</v>
      </c>
      <c r="K111" s="1">
        <f>K105*1</f>
        <v>1</v>
      </c>
    </row>
    <row r="113" spans="1:11" x14ac:dyDescent="0.25">
      <c r="A113" s="26" t="s">
        <v>20</v>
      </c>
      <c r="B113" s="25" t="s">
        <v>49</v>
      </c>
      <c r="C113" s="25"/>
      <c r="D113" s="25"/>
      <c r="E113" s="25"/>
      <c r="G113" s="8" t="s">
        <v>20</v>
      </c>
      <c r="H113" s="30" t="s">
        <v>50</v>
      </c>
      <c r="I113" s="31"/>
      <c r="J113" s="31"/>
      <c r="K113" s="32"/>
    </row>
    <row r="114" spans="1:11" x14ac:dyDescent="0.25">
      <c r="A114" s="26"/>
      <c r="B114" s="25"/>
      <c r="C114" s="25"/>
      <c r="D114" s="25"/>
      <c r="E114" s="25"/>
      <c r="G114" s="8" t="s">
        <v>22</v>
      </c>
      <c r="H114" s="29">
        <v>189</v>
      </c>
      <c r="I114" s="29"/>
      <c r="J114" s="1" t="s">
        <v>23</v>
      </c>
      <c r="K114" s="9">
        <v>2</v>
      </c>
    </row>
    <row r="115" spans="1:11" x14ac:dyDescent="0.25">
      <c r="A115" s="26"/>
      <c r="B115" s="25"/>
      <c r="C115" s="25"/>
      <c r="D115" s="25"/>
      <c r="E115" s="25"/>
      <c r="G115" s="8" t="s">
        <v>24</v>
      </c>
      <c r="H115" s="28" t="s">
        <v>4</v>
      </c>
      <c r="I115" s="28"/>
      <c r="J115" s="1" t="s">
        <v>25</v>
      </c>
      <c r="K115" s="1" t="s">
        <v>26</v>
      </c>
    </row>
    <row r="116" spans="1:11" x14ac:dyDescent="0.25">
      <c r="A116" s="8" t="s">
        <v>22</v>
      </c>
      <c r="B116" s="37">
        <v>120</v>
      </c>
      <c r="C116" s="38"/>
      <c r="D116" s="1" t="s">
        <v>23</v>
      </c>
      <c r="E116" s="16">
        <v>1</v>
      </c>
      <c r="G116" s="8"/>
      <c r="H116" s="1">
        <v>3</v>
      </c>
      <c r="I116" s="1">
        <v>5</v>
      </c>
      <c r="J116" s="1">
        <f>H114-2.6</f>
        <v>186.4</v>
      </c>
      <c r="K116" s="1">
        <f>K114*7</f>
        <v>14</v>
      </c>
    </row>
    <row r="117" spans="1:11" x14ac:dyDescent="0.25">
      <c r="A117" s="8" t="s">
        <v>24</v>
      </c>
      <c r="B117" s="35" t="s">
        <v>4</v>
      </c>
      <c r="C117" s="36"/>
      <c r="D117" s="1" t="s">
        <v>25</v>
      </c>
      <c r="E117" s="1" t="s">
        <v>26</v>
      </c>
      <c r="G117" s="1"/>
      <c r="H117" s="1">
        <v>2</v>
      </c>
      <c r="I117" s="1">
        <v>7</v>
      </c>
      <c r="J117" s="1">
        <f>H114-2.6</f>
        <v>186.4</v>
      </c>
      <c r="K117" s="1">
        <f>K114*1</f>
        <v>2</v>
      </c>
    </row>
    <row r="118" spans="1:11" x14ac:dyDescent="0.25">
      <c r="A118" s="8"/>
      <c r="B118" s="1">
        <v>3</v>
      </c>
      <c r="C118" s="1">
        <v>5</v>
      </c>
      <c r="D118" s="1">
        <f>B116-4.8-4.8</f>
        <v>110.4</v>
      </c>
      <c r="E118" s="1">
        <f>E116*7</f>
        <v>7</v>
      </c>
      <c r="G118" s="1"/>
      <c r="H118" s="1">
        <v>2</v>
      </c>
      <c r="I118" s="1">
        <v>4</v>
      </c>
      <c r="J118" s="1">
        <f>H114-2.6</f>
        <v>186.4</v>
      </c>
      <c r="K118" s="1">
        <f>K114*3</f>
        <v>6</v>
      </c>
    </row>
    <row r="119" spans="1:11" x14ac:dyDescent="0.25">
      <c r="A119" s="1"/>
      <c r="B119" s="1">
        <v>2</v>
      </c>
      <c r="C119" s="1">
        <v>7</v>
      </c>
      <c r="D119" s="1">
        <f>B116-2.6</f>
        <v>117.4</v>
      </c>
      <c r="E119" s="1">
        <f>E116*1</f>
        <v>1</v>
      </c>
      <c r="G119" s="1" t="s">
        <v>18</v>
      </c>
      <c r="H119" s="1">
        <v>2</v>
      </c>
      <c r="I119" s="1">
        <v>4</v>
      </c>
      <c r="J119" s="1">
        <f>H114-1</f>
        <v>188</v>
      </c>
      <c r="K119" s="1">
        <f>K114*1</f>
        <v>2</v>
      </c>
    </row>
    <row r="120" spans="1:11" x14ac:dyDescent="0.25">
      <c r="A120" s="1"/>
      <c r="B120" s="1">
        <v>2</v>
      </c>
      <c r="C120" s="1">
        <v>4</v>
      </c>
      <c r="D120" s="1">
        <f>B116-2.6</f>
        <v>117.4</v>
      </c>
      <c r="E120" s="1">
        <f>E116*3</f>
        <v>3</v>
      </c>
    </row>
    <row r="121" spans="1:11" x14ac:dyDescent="0.25">
      <c r="A121" s="1"/>
      <c r="B121" s="12">
        <v>3</v>
      </c>
      <c r="C121" s="12">
        <v>5</v>
      </c>
      <c r="D121" s="1">
        <f>B116-2.6</f>
        <v>117.4</v>
      </c>
      <c r="E121" s="1">
        <f>E116*1</f>
        <v>1</v>
      </c>
      <c r="G121" s="8" t="s">
        <v>20</v>
      </c>
      <c r="H121" s="30" t="s">
        <v>51</v>
      </c>
      <c r="I121" s="31"/>
      <c r="J121" s="31"/>
      <c r="K121" s="32"/>
    </row>
    <row r="122" spans="1:11" x14ac:dyDescent="0.25">
      <c r="A122" s="1" t="s">
        <v>18</v>
      </c>
      <c r="B122" s="1">
        <v>2</v>
      </c>
      <c r="C122" s="1">
        <v>4</v>
      </c>
      <c r="D122" s="1">
        <f>B116-1</f>
        <v>119</v>
      </c>
      <c r="E122" s="1">
        <f>E116*1</f>
        <v>1</v>
      </c>
      <c r="G122" s="8" t="s">
        <v>22</v>
      </c>
      <c r="H122" s="29">
        <v>181</v>
      </c>
      <c r="I122" s="29"/>
      <c r="J122" s="1" t="s">
        <v>23</v>
      </c>
      <c r="K122" s="9">
        <v>1</v>
      </c>
    </row>
    <row r="123" spans="1:11" x14ac:dyDescent="0.25">
      <c r="G123" s="8" t="s">
        <v>24</v>
      </c>
      <c r="H123" s="28" t="s">
        <v>4</v>
      </c>
      <c r="I123" s="28"/>
      <c r="J123" s="1" t="s">
        <v>25</v>
      </c>
      <c r="K123" s="1" t="s">
        <v>26</v>
      </c>
    </row>
    <row r="124" spans="1:11" x14ac:dyDescent="0.25">
      <c r="A124" s="26" t="s">
        <v>20</v>
      </c>
      <c r="B124" s="25" t="s">
        <v>52</v>
      </c>
      <c r="C124" s="25"/>
      <c r="D124" s="25"/>
      <c r="E124" s="25"/>
      <c r="G124" s="8"/>
      <c r="H124" s="1">
        <v>3</v>
      </c>
      <c r="I124" s="1">
        <v>5</v>
      </c>
      <c r="J124" s="1">
        <f>H122-2.6</f>
        <v>178.4</v>
      </c>
      <c r="K124" s="1">
        <f>K122*7</f>
        <v>7</v>
      </c>
    </row>
    <row r="125" spans="1:11" x14ac:dyDescent="0.25">
      <c r="A125" s="26"/>
      <c r="B125" s="25"/>
      <c r="C125" s="25"/>
      <c r="D125" s="25"/>
      <c r="E125" s="25"/>
      <c r="G125" s="1"/>
      <c r="H125" s="1">
        <v>2</v>
      </c>
      <c r="I125" s="1">
        <v>7</v>
      </c>
      <c r="J125" s="1">
        <f>H122-2.6</f>
        <v>178.4</v>
      </c>
      <c r="K125" s="1">
        <f>K122*1</f>
        <v>1</v>
      </c>
    </row>
    <row r="126" spans="1:11" x14ac:dyDescent="0.25">
      <c r="A126" s="26"/>
      <c r="B126" s="25"/>
      <c r="C126" s="25"/>
      <c r="D126" s="25"/>
      <c r="E126" s="25"/>
      <c r="G126" s="1"/>
      <c r="H126" s="1">
        <v>2</v>
      </c>
      <c r="I126" s="1">
        <v>4</v>
      </c>
      <c r="J126" s="1">
        <f>H122-2.6</f>
        <v>178.4</v>
      </c>
      <c r="K126" s="1">
        <f>K122*3</f>
        <v>3</v>
      </c>
    </row>
    <row r="127" spans="1:11" x14ac:dyDescent="0.25">
      <c r="A127" s="8" t="s">
        <v>22</v>
      </c>
      <c r="B127" s="33">
        <v>181</v>
      </c>
      <c r="C127" s="34"/>
      <c r="D127" s="1" t="s">
        <v>23</v>
      </c>
      <c r="E127" s="15">
        <v>1</v>
      </c>
      <c r="G127" s="1" t="s">
        <v>18</v>
      </c>
      <c r="H127" s="1">
        <v>2</v>
      </c>
      <c r="I127" s="1">
        <v>4</v>
      </c>
      <c r="J127" s="1">
        <f>H122-1</f>
        <v>180</v>
      </c>
      <c r="K127" s="1">
        <f>K122*1</f>
        <v>1</v>
      </c>
    </row>
    <row r="128" spans="1:11" x14ac:dyDescent="0.25">
      <c r="A128" s="8" t="s">
        <v>24</v>
      </c>
      <c r="B128" s="35" t="s">
        <v>4</v>
      </c>
      <c r="C128" s="36"/>
      <c r="D128" s="1" t="s">
        <v>25</v>
      </c>
      <c r="E128" s="1" t="s">
        <v>26</v>
      </c>
    </row>
    <row r="129" spans="1:11" x14ac:dyDescent="0.25">
      <c r="A129" s="8"/>
      <c r="B129" s="1">
        <v>3</v>
      </c>
      <c r="C129" s="1">
        <v>5</v>
      </c>
      <c r="D129" s="1">
        <f>B127-4.8-1.3</f>
        <v>174.89999999999998</v>
      </c>
      <c r="E129" s="1">
        <f>E127*6</f>
        <v>6</v>
      </c>
      <c r="G129" s="26" t="s">
        <v>20</v>
      </c>
      <c r="H129" s="25" t="s">
        <v>53</v>
      </c>
      <c r="I129" s="25"/>
      <c r="J129" s="25"/>
      <c r="K129" s="25"/>
    </row>
    <row r="130" spans="1:11" x14ac:dyDescent="0.25">
      <c r="A130" s="1"/>
      <c r="B130" s="1">
        <v>2</v>
      </c>
      <c r="C130" s="1">
        <v>7</v>
      </c>
      <c r="D130" s="1">
        <f>B127-2.6</f>
        <v>178.4</v>
      </c>
      <c r="E130" s="1">
        <f>E127*1</f>
        <v>1</v>
      </c>
      <c r="G130" s="26"/>
      <c r="H130" s="25"/>
      <c r="I130" s="25"/>
      <c r="J130" s="25"/>
      <c r="K130" s="25"/>
    </row>
    <row r="131" spans="1:11" x14ac:dyDescent="0.25">
      <c r="A131" s="1"/>
      <c r="B131" s="1">
        <v>2</v>
      </c>
      <c r="C131" s="1">
        <v>4</v>
      </c>
      <c r="D131" s="1">
        <f>B127-2.6</f>
        <v>178.4</v>
      </c>
      <c r="E131" s="1">
        <f>E127*3</f>
        <v>3</v>
      </c>
      <c r="G131" s="26"/>
      <c r="H131" s="25"/>
      <c r="I131" s="25"/>
      <c r="J131" s="25"/>
      <c r="K131" s="25"/>
    </row>
    <row r="132" spans="1:11" x14ac:dyDescent="0.25">
      <c r="A132" s="1"/>
      <c r="B132" s="12">
        <v>3</v>
      </c>
      <c r="C132" s="12">
        <v>5</v>
      </c>
      <c r="D132" s="1">
        <f>B127-2.6</f>
        <v>178.4</v>
      </c>
      <c r="E132" s="1">
        <f>E127*1</f>
        <v>1</v>
      </c>
      <c r="G132" s="8" t="s">
        <v>22</v>
      </c>
      <c r="H132" s="37">
        <v>130</v>
      </c>
      <c r="I132" s="38"/>
      <c r="J132" s="1" t="s">
        <v>23</v>
      </c>
      <c r="K132" s="16">
        <v>1</v>
      </c>
    </row>
    <row r="133" spans="1:11" x14ac:dyDescent="0.25">
      <c r="A133" s="1" t="s">
        <v>18</v>
      </c>
      <c r="B133" s="1">
        <v>2</v>
      </c>
      <c r="C133" s="1">
        <v>4</v>
      </c>
      <c r="D133" s="1">
        <f>B127-1</f>
        <v>180</v>
      </c>
      <c r="E133" s="1">
        <f>E127*1</f>
        <v>1</v>
      </c>
      <c r="G133" s="8" t="s">
        <v>24</v>
      </c>
      <c r="H133" s="35" t="s">
        <v>4</v>
      </c>
      <c r="I133" s="36"/>
      <c r="J133" s="1" t="s">
        <v>25</v>
      </c>
      <c r="K133" s="1" t="s">
        <v>26</v>
      </c>
    </row>
    <row r="134" spans="1:11" x14ac:dyDescent="0.25">
      <c r="A134" s="1" t="s">
        <v>41</v>
      </c>
      <c r="B134" s="1"/>
      <c r="C134" s="1"/>
      <c r="D134" s="1"/>
      <c r="E134" s="1"/>
      <c r="G134" s="8"/>
      <c r="H134" s="1">
        <v>3</v>
      </c>
      <c r="I134" s="1">
        <v>5</v>
      </c>
      <c r="J134" s="1">
        <f>H132-4.8-4.8</f>
        <v>120.4</v>
      </c>
      <c r="K134" s="1">
        <f>K132*7</f>
        <v>7</v>
      </c>
    </row>
    <row r="135" spans="1:11" x14ac:dyDescent="0.25">
      <c r="A135" s="1" t="s">
        <v>42</v>
      </c>
      <c r="B135" s="12">
        <v>2</v>
      </c>
      <c r="C135" s="12">
        <v>7</v>
      </c>
      <c r="D135" s="1">
        <v>34.6</v>
      </c>
      <c r="E135" s="1">
        <v>1</v>
      </c>
      <c r="G135" s="1"/>
      <c r="H135" s="1">
        <v>2</v>
      </c>
      <c r="I135" s="1">
        <v>7</v>
      </c>
      <c r="J135" s="1">
        <f>H132-2.6</f>
        <v>127.4</v>
      </c>
      <c r="K135" s="1">
        <f>K132*1</f>
        <v>1</v>
      </c>
    </row>
    <row r="136" spans="1:11" x14ac:dyDescent="0.25">
      <c r="A136" s="12" t="s">
        <v>43</v>
      </c>
      <c r="B136" s="12">
        <v>3</v>
      </c>
      <c r="C136" s="12">
        <v>5</v>
      </c>
      <c r="D136" s="1">
        <v>34.6</v>
      </c>
      <c r="E136" s="1">
        <v>1</v>
      </c>
      <c r="G136" s="1"/>
      <c r="H136" s="1">
        <v>2</v>
      </c>
      <c r="I136" s="1">
        <v>4</v>
      </c>
      <c r="J136" s="1">
        <f>H132-2.6</f>
        <v>127.4</v>
      </c>
      <c r="K136" s="1">
        <f>K132*3</f>
        <v>3</v>
      </c>
    </row>
    <row r="137" spans="1:11" x14ac:dyDescent="0.25">
      <c r="A137" s="12" t="s">
        <v>44</v>
      </c>
      <c r="B137" s="12">
        <v>2</v>
      </c>
      <c r="C137" s="12">
        <v>4</v>
      </c>
      <c r="D137" s="1">
        <v>32.4</v>
      </c>
      <c r="E137" s="1">
        <v>1</v>
      </c>
      <c r="G137" s="1"/>
      <c r="H137" s="12">
        <v>3</v>
      </c>
      <c r="I137" s="12">
        <v>5</v>
      </c>
      <c r="J137" s="1">
        <f>H132-2.6</f>
        <v>127.4</v>
      </c>
      <c r="K137" s="1">
        <f>K132*1</f>
        <v>1</v>
      </c>
    </row>
    <row r="138" spans="1:11" x14ac:dyDescent="0.25">
      <c r="A138" s="12" t="s">
        <v>45</v>
      </c>
      <c r="B138" s="12">
        <v>2</v>
      </c>
      <c r="C138" s="12">
        <v>4</v>
      </c>
      <c r="D138" s="1">
        <v>30.5</v>
      </c>
      <c r="E138" s="1">
        <v>1</v>
      </c>
      <c r="G138" s="1" t="s">
        <v>18</v>
      </c>
      <c r="H138" s="1">
        <v>2</v>
      </c>
      <c r="I138" s="1">
        <v>4</v>
      </c>
      <c r="J138" s="1">
        <f>H132-1</f>
        <v>129</v>
      </c>
      <c r="K138" s="1">
        <f>K132*1</f>
        <v>1</v>
      </c>
    </row>
    <row r="139" spans="1:11" x14ac:dyDescent="0.25">
      <c r="A139" s="12" t="s">
        <v>46</v>
      </c>
      <c r="B139" s="12">
        <v>2</v>
      </c>
      <c r="C139" s="12">
        <v>4</v>
      </c>
      <c r="D139" s="1">
        <v>28.5</v>
      </c>
      <c r="E139" s="1">
        <v>1</v>
      </c>
    </row>
    <row r="141" spans="1:11" x14ac:dyDescent="0.25">
      <c r="A141" s="26" t="s">
        <v>20</v>
      </c>
      <c r="B141" s="25" t="s">
        <v>54</v>
      </c>
      <c r="C141" s="25"/>
      <c r="D141" s="25"/>
      <c r="E141" s="25"/>
      <c r="G141" s="26" t="s">
        <v>20</v>
      </c>
      <c r="H141" s="25" t="s">
        <v>55</v>
      </c>
      <c r="I141" s="25"/>
      <c r="J141" s="25"/>
      <c r="K141" s="25"/>
    </row>
    <row r="142" spans="1:11" x14ac:dyDescent="0.25">
      <c r="A142" s="26"/>
      <c r="B142" s="25"/>
      <c r="C142" s="25"/>
      <c r="D142" s="25"/>
      <c r="E142" s="25"/>
      <c r="G142" s="26"/>
      <c r="H142" s="25"/>
      <c r="I142" s="25"/>
      <c r="J142" s="25"/>
      <c r="K142" s="25"/>
    </row>
    <row r="143" spans="1:11" x14ac:dyDescent="0.25">
      <c r="A143" s="26"/>
      <c r="B143" s="25"/>
      <c r="C143" s="25"/>
      <c r="D143" s="25"/>
      <c r="E143" s="25"/>
      <c r="G143" s="26"/>
      <c r="H143" s="25"/>
      <c r="I143" s="25"/>
      <c r="J143" s="25"/>
      <c r="K143" s="25"/>
    </row>
    <row r="144" spans="1:11" x14ac:dyDescent="0.25">
      <c r="A144" s="8" t="s">
        <v>22</v>
      </c>
      <c r="B144" s="33">
        <v>130</v>
      </c>
      <c r="C144" s="34"/>
      <c r="D144" s="1" t="s">
        <v>23</v>
      </c>
      <c r="E144" s="15">
        <v>4</v>
      </c>
      <c r="G144" s="8" t="s">
        <v>22</v>
      </c>
      <c r="H144" s="39">
        <v>130</v>
      </c>
      <c r="I144" s="40"/>
      <c r="J144" s="1" t="s">
        <v>23</v>
      </c>
      <c r="K144" s="13">
        <v>1</v>
      </c>
    </row>
    <row r="145" spans="1:11" x14ac:dyDescent="0.25">
      <c r="A145" s="8" t="s">
        <v>24</v>
      </c>
      <c r="B145" s="35" t="s">
        <v>4</v>
      </c>
      <c r="C145" s="36"/>
      <c r="D145" s="1" t="s">
        <v>25</v>
      </c>
      <c r="E145" s="1" t="s">
        <v>26</v>
      </c>
      <c r="G145" s="8" t="s">
        <v>24</v>
      </c>
      <c r="H145" s="35" t="s">
        <v>4</v>
      </c>
      <c r="I145" s="36"/>
      <c r="J145" s="1" t="s">
        <v>25</v>
      </c>
      <c r="K145" s="1" t="s">
        <v>26</v>
      </c>
    </row>
    <row r="146" spans="1:11" x14ac:dyDescent="0.25">
      <c r="A146" s="8"/>
      <c r="B146" s="1">
        <v>3</v>
      </c>
      <c r="C146" s="1">
        <v>5</v>
      </c>
      <c r="D146" s="1">
        <f>B144-4.8-1.3</f>
        <v>123.9</v>
      </c>
      <c r="E146" s="1">
        <f>E144*6</f>
        <v>24</v>
      </c>
      <c r="G146" s="8"/>
      <c r="H146" s="1">
        <v>3</v>
      </c>
      <c r="I146" s="1">
        <v>5</v>
      </c>
      <c r="J146" s="1">
        <f>H144-4.8-1.3</f>
        <v>123.9</v>
      </c>
      <c r="K146" s="1">
        <f>K144*7</f>
        <v>7</v>
      </c>
    </row>
    <row r="147" spans="1:11" x14ac:dyDescent="0.25">
      <c r="A147" s="1"/>
      <c r="B147" s="1">
        <v>2</v>
      </c>
      <c r="C147" s="1">
        <v>7</v>
      </c>
      <c r="D147" s="1">
        <f>B144-2.6</f>
        <v>127.4</v>
      </c>
      <c r="E147" s="1">
        <f>E144*1</f>
        <v>4</v>
      </c>
      <c r="G147" s="1"/>
      <c r="H147" s="1">
        <v>2</v>
      </c>
      <c r="I147" s="1">
        <v>7</v>
      </c>
      <c r="J147" s="1">
        <f>H144-2.6</f>
        <v>127.4</v>
      </c>
      <c r="K147" s="1">
        <f>K144*1</f>
        <v>1</v>
      </c>
    </row>
    <row r="148" spans="1:11" x14ac:dyDescent="0.25">
      <c r="A148" s="1"/>
      <c r="B148" s="1">
        <v>2</v>
      </c>
      <c r="C148" s="1">
        <v>4</v>
      </c>
      <c r="D148" s="1">
        <f>B144-2.6</f>
        <v>127.4</v>
      </c>
      <c r="E148" s="1">
        <f>E144*3</f>
        <v>12</v>
      </c>
      <c r="G148" s="1"/>
      <c r="H148" s="1">
        <v>2</v>
      </c>
      <c r="I148" s="1">
        <v>4</v>
      </c>
      <c r="J148" s="1">
        <f>H144-2.6</f>
        <v>127.4</v>
      </c>
      <c r="K148" s="1">
        <f>K144*3</f>
        <v>3</v>
      </c>
    </row>
    <row r="149" spans="1:11" x14ac:dyDescent="0.25">
      <c r="A149" s="1"/>
      <c r="B149" s="12">
        <v>3</v>
      </c>
      <c r="C149" s="12">
        <v>5</v>
      </c>
      <c r="D149" s="1">
        <f>B144-2.6</f>
        <v>127.4</v>
      </c>
      <c r="E149" s="1">
        <f>E144*1</f>
        <v>4</v>
      </c>
      <c r="G149" s="1"/>
      <c r="H149" s="12">
        <v>3</v>
      </c>
      <c r="I149" s="12">
        <v>5</v>
      </c>
      <c r="J149" s="1">
        <f>H144-2.6</f>
        <v>127.4</v>
      </c>
      <c r="K149" s="1">
        <f>K144*1</f>
        <v>1</v>
      </c>
    </row>
    <row r="150" spans="1:11" x14ac:dyDescent="0.25">
      <c r="A150" s="1" t="s">
        <v>18</v>
      </c>
      <c r="B150" s="1">
        <v>2</v>
      </c>
      <c r="C150" s="1">
        <v>4</v>
      </c>
      <c r="D150" s="1">
        <f>B144-1</f>
        <v>129</v>
      </c>
      <c r="E150" s="1">
        <f>E144*1</f>
        <v>4</v>
      </c>
      <c r="G150" s="1" t="s">
        <v>18</v>
      </c>
      <c r="H150" s="1">
        <v>2</v>
      </c>
      <c r="I150" s="1">
        <v>4</v>
      </c>
      <c r="J150" s="1">
        <f>H144-1</f>
        <v>129</v>
      </c>
      <c r="K150" s="1">
        <f>K144*1</f>
        <v>1</v>
      </c>
    </row>
    <row r="156" spans="1:11" x14ac:dyDescent="0.25">
      <c r="A156" s="8" t="s">
        <v>20</v>
      </c>
      <c r="B156" s="30" t="s">
        <v>56</v>
      </c>
      <c r="C156" s="31"/>
      <c r="D156" s="31"/>
      <c r="E156" s="32"/>
      <c r="G156" s="8" t="s">
        <v>20</v>
      </c>
      <c r="H156" s="30" t="s">
        <v>57</v>
      </c>
      <c r="I156" s="31"/>
      <c r="J156" s="31"/>
      <c r="K156" s="32"/>
    </row>
    <row r="157" spans="1:11" x14ac:dyDescent="0.25">
      <c r="A157" s="8" t="s">
        <v>22</v>
      </c>
      <c r="B157" s="29">
        <v>199</v>
      </c>
      <c r="C157" s="29"/>
      <c r="D157" s="1" t="s">
        <v>23</v>
      </c>
      <c r="E157" s="9">
        <v>1</v>
      </c>
      <c r="G157" s="8" t="s">
        <v>22</v>
      </c>
      <c r="H157" s="29">
        <v>193.6</v>
      </c>
      <c r="I157" s="29"/>
      <c r="J157" s="1" t="s">
        <v>23</v>
      </c>
      <c r="K157" s="9">
        <v>1</v>
      </c>
    </row>
    <row r="158" spans="1:11" x14ac:dyDescent="0.25">
      <c r="A158" s="8" t="s">
        <v>24</v>
      </c>
      <c r="B158" s="28" t="s">
        <v>4</v>
      </c>
      <c r="C158" s="28"/>
      <c r="D158" s="1" t="s">
        <v>25</v>
      </c>
      <c r="E158" s="1" t="s">
        <v>26</v>
      </c>
      <c r="G158" s="8" t="s">
        <v>24</v>
      </c>
      <c r="H158" s="28" t="s">
        <v>4</v>
      </c>
      <c r="I158" s="28"/>
      <c r="J158" s="1" t="s">
        <v>25</v>
      </c>
      <c r="K158" s="1" t="s">
        <v>26</v>
      </c>
    </row>
    <row r="159" spans="1:11" x14ac:dyDescent="0.25">
      <c r="A159" s="8"/>
      <c r="B159" s="1">
        <v>3</v>
      </c>
      <c r="C159" s="1">
        <v>5</v>
      </c>
      <c r="D159" s="1">
        <f>B157-2.6</f>
        <v>196.4</v>
      </c>
      <c r="E159" s="1">
        <f>E157*7</f>
        <v>7</v>
      </c>
      <c r="G159" s="8"/>
      <c r="H159" s="1">
        <v>3</v>
      </c>
      <c r="I159" s="1">
        <v>5</v>
      </c>
      <c r="J159" s="1">
        <f>H157-2.6</f>
        <v>191</v>
      </c>
      <c r="K159" s="1">
        <f>K157*7</f>
        <v>7</v>
      </c>
    </row>
    <row r="160" spans="1:11" x14ac:dyDescent="0.25">
      <c r="A160" s="1"/>
      <c r="B160" s="1">
        <v>2</v>
      </c>
      <c r="C160" s="1">
        <v>7</v>
      </c>
      <c r="D160" s="1">
        <f>B157-2.6</f>
        <v>196.4</v>
      </c>
      <c r="E160" s="1">
        <f>E157*1</f>
        <v>1</v>
      </c>
      <c r="G160" s="1"/>
      <c r="H160" s="1">
        <v>2</v>
      </c>
      <c r="I160" s="1">
        <v>7</v>
      </c>
      <c r="J160" s="1">
        <f>H157-2.6</f>
        <v>191</v>
      </c>
      <c r="K160" s="1">
        <f>K157*1</f>
        <v>1</v>
      </c>
    </row>
    <row r="161" spans="1:11" x14ac:dyDescent="0.25">
      <c r="A161" s="1"/>
      <c r="B161" s="1">
        <v>2</v>
      </c>
      <c r="C161" s="1">
        <v>4</v>
      </c>
      <c r="D161" s="1">
        <f>B157-2.6</f>
        <v>196.4</v>
      </c>
      <c r="E161" s="1">
        <f>E157*3</f>
        <v>3</v>
      </c>
      <c r="G161" s="1"/>
      <c r="H161" s="1">
        <v>2</v>
      </c>
      <c r="I161" s="1">
        <v>4</v>
      </c>
      <c r="J161" s="1">
        <f>H157-2.6</f>
        <v>191</v>
      </c>
      <c r="K161" s="1">
        <f>K157*3</f>
        <v>3</v>
      </c>
    </row>
    <row r="162" spans="1:11" x14ac:dyDescent="0.25">
      <c r="A162" s="1" t="s">
        <v>18</v>
      </c>
      <c r="B162" s="1">
        <v>2</v>
      </c>
      <c r="C162" s="1">
        <v>4</v>
      </c>
      <c r="D162" s="1">
        <f>B157-1</f>
        <v>198</v>
      </c>
      <c r="E162" s="1">
        <f>E157*1</f>
        <v>1</v>
      </c>
      <c r="G162" s="1" t="s">
        <v>18</v>
      </c>
      <c r="H162" s="1">
        <v>2</v>
      </c>
      <c r="I162" s="1">
        <v>4</v>
      </c>
      <c r="J162" s="1">
        <f>H157-1</f>
        <v>192.6</v>
      </c>
      <c r="K162" s="1">
        <f>K157*1</f>
        <v>1</v>
      </c>
    </row>
    <row r="164" spans="1:11" x14ac:dyDescent="0.25">
      <c r="A164" s="8" t="s">
        <v>20</v>
      </c>
      <c r="B164" s="30" t="s">
        <v>58</v>
      </c>
      <c r="C164" s="31"/>
      <c r="D164" s="31"/>
      <c r="E164" s="32"/>
      <c r="G164" s="8" t="s">
        <v>20</v>
      </c>
      <c r="H164" s="30" t="s">
        <v>59</v>
      </c>
      <c r="I164" s="31"/>
      <c r="J164" s="31"/>
      <c r="K164" s="32"/>
    </row>
    <row r="165" spans="1:11" x14ac:dyDescent="0.25">
      <c r="A165" s="8" t="s">
        <v>22</v>
      </c>
      <c r="B165" s="29">
        <v>151</v>
      </c>
      <c r="C165" s="29"/>
      <c r="D165" s="1" t="s">
        <v>23</v>
      </c>
      <c r="E165" s="9">
        <v>2</v>
      </c>
      <c r="G165" s="8" t="s">
        <v>22</v>
      </c>
      <c r="H165" s="29">
        <v>139</v>
      </c>
      <c r="I165" s="29"/>
      <c r="J165" s="1" t="s">
        <v>23</v>
      </c>
      <c r="K165" s="9">
        <v>3</v>
      </c>
    </row>
    <row r="166" spans="1:11" x14ac:dyDescent="0.25">
      <c r="A166" s="8" t="s">
        <v>24</v>
      </c>
      <c r="B166" s="28" t="s">
        <v>4</v>
      </c>
      <c r="C166" s="28"/>
      <c r="D166" s="1" t="s">
        <v>25</v>
      </c>
      <c r="E166" s="1" t="s">
        <v>26</v>
      </c>
      <c r="G166" s="8" t="s">
        <v>24</v>
      </c>
      <c r="H166" s="28" t="s">
        <v>4</v>
      </c>
      <c r="I166" s="28"/>
      <c r="J166" s="1" t="s">
        <v>25</v>
      </c>
      <c r="K166" s="1" t="s">
        <v>26</v>
      </c>
    </row>
    <row r="167" spans="1:11" x14ac:dyDescent="0.25">
      <c r="A167" s="8"/>
      <c r="B167" s="1">
        <v>3</v>
      </c>
      <c r="C167" s="1">
        <v>5</v>
      </c>
      <c r="D167" s="1">
        <f>B165-2.6</f>
        <v>148.4</v>
      </c>
      <c r="E167" s="1">
        <f>E165*7</f>
        <v>14</v>
      </c>
      <c r="G167" s="8"/>
      <c r="H167" s="1">
        <v>3</v>
      </c>
      <c r="I167" s="1">
        <v>5</v>
      </c>
      <c r="J167" s="1">
        <f>H165-2.6</f>
        <v>136.4</v>
      </c>
      <c r="K167" s="1">
        <f>K165*7</f>
        <v>21</v>
      </c>
    </row>
    <row r="168" spans="1:11" x14ac:dyDescent="0.25">
      <c r="A168" s="1"/>
      <c r="B168" s="1">
        <v>2</v>
      </c>
      <c r="C168" s="1">
        <v>7</v>
      </c>
      <c r="D168" s="1">
        <f>B165-2.6</f>
        <v>148.4</v>
      </c>
      <c r="E168" s="1">
        <f>E165*1</f>
        <v>2</v>
      </c>
      <c r="G168" s="1"/>
      <c r="H168" s="1">
        <v>2</v>
      </c>
      <c r="I168" s="1">
        <v>7</v>
      </c>
      <c r="J168" s="1">
        <f>H165-2.6</f>
        <v>136.4</v>
      </c>
      <c r="K168" s="1">
        <f>K165*1</f>
        <v>3</v>
      </c>
    </row>
    <row r="169" spans="1:11" x14ac:dyDescent="0.25">
      <c r="A169" s="1"/>
      <c r="B169" s="1">
        <v>2</v>
      </c>
      <c r="C169" s="1">
        <v>4</v>
      </c>
      <c r="D169" s="1">
        <f>B165-2.6</f>
        <v>148.4</v>
      </c>
      <c r="E169" s="1">
        <f>E165*3</f>
        <v>6</v>
      </c>
      <c r="G169" s="1"/>
      <c r="H169" s="1">
        <v>2</v>
      </c>
      <c r="I169" s="1">
        <v>4</v>
      </c>
      <c r="J169" s="1">
        <f>H165-2.6</f>
        <v>136.4</v>
      </c>
      <c r="K169" s="1">
        <f>K165*3</f>
        <v>9</v>
      </c>
    </row>
    <row r="170" spans="1:11" x14ac:dyDescent="0.25">
      <c r="A170" s="1" t="s">
        <v>18</v>
      </c>
      <c r="B170" s="1">
        <v>2</v>
      </c>
      <c r="C170" s="1">
        <v>4</v>
      </c>
      <c r="D170" s="1">
        <f>B165-1</f>
        <v>150</v>
      </c>
      <c r="E170" s="1">
        <f>E165*1</f>
        <v>2</v>
      </c>
      <c r="G170" s="1" t="s">
        <v>18</v>
      </c>
      <c r="H170" s="1">
        <v>2</v>
      </c>
      <c r="I170" s="1">
        <v>4</v>
      </c>
      <c r="J170" s="1">
        <f>H165-1</f>
        <v>138</v>
      </c>
      <c r="K170" s="1">
        <f>K165*1</f>
        <v>3</v>
      </c>
    </row>
    <row r="172" spans="1:11" x14ac:dyDescent="0.25">
      <c r="A172" s="8" t="s">
        <v>20</v>
      </c>
      <c r="B172" s="30" t="s">
        <v>60</v>
      </c>
      <c r="C172" s="31"/>
      <c r="D172" s="31"/>
      <c r="E172" s="32"/>
    </row>
    <row r="173" spans="1:11" x14ac:dyDescent="0.25">
      <c r="A173" s="8" t="s">
        <v>22</v>
      </c>
      <c r="B173" s="29">
        <v>120.3</v>
      </c>
      <c r="C173" s="29"/>
      <c r="D173" s="1" t="s">
        <v>23</v>
      </c>
      <c r="E173" s="9">
        <v>3</v>
      </c>
    </row>
    <row r="174" spans="1:11" x14ac:dyDescent="0.25">
      <c r="A174" s="8" t="s">
        <v>24</v>
      </c>
      <c r="B174" s="28" t="s">
        <v>4</v>
      </c>
      <c r="C174" s="28"/>
      <c r="D174" s="1" t="s">
        <v>25</v>
      </c>
      <c r="E174" s="1" t="s">
        <v>26</v>
      </c>
    </row>
    <row r="175" spans="1:11" x14ac:dyDescent="0.25">
      <c r="A175" s="8"/>
      <c r="B175" s="1">
        <v>3</v>
      </c>
      <c r="C175" s="1">
        <v>5</v>
      </c>
      <c r="D175" s="1">
        <f>B173-2.6</f>
        <v>117.7</v>
      </c>
      <c r="E175" s="1">
        <f>E173*7</f>
        <v>21</v>
      </c>
    </row>
    <row r="176" spans="1:11" x14ac:dyDescent="0.25">
      <c r="A176" s="1"/>
      <c r="B176" s="1">
        <v>2</v>
      </c>
      <c r="C176" s="1">
        <v>7</v>
      </c>
      <c r="D176" s="1">
        <f>B173-2.6</f>
        <v>117.7</v>
      </c>
      <c r="E176" s="1">
        <f>E173*1</f>
        <v>3</v>
      </c>
    </row>
    <row r="177" spans="1:11" x14ac:dyDescent="0.25">
      <c r="A177" s="1"/>
      <c r="B177" s="1">
        <v>2</v>
      </c>
      <c r="C177" s="1">
        <v>4</v>
      </c>
      <c r="D177" s="1">
        <f>B173-2.6</f>
        <v>117.7</v>
      </c>
      <c r="E177" s="1">
        <f>E173*3</f>
        <v>9</v>
      </c>
    </row>
    <row r="178" spans="1:11" x14ac:dyDescent="0.25">
      <c r="A178" s="1" t="s">
        <v>18</v>
      </c>
      <c r="B178" s="1">
        <v>2</v>
      </c>
      <c r="C178" s="1">
        <v>4</v>
      </c>
      <c r="D178" s="1">
        <f>B173-1</f>
        <v>119.3</v>
      </c>
      <c r="E178" s="1">
        <f>E173*1</f>
        <v>3</v>
      </c>
    </row>
    <row r="181" spans="1:11" x14ac:dyDescent="0.25">
      <c r="A181" s="19" t="s">
        <v>61</v>
      </c>
      <c r="B181" s="20"/>
      <c r="C181" s="20"/>
      <c r="D181" s="20"/>
      <c r="E181" s="21"/>
      <c r="G181" s="19" t="s">
        <v>62</v>
      </c>
      <c r="H181" s="20"/>
      <c r="I181" s="20"/>
      <c r="J181" s="20"/>
      <c r="K181" s="21"/>
    </row>
    <row r="182" spans="1:11" x14ac:dyDescent="0.25">
      <c r="A182" s="22"/>
      <c r="B182" s="23"/>
      <c r="C182" s="23"/>
      <c r="D182" s="23"/>
      <c r="E182" s="24"/>
      <c r="G182" s="22"/>
      <c r="H182" s="23"/>
      <c r="I182" s="23"/>
      <c r="J182" s="23"/>
      <c r="K182" s="24"/>
    </row>
    <row r="183" spans="1:11" x14ac:dyDescent="0.25">
      <c r="A183" s="27" t="s">
        <v>3</v>
      </c>
      <c r="B183" s="27"/>
      <c r="C183" s="27"/>
      <c r="D183" s="6">
        <v>45</v>
      </c>
      <c r="E183" s="14">
        <f>1/COS((90-D183)*PI()/180)</f>
        <v>1.4142135623730949</v>
      </c>
      <c r="G183" s="27" t="s">
        <v>3</v>
      </c>
      <c r="H183" s="27"/>
      <c r="I183" s="27"/>
      <c r="J183" s="6">
        <v>45</v>
      </c>
      <c r="K183" s="14">
        <f>1/COS((90-J183)*PI()/180)</f>
        <v>1.4142135623730949</v>
      </c>
    </row>
    <row r="184" spans="1:11" x14ac:dyDescent="0.25">
      <c r="A184" s="6">
        <v>163</v>
      </c>
      <c r="B184" s="27" t="s">
        <v>4</v>
      </c>
      <c r="C184" s="27"/>
      <c r="D184" s="5" t="s">
        <v>5</v>
      </c>
      <c r="E184" s="5" t="s">
        <v>6</v>
      </c>
      <c r="G184" s="6">
        <v>90</v>
      </c>
      <c r="H184" s="27" t="s">
        <v>4</v>
      </c>
      <c r="I184" s="27"/>
      <c r="J184" s="5" t="s">
        <v>5</v>
      </c>
      <c r="K184" s="5" t="s">
        <v>6</v>
      </c>
    </row>
    <row r="185" spans="1:11" x14ac:dyDescent="0.25">
      <c r="A185" s="5" t="s">
        <v>7</v>
      </c>
      <c r="B185" s="5">
        <v>3</v>
      </c>
      <c r="C185" s="5">
        <v>5</v>
      </c>
      <c r="D185" s="7">
        <f>A184-(1*TAN((90-D183)*PI()/180))-1.3-0.4*E183</f>
        <v>160.13431457505075</v>
      </c>
      <c r="E185" s="5">
        <v>2</v>
      </c>
      <c r="G185" s="5" t="s">
        <v>7</v>
      </c>
      <c r="H185" s="5">
        <v>3</v>
      </c>
      <c r="I185" s="5">
        <v>5</v>
      </c>
      <c r="J185" s="7">
        <f>G184-(1*TAN((90-J183)*PI()/180))-1.3-0.4*K183</f>
        <v>87.134314575050766</v>
      </c>
      <c r="K185" s="5">
        <v>6</v>
      </c>
    </row>
    <row r="186" spans="1:11" x14ac:dyDescent="0.25">
      <c r="A186" s="5" t="s">
        <v>8</v>
      </c>
      <c r="B186" s="5">
        <v>2</v>
      </c>
      <c r="C186" s="5">
        <v>7</v>
      </c>
      <c r="D186" s="7">
        <f>A184-(1*TAN((90-D183)*PI()/180))-1.3-0.4*E183</f>
        <v>160.13431457505075</v>
      </c>
      <c r="E186" s="5">
        <f>E185*1</f>
        <v>2</v>
      </c>
      <c r="G186" s="5" t="s">
        <v>8</v>
      </c>
      <c r="H186" s="5">
        <v>2</v>
      </c>
      <c r="I186" s="5">
        <v>7</v>
      </c>
      <c r="J186" s="7">
        <f>G184-(1*TAN((90-J183)*PI()/180))-1.3-0.4*K183</f>
        <v>87.134314575050766</v>
      </c>
      <c r="K186" s="5">
        <f>K185*1</f>
        <v>6</v>
      </c>
    </row>
    <row r="187" spans="1:11" x14ac:dyDescent="0.25">
      <c r="A187" s="5" t="s">
        <v>9</v>
      </c>
      <c r="B187" s="5">
        <v>3</v>
      </c>
      <c r="C187" s="5">
        <v>5</v>
      </c>
      <c r="D187" s="7">
        <f>A184-(8.7*TAN((90-D183)*PI()/180))-1.3-0.4*E183</f>
        <v>152.43431457505076</v>
      </c>
      <c r="E187" s="5">
        <f>E185</f>
        <v>2</v>
      </c>
      <c r="G187" s="5" t="s">
        <v>9</v>
      </c>
      <c r="H187" s="5">
        <v>3</v>
      </c>
      <c r="I187" s="5">
        <v>5</v>
      </c>
      <c r="J187" s="7">
        <f>G184-(8.7*TAN((90-J183)*PI()/180))-1.3-0.4*K183</f>
        <v>79.434314575050763</v>
      </c>
      <c r="K187" s="5">
        <f>K185</f>
        <v>6</v>
      </c>
    </row>
    <row r="188" spans="1:11" x14ac:dyDescent="0.25">
      <c r="A188" s="5" t="s">
        <v>10</v>
      </c>
      <c r="B188" s="5">
        <v>2</v>
      </c>
      <c r="C188" s="5">
        <v>4</v>
      </c>
      <c r="D188" s="7">
        <f>A184-(11.9*TAN((90-D183)*PI()/180))-1.3-0.4*E183</f>
        <v>149.23431457505075</v>
      </c>
      <c r="E188" s="5">
        <f>E185</f>
        <v>2</v>
      </c>
      <c r="G188" s="5" t="s">
        <v>10</v>
      </c>
      <c r="H188" s="5">
        <v>2</v>
      </c>
      <c r="I188" s="5">
        <v>4</v>
      </c>
      <c r="J188" s="7">
        <f>G184-(11.9*TAN((90-J183)*PI()/180))-1.3-0.4*K183</f>
        <v>76.23431457505076</v>
      </c>
      <c r="K188" s="5">
        <f>K185</f>
        <v>6</v>
      </c>
    </row>
    <row r="189" spans="1:11" x14ac:dyDescent="0.25">
      <c r="A189" s="5" t="s">
        <v>11</v>
      </c>
      <c r="B189" s="5">
        <v>2</v>
      </c>
      <c r="C189" s="5">
        <v>4</v>
      </c>
      <c r="D189" s="7">
        <f>A184-(13.8*TAN((90-D183)*PI()/180))-1.3-0.4*E183</f>
        <v>147.33431457505074</v>
      </c>
      <c r="E189" s="5">
        <f>E185</f>
        <v>2</v>
      </c>
      <c r="G189" s="5" t="s">
        <v>11</v>
      </c>
      <c r="H189" s="5">
        <v>2</v>
      </c>
      <c r="I189" s="5">
        <v>4</v>
      </c>
      <c r="J189" s="7">
        <f>G184-(13.8*TAN((90-J183)*PI()/180))-1.3-0.4*K183</f>
        <v>74.334314575050769</v>
      </c>
      <c r="K189" s="5">
        <f>K185</f>
        <v>6</v>
      </c>
    </row>
    <row r="190" spans="1:11" x14ac:dyDescent="0.25">
      <c r="A190" s="5" t="s">
        <v>12</v>
      </c>
      <c r="B190" s="5">
        <v>2</v>
      </c>
      <c r="C190" s="5">
        <v>4</v>
      </c>
      <c r="D190" s="7">
        <f>A184-(15.7*TAN((90-D183)*PI()/180))-1.3-0.4*E183</f>
        <v>145.43431457505076</v>
      </c>
      <c r="E190" s="5">
        <f>E185</f>
        <v>2</v>
      </c>
      <c r="G190" s="5" t="s">
        <v>12</v>
      </c>
      <c r="H190" s="5">
        <v>2</v>
      </c>
      <c r="I190" s="5">
        <v>4</v>
      </c>
      <c r="J190" s="7">
        <f>G184-(15.7*TAN((90-J183)*PI()/180))-1.3-0.4*K183</f>
        <v>72.434314575050763</v>
      </c>
      <c r="K190" s="5">
        <f>K185</f>
        <v>6</v>
      </c>
    </row>
    <row r="191" spans="1:11" x14ac:dyDescent="0.25">
      <c r="A191" s="5" t="s">
        <v>13</v>
      </c>
      <c r="B191" s="5">
        <v>3</v>
      </c>
      <c r="C191" s="5">
        <v>5</v>
      </c>
      <c r="D191" s="7">
        <f>A184-(21*TAN((90-D183)*PI()/180))-1.3-0.4*E183</f>
        <v>140.13431457505075</v>
      </c>
      <c r="E191" s="5">
        <f>E185</f>
        <v>2</v>
      </c>
      <c r="G191" s="5" t="s">
        <v>13</v>
      </c>
      <c r="H191" s="5">
        <v>3</v>
      </c>
      <c r="I191" s="5">
        <v>5</v>
      </c>
      <c r="J191" s="7">
        <f>G184-(21*TAN((90-J183)*PI()/180))-1.3-0.4*K183</f>
        <v>67.134314575050766</v>
      </c>
      <c r="K191" s="5">
        <f>K185</f>
        <v>6</v>
      </c>
    </row>
    <row r="192" spans="1:11" x14ac:dyDescent="0.25">
      <c r="A192" s="5" t="s">
        <v>14</v>
      </c>
      <c r="B192" s="5">
        <v>3</v>
      </c>
      <c r="C192" s="5">
        <v>5</v>
      </c>
      <c r="D192" s="7">
        <f>A184-(41.3*TAN((90-D183)*PI()/180))-1.3-0.4*E183</f>
        <v>119.83431457505078</v>
      </c>
      <c r="E192" s="5">
        <f>E185*1</f>
        <v>2</v>
      </c>
      <c r="G192" s="5" t="s">
        <v>14</v>
      </c>
      <c r="H192" s="5">
        <v>3</v>
      </c>
      <c r="I192" s="5">
        <v>5</v>
      </c>
      <c r="J192" s="7">
        <f>G184-(41.3*TAN((90-J183)*PI()/180))-1.3-0.4*K183</f>
        <v>46.834314575050776</v>
      </c>
      <c r="K192" s="5">
        <f>K185*1</f>
        <v>6</v>
      </c>
    </row>
    <row r="193" spans="1:11" x14ac:dyDescent="0.25">
      <c r="A193" s="5" t="s">
        <v>15</v>
      </c>
      <c r="B193" s="5">
        <v>3</v>
      </c>
      <c r="C193" s="5">
        <v>5</v>
      </c>
      <c r="D193" s="7">
        <f>A184-(61.7*TAN((90-D183)*PI()/180))-1.3-0.4*E183</f>
        <v>99.434314575050777</v>
      </c>
      <c r="E193" s="5">
        <f>E185*1</f>
        <v>2</v>
      </c>
      <c r="G193" s="5" t="s">
        <v>15</v>
      </c>
      <c r="H193" s="5">
        <v>3</v>
      </c>
      <c r="I193" s="5">
        <v>5</v>
      </c>
      <c r="J193" s="7">
        <f>G184-(61.7*TAN((90-J183)*PI()/180))-1.3-0.4*K183</f>
        <v>26.434314575050767</v>
      </c>
      <c r="K193" s="5">
        <f>K185*1</f>
        <v>6</v>
      </c>
    </row>
    <row r="194" spans="1:11" x14ac:dyDescent="0.25">
      <c r="A194" s="5" t="s">
        <v>16</v>
      </c>
      <c r="B194" s="5">
        <v>3</v>
      </c>
      <c r="C194" s="5">
        <v>5</v>
      </c>
      <c r="D194" s="7">
        <f>A184-(61.7*TAN((90-D183)*PI()/180))-1.3-0.4*E183</f>
        <v>99.434314575050777</v>
      </c>
      <c r="E194" s="5">
        <f>E185</f>
        <v>2</v>
      </c>
      <c r="G194" s="5" t="s">
        <v>16</v>
      </c>
      <c r="H194" s="5">
        <v>3</v>
      </c>
      <c r="I194" s="5">
        <v>5</v>
      </c>
      <c r="J194" s="7">
        <f>G184-(61.7*TAN((90-J183)*PI()/180))-1.3-0.4*K183</f>
        <v>26.434314575050767</v>
      </c>
      <c r="K194" s="5">
        <f>K185</f>
        <v>6</v>
      </c>
    </row>
    <row r="195" spans="1:11" x14ac:dyDescent="0.25">
      <c r="A195" s="5" t="s">
        <v>17</v>
      </c>
      <c r="B195" s="5">
        <v>3</v>
      </c>
      <c r="C195" s="5">
        <v>5</v>
      </c>
      <c r="D195" s="7">
        <f>A184-(60.5*TAN((90-D183)*PI()/180))-1.3-0.4*E183</f>
        <v>100.63431457505077</v>
      </c>
      <c r="E195" s="5">
        <f>E186</f>
        <v>2</v>
      </c>
      <c r="G195" s="5" t="s">
        <v>17</v>
      </c>
      <c r="H195" s="5">
        <v>3</v>
      </c>
      <c r="I195" s="5">
        <v>5</v>
      </c>
      <c r="J195" s="7">
        <f>G184-(60.5*TAN((90-J183)*PI()/180))-1.3-0.4*K183</f>
        <v>27.634314575050769</v>
      </c>
      <c r="K195" s="5">
        <f>K186</f>
        <v>6</v>
      </c>
    </row>
    <row r="196" spans="1:11" x14ac:dyDescent="0.25">
      <c r="A196" s="5" t="s">
        <v>18</v>
      </c>
      <c r="B196" s="5">
        <v>2</v>
      </c>
      <c r="C196" s="5">
        <v>4</v>
      </c>
      <c r="D196" s="7">
        <f>A184-(67.2*TAN((90-D183)*PI()/180))-0.5-0.4*E183</f>
        <v>94.734314575050774</v>
      </c>
      <c r="E196" s="5">
        <f>E187</f>
        <v>2</v>
      </c>
      <c r="G196" s="5" t="s">
        <v>18</v>
      </c>
      <c r="H196" s="5">
        <v>2</v>
      </c>
      <c r="I196" s="5">
        <v>4</v>
      </c>
      <c r="J196" s="7">
        <f>G184-(67.2*TAN((90-J183)*PI()/180))-0.5-0.4*K183</f>
        <v>21.734314575050774</v>
      </c>
      <c r="K196" s="5">
        <f>K187</f>
        <v>6</v>
      </c>
    </row>
    <row r="198" spans="1:11" x14ac:dyDescent="0.25">
      <c r="A198" s="26" t="s">
        <v>20</v>
      </c>
      <c r="B198" s="25" t="s">
        <v>63</v>
      </c>
      <c r="C198" s="25"/>
      <c r="D198" s="25"/>
      <c r="E198" s="25"/>
      <c r="G198" s="8" t="s">
        <v>20</v>
      </c>
      <c r="H198" s="28" t="s">
        <v>64</v>
      </c>
      <c r="I198" s="28"/>
      <c r="J198" s="28"/>
      <c r="K198" s="28"/>
    </row>
    <row r="199" spans="1:11" x14ac:dyDescent="0.25">
      <c r="A199" s="26"/>
      <c r="B199" s="25"/>
      <c r="C199" s="25"/>
      <c r="D199" s="25"/>
      <c r="E199" s="25"/>
      <c r="G199" s="8" t="s">
        <v>22</v>
      </c>
      <c r="H199" s="29">
        <v>146</v>
      </c>
      <c r="I199" s="29"/>
      <c r="J199" s="1" t="s">
        <v>23</v>
      </c>
      <c r="K199" s="9">
        <v>1</v>
      </c>
    </row>
    <row r="200" spans="1:11" x14ac:dyDescent="0.25">
      <c r="A200" s="8" t="s">
        <v>22</v>
      </c>
      <c r="B200" s="33">
        <v>154</v>
      </c>
      <c r="C200" s="34"/>
      <c r="D200" s="1" t="s">
        <v>23</v>
      </c>
      <c r="E200" s="15">
        <v>2</v>
      </c>
      <c r="G200" s="8" t="s">
        <v>24</v>
      </c>
      <c r="H200" s="28" t="s">
        <v>4</v>
      </c>
      <c r="I200" s="28"/>
      <c r="J200" s="1" t="s">
        <v>25</v>
      </c>
      <c r="K200" s="1" t="s">
        <v>26</v>
      </c>
    </row>
    <row r="201" spans="1:11" x14ac:dyDescent="0.25">
      <c r="A201" s="8" t="s">
        <v>24</v>
      </c>
      <c r="B201" s="35" t="s">
        <v>4</v>
      </c>
      <c r="C201" s="36"/>
      <c r="D201" s="1" t="s">
        <v>25</v>
      </c>
      <c r="E201" s="1" t="s">
        <v>26</v>
      </c>
      <c r="G201" s="8"/>
      <c r="H201" s="1">
        <v>3</v>
      </c>
      <c r="I201" s="1">
        <v>5</v>
      </c>
      <c r="J201" s="1">
        <f>H199-2.6</f>
        <v>143.4</v>
      </c>
      <c r="K201" s="1">
        <f>K199*7</f>
        <v>7</v>
      </c>
    </row>
    <row r="202" spans="1:11" x14ac:dyDescent="0.25">
      <c r="A202" s="8"/>
      <c r="B202" s="1">
        <v>3</v>
      </c>
      <c r="C202" s="1">
        <v>5</v>
      </c>
      <c r="D202" s="1">
        <f>B200-4.8-1.3</f>
        <v>147.89999999999998</v>
      </c>
      <c r="E202" s="1">
        <f>E200*6</f>
        <v>12</v>
      </c>
      <c r="G202" s="1"/>
      <c r="H202" s="1">
        <v>2</v>
      </c>
      <c r="I202" s="1">
        <v>7</v>
      </c>
      <c r="J202" s="1">
        <f>H199-2.6</f>
        <v>143.4</v>
      </c>
      <c r="K202" s="1">
        <f>K199*1</f>
        <v>1</v>
      </c>
    </row>
    <row r="203" spans="1:11" x14ac:dyDescent="0.25">
      <c r="A203" s="1"/>
      <c r="B203" s="1">
        <v>2</v>
      </c>
      <c r="C203" s="1">
        <v>7</v>
      </c>
      <c r="D203" s="1">
        <f>B200-2.6</f>
        <v>151.4</v>
      </c>
      <c r="E203" s="1">
        <f>E200*1</f>
        <v>2</v>
      </c>
      <c r="G203" s="1"/>
      <c r="H203" s="1">
        <v>2</v>
      </c>
      <c r="I203" s="1">
        <v>4</v>
      </c>
      <c r="J203" s="1">
        <f>H199-2.6</f>
        <v>143.4</v>
      </c>
      <c r="K203" s="1">
        <f>K199*3</f>
        <v>3</v>
      </c>
    </row>
    <row r="204" spans="1:11" x14ac:dyDescent="0.25">
      <c r="A204" s="1"/>
      <c r="B204" s="1">
        <v>2</v>
      </c>
      <c r="C204" s="1">
        <v>4</v>
      </c>
      <c r="D204" s="1">
        <f>B200-2.6</f>
        <v>151.4</v>
      </c>
      <c r="E204" s="1">
        <f>E200*3</f>
        <v>6</v>
      </c>
      <c r="G204" s="1" t="s">
        <v>18</v>
      </c>
      <c r="H204" s="1">
        <v>2</v>
      </c>
      <c r="I204" s="1">
        <v>4</v>
      </c>
      <c r="J204" s="1">
        <f>H199-1</f>
        <v>145</v>
      </c>
      <c r="K204" s="1">
        <f>K199*1</f>
        <v>1</v>
      </c>
    </row>
    <row r="205" spans="1:11" x14ac:dyDescent="0.25">
      <c r="A205" s="1"/>
      <c r="B205" s="12">
        <v>3</v>
      </c>
      <c r="C205" s="12">
        <v>5</v>
      </c>
      <c r="D205" s="1">
        <f>B200-2.6</f>
        <v>151.4</v>
      </c>
      <c r="E205" s="1">
        <f>E200*1</f>
        <v>2</v>
      </c>
    </row>
    <row r="206" spans="1:11" x14ac:dyDescent="0.25">
      <c r="A206" s="1" t="s">
        <v>18</v>
      </c>
      <c r="B206" s="1">
        <v>2</v>
      </c>
      <c r="C206" s="1">
        <v>4</v>
      </c>
      <c r="D206" s="1">
        <f>B200-1</f>
        <v>153</v>
      </c>
      <c r="E206" s="1">
        <f>E200*1</f>
        <v>2</v>
      </c>
      <c r="G206" s="8" t="s">
        <v>20</v>
      </c>
      <c r="H206" s="28" t="s">
        <v>65</v>
      </c>
      <c r="I206" s="28"/>
      <c r="J206" s="28"/>
      <c r="K206" s="28"/>
    </row>
    <row r="207" spans="1:11" x14ac:dyDescent="0.25">
      <c r="G207" s="8" t="s">
        <v>22</v>
      </c>
      <c r="H207" s="29">
        <v>134.30000000000001</v>
      </c>
      <c r="I207" s="29"/>
      <c r="J207" s="1" t="s">
        <v>23</v>
      </c>
      <c r="K207" s="9">
        <v>2</v>
      </c>
    </row>
    <row r="208" spans="1:11" x14ac:dyDescent="0.25">
      <c r="A208" s="19" t="s">
        <v>66</v>
      </c>
      <c r="B208" s="20"/>
      <c r="C208" s="20"/>
      <c r="D208" s="20"/>
      <c r="E208" s="21"/>
      <c r="G208" s="8" t="s">
        <v>24</v>
      </c>
      <c r="H208" s="28" t="s">
        <v>4</v>
      </c>
      <c r="I208" s="28"/>
      <c r="J208" s="1" t="s">
        <v>25</v>
      </c>
      <c r="K208" s="1" t="s">
        <v>26</v>
      </c>
    </row>
    <row r="209" spans="1:11" x14ac:dyDescent="0.25">
      <c r="A209" s="22"/>
      <c r="B209" s="23"/>
      <c r="C209" s="23"/>
      <c r="D209" s="23"/>
      <c r="E209" s="24"/>
      <c r="G209" s="8"/>
      <c r="H209" s="1">
        <v>3</v>
      </c>
      <c r="I209" s="1">
        <v>5</v>
      </c>
      <c r="J209" s="1">
        <f>H207-2.6</f>
        <v>131.70000000000002</v>
      </c>
      <c r="K209" s="1">
        <f>K207*7</f>
        <v>14</v>
      </c>
    </row>
    <row r="210" spans="1:11" x14ac:dyDescent="0.25">
      <c r="A210" s="27" t="s">
        <v>3</v>
      </c>
      <c r="B210" s="27"/>
      <c r="C210" s="27"/>
      <c r="D210" s="3">
        <v>45</v>
      </c>
      <c r="E210" s="4">
        <f>1/COS((90-D210)*PI()/180)</f>
        <v>1.4142135623730949</v>
      </c>
      <c r="G210" s="1"/>
      <c r="H210" s="1">
        <v>2</v>
      </c>
      <c r="I210" s="1">
        <v>7</v>
      </c>
      <c r="J210" s="1">
        <f>H207-2.6</f>
        <v>131.70000000000002</v>
      </c>
      <c r="K210" s="1">
        <f>K207*1</f>
        <v>2</v>
      </c>
    </row>
    <row r="211" spans="1:11" x14ac:dyDescent="0.25">
      <c r="A211" s="3">
        <v>190.6</v>
      </c>
      <c r="B211" s="27" t="s">
        <v>4</v>
      </c>
      <c r="C211" s="27"/>
      <c r="D211" s="5" t="s">
        <v>5</v>
      </c>
      <c r="E211" s="5" t="s">
        <v>6</v>
      </c>
      <c r="G211" s="1"/>
      <c r="H211" s="1">
        <v>2</v>
      </c>
      <c r="I211" s="1">
        <v>4</v>
      </c>
      <c r="J211" s="1">
        <f>H207-2.6</f>
        <v>131.70000000000002</v>
      </c>
      <c r="K211" s="1">
        <f>K207*3</f>
        <v>6</v>
      </c>
    </row>
    <row r="212" spans="1:11" x14ac:dyDescent="0.25">
      <c r="A212" s="5" t="s">
        <v>7</v>
      </c>
      <c r="B212" s="5">
        <v>3</v>
      </c>
      <c r="C212" s="5">
        <v>5</v>
      </c>
      <c r="D212" s="7">
        <f>A211-(1*TAN((90-D210)*PI()/180))-4.8-0.4*E210</f>
        <v>184.23431457505075</v>
      </c>
      <c r="E212" s="5">
        <v>2</v>
      </c>
      <c r="G212" s="1" t="s">
        <v>18</v>
      </c>
      <c r="H212" s="1">
        <v>2</v>
      </c>
      <c r="I212" s="1">
        <v>4</v>
      </c>
      <c r="J212" s="1">
        <f>H207-1</f>
        <v>133.30000000000001</v>
      </c>
      <c r="K212" s="1">
        <f>K207*1</f>
        <v>2</v>
      </c>
    </row>
    <row r="213" spans="1:11" x14ac:dyDescent="0.25">
      <c r="A213" s="5" t="s">
        <v>8</v>
      </c>
      <c r="B213" s="5">
        <v>2</v>
      </c>
      <c r="C213" s="5">
        <v>7</v>
      </c>
      <c r="D213" s="7">
        <f>A211-(1*TAN((90-D210)*PI()/180))-1.3-0.4*E210</f>
        <v>187.73431457505075</v>
      </c>
      <c r="E213" s="5">
        <f>E212*1</f>
        <v>2</v>
      </c>
    </row>
    <row r="214" spans="1:11" x14ac:dyDescent="0.25">
      <c r="A214" s="5" t="s">
        <v>9</v>
      </c>
      <c r="B214" s="5">
        <v>3</v>
      </c>
      <c r="C214" s="5">
        <v>5</v>
      </c>
      <c r="D214" s="7">
        <f>A211-(8.7*TAN((90-D210)*PI()/180))-1.3-0.4*E210</f>
        <v>180.03431457505076</v>
      </c>
      <c r="E214" s="5">
        <f>E212</f>
        <v>2</v>
      </c>
      <c r="G214" s="19" t="s">
        <v>67</v>
      </c>
      <c r="H214" s="20"/>
      <c r="I214" s="20"/>
      <c r="J214" s="20"/>
      <c r="K214" s="21"/>
    </row>
    <row r="215" spans="1:11" x14ac:dyDescent="0.25">
      <c r="A215" s="5" t="s">
        <v>10</v>
      </c>
      <c r="B215" s="5">
        <v>2</v>
      </c>
      <c r="C215" s="5">
        <v>4</v>
      </c>
      <c r="D215" s="7">
        <f>A211-(11.9*TAN((90-D210)*PI()/180))-1.3-0.4*E210</f>
        <v>176.83431457505074</v>
      </c>
      <c r="E215" s="5">
        <f>E212</f>
        <v>2</v>
      </c>
      <c r="G215" s="22"/>
      <c r="H215" s="23"/>
      <c r="I215" s="23"/>
      <c r="J215" s="23"/>
      <c r="K215" s="24"/>
    </row>
    <row r="216" spans="1:11" x14ac:dyDescent="0.25">
      <c r="A216" s="5" t="s">
        <v>11</v>
      </c>
      <c r="B216" s="5">
        <v>2</v>
      </c>
      <c r="C216" s="5">
        <v>4</v>
      </c>
      <c r="D216" s="7">
        <f>A211-(13.8*TAN((90-D210)*PI()/180))-1.3-0.4*E210</f>
        <v>174.93431457505073</v>
      </c>
      <c r="E216" s="5">
        <f>E212</f>
        <v>2</v>
      </c>
      <c r="G216" s="27" t="s">
        <v>3</v>
      </c>
      <c r="H216" s="27"/>
      <c r="I216" s="27"/>
      <c r="J216" s="3">
        <v>45</v>
      </c>
      <c r="K216" s="4">
        <f>1/COS((90-J216)*PI()/180)</f>
        <v>1.4142135623730949</v>
      </c>
    </row>
    <row r="217" spans="1:11" x14ac:dyDescent="0.25">
      <c r="A217" s="5" t="s">
        <v>12</v>
      </c>
      <c r="B217" s="5">
        <v>2</v>
      </c>
      <c r="C217" s="5">
        <v>4</v>
      </c>
      <c r="D217" s="7">
        <f>A211-(15.7*TAN((90-D210)*PI()/180))-1.3-0.4*E210</f>
        <v>173.03431457505076</v>
      </c>
      <c r="E217" s="5">
        <f>E212</f>
        <v>2</v>
      </c>
      <c r="G217" s="3">
        <v>180</v>
      </c>
      <c r="H217" s="27" t="s">
        <v>4</v>
      </c>
      <c r="I217" s="27"/>
      <c r="J217" s="5" t="s">
        <v>5</v>
      </c>
      <c r="K217" s="5" t="s">
        <v>6</v>
      </c>
    </row>
    <row r="218" spans="1:11" x14ac:dyDescent="0.25">
      <c r="A218" s="5" t="s">
        <v>13</v>
      </c>
      <c r="B218" s="5">
        <v>3</v>
      </c>
      <c r="C218" s="5">
        <v>5</v>
      </c>
      <c r="D218" s="7">
        <f>A211-(21*TAN((90-D210)*PI()/180))-4.8-0.4*E210</f>
        <v>164.23431457505075</v>
      </c>
      <c r="E218" s="5">
        <f>E212</f>
        <v>2</v>
      </c>
      <c r="G218" s="5" t="s">
        <v>7</v>
      </c>
      <c r="H218" s="5">
        <v>3</v>
      </c>
      <c r="I218" s="5">
        <v>5</v>
      </c>
      <c r="J218" s="7">
        <f>G217-(1*TAN((90-J216)*PI()/180))-4.8-0.4*K216</f>
        <v>173.63431457505075</v>
      </c>
      <c r="K218" s="5">
        <v>2</v>
      </c>
    </row>
    <row r="219" spans="1:11" x14ac:dyDescent="0.25">
      <c r="A219" s="5" t="s">
        <v>14</v>
      </c>
      <c r="B219" s="5">
        <v>3</v>
      </c>
      <c r="C219" s="5">
        <v>5</v>
      </c>
      <c r="D219" s="7">
        <f>A211-(41.3*TAN((90-D210)*PI()/180))-4.8-0.4*E210</f>
        <v>143.93431457505076</v>
      </c>
      <c r="E219" s="5">
        <f>E212*1</f>
        <v>2</v>
      </c>
      <c r="G219" s="5" t="s">
        <v>8</v>
      </c>
      <c r="H219" s="5">
        <v>2</v>
      </c>
      <c r="I219" s="5">
        <v>7</v>
      </c>
      <c r="J219" s="7">
        <f>G217-(1*TAN((90-J216)*PI()/180))-1.3-0.4*K216</f>
        <v>177.13431457505075</v>
      </c>
      <c r="K219" s="5">
        <f>K218*1</f>
        <v>2</v>
      </c>
    </row>
    <row r="220" spans="1:11" x14ac:dyDescent="0.25">
      <c r="A220" s="5" t="s">
        <v>15</v>
      </c>
      <c r="B220" s="5">
        <v>3</v>
      </c>
      <c r="C220" s="5">
        <v>5</v>
      </c>
      <c r="D220" s="7">
        <f>A211-(61.7*TAN((90-D210)*PI()/180))-4.8-0.4*E210</f>
        <v>123.53431457505077</v>
      </c>
      <c r="E220" s="5">
        <f>E212*1</f>
        <v>2</v>
      </c>
      <c r="G220" s="5" t="s">
        <v>9</v>
      </c>
      <c r="H220" s="5">
        <v>3</v>
      </c>
      <c r="I220" s="5">
        <v>5</v>
      </c>
      <c r="J220" s="7">
        <f>G217-(8.7*TAN((90-J216)*PI()/180))-1.3-0.4*K216</f>
        <v>169.43431457505076</v>
      </c>
      <c r="K220" s="5">
        <f>K218</f>
        <v>2</v>
      </c>
    </row>
    <row r="221" spans="1:11" x14ac:dyDescent="0.25">
      <c r="A221" s="5" t="s">
        <v>16</v>
      </c>
      <c r="B221" s="5">
        <v>3</v>
      </c>
      <c r="C221" s="5">
        <v>5</v>
      </c>
      <c r="D221" s="7">
        <f>A211-(61.7*TAN((90-D210)*PI()/180))-4.8-0.4*E210</f>
        <v>123.53431457505077</v>
      </c>
      <c r="E221" s="5">
        <f>E212</f>
        <v>2</v>
      </c>
      <c r="G221" s="5" t="s">
        <v>10</v>
      </c>
      <c r="H221" s="5">
        <v>2</v>
      </c>
      <c r="I221" s="5">
        <v>4</v>
      </c>
      <c r="J221" s="7">
        <f>G217-(11.9*TAN((90-J216)*PI()/180))-1.3-0.4*K216</f>
        <v>166.23431457505075</v>
      </c>
      <c r="K221" s="5">
        <f>K218</f>
        <v>2</v>
      </c>
    </row>
    <row r="222" spans="1:11" x14ac:dyDescent="0.25">
      <c r="A222" s="5" t="s">
        <v>17</v>
      </c>
      <c r="B222" s="5">
        <v>3</v>
      </c>
      <c r="C222" s="5">
        <v>5</v>
      </c>
      <c r="D222" s="7">
        <f>A211-(60.5*TAN((90-D210)*PI()/180))-4.8-0.4*E210</f>
        <v>124.73431457505076</v>
      </c>
      <c r="E222" s="5">
        <f>E213</f>
        <v>2</v>
      </c>
      <c r="G222" s="5" t="s">
        <v>11</v>
      </c>
      <c r="H222" s="5">
        <v>2</v>
      </c>
      <c r="I222" s="5">
        <v>4</v>
      </c>
      <c r="J222" s="7">
        <f>G217-(13.8*TAN((90-J216)*PI()/180))-1.3-0.4*K216</f>
        <v>164.33431457505074</v>
      </c>
      <c r="K222" s="5">
        <f>K218</f>
        <v>2</v>
      </c>
    </row>
    <row r="223" spans="1:11" x14ac:dyDescent="0.25">
      <c r="A223" s="5" t="s">
        <v>18</v>
      </c>
      <c r="B223" s="5">
        <v>2</v>
      </c>
      <c r="C223" s="5">
        <v>4</v>
      </c>
      <c r="D223" s="7">
        <f>A211-(67.2*TAN((90-D210)*PI()/180))-0.5-0.4*E210</f>
        <v>122.33431457505077</v>
      </c>
      <c r="E223" s="5">
        <f>E214</f>
        <v>2</v>
      </c>
      <c r="G223" s="5" t="s">
        <v>12</v>
      </c>
      <c r="H223" s="5">
        <v>2</v>
      </c>
      <c r="I223" s="5">
        <v>4</v>
      </c>
      <c r="J223" s="7">
        <f>G217-(15.7*TAN((90-J216)*PI()/180))-1.3-0.4*K216</f>
        <v>162.43431457505076</v>
      </c>
      <c r="K223" s="5">
        <f>K218</f>
        <v>2</v>
      </c>
    </row>
    <row r="224" spans="1:11" x14ac:dyDescent="0.25">
      <c r="G224" s="5" t="s">
        <v>13</v>
      </c>
      <c r="H224" s="5">
        <v>3</v>
      </c>
      <c r="I224" s="5">
        <v>5</v>
      </c>
      <c r="J224" s="7">
        <f>G217-(21*TAN((90-J216)*PI()/180))-4.8-0.4*K216</f>
        <v>153.63431457505075</v>
      </c>
      <c r="K224" s="5">
        <f>K218</f>
        <v>2</v>
      </c>
    </row>
    <row r="225" spans="1:11" x14ac:dyDescent="0.25">
      <c r="A225" s="8" t="s">
        <v>20</v>
      </c>
      <c r="B225" s="28" t="s">
        <v>68</v>
      </c>
      <c r="C225" s="28"/>
      <c r="D225" s="28"/>
      <c r="E225" s="28"/>
      <c r="G225" s="5" t="s">
        <v>14</v>
      </c>
      <c r="H225" s="5">
        <v>3</v>
      </c>
      <c r="I225" s="5">
        <v>5</v>
      </c>
      <c r="J225" s="7">
        <f>G217-(41.3*TAN((90-J216)*PI()/180))-4.8-0.4*K216</f>
        <v>133.33431457505077</v>
      </c>
      <c r="K225" s="5">
        <f>K218*1</f>
        <v>2</v>
      </c>
    </row>
    <row r="226" spans="1:11" x14ac:dyDescent="0.25">
      <c r="A226" s="8" t="s">
        <v>22</v>
      </c>
      <c r="B226" s="29">
        <v>159.6</v>
      </c>
      <c r="C226" s="29"/>
      <c r="D226" s="1" t="s">
        <v>23</v>
      </c>
      <c r="E226" s="9">
        <v>1</v>
      </c>
      <c r="G226" s="5" t="s">
        <v>15</v>
      </c>
      <c r="H226" s="5">
        <v>3</v>
      </c>
      <c r="I226" s="5">
        <v>5</v>
      </c>
      <c r="J226" s="7">
        <f>G217-(61.7*TAN((90-J216)*PI()/180))-4.8-0.4*K216</f>
        <v>112.93431457505078</v>
      </c>
      <c r="K226" s="5">
        <f>K218*1</f>
        <v>2</v>
      </c>
    </row>
    <row r="227" spans="1:11" x14ac:dyDescent="0.25">
      <c r="A227" s="8" t="s">
        <v>24</v>
      </c>
      <c r="B227" s="28" t="s">
        <v>4</v>
      </c>
      <c r="C227" s="28"/>
      <c r="D227" s="1" t="s">
        <v>25</v>
      </c>
      <c r="E227" s="1" t="s">
        <v>26</v>
      </c>
      <c r="G227" s="5" t="s">
        <v>16</v>
      </c>
      <c r="H227" s="5">
        <v>3</v>
      </c>
      <c r="I227" s="5">
        <v>5</v>
      </c>
      <c r="J227" s="7">
        <f>G217-(61.7*TAN((90-J216)*PI()/180))-4.8-0.4*K216</f>
        <v>112.93431457505078</v>
      </c>
      <c r="K227" s="5">
        <f>K218</f>
        <v>2</v>
      </c>
    </row>
    <row r="228" spans="1:11" x14ac:dyDescent="0.25">
      <c r="A228" s="8"/>
      <c r="B228" s="1">
        <v>3</v>
      </c>
      <c r="C228" s="1">
        <v>5</v>
      </c>
      <c r="D228" s="1">
        <f>B226-2.6</f>
        <v>157</v>
      </c>
      <c r="E228" s="1">
        <f>E226*7</f>
        <v>7</v>
      </c>
      <c r="G228" s="5" t="s">
        <v>17</v>
      </c>
      <c r="H228" s="5">
        <v>3</v>
      </c>
      <c r="I228" s="5">
        <v>5</v>
      </c>
      <c r="J228" s="7">
        <f>G217-(60.5*TAN((90-J216)*PI()/180))-4.8-0.4*K216</f>
        <v>114.13431457505077</v>
      </c>
      <c r="K228" s="5">
        <f>K219</f>
        <v>2</v>
      </c>
    </row>
    <row r="229" spans="1:11" x14ac:dyDescent="0.25">
      <c r="A229" s="1"/>
      <c r="B229" s="1">
        <v>2</v>
      </c>
      <c r="C229" s="1">
        <v>7</v>
      </c>
      <c r="D229" s="1">
        <f>B226-2.6</f>
        <v>157</v>
      </c>
      <c r="E229" s="1">
        <f>E226*1</f>
        <v>1</v>
      </c>
      <c r="G229" s="5" t="s">
        <v>18</v>
      </c>
      <c r="H229" s="5">
        <v>2</v>
      </c>
      <c r="I229" s="5">
        <v>4</v>
      </c>
      <c r="J229" s="7">
        <f>G217-(67.2*TAN((90-J216)*PI()/180))-0.5-0.4*K216</f>
        <v>111.73431457505077</v>
      </c>
      <c r="K229" s="5">
        <f>K220</f>
        <v>2</v>
      </c>
    </row>
    <row r="230" spans="1:11" x14ac:dyDescent="0.25">
      <c r="A230" s="1"/>
      <c r="B230" s="1">
        <v>2</v>
      </c>
      <c r="C230" s="1">
        <v>4</v>
      </c>
      <c r="D230" s="1">
        <f>B226-2.6</f>
        <v>157</v>
      </c>
      <c r="E230" s="1">
        <f>E226*3</f>
        <v>3</v>
      </c>
    </row>
    <row r="231" spans="1:11" x14ac:dyDescent="0.25">
      <c r="A231" s="1" t="s">
        <v>18</v>
      </c>
      <c r="B231" s="1">
        <v>2</v>
      </c>
      <c r="C231" s="1">
        <v>4</v>
      </c>
      <c r="D231" s="1">
        <f>B226-1</f>
        <v>158.6</v>
      </c>
      <c r="E231" s="1">
        <f>E226*1</f>
        <v>1</v>
      </c>
    </row>
    <row r="233" spans="1:11" x14ac:dyDescent="0.25">
      <c r="A233" s="8" t="s">
        <v>20</v>
      </c>
      <c r="B233" s="30" t="s">
        <v>69</v>
      </c>
      <c r="C233" s="31"/>
      <c r="D233" s="31"/>
      <c r="E233" s="32"/>
      <c r="G233" s="8" t="s">
        <v>20</v>
      </c>
      <c r="H233" s="30" t="s">
        <v>70</v>
      </c>
      <c r="I233" s="31"/>
      <c r="J233" s="31"/>
      <c r="K233" s="32"/>
    </row>
    <row r="234" spans="1:11" x14ac:dyDescent="0.25">
      <c r="A234" s="8" t="s">
        <v>22</v>
      </c>
      <c r="B234" s="29">
        <v>133</v>
      </c>
      <c r="C234" s="29"/>
      <c r="D234" s="1" t="s">
        <v>23</v>
      </c>
      <c r="E234" s="9">
        <v>2</v>
      </c>
      <c r="G234" s="8" t="s">
        <v>22</v>
      </c>
      <c r="H234" s="29">
        <v>115</v>
      </c>
      <c r="I234" s="29"/>
      <c r="J234" s="1" t="s">
        <v>23</v>
      </c>
      <c r="K234" s="9">
        <v>2</v>
      </c>
    </row>
    <row r="235" spans="1:11" x14ac:dyDescent="0.25">
      <c r="A235" s="8" t="s">
        <v>24</v>
      </c>
      <c r="B235" s="28" t="s">
        <v>4</v>
      </c>
      <c r="C235" s="28"/>
      <c r="D235" s="1" t="s">
        <v>25</v>
      </c>
      <c r="E235" s="1" t="s">
        <v>26</v>
      </c>
      <c r="G235" s="8" t="s">
        <v>24</v>
      </c>
      <c r="H235" s="28" t="s">
        <v>4</v>
      </c>
      <c r="I235" s="28"/>
      <c r="J235" s="1" t="s">
        <v>25</v>
      </c>
      <c r="K235" s="1" t="s">
        <v>26</v>
      </c>
    </row>
    <row r="236" spans="1:11" x14ac:dyDescent="0.25">
      <c r="A236" s="8"/>
      <c r="B236" s="1">
        <v>3</v>
      </c>
      <c r="C236" s="1">
        <v>5</v>
      </c>
      <c r="D236" s="1">
        <f>B234-2.6</f>
        <v>130.4</v>
      </c>
      <c r="E236" s="1">
        <f>E234*7</f>
        <v>14</v>
      </c>
      <c r="G236" s="8"/>
      <c r="H236" s="1">
        <v>3</v>
      </c>
      <c r="I236" s="1">
        <v>5</v>
      </c>
      <c r="J236" s="1">
        <f>H234-2.6</f>
        <v>112.4</v>
      </c>
      <c r="K236" s="1">
        <f>K234*7</f>
        <v>14</v>
      </c>
    </row>
    <row r="237" spans="1:11" x14ac:dyDescent="0.25">
      <c r="A237" s="1"/>
      <c r="B237" s="1">
        <v>2</v>
      </c>
      <c r="C237" s="1">
        <v>7</v>
      </c>
      <c r="D237" s="1">
        <f>B234-2.6</f>
        <v>130.4</v>
      </c>
      <c r="E237" s="1">
        <f>E234*1</f>
        <v>2</v>
      </c>
      <c r="G237" s="1"/>
      <c r="H237" s="1">
        <v>2</v>
      </c>
      <c r="I237" s="1">
        <v>7</v>
      </c>
      <c r="J237" s="1">
        <f>H234-2.6</f>
        <v>112.4</v>
      </c>
      <c r="K237" s="1">
        <f>K234*1</f>
        <v>2</v>
      </c>
    </row>
    <row r="238" spans="1:11" x14ac:dyDescent="0.25">
      <c r="A238" s="1"/>
      <c r="B238" s="1">
        <v>2</v>
      </c>
      <c r="C238" s="1">
        <v>4</v>
      </c>
      <c r="D238" s="1">
        <f>B234-2.6</f>
        <v>130.4</v>
      </c>
      <c r="E238" s="1">
        <f>E234*3</f>
        <v>6</v>
      </c>
      <c r="G238" s="1"/>
      <c r="H238" s="1">
        <v>2</v>
      </c>
      <c r="I238" s="1">
        <v>4</v>
      </c>
      <c r="J238" s="1">
        <f>H234-2.6</f>
        <v>112.4</v>
      </c>
      <c r="K238" s="1">
        <f>K234*3</f>
        <v>6</v>
      </c>
    </row>
    <row r="239" spans="1:11" x14ac:dyDescent="0.25">
      <c r="A239" s="1" t="s">
        <v>18</v>
      </c>
      <c r="B239" s="1">
        <v>2</v>
      </c>
      <c r="C239" s="1">
        <v>4</v>
      </c>
      <c r="D239" s="1">
        <f>B234-1</f>
        <v>132</v>
      </c>
      <c r="E239" s="1">
        <f>E234*1</f>
        <v>2</v>
      </c>
      <c r="G239" s="1" t="s">
        <v>18</v>
      </c>
      <c r="H239" s="1">
        <v>2</v>
      </c>
      <c r="I239" s="1">
        <v>4</v>
      </c>
      <c r="J239" s="1">
        <f>H234-1</f>
        <v>114</v>
      </c>
      <c r="K239" s="1">
        <f>K234*1</f>
        <v>2</v>
      </c>
    </row>
    <row r="240" spans="1:11" x14ac:dyDescent="0.25">
      <c r="A240" s="1" t="s">
        <v>41</v>
      </c>
      <c r="B240" s="1"/>
      <c r="C240" s="1"/>
      <c r="D240" s="1"/>
      <c r="E240" s="1"/>
      <c r="G240" s="1" t="s">
        <v>41</v>
      </c>
      <c r="H240" s="1"/>
      <c r="I240" s="1"/>
      <c r="J240" s="1"/>
      <c r="K240" s="1"/>
    </row>
    <row r="241" spans="1:11" x14ac:dyDescent="0.25">
      <c r="A241" s="1" t="s">
        <v>42</v>
      </c>
      <c r="B241" s="12">
        <v>2</v>
      </c>
      <c r="C241" s="12">
        <v>7</v>
      </c>
      <c r="D241" s="1">
        <v>34.6</v>
      </c>
      <c r="E241" s="1">
        <f>1*E234</f>
        <v>2</v>
      </c>
      <c r="G241" s="1" t="s">
        <v>42</v>
      </c>
      <c r="H241" s="12">
        <v>2</v>
      </c>
      <c r="I241" s="12">
        <v>7</v>
      </c>
      <c r="J241" s="1">
        <v>34.6</v>
      </c>
      <c r="K241" s="1">
        <f>1*K234</f>
        <v>2</v>
      </c>
    </row>
    <row r="242" spans="1:11" x14ac:dyDescent="0.25">
      <c r="A242" s="12" t="s">
        <v>43</v>
      </c>
      <c r="B242" s="12">
        <v>3</v>
      </c>
      <c r="C242" s="12">
        <v>5</v>
      </c>
      <c r="D242" s="1">
        <v>34.6</v>
      </c>
      <c r="E242" s="1">
        <f>E234*1</f>
        <v>2</v>
      </c>
      <c r="G242" s="12" t="s">
        <v>43</v>
      </c>
      <c r="H242" s="12">
        <v>3</v>
      </c>
      <c r="I242" s="12">
        <v>5</v>
      </c>
      <c r="J242" s="1">
        <v>34.6</v>
      </c>
      <c r="K242" s="1">
        <f>K234*1</f>
        <v>2</v>
      </c>
    </row>
    <row r="243" spans="1:11" x14ac:dyDescent="0.25">
      <c r="A243" s="12" t="s">
        <v>44</v>
      </c>
      <c r="B243" s="12">
        <v>2</v>
      </c>
      <c r="C243" s="12">
        <v>4</v>
      </c>
      <c r="D243" s="1">
        <v>32.4</v>
      </c>
      <c r="E243" s="1">
        <f>E234*1</f>
        <v>2</v>
      </c>
      <c r="G243" s="12" t="s">
        <v>44</v>
      </c>
      <c r="H243" s="12">
        <v>2</v>
      </c>
      <c r="I243" s="12">
        <v>4</v>
      </c>
      <c r="J243" s="1">
        <v>32.4</v>
      </c>
      <c r="K243" s="1">
        <f>K234*1</f>
        <v>2</v>
      </c>
    </row>
    <row r="244" spans="1:11" x14ac:dyDescent="0.25">
      <c r="A244" s="12" t="s">
        <v>45</v>
      </c>
      <c r="B244" s="12">
        <v>2</v>
      </c>
      <c r="C244" s="12">
        <v>4</v>
      </c>
      <c r="D244" s="1">
        <v>30.5</v>
      </c>
      <c r="E244" s="1">
        <f>E234*1</f>
        <v>2</v>
      </c>
      <c r="G244" s="12" t="s">
        <v>45</v>
      </c>
      <c r="H244" s="12">
        <v>2</v>
      </c>
      <c r="I244" s="12">
        <v>4</v>
      </c>
      <c r="J244" s="1">
        <v>30.5</v>
      </c>
      <c r="K244" s="1">
        <f>K234*1</f>
        <v>2</v>
      </c>
    </row>
    <row r="245" spans="1:11" x14ac:dyDescent="0.25">
      <c r="A245" s="12" t="s">
        <v>46</v>
      </c>
      <c r="B245" s="12">
        <v>2</v>
      </c>
      <c r="C245" s="12">
        <v>4</v>
      </c>
      <c r="D245" s="1">
        <v>28.5</v>
      </c>
      <c r="E245" s="1">
        <f>E234*1</f>
        <v>2</v>
      </c>
      <c r="G245" s="12" t="s">
        <v>46</v>
      </c>
      <c r="H245" s="12">
        <v>2</v>
      </c>
      <c r="I245" s="12">
        <v>4</v>
      </c>
      <c r="J245" s="1">
        <v>28.5</v>
      </c>
      <c r="K245" s="1">
        <f>K234*1</f>
        <v>2</v>
      </c>
    </row>
  </sheetData>
  <mergeCells count="137">
    <mergeCell ref="H39:K39"/>
    <mergeCell ref="B40:C40"/>
    <mergeCell ref="H40:I40"/>
    <mergeCell ref="H41:I41"/>
    <mergeCell ref="B50:E50"/>
    <mergeCell ref="A5:C5"/>
    <mergeCell ref="G5:I5"/>
    <mergeCell ref="B6:C6"/>
    <mergeCell ref="H6:I6"/>
    <mergeCell ref="H20:K20"/>
    <mergeCell ref="H21:I21"/>
    <mergeCell ref="A22:C22"/>
    <mergeCell ref="H22:I22"/>
    <mergeCell ref="B23:C23"/>
    <mergeCell ref="B72:C72"/>
    <mergeCell ref="H72:I72"/>
    <mergeCell ref="B73:C73"/>
    <mergeCell ref="H73:I73"/>
    <mergeCell ref="B80:E80"/>
    <mergeCell ref="H80:K80"/>
    <mergeCell ref="B81:C81"/>
    <mergeCell ref="H81:I81"/>
    <mergeCell ref="B82:C82"/>
    <mergeCell ref="H82:I82"/>
    <mergeCell ref="B88:E88"/>
    <mergeCell ref="H88:K88"/>
    <mergeCell ref="B89:C89"/>
    <mergeCell ref="H89:I89"/>
    <mergeCell ref="B90:C90"/>
    <mergeCell ref="H90:I90"/>
    <mergeCell ref="B105:C105"/>
    <mergeCell ref="H105:I105"/>
    <mergeCell ref="B106:C106"/>
    <mergeCell ref="H106:I106"/>
    <mergeCell ref="H113:K113"/>
    <mergeCell ref="H114:I114"/>
    <mergeCell ref="H115:I115"/>
    <mergeCell ref="B116:C116"/>
    <mergeCell ref="B117:C117"/>
    <mergeCell ref="H121:K121"/>
    <mergeCell ref="H122:I122"/>
    <mergeCell ref="H123:I123"/>
    <mergeCell ref="B127:C127"/>
    <mergeCell ref="B128:C128"/>
    <mergeCell ref="H132:I132"/>
    <mergeCell ref="H133:I133"/>
    <mergeCell ref="B144:C144"/>
    <mergeCell ref="H144:I144"/>
    <mergeCell ref="B145:C145"/>
    <mergeCell ref="H145:I145"/>
    <mergeCell ref="B156:E156"/>
    <mergeCell ref="H156:K156"/>
    <mergeCell ref="A183:C183"/>
    <mergeCell ref="G183:I183"/>
    <mergeCell ref="B184:C184"/>
    <mergeCell ref="H184:I184"/>
    <mergeCell ref="H198:K198"/>
    <mergeCell ref="H199:I199"/>
    <mergeCell ref="B157:C157"/>
    <mergeCell ref="H157:I157"/>
    <mergeCell ref="B158:C158"/>
    <mergeCell ref="H158:I158"/>
    <mergeCell ref="B164:E164"/>
    <mergeCell ref="H164:K164"/>
    <mergeCell ref="B165:C165"/>
    <mergeCell ref="H165:I165"/>
    <mergeCell ref="B166:C166"/>
    <mergeCell ref="H166:I166"/>
    <mergeCell ref="B200:C200"/>
    <mergeCell ref="H200:I200"/>
    <mergeCell ref="B201:C201"/>
    <mergeCell ref="H206:K206"/>
    <mergeCell ref="H207:I207"/>
    <mergeCell ref="H208:I208"/>
    <mergeCell ref="A210:C210"/>
    <mergeCell ref="B211:C211"/>
    <mergeCell ref="G216:I216"/>
    <mergeCell ref="A208:E209"/>
    <mergeCell ref="G214:K215"/>
    <mergeCell ref="H217:I217"/>
    <mergeCell ref="B225:E225"/>
    <mergeCell ref="B226:C226"/>
    <mergeCell ref="B227:C227"/>
    <mergeCell ref="B233:E233"/>
    <mergeCell ref="H233:K233"/>
    <mergeCell ref="B234:C234"/>
    <mergeCell ref="H234:I234"/>
    <mergeCell ref="B235:C235"/>
    <mergeCell ref="H235:I235"/>
    <mergeCell ref="A102:A104"/>
    <mergeCell ref="A113:A115"/>
    <mergeCell ref="A124:A126"/>
    <mergeCell ref="A141:A143"/>
    <mergeCell ref="A198:A199"/>
    <mergeCell ref="G28:G30"/>
    <mergeCell ref="G50:G52"/>
    <mergeCell ref="G69:G71"/>
    <mergeCell ref="G102:G104"/>
    <mergeCell ref="G129:G131"/>
    <mergeCell ref="G141:G143"/>
    <mergeCell ref="B198:E199"/>
    <mergeCell ref="A181:E182"/>
    <mergeCell ref="G181:K182"/>
    <mergeCell ref="B124:E126"/>
    <mergeCell ref="H102:K104"/>
    <mergeCell ref="B102:E104"/>
    <mergeCell ref="B113:E115"/>
    <mergeCell ref="H129:K131"/>
    <mergeCell ref="B141:E143"/>
    <mergeCell ref="H141:K143"/>
    <mergeCell ref="B172:E172"/>
    <mergeCell ref="B173:C173"/>
    <mergeCell ref="B174:C174"/>
    <mergeCell ref="A1:K2"/>
    <mergeCell ref="A3:E4"/>
    <mergeCell ref="G3:K4"/>
    <mergeCell ref="A20:E21"/>
    <mergeCell ref="H28:K30"/>
    <mergeCell ref="B69:E71"/>
    <mergeCell ref="H69:K71"/>
    <mergeCell ref="B58:E60"/>
    <mergeCell ref="H50:K52"/>
    <mergeCell ref="A58:A60"/>
    <mergeCell ref="A69:A71"/>
    <mergeCell ref="B51:C51"/>
    <mergeCell ref="B52:C52"/>
    <mergeCell ref="H53:I53"/>
    <mergeCell ref="H54:I54"/>
    <mergeCell ref="B61:C61"/>
    <mergeCell ref="H61:K61"/>
    <mergeCell ref="B62:C62"/>
    <mergeCell ref="H62:I62"/>
    <mergeCell ref="H63:I63"/>
    <mergeCell ref="H31:I31"/>
    <mergeCell ref="H32:I32"/>
    <mergeCell ref="B38:E38"/>
    <mergeCell ref="B39:C39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34" workbookViewId="0">
      <selection activeCell="H44" sqref="H44"/>
    </sheetView>
  </sheetViews>
  <sheetFormatPr defaultColWidth="9" defaultRowHeight="14" x14ac:dyDescent="0.25"/>
  <cols>
    <col min="1" max="1" width="14.36328125" customWidth="1"/>
    <col min="2" max="2" width="5" customWidth="1"/>
    <col min="3" max="3" width="6.26953125" customWidth="1"/>
    <col min="4" max="4" width="10.36328125" customWidth="1"/>
    <col min="5" max="5" width="9.453125" customWidth="1"/>
    <col min="6" max="6" width="11.6328125" customWidth="1"/>
  </cols>
  <sheetData>
    <row r="1" spans="1:9" x14ac:dyDescent="0.25">
      <c r="A1" s="28" t="s">
        <v>71</v>
      </c>
      <c r="B1" s="28"/>
      <c r="C1" s="28"/>
      <c r="D1" s="28"/>
      <c r="E1" s="28"/>
      <c r="F1" s="28"/>
      <c r="G1" s="2"/>
      <c r="H1" s="2"/>
      <c r="I1" s="2"/>
    </row>
    <row r="2" spans="1:9" x14ac:dyDescent="0.25">
      <c r="A2" s="28" t="s">
        <v>72</v>
      </c>
      <c r="B2" s="28"/>
      <c r="C2" s="28"/>
      <c r="D2" s="28"/>
      <c r="E2" s="28"/>
      <c r="F2" s="28"/>
      <c r="G2" s="2"/>
      <c r="H2" s="2"/>
      <c r="I2" s="2"/>
    </row>
    <row r="3" spans="1:9" x14ac:dyDescent="0.25">
      <c r="A3" s="1" t="s">
        <v>24</v>
      </c>
      <c r="B3" s="28" t="s">
        <v>4</v>
      </c>
      <c r="C3" s="28"/>
      <c r="D3" s="1" t="s">
        <v>25</v>
      </c>
      <c r="E3" s="1" t="s">
        <v>26</v>
      </c>
      <c r="F3" s="1" t="s">
        <v>73</v>
      </c>
    </row>
    <row r="4" spans="1:9" x14ac:dyDescent="0.25">
      <c r="A4" s="1" t="s">
        <v>74</v>
      </c>
      <c r="B4" s="1">
        <v>2</v>
      </c>
      <c r="C4" s="1">
        <v>4</v>
      </c>
      <c r="D4" s="1">
        <v>42.7</v>
      </c>
      <c r="E4" s="1">
        <v>160</v>
      </c>
      <c r="F4" s="1"/>
    </row>
    <row r="5" spans="1:9" x14ac:dyDescent="0.25">
      <c r="A5" s="1" t="s">
        <v>75</v>
      </c>
      <c r="B5" s="1">
        <v>2</v>
      </c>
      <c r="C5" s="1">
        <v>4</v>
      </c>
      <c r="D5" s="1">
        <v>54.8</v>
      </c>
      <c r="E5" s="1">
        <v>136</v>
      </c>
      <c r="F5" s="1"/>
    </row>
    <row r="6" spans="1:9" x14ac:dyDescent="0.25">
      <c r="A6" s="1" t="s">
        <v>76</v>
      </c>
      <c r="B6" s="1">
        <v>2</v>
      </c>
      <c r="C6" s="1">
        <v>4</v>
      </c>
      <c r="D6" s="1">
        <v>40</v>
      </c>
      <c r="E6" s="1">
        <v>134</v>
      </c>
      <c r="F6" s="1"/>
    </row>
    <row r="7" spans="1:9" x14ac:dyDescent="0.25">
      <c r="A7" s="1" t="s">
        <v>77</v>
      </c>
      <c r="B7" s="1">
        <v>2</v>
      </c>
      <c r="C7" s="1">
        <v>4</v>
      </c>
      <c r="D7" s="1">
        <v>52.5</v>
      </c>
      <c r="E7" s="1">
        <v>118</v>
      </c>
      <c r="F7" s="1"/>
    </row>
    <row r="8" spans="1:9" x14ac:dyDescent="0.25">
      <c r="A8" s="1" t="s">
        <v>78</v>
      </c>
      <c r="B8" s="1">
        <v>2</v>
      </c>
      <c r="C8" s="1">
        <v>4</v>
      </c>
      <c r="D8" s="1">
        <v>40</v>
      </c>
      <c r="E8" s="1">
        <v>148</v>
      </c>
      <c r="F8" s="1"/>
    </row>
    <row r="9" spans="1:9" x14ac:dyDescent="0.25">
      <c r="A9" s="1" t="s">
        <v>79</v>
      </c>
      <c r="B9" s="1">
        <v>2</v>
      </c>
      <c r="C9" s="1">
        <v>4</v>
      </c>
      <c r="D9" s="1">
        <v>58.3</v>
      </c>
      <c r="E9" s="1">
        <v>148</v>
      </c>
      <c r="F9" s="1"/>
    </row>
    <row r="10" spans="1:9" x14ac:dyDescent="0.25">
      <c r="A10" s="1" t="s">
        <v>80</v>
      </c>
      <c r="B10" s="1">
        <v>3</v>
      </c>
      <c r="C10" s="1">
        <v>5</v>
      </c>
      <c r="D10" s="1">
        <v>64.5</v>
      </c>
      <c r="E10" s="1">
        <v>116</v>
      </c>
      <c r="F10" s="1"/>
    </row>
    <row r="11" spans="1:9" x14ac:dyDescent="0.25">
      <c r="A11" s="1" t="s">
        <v>81</v>
      </c>
      <c r="B11" s="1">
        <v>3</v>
      </c>
      <c r="C11" s="1">
        <v>5</v>
      </c>
      <c r="D11" s="1">
        <v>16</v>
      </c>
      <c r="E11" s="1">
        <v>116</v>
      </c>
      <c r="F11" s="1"/>
    </row>
    <row r="12" spans="1:9" x14ac:dyDescent="0.25">
      <c r="A12" s="1" t="s">
        <v>82</v>
      </c>
      <c r="B12" s="1">
        <v>3</v>
      </c>
      <c r="C12" s="1">
        <v>5</v>
      </c>
      <c r="D12" s="1">
        <v>20.7</v>
      </c>
      <c r="E12" s="1">
        <v>116</v>
      </c>
      <c r="F12" s="1"/>
    </row>
    <row r="13" spans="1:9" x14ac:dyDescent="0.25">
      <c r="A13" s="1" t="s">
        <v>83</v>
      </c>
      <c r="B13" s="1">
        <v>3</v>
      </c>
      <c r="C13" s="1">
        <v>5</v>
      </c>
      <c r="D13" s="1">
        <v>20.7</v>
      </c>
      <c r="E13" s="1">
        <v>378</v>
      </c>
      <c r="F13" s="1"/>
    </row>
    <row r="14" spans="1:9" x14ac:dyDescent="0.25">
      <c r="A14" s="1" t="s">
        <v>84</v>
      </c>
      <c r="B14" s="1">
        <v>2</v>
      </c>
      <c r="C14" s="1">
        <v>4</v>
      </c>
      <c r="D14" s="1">
        <v>61.5</v>
      </c>
      <c r="E14" s="1">
        <v>42</v>
      </c>
      <c r="F14" s="1"/>
    </row>
    <row r="15" spans="1:9" x14ac:dyDescent="0.25">
      <c r="A15" s="1" t="s">
        <v>85</v>
      </c>
      <c r="B15" s="1">
        <v>2</v>
      </c>
      <c r="C15" s="1">
        <v>4</v>
      </c>
      <c r="D15" s="1">
        <v>77.5</v>
      </c>
      <c r="E15" s="1">
        <v>21</v>
      </c>
      <c r="F15" s="1"/>
    </row>
    <row r="16" spans="1:9" x14ac:dyDescent="0.25">
      <c r="A16" s="1" t="s">
        <v>86</v>
      </c>
      <c r="B16" s="1">
        <v>3</v>
      </c>
      <c r="C16" s="1">
        <v>5</v>
      </c>
      <c r="D16" s="1">
        <v>65.400000000000006</v>
      </c>
      <c r="E16" s="1">
        <v>116</v>
      </c>
      <c r="F16" s="1"/>
    </row>
    <row r="17" spans="1:6" x14ac:dyDescent="0.25">
      <c r="A17" s="1" t="s">
        <v>87</v>
      </c>
      <c r="B17" s="1">
        <v>2</v>
      </c>
      <c r="C17" s="1">
        <v>4</v>
      </c>
      <c r="D17" s="1">
        <v>24.4</v>
      </c>
      <c r="E17" s="1">
        <v>58</v>
      </c>
      <c r="F17" s="1"/>
    </row>
    <row r="18" spans="1:6" x14ac:dyDescent="0.25">
      <c r="A18" s="41" t="s">
        <v>88</v>
      </c>
      <c r="B18" s="1">
        <v>2</v>
      </c>
      <c r="C18" s="1">
        <v>4</v>
      </c>
      <c r="D18" s="1">
        <v>11</v>
      </c>
      <c r="E18" s="1">
        <v>186</v>
      </c>
      <c r="F18" s="1"/>
    </row>
    <row r="19" spans="1:6" x14ac:dyDescent="0.25">
      <c r="A19" s="42"/>
      <c r="B19" s="1">
        <v>2</v>
      </c>
      <c r="C19" s="1">
        <v>4</v>
      </c>
      <c r="D19" s="1">
        <v>13</v>
      </c>
      <c r="E19" s="1">
        <v>186</v>
      </c>
      <c r="F19" s="1"/>
    </row>
    <row r="20" spans="1:6" x14ac:dyDescent="0.25">
      <c r="A20" s="43"/>
      <c r="B20" s="1">
        <v>2</v>
      </c>
      <c r="C20" s="1">
        <v>4</v>
      </c>
      <c r="D20" s="1">
        <v>14</v>
      </c>
      <c r="E20" s="1">
        <v>186</v>
      </c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28" t="s">
        <v>89</v>
      </c>
      <c r="B22" s="28"/>
      <c r="C22" s="28"/>
      <c r="D22" s="28"/>
      <c r="E22" s="28"/>
      <c r="F22" s="28"/>
    </row>
    <row r="23" spans="1:6" x14ac:dyDescent="0.25">
      <c r="A23" s="1" t="s">
        <v>75</v>
      </c>
      <c r="B23" s="1">
        <v>2</v>
      </c>
      <c r="C23" s="1">
        <v>4</v>
      </c>
      <c r="D23" s="1">
        <v>54.8</v>
      </c>
      <c r="E23" s="1">
        <v>24</v>
      </c>
      <c r="F23" s="1"/>
    </row>
    <row r="24" spans="1:6" x14ac:dyDescent="0.25">
      <c r="A24" s="1" t="s">
        <v>77</v>
      </c>
      <c r="B24" s="1">
        <v>2</v>
      </c>
      <c r="C24" s="1">
        <v>4</v>
      </c>
      <c r="D24" s="1">
        <v>47.8</v>
      </c>
      <c r="E24" s="1">
        <v>16</v>
      </c>
      <c r="F24" s="1"/>
    </row>
    <row r="25" spans="1:6" x14ac:dyDescent="0.25">
      <c r="A25" s="1" t="s">
        <v>78</v>
      </c>
      <c r="B25" s="1">
        <v>2</v>
      </c>
      <c r="C25" s="1">
        <v>4</v>
      </c>
      <c r="D25" s="1">
        <v>40</v>
      </c>
      <c r="E25" s="1">
        <v>38</v>
      </c>
      <c r="F25" s="1"/>
    </row>
    <row r="26" spans="1:6" x14ac:dyDescent="0.25">
      <c r="A26" s="1" t="s">
        <v>79</v>
      </c>
      <c r="B26" s="1">
        <v>2</v>
      </c>
      <c r="C26" s="1">
        <v>4</v>
      </c>
      <c r="D26" s="1">
        <v>53.6</v>
      </c>
      <c r="E26" s="1">
        <v>38</v>
      </c>
      <c r="F26" s="1"/>
    </row>
    <row r="27" spans="1:6" x14ac:dyDescent="0.25">
      <c r="A27" s="1" t="s">
        <v>80</v>
      </c>
      <c r="B27" s="1">
        <v>3</v>
      </c>
      <c r="C27" s="1">
        <v>5</v>
      </c>
      <c r="D27" s="1">
        <v>64.5</v>
      </c>
      <c r="E27" s="1">
        <v>38</v>
      </c>
      <c r="F27" s="1"/>
    </row>
    <row r="28" spans="1:6" x14ac:dyDescent="0.25">
      <c r="A28" s="1" t="s">
        <v>81</v>
      </c>
      <c r="B28" s="1">
        <v>3</v>
      </c>
      <c r="C28" s="1">
        <v>5</v>
      </c>
      <c r="D28" s="1">
        <v>16</v>
      </c>
      <c r="E28" s="1">
        <v>38</v>
      </c>
      <c r="F28" s="1"/>
    </row>
    <row r="29" spans="1:6" x14ac:dyDescent="0.25">
      <c r="A29" s="1" t="s">
        <v>82</v>
      </c>
      <c r="B29" s="1">
        <v>3</v>
      </c>
      <c r="C29" s="1">
        <v>5</v>
      </c>
      <c r="D29" s="1">
        <v>16</v>
      </c>
      <c r="E29" s="1">
        <v>38</v>
      </c>
      <c r="F29" s="1"/>
    </row>
    <row r="30" spans="1:6" x14ac:dyDescent="0.25">
      <c r="A30" s="1" t="s">
        <v>84</v>
      </c>
      <c r="B30" s="1">
        <v>2</v>
      </c>
      <c r="C30" s="1">
        <v>4</v>
      </c>
      <c r="D30" s="1">
        <v>61.5</v>
      </c>
      <c r="E30" s="1">
        <v>22</v>
      </c>
      <c r="F30" s="1"/>
    </row>
    <row r="31" spans="1:6" x14ac:dyDescent="0.25">
      <c r="A31" s="1" t="s">
        <v>85</v>
      </c>
      <c r="B31" s="1">
        <v>2</v>
      </c>
      <c r="C31" s="1">
        <v>4</v>
      </c>
      <c r="D31" s="1">
        <v>77.5</v>
      </c>
      <c r="E31" s="1">
        <v>11</v>
      </c>
      <c r="F31" s="1"/>
    </row>
    <row r="34" spans="1:6" x14ac:dyDescent="0.25">
      <c r="A34" s="1" t="s">
        <v>24</v>
      </c>
      <c r="B34" s="28" t="s">
        <v>4</v>
      </c>
      <c r="C34" s="28"/>
      <c r="D34" s="1" t="s">
        <v>25</v>
      </c>
      <c r="E34" s="1" t="s">
        <v>26</v>
      </c>
      <c r="F34" s="1" t="s">
        <v>73</v>
      </c>
    </row>
    <row r="35" spans="1:6" x14ac:dyDescent="0.25">
      <c r="A35" s="1" t="s">
        <v>74</v>
      </c>
      <c r="B35" s="1">
        <v>2</v>
      </c>
      <c r="C35" s="1">
        <v>4</v>
      </c>
      <c r="D35" s="1">
        <v>42.7</v>
      </c>
      <c r="E35" s="1">
        <v>32</v>
      </c>
      <c r="F35" s="1"/>
    </row>
    <row r="36" spans="1:6" x14ac:dyDescent="0.25">
      <c r="A36" s="1" t="s">
        <v>75</v>
      </c>
      <c r="B36" s="1">
        <v>2</v>
      </c>
      <c r="C36" s="1">
        <v>4</v>
      </c>
      <c r="D36" s="1">
        <v>54.8</v>
      </c>
      <c r="E36" s="1">
        <v>32</v>
      </c>
      <c r="F36" s="1"/>
    </row>
    <row r="37" spans="1:6" x14ac:dyDescent="0.25">
      <c r="A37" s="1" t="s">
        <v>76</v>
      </c>
      <c r="B37" s="1">
        <v>2</v>
      </c>
      <c r="C37" s="1">
        <v>4</v>
      </c>
      <c r="D37" s="1">
        <v>40</v>
      </c>
      <c r="E37" s="1">
        <v>32</v>
      </c>
      <c r="F37" s="1"/>
    </row>
    <row r="38" spans="1:6" x14ac:dyDescent="0.25">
      <c r="A38" s="1" t="s">
        <v>77</v>
      </c>
      <c r="B38" s="1">
        <v>2</v>
      </c>
      <c r="C38" s="1">
        <v>4</v>
      </c>
      <c r="D38" s="1">
        <v>52.5</v>
      </c>
      <c r="E38" s="1">
        <v>32</v>
      </c>
      <c r="F38" s="1"/>
    </row>
    <row r="39" spans="1:6" x14ac:dyDescent="0.25">
      <c r="A39" s="1" t="s">
        <v>78</v>
      </c>
      <c r="B39" s="1">
        <v>2</v>
      </c>
      <c r="C39" s="1">
        <v>4</v>
      </c>
      <c r="D39" s="1">
        <v>40</v>
      </c>
      <c r="E39" s="1">
        <v>38</v>
      </c>
      <c r="F39" s="1"/>
    </row>
    <row r="40" spans="1:6" x14ac:dyDescent="0.25">
      <c r="A40" s="1" t="s">
        <v>79</v>
      </c>
      <c r="B40" s="1">
        <v>2</v>
      </c>
      <c r="C40" s="1">
        <v>4</v>
      </c>
      <c r="D40" s="1">
        <v>58.3</v>
      </c>
      <c r="E40" s="1">
        <v>38</v>
      </c>
      <c r="F40" s="1"/>
    </row>
    <row r="41" spans="1:6" x14ac:dyDescent="0.25">
      <c r="A41" s="1" t="s">
        <v>80</v>
      </c>
      <c r="B41" s="1">
        <v>3</v>
      </c>
      <c r="C41" s="1">
        <v>5</v>
      </c>
      <c r="D41" s="1">
        <v>64.5</v>
      </c>
      <c r="E41" s="1">
        <v>32</v>
      </c>
      <c r="F41" s="1"/>
    </row>
    <row r="42" spans="1:6" x14ac:dyDescent="0.25">
      <c r="A42" s="1" t="s">
        <v>81</v>
      </c>
      <c r="B42" s="1">
        <v>3</v>
      </c>
      <c r="C42" s="1">
        <v>5</v>
      </c>
      <c r="D42" s="1">
        <v>16</v>
      </c>
      <c r="E42" s="1">
        <v>32</v>
      </c>
      <c r="F42" s="1"/>
    </row>
    <row r="43" spans="1:6" x14ac:dyDescent="0.25">
      <c r="A43" s="1" t="s">
        <v>82</v>
      </c>
      <c r="B43" s="1">
        <v>3</v>
      </c>
      <c r="C43" s="1">
        <v>5</v>
      </c>
      <c r="D43" s="1">
        <v>20.7</v>
      </c>
      <c r="E43" s="1">
        <v>32</v>
      </c>
      <c r="F43" s="1"/>
    </row>
    <row r="44" spans="1:6" x14ac:dyDescent="0.25">
      <c r="A44" s="1" t="s">
        <v>83</v>
      </c>
      <c r="B44" s="1">
        <v>3</v>
      </c>
      <c r="C44" s="1">
        <v>5</v>
      </c>
      <c r="D44" s="1">
        <v>20.7</v>
      </c>
      <c r="E44" s="1">
        <v>76</v>
      </c>
      <c r="F44" s="1"/>
    </row>
    <row r="45" spans="1:6" x14ac:dyDescent="0.25">
      <c r="A45" s="1" t="s">
        <v>84</v>
      </c>
      <c r="B45" s="1">
        <v>2</v>
      </c>
      <c r="C45" s="1">
        <v>4</v>
      </c>
      <c r="D45" s="1">
        <v>61.5</v>
      </c>
      <c r="E45" s="1">
        <v>12</v>
      </c>
      <c r="F45" s="1"/>
    </row>
    <row r="46" spans="1:6" x14ac:dyDescent="0.25">
      <c r="A46" s="1" t="s">
        <v>85</v>
      </c>
      <c r="B46" s="1">
        <v>2</v>
      </c>
      <c r="C46" s="1">
        <v>4</v>
      </c>
      <c r="D46" s="1">
        <v>77.5</v>
      </c>
      <c r="E46" s="1">
        <v>6</v>
      </c>
      <c r="F46" s="1"/>
    </row>
    <row r="47" spans="1:6" x14ac:dyDescent="0.25">
      <c r="A47" s="1" t="s">
        <v>86</v>
      </c>
      <c r="B47" s="1">
        <v>3</v>
      </c>
      <c r="C47" s="1">
        <v>5</v>
      </c>
      <c r="D47" s="1">
        <v>65.400000000000006</v>
      </c>
      <c r="E47" s="1">
        <v>12</v>
      </c>
      <c r="F47" s="1"/>
    </row>
    <row r="48" spans="1:6" x14ac:dyDescent="0.25">
      <c r="A48" s="1" t="s">
        <v>87</v>
      </c>
      <c r="B48" s="1">
        <v>2</v>
      </c>
      <c r="C48" s="1">
        <v>4</v>
      </c>
      <c r="D48" s="1">
        <v>24.4</v>
      </c>
      <c r="E48" s="1">
        <v>6</v>
      </c>
      <c r="F48" s="1"/>
    </row>
    <row r="49" spans="1:6" x14ac:dyDescent="0.25">
      <c r="A49" s="41" t="s">
        <v>88</v>
      </c>
      <c r="B49" s="1">
        <v>2</v>
      </c>
      <c r="C49" s="1">
        <v>4</v>
      </c>
      <c r="D49" s="1">
        <v>11</v>
      </c>
      <c r="E49" s="1">
        <v>76</v>
      </c>
      <c r="F49" s="1"/>
    </row>
    <row r="50" spans="1:6" x14ac:dyDescent="0.25">
      <c r="A50" s="42"/>
      <c r="B50" s="1">
        <v>2</v>
      </c>
      <c r="C50" s="1">
        <v>4</v>
      </c>
      <c r="D50" s="1">
        <v>13</v>
      </c>
      <c r="E50" s="1">
        <v>76</v>
      </c>
      <c r="F50" s="1"/>
    </row>
    <row r="51" spans="1:6" x14ac:dyDescent="0.25">
      <c r="A51" s="43"/>
      <c r="B51" s="1">
        <v>2</v>
      </c>
      <c r="C51" s="1">
        <v>4</v>
      </c>
      <c r="D51" s="1">
        <v>14</v>
      </c>
      <c r="E51" s="1">
        <v>76</v>
      </c>
      <c r="F51" s="1"/>
    </row>
  </sheetData>
  <mergeCells count="7">
    <mergeCell ref="A49:A51"/>
    <mergeCell ref="A1:F1"/>
    <mergeCell ref="A2:F2"/>
    <mergeCell ref="B3:C3"/>
    <mergeCell ref="A22:F22"/>
    <mergeCell ref="B34:C34"/>
    <mergeCell ref="A18:A20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15" sqref="H15"/>
    </sheetView>
  </sheetViews>
  <sheetFormatPr defaultColWidth="9" defaultRowHeight="14" x14ac:dyDescent="0.25"/>
  <cols>
    <col min="7" max="7" width="13.08984375" customWidth="1"/>
  </cols>
  <sheetData>
    <row r="1" spans="1:8" x14ac:dyDescent="0.25">
      <c r="A1" s="28" t="s">
        <v>90</v>
      </c>
      <c r="B1" s="28"/>
      <c r="C1" s="28"/>
      <c r="D1" s="28"/>
      <c r="E1" s="28"/>
      <c r="F1" s="28"/>
      <c r="G1" s="28"/>
      <c r="H1" s="1"/>
    </row>
    <row r="2" spans="1:8" x14ac:dyDescent="0.25">
      <c r="A2" s="1" t="s">
        <v>24</v>
      </c>
      <c r="B2" s="1" t="s">
        <v>91</v>
      </c>
      <c r="C2" s="1" t="s">
        <v>92</v>
      </c>
      <c r="D2" s="1" t="s">
        <v>93</v>
      </c>
      <c r="E2" s="1" t="s">
        <v>25</v>
      </c>
      <c r="F2" s="1" t="s">
        <v>26</v>
      </c>
      <c r="G2" s="1" t="s">
        <v>73</v>
      </c>
      <c r="H2" s="1"/>
    </row>
    <row r="3" spans="1:8" x14ac:dyDescent="0.25">
      <c r="A3" s="1" t="s">
        <v>94</v>
      </c>
      <c r="B3" s="1" t="s">
        <v>95</v>
      </c>
      <c r="C3" s="1">
        <v>3</v>
      </c>
      <c r="D3" s="1">
        <v>49.5</v>
      </c>
      <c r="E3" s="1">
        <v>12921</v>
      </c>
      <c r="F3" s="1"/>
      <c r="G3" s="1"/>
      <c r="H3" s="1"/>
    </row>
    <row r="4" spans="1:8" x14ac:dyDescent="0.25">
      <c r="A4" s="1"/>
      <c r="B4" s="1">
        <v>40</v>
      </c>
      <c r="C4" s="1">
        <v>5</v>
      </c>
      <c r="D4" s="1">
        <v>49.5</v>
      </c>
      <c r="E4" s="1">
        <v>12921</v>
      </c>
      <c r="F4" s="1"/>
      <c r="G4" s="1"/>
      <c r="H4" s="1"/>
    </row>
    <row r="5" spans="1:8" x14ac:dyDescent="0.25">
      <c r="A5" s="1" t="s">
        <v>96</v>
      </c>
      <c r="B5" s="1">
        <v>35</v>
      </c>
      <c r="C5" s="1">
        <v>4</v>
      </c>
      <c r="D5" s="1">
        <v>9</v>
      </c>
      <c r="E5" s="1">
        <v>14811</v>
      </c>
      <c r="F5" s="1"/>
      <c r="G5" s="1"/>
      <c r="H5" s="1"/>
    </row>
    <row r="6" spans="1:8" x14ac:dyDescent="0.25">
      <c r="A6" s="1" t="s">
        <v>97</v>
      </c>
      <c r="B6" s="1">
        <v>35</v>
      </c>
      <c r="C6" s="1">
        <v>4</v>
      </c>
      <c r="D6" s="1">
        <v>26</v>
      </c>
      <c r="E6" s="1">
        <v>14649</v>
      </c>
      <c r="F6" s="1"/>
      <c r="G6" s="1"/>
      <c r="H6" s="1"/>
    </row>
    <row r="7" spans="1:8" x14ac:dyDescent="0.25">
      <c r="A7" s="1" t="s">
        <v>98</v>
      </c>
      <c r="B7" s="1">
        <v>35</v>
      </c>
      <c r="C7" s="1">
        <v>3</v>
      </c>
      <c r="D7" s="1">
        <v>11.3</v>
      </c>
      <c r="E7" s="1">
        <v>15530</v>
      </c>
      <c r="F7" s="1"/>
      <c r="G7" s="1"/>
      <c r="H7" s="1"/>
    </row>
    <row r="8" spans="1:8" x14ac:dyDescent="0.25">
      <c r="A8" s="1" t="s">
        <v>99</v>
      </c>
      <c r="B8" s="1">
        <v>22</v>
      </c>
      <c r="C8" s="1">
        <v>1</v>
      </c>
      <c r="D8" s="1">
        <v>15</v>
      </c>
      <c r="E8" s="1">
        <v>11447</v>
      </c>
      <c r="F8" s="1"/>
      <c r="G8" s="1"/>
      <c r="H8" s="1"/>
    </row>
    <row r="9" spans="1:8" x14ac:dyDescent="0.25">
      <c r="A9" s="1" t="s">
        <v>100</v>
      </c>
      <c r="B9" s="1">
        <v>22</v>
      </c>
      <c r="C9" s="1">
        <v>1</v>
      </c>
      <c r="D9" s="1">
        <v>17.5</v>
      </c>
      <c r="E9" s="1">
        <v>11626</v>
      </c>
      <c r="F9" s="1"/>
      <c r="G9" s="1"/>
      <c r="H9" s="1"/>
    </row>
    <row r="10" spans="1:8" x14ac:dyDescent="0.25">
      <c r="A10" s="1" t="s">
        <v>101</v>
      </c>
      <c r="B10" s="1">
        <v>22</v>
      </c>
      <c r="C10" s="1">
        <v>1</v>
      </c>
      <c r="D10" s="1">
        <v>67.2</v>
      </c>
      <c r="E10" s="1">
        <v>29</v>
      </c>
      <c r="F10" s="1">
        <v>57</v>
      </c>
      <c r="G10" s="1" t="s">
        <v>102</v>
      </c>
      <c r="H10" s="1"/>
    </row>
    <row r="11" spans="1:8" x14ac:dyDescent="0.25">
      <c r="A11" s="1"/>
      <c r="B11" s="1">
        <v>2</v>
      </c>
      <c r="C11" s="1">
        <v>1</v>
      </c>
      <c r="D11" s="1">
        <v>67.2</v>
      </c>
      <c r="E11" s="1">
        <v>33</v>
      </c>
      <c r="F11" s="1">
        <v>17</v>
      </c>
      <c r="G11" s="1" t="s">
        <v>103</v>
      </c>
      <c r="H11" s="1"/>
    </row>
    <row r="12" spans="1:8" x14ac:dyDescent="0.25">
      <c r="A12" s="1" t="s">
        <v>104</v>
      </c>
      <c r="B12" s="1">
        <v>22</v>
      </c>
      <c r="C12" s="1">
        <v>1</v>
      </c>
      <c r="D12" s="1">
        <v>17.5</v>
      </c>
      <c r="E12" s="1">
        <v>31.7</v>
      </c>
      <c r="F12" s="1"/>
      <c r="G12" s="1"/>
      <c r="H12" s="1"/>
    </row>
    <row r="13" spans="1:8" x14ac:dyDescent="0.25">
      <c r="A13" s="1" t="s">
        <v>105</v>
      </c>
      <c r="B13" s="1">
        <v>22</v>
      </c>
      <c r="C13" s="1">
        <v>1</v>
      </c>
      <c r="D13" s="1">
        <v>7.5</v>
      </c>
      <c r="E13" s="1">
        <v>15927</v>
      </c>
      <c r="F13" s="1"/>
      <c r="G13" s="1"/>
      <c r="H13" s="1"/>
    </row>
    <row r="14" spans="1:8" x14ac:dyDescent="0.25">
      <c r="A14" s="1"/>
      <c r="B14" s="1">
        <v>22</v>
      </c>
      <c r="C14" s="1">
        <v>1</v>
      </c>
      <c r="D14" s="1">
        <v>53</v>
      </c>
      <c r="E14" s="1">
        <v>3070</v>
      </c>
      <c r="F14" s="1"/>
      <c r="G14" s="1" t="s">
        <v>89</v>
      </c>
      <c r="H14" s="1" t="s">
        <v>106</v>
      </c>
    </row>
    <row r="15" spans="1:8" x14ac:dyDescent="0.25">
      <c r="A15" s="1"/>
      <c r="B15" s="1">
        <v>22</v>
      </c>
      <c r="C15" s="1">
        <v>1</v>
      </c>
      <c r="D15" s="1">
        <v>58</v>
      </c>
      <c r="E15" s="1">
        <v>1400</v>
      </c>
      <c r="F15" s="1"/>
      <c r="G15" s="1" t="s">
        <v>72</v>
      </c>
      <c r="H15" s="1" t="s">
        <v>106</v>
      </c>
    </row>
    <row r="16" spans="1:8" x14ac:dyDescent="0.25">
      <c r="A16" s="1" t="s">
        <v>107</v>
      </c>
      <c r="B16" s="1">
        <v>22</v>
      </c>
      <c r="C16" s="1">
        <v>2</v>
      </c>
      <c r="D16" s="1">
        <v>17.5</v>
      </c>
      <c r="E16" s="1">
        <v>31.7</v>
      </c>
      <c r="F16" s="1">
        <v>2</v>
      </c>
      <c r="G16" s="1"/>
      <c r="H16" s="1"/>
    </row>
    <row r="22" spans="1:8" x14ac:dyDescent="0.25">
      <c r="A22" s="1" t="s">
        <v>24</v>
      </c>
      <c r="B22" s="1" t="s">
        <v>91</v>
      </c>
      <c r="C22" s="1" t="s">
        <v>92</v>
      </c>
      <c r="D22" s="1" t="s">
        <v>93</v>
      </c>
      <c r="E22" s="1" t="s">
        <v>25</v>
      </c>
      <c r="F22" s="1" t="s">
        <v>26</v>
      </c>
      <c r="G22" s="1" t="s">
        <v>73</v>
      </c>
      <c r="H22" s="1"/>
    </row>
    <row r="23" spans="1:8" x14ac:dyDescent="0.25">
      <c r="A23" s="1" t="s">
        <v>94</v>
      </c>
      <c r="B23" s="1" t="s">
        <v>95</v>
      </c>
      <c r="C23" s="1">
        <v>3</v>
      </c>
      <c r="D23" s="1">
        <v>49.5</v>
      </c>
      <c r="E23" s="1">
        <v>2445</v>
      </c>
      <c r="F23" s="1">
        <v>1</v>
      </c>
      <c r="G23" s="1"/>
      <c r="H23" s="1"/>
    </row>
    <row r="24" spans="1:8" x14ac:dyDescent="0.25">
      <c r="A24" s="1"/>
      <c r="B24" s="1">
        <v>40</v>
      </c>
      <c r="C24" s="1">
        <v>5</v>
      </c>
      <c r="D24" s="1">
        <v>49.5</v>
      </c>
      <c r="E24" s="1">
        <v>2445</v>
      </c>
      <c r="F24" s="1">
        <v>1</v>
      </c>
      <c r="G24" s="1"/>
      <c r="H24" s="1"/>
    </row>
    <row r="25" spans="1:8" x14ac:dyDescent="0.25">
      <c r="A25" s="1" t="s">
        <v>96</v>
      </c>
      <c r="B25" s="1">
        <v>35</v>
      </c>
      <c r="C25" s="1">
        <v>4</v>
      </c>
      <c r="D25" s="1">
        <v>9</v>
      </c>
      <c r="E25" s="1">
        <v>2824</v>
      </c>
      <c r="F25" s="1">
        <v>1</v>
      </c>
      <c r="G25" s="1"/>
      <c r="H25" s="1"/>
    </row>
    <row r="26" spans="1:8" x14ac:dyDescent="0.25">
      <c r="A26" s="1" t="s">
        <v>97</v>
      </c>
      <c r="B26" s="1">
        <v>35</v>
      </c>
      <c r="C26" s="1">
        <v>4</v>
      </c>
      <c r="D26" s="1">
        <v>26</v>
      </c>
      <c r="E26" s="1">
        <v>2824</v>
      </c>
      <c r="F26" s="1">
        <v>1</v>
      </c>
      <c r="G26" s="1"/>
      <c r="H26" s="1"/>
    </row>
    <row r="27" spans="1:8" x14ac:dyDescent="0.25">
      <c r="A27" s="1" t="s">
        <v>98</v>
      </c>
      <c r="B27" s="1">
        <v>35</v>
      </c>
      <c r="C27" s="1">
        <v>3</v>
      </c>
      <c r="D27" s="1">
        <v>11.3</v>
      </c>
      <c r="E27" s="1">
        <v>2824</v>
      </c>
      <c r="F27" s="1">
        <v>1</v>
      </c>
      <c r="G27" s="1"/>
      <c r="H27" s="1"/>
    </row>
    <row r="28" spans="1:8" x14ac:dyDescent="0.25">
      <c r="A28" s="1" t="s">
        <v>99</v>
      </c>
      <c r="B28" s="1">
        <v>22</v>
      </c>
      <c r="C28" s="1">
        <v>1</v>
      </c>
      <c r="D28" s="1">
        <v>15</v>
      </c>
      <c r="E28" s="1">
        <v>2145</v>
      </c>
      <c r="F28" s="1">
        <v>1</v>
      </c>
      <c r="G28" s="1"/>
      <c r="H28" s="1"/>
    </row>
    <row r="29" spans="1:8" x14ac:dyDescent="0.25">
      <c r="A29" s="1" t="s">
        <v>100</v>
      </c>
      <c r="B29" s="1">
        <v>22</v>
      </c>
      <c r="C29" s="1">
        <v>1</v>
      </c>
      <c r="D29" s="1">
        <v>17.5</v>
      </c>
      <c r="E29" s="1">
        <v>2145</v>
      </c>
      <c r="F29" s="1">
        <v>1</v>
      </c>
      <c r="G29" s="1"/>
      <c r="H29" s="1"/>
    </row>
    <row r="30" spans="1:8" x14ac:dyDescent="0.25">
      <c r="A30" s="1" t="s">
        <v>104</v>
      </c>
      <c r="B30" s="1">
        <v>22</v>
      </c>
      <c r="C30" s="1">
        <v>1</v>
      </c>
      <c r="D30" s="1">
        <v>17.5</v>
      </c>
      <c r="E30" s="1">
        <v>31.7</v>
      </c>
      <c r="F30" s="1">
        <v>6</v>
      </c>
      <c r="G30" s="1"/>
      <c r="H30" s="1"/>
    </row>
    <row r="31" spans="1:8" x14ac:dyDescent="0.25">
      <c r="A31" s="1" t="s">
        <v>105</v>
      </c>
      <c r="B31" s="1">
        <v>22</v>
      </c>
      <c r="C31" s="1">
        <v>1</v>
      </c>
      <c r="D31" s="1">
        <v>7.5</v>
      </c>
      <c r="E31" s="1">
        <v>2985</v>
      </c>
      <c r="F31" s="1">
        <v>1</v>
      </c>
      <c r="G31" s="1"/>
      <c r="H31" s="1"/>
    </row>
    <row r="32" spans="1:8" x14ac:dyDescent="0.25">
      <c r="A32" s="1"/>
      <c r="B32" s="1">
        <v>22</v>
      </c>
      <c r="C32" s="1">
        <v>1</v>
      </c>
      <c r="D32" s="1">
        <v>58</v>
      </c>
      <c r="E32" s="1">
        <v>510</v>
      </c>
      <c r="F32" s="1">
        <v>1</v>
      </c>
      <c r="G32" s="35" t="s">
        <v>108</v>
      </c>
      <c r="H32" s="36"/>
    </row>
    <row r="33" spans="1:8" x14ac:dyDescent="0.25">
      <c r="A33" s="1" t="s">
        <v>107</v>
      </c>
      <c r="B33" s="1">
        <v>22</v>
      </c>
      <c r="C33" s="1">
        <v>2</v>
      </c>
      <c r="D33" s="1">
        <v>17.5</v>
      </c>
      <c r="E33" s="1">
        <v>31.7</v>
      </c>
      <c r="F33" s="1">
        <v>4</v>
      </c>
      <c r="G33" s="1"/>
      <c r="H33" s="1"/>
    </row>
  </sheetData>
  <mergeCells count="2">
    <mergeCell ref="A1:G1"/>
    <mergeCell ref="G32:H32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2006-09-16T00:00:00Z</dcterms:created>
  <dcterms:modified xsi:type="dcterms:W3CDTF">2018-01-30T03:25:11Z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5a623814-7b94-4f87-af57-a38646f3df5c</vt:lpwstr>
  </property>
</Properties>
</file>