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Excel class\test case1\"/>
    </mc:Choice>
  </mc:AlternateContent>
  <workbookProtection lockStructure="1"/>
  <bookViews>
    <workbookView xWindow="-120" yWindow="-120" windowWidth="20730" windowHeight="11160" tabRatio="758" activeTab="6"/>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52511"/>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 i="7" l="1"/>
  <c r="I6" i="7"/>
  <c r="H7" i="7"/>
  <c r="I7" i="7"/>
  <c r="H8" i="7"/>
  <c r="I8" i="7"/>
  <c r="H9" i="7"/>
  <c r="I9" i="7"/>
  <c r="H10" i="7"/>
  <c r="I10" i="7"/>
  <c r="H11" i="7"/>
  <c r="I11" i="7"/>
  <c r="H12" i="7"/>
  <c r="I12" i="7"/>
  <c r="H13" i="7"/>
  <c r="I13" i="7"/>
  <c r="H14" i="7"/>
  <c r="I14" i="7"/>
  <c r="H15" i="7"/>
  <c r="I15" i="7"/>
  <c r="H16" i="7"/>
  <c r="I16" i="7"/>
  <c r="I5" i="7"/>
  <c r="H5" i="7"/>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B13" i="1" l="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3" i="1"/>
  <c r="B4" i="1"/>
  <c r="B5" i="1"/>
  <c r="B6" i="1"/>
  <c r="B7" i="1"/>
  <c r="B8" i="1"/>
  <c r="B9" i="1"/>
  <c r="B10" i="1"/>
  <c r="B11" i="1"/>
  <c r="B12" i="1"/>
  <c r="B2" i="1"/>
  <c r="Q6" i="1"/>
  <c r="Q2" i="1"/>
  <c r="Q3" i="1"/>
  <c r="Q4" i="1"/>
  <c r="Q5"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L2" i="1"/>
  <c r="L42" i="1" l="1"/>
  <c r="L43" i="1"/>
  <c r="L44" i="1"/>
  <c r="L45" i="1"/>
  <c r="L46" i="1"/>
  <c r="L47" i="1"/>
  <c r="L48" i="1"/>
  <c r="L49" i="1"/>
  <c r="L50" i="1"/>
  <c r="L51" i="1"/>
  <c r="L19" i="1"/>
  <c r="L20" i="1"/>
  <c r="L21" i="1"/>
  <c r="L22" i="1"/>
  <c r="L23" i="1"/>
  <c r="L24" i="1"/>
  <c r="L25" i="1"/>
  <c r="L26" i="1"/>
  <c r="L27" i="1"/>
  <c r="L28" i="1"/>
  <c r="L29" i="1"/>
  <c r="L30" i="1"/>
  <c r="L31" i="1"/>
  <c r="L32" i="1"/>
  <c r="L33" i="1"/>
  <c r="L34" i="1"/>
  <c r="L35" i="1"/>
  <c r="L36" i="1"/>
  <c r="L37" i="1"/>
  <c r="L38" i="1"/>
  <c r="L39" i="1"/>
  <c r="L40" i="1"/>
  <c r="L41" i="1"/>
  <c r="L3" i="1"/>
  <c r="L4" i="1"/>
  <c r="L5" i="1"/>
  <c r="L6" i="1"/>
  <c r="L7" i="1"/>
  <c r="L8" i="1"/>
  <c r="L9" i="1"/>
  <c r="L10" i="1"/>
  <c r="L11" i="1"/>
  <c r="L12" i="1"/>
  <c r="L13" i="1"/>
  <c r="L14" i="1"/>
  <c r="L15" i="1"/>
  <c r="L16" i="1"/>
  <c r="L17" i="1"/>
  <c r="L18"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2" i="1"/>
</calcChain>
</file>

<file path=xl/sharedStrings.xml><?xml version="1.0" encoding="utf-8"?>
<sst xmlns="http://schemas.openxmlformats.org/spreadsheetml/2006/main" count="1012" uniqueCount="390">
  <si>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</si>
  <si>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</si>
  <si>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</si>
  <si>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</si>
  <si>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</si>
  <si>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</si>
  <si>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</si>
  <si>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</si>
  <si>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</si>
  <si>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</si>
  <si>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</si>
  <si>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</si>
  <si>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</si>
  <si>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</si>
  <si>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</si>
  <si>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</si>
  <si>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</si>
  <si>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</si>
  <si>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</si>
  <si>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</si>
  <si>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</si>
  <si>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</si>
  <si>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</si>
  <si>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</si>
  <si>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</si>
  <si>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</si>
  <si>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</si>
  <si>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</si>
  <si>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</si>
  <si>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</si>
  <si>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</si>
  <si>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</si>
  <si>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</si>
  <si>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</si>
  <si>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</si>
  <si>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</si>
  <si>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</si>
  <si>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</si>
  <si>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</si>
  <si>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</si>
  <si>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</si>
  <si>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</si>
  <si>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</si>
  <si>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</si>
  <si>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</si>
  <si>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</si>
  <si>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</si>
  <si>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</si>
  <si>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</si>
  <si>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</si>
  <si>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</si>
  <si>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</si>
  <si>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</si>
  <si>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</si>
  <si>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</si>
  <si>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</si>
  <si>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</si>
  <si>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</si>
  <si>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</si>
  <si>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</si>
  <si>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</si>
  <si>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</si>
  <si>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</si>
  <si>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</si>
  <si>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</si>
  <si>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</si>
  <si>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</si>
  <si>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</si>
  <si>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</si>
  <si>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</si>
  <si>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</si>
  <si>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</si>
  <si>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</si>
  <si>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</si>
  <si>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</si>
  <si>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</si>
  <si>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</si>
  <si>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</si>
  <si>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</si>
  <si>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</si>
  <si>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</si>
  <si>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</si>
  <si>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</si>
  <si>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</si>
  <si>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</si>
  <si>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</si>
  <si>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</si>
  <si>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</si>
  <si>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</si>
  <si>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</si>
  <si>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</si>
  <si>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</si>
  <si>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</si>
  <si>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</si>
  <si>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</si>
  <si>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</si>
  <si>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</si>
  <si>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</si>
  <si>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</si>
  <si>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</si>
  <si>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</si>
  <si>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</si>
  <si>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</si>
  <si>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</si>
  <si>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</si>
  <si>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</si>
  <si>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</si>
  <si>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</si>
  <si>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</si>
  <si>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</si>
  <si>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</si>
  <si>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</si>
  <si>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</si>
  <si>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</si>
  <si>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</si>
  <si>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</si>
  <si>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</si>
  <si>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</si>
  <si>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</si>
  <si>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</si>
  <si>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</si>
  <si>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</si>
  <si>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</si>
  <si>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</si>
  <si>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</si>
  <si>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</si>
  <si>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</si>
  <si>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</si>
  <si>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</si>
  <si>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</si>
  <si>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</si>
  <si>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</si>
  <si>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</si>
  <si>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</si>
  <si>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</si>
  <si>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</si>
  <si>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</si>
  <si>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</si>
  <si>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</si>
  <si>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</si>
  <si>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</si>
  <si>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</si>
  <si>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</si>
  <si>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</si>
  <si>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</si>
  <si>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</si>
  <si>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</si>
  <si>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</si>
  <si>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</si>
  <si>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</si>
  <si>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</si>
  <si>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</si>
  <si>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</si>
  <si>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</si>
  <si>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</si>
  <si>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</si>
  <si>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</si>
  <si>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</si>
  <si>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</si>
  <si>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</si>
  <si>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</si>
  <si>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</si>
  <si>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</si>
  <si>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</si>
  <si>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</si>
  <si>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</si>
  <si>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</si>
  <si>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</si>
  <si>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</si>
  <si>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</si>
  <si>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</si>
  <si>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</si>
  <si>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</si>
  <si>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</si>
  <si>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</si>
  <si>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</si>
  <si>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</si>
  <si>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</si>
  <si>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</si>
  <si>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</si>
  <si>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</si>
  <si>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</si>
  <si>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</si>
  <si>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</si>
  <si>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</si>
  <si>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</si>
  <si>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</si>
  <si>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</si>
  <si>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</si>
  <si>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</si>
  <si>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</si>
  <si>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</si>
  <si>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</si>
  <si>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</si>
  <si>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</si>
  <si>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</si>
  <si>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</si>
  <si>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</si>
  <si>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</si>
  <si>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</si>
  <si>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</si>
  <si>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</si>
  <si>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</si>
  <si>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</si>
  <si>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</si>
  <si>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</si>
  <si>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</si>
  <si>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</si>
  <si>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</si>
  <si>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</si>
  <si>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</si>
  <si>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</si>
  <si>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</si>
  <si>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</si>
  <si>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</si>
  <si>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</si>
  <si>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</si>
  <si>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</si>
  <si>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</si>
  <si>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</si>
  <si>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</si>
  <si>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</si>
  <si>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</si>
  <si>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</si>
  <si>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</si>
  <si>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</si>
  <si>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</si>
  <si>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</si>
  <si>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</si>
  <si>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</si>
  <si>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</si>
  <si>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</si>
  <si>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</si>
  <si>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</si>
  <si>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</si>
  <si>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</si>
  <si>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</si>
  <si>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</si>
  <si>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</si>
  <si>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</si>
  <si>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</si>
  <si>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</si>
  <si>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</si>
  <si>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</si>
  <si>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</si>
  <si>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</si>
  <si>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</si>
  <si>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</si>
  <si>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</si>
  <si>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</si>
  <si>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</si>
  <si>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</si>
  <si>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</si>
  <si>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</si>
  <si>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</si>
  <si>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</si>
  <si>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</si>
  <si>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</si>
  <si>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</si>
  <si>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</si>
  <si>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</si>
  <si>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</si>
  <si>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</si>
  <si>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</si>
  <si>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</si>
  <si>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</si>
  <si>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</si>
  <si>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</si>
  <si>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</si>
  <si>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</si>
  <si>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</si>
  <si>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</si>
  <si>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</si>
  <si>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</si>
  <si>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</si>
  <si>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</si>
  <si>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</si>
  <si>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</si>
  <si>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</si>
  <si>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</si>
  <si>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</si>
  <si>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</si>
  <si>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</si>
  <si>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</si>
  <si>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</si>
  <si>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MEMBER ID</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</si>
  <si>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</si>
  <si>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</si>
  <si>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</si>
  <si>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</si>
  <si>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</si>
  <si>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</si>
  <si>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</si>
  <si>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</si>
  <si>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</si>
  <si>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</si>
  <si>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</si>
  <si>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</si>
  <si>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</si>
  <si>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</si>
  <si>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</si>
  <si>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</si>
  <si>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</si>
  <si>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</si>
  <si>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</si>
  <si>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</si>
  <si>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</si>
  <si>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</si>
  <si>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</si>
  <si>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</si>
  <si>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</si>
  <si>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</si>
  <si>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</si>
  <si>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</si>
  <si>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</si>
  <si>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</si>
  <si>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</si>
  <si>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</si>
  <si>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</si>
  <si>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</si>
  <si>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</si>
  <si>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</si>
  <si>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</si>
  <si>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</si>
  <si>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</si>
  <si>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</si>
  <si>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</si>
  <si>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</si>
  <si>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</si>
  <si>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</si>
  <si>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</si>
  <si>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</si>
  <si>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</si>
  <si>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</si>
  <si>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</si>
  <si>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</si>
  <si>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(All)</t>
  </si>
  <si>
    <t>Abbott.Annie@xyz.com</t>
  </si>
  <si>
    <t>Liesuchke.Aurelie@xyz.com</t>
  </si>
  <si>
    <t>Filho.Tomas@xyz.com</t>
  </si>
  <si>
    <t>Cruickshank.Darby@xyz.com</t>
  </si>
  <si>
    <t>Borer.Jaydon@xyz.com</t>
  </si>
  <si>
    <t>Lynch.Moriah @xyz.com</t>
  </si>
  <si>
    <t>Eichmann.Amiya@xyz.com</t>
  </si>
  <si>
    <t>Rau.Pierce@xyz.com</t>
  </si>
  <si>
    <t>Stevens.Amelia@xyz.com</t>
  </si>
  <si>
    <t>Simpson.Toby@xyz.com</t>
  </si>
  <si>
    <t>Murphy.Ethan@xyz.com</t>
  </si>
  <si>
    <t>Wood.Ashley@xyz.com</t>
  </si>
  <si>
    <t>Scott.Megan@xyz.com</t>
  </si>
  <si>
    <t>Weinhae.Helmut@xyz.com</t>
  </si>
  <si>
    <t>Schotin.Milena@xyz.com</t>
  </si>
  <si>
    <t>Birnbaum.Lothar@xyz.com</t>
  </si>
  <si>
    <t>Stolze.Pietro@xyz.com</t>
  </si>
  <si>
    <t>Tlustek.Richard @xyz.com</t>
  </si>
  <si>
    <t>Raynor.Earnestine@xyz.com</t>
  </si>
  <si>
    <t>Gaylord.Jason@xyz.com</t>
  </si>
  <si>
    <t>Sauer.Kendrick@xyz.com</t>
  </si>
  <si>
    <t>Olson.Annabell@xyz.com</t>
  </si>
  <si>
    <t>Upton.Jena@xyz.com</t>
  </si>
  <si>
    <t>Bins.Shanny@xyz.com</t>
  </si>
  <si>
    <t>Abshire.Tia@xyz.com</t>
  </si>
  <si>
    <t>Runolfsdottir.Isabel@xyz.com</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</si>
  <si>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</si>
  <si>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</si>
  <si>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</si>
  <si>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</si>
  <si>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</si>
  <si>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</si>
  <si>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</si>
  <si>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</si>
  <si>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</si>
  <si>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</si>
  <si>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</si>
  <si>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</si>
  <si>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</si>
  <si>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</si>
  <si>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</si>
  <si>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</si>
  <si>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</si>
  <si>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</si>
  <si>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</si>
  <si>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</si>
  <si>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</si>
  <si>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</si>
  <si>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</si>
  <si>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</si>
  <si>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STAGE-2</t>
  </si>
  <si>
    <t>Task-1</t>
  </si>
  <si>
    <t>Task-2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</si>
</sst>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quot; &quot;mmm\'&quot; &quot;yyyy"/>
    <numFmt numFmtId="166" formatCode="000"/>
    <numFmt numFmtId="167" formatCode="0.0\ &quot;kg&quot;"/>
    <numFmt numFmtId="168" formatCode="[&lt;100000]0.00,\ &quot;K&quot;;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applyAlignment="1">
      <alignment horizontal="right"/>
    </xf>
    <xf numFmtId="166" fontId="0" fillId="0" borderId="1" xfId="0" applyNumberFormat="1" applyBorder="1"/>
    <xf numFmtId="167" fontId="0" fillId="0" borderId="1" xfId="0" applyNumberFormat="1" applyBorder="1"/>
    <xf numFmtId="168" fontId="0" fillId="0" borderId="1" xfId="0" applyNumberFormat="1" applyBorder="1"/>
    <xf numFmtId="0" fontId="0" fillId="0" borderId="1" xfId="0" pivotButton="1" applyBorder="1"/>
    <xf numFmtId="0" fontId="0" fillId="0" borderId="1" xfId="0" applyNumberFormat="1" applyBorder="1"/>
    <xf numFmtId="0" fontId="0" fillId="0" borderId="0" xfId="0" applyBorder="1"/>
    <xf numFmtId="0" fontId="1" fillId="2" borderId="22" xfId="0" applyFont="1" applyFill="1" applyBorder="1" applyAlignment="1">
      <alignment horizontal="left"/>
    </xf>
    <xf numFmtId="0" fontId="0" fillId="0" borderId="22" xfId="0" applyBorder="1" applyAlignment="1">
      <alignment horizontal="left"/>
    </xf>
    <xf numFmtId="0" fontId="0" fillId="0" borderId="0" xfId="0" applyBorder="1" applyAlignment="1">
      <alignment horizontal="left"/>
    </xf>
    <xf numFmtId="0" fontId="1" fillId="0" borderId="0" xfId="0" applyFont="1" applyFill="1" applyBorder="1" applyAlignment="1">
      <alignment horizontal="left"/>
    </xf>
    <xf numFmtId="0" fontId="0" fillId="0" borderId="0" xfId="0" applyFill="1"/>
    <xf numFmtId="0" fontId="0" fillId="0" borderId="0" xfId="0" applyBorder="1" applyAlignment="1">
      <alignment horizontal="right"/>
    </xf>
    <xf numFmtId="165" fontId="0" fillId="0" borderId="1" xfId="0" applyNumberFormat="1" applyBorder="1"/>
    <xf numFmtId="0" fontId="12" fillId="2" borderId="1" xfId="0" applyFont="1" applyFill="1" applyBorder="1" applyAlignment="1">
      <alignment horizontal="center"/>
    </xf>
    <xf numFmtId="0" fontId="12" fillId="7" borderId="1" xfId="0" applyFont="1" applyFill="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 fillId="0" borderId="0" xfId="0" applyFont="1" applyFill="1" applyBorder="1" applyAlignment="1">
      <alignment horizontal="center"/>
    </xf>
    <xf numFmtId="0" fontId="12" fillId="0" borderId="0" xfId="0" applyFont="1" applyAlignment="1">
      <alignment horizontal="center"/>
    </xf>
    <xf numFmtId="0" fontId="12" fillId="0" borderId="0" xfId="0" applyFont="1" applyFill="1" applyBorder="1" applyAlignment="1">
      <alignment horizontal="center"/>
    </xf>
  </cellXfs>
  <cellStyles count="1">
    <cellStyle name="Normal" xfId="0" builtinId="0"/>
  </cellStyles>
  <dxfs count="6">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886.531383796297" createdVersion="5" refreshedVersion="5" minRefreshableVersion="3" recordCount="50">
  <cacheSource type="worksheet">
    <worksheetSource ref="A1:S51" sheet="SPORTSMEN"/>
  </cacheSource>
  <cacheFields count="19">
    <cacheField name="MEMBER ID" numFmtId="166">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97-09-26T00:00:00" maxDate="1997-11-15T00:00:00" count="50">
        <d v="1997-09-26T00:00:00"/>
        <d v="1997-09-27T00:00:00"/>
        <d v="1997-09-28T00:00:00"/>
        <d v="1997-09-29T00:00:00"/>
        <d v="1997-09-30T00:00:00"/>
        <d v="1997-10-01T00:00:00"/>
        <d v="1997-10-02T00:00:00"/>
        <d v="1997-10-03T00:00:00"/>
        <d v="1997-10-04T00:00:00"/>
        <d v="1997-10-05T00:00:00"/>
        <d v="1997-10-06T00:00:00"/>
        <d v="1997-10-07T00:00:00"/>
        <d v="1997-10-08T00:00:00"/>
        <d v="1997-10-09T00:00:00"/>
        <d v="1997-10-10T00:00:00"/>
        <d v="1997-10-11T00:00:00"/>
        <d v="1997-10-12T00:00:00"/>
        <d v="1997-10-13T00:00:00"/>
        <d v="1997-10-14T00:00:00"/>
        <d v="1997-10-15T00:00:00"/>
        <d v="1997-10-16T00:00:00"/>
        <d v="1997-10-17T00:00:00"/>
        <d v="1997-10-18T00:00:00"/>
        <d v="1997-10-19T00:00:00"/>
        <d v="1997-10-20T00:00:00"/>
        <d v="1997-10-21T00:00:00"/>
        <d v="1997-10-22T00:00:00"/>
        <d v="1997-10-23T00:00:00"/>
        <d v="1997-10-24T00:00:00"/>
        <d v="1997-10-25T00:00:00"/>
        <d v="1997-10-26T00:00:00"/>
        <d v="1997-10-27T00:00:00"/>
        <d v="1997-10-28T00:00:00"/>
        <d v="1997-10-29T00:00:00"/>
        <d v="1997-10-30T00:00:00"/>
        <d v="1997-10-31T00:00:00"/>
        <d v="1997-11-01T00:00:00"/>
        <d v="1997-11-02T00:00:00"/>
        <d v="1997-11-03T00:00:00"/>
        <d v="1997-11-04T00:00:00"/>
        <d v="1997-11-05T00:00:00"/>
        <d v="1997-11-06T00:00:00"/>
        <d v="1997-11-07T00:00:00"/>
        <d v="1997-11-08T00:00:00"/>
        <d v="1997-11-09T00:00:00"/>
        <d v="1997-11-10T00:00:00"/>
        <d v="1997-11-11T00:00:00"/>
        <d v="1997-11-12T00:00:00"/>
        <d v="1997-11-13T00:00:00"/>
        <d v="1997-11-14T00:00:00"/>
      </sharedItems>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com"/>
        <s v="Liesuchke.Aurelie@xyz.com"/>
        <s v="Filho.Tomas@xyz.com"/>
        <s v="Cruickshank.Darby@xyz.com"/>
        <s v="Borer.Jaydon@xyz.com"/>
        <s v="Lynch.Moriah @xyz.com"/>
        <s v="Eichmann.Amiya@xyz.com"/>
        <s v="Rau.Pierce@xyz.com"/>
        <s v="Stevens.Amelia@xyz.com"/>
        <s v="Simpson.Toby@xyz.com"/>
        <s v="Murphy.Ethan@xyz.com"/>
        <s v="Wood.Ashley@xyz.com"/>
        <s v="Scott.Megan@xyz.com"/>
        <s v="Weinhae.Helmut@xyz.com"/>
        <s v="Schotin.Milena@xyz.com"/>
        <s v="Birnbaum.Lothar@xyz.com"/>
        <s v="Stolze.Pietro@xyz.com"/>
        <s v="Tlustek.Richard @xyz.com"/>
        <s v="Raynor.Earnestine@xyz.com"/>
        <s v="Gaylord.Jason@xyz.com"/>
        <s v="Sauer.Kendrick@xyz.com"/>
        <s v="Olson.Annabell@xyz.com"/>
        <s v="Upton.Jena@xyz.com"/>
        <s v="Bins.Shanny@xyz.com"/>
        <s v="Abshire.Tia@xyz.com"/>
        <s v="Runolfsdottir.Isabel@xyz.com"/>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ount="50">
        <n v="80727"/>
        <n v="87471"/>
        <n v="64724"/>
        <n v="110823"/>
        <n v="56916"/>
        <n v="51133"/>
        <n v="65465"/>
        <n v="109885"/>
        <n v="60061"/>
        <n v="32758"/>
        <n v="99613"/>
        <n v="56595"/>
        <n v="117408"/>
        <n v="64862"/>
        <n v="10241"/>
        <n v="88762"/>
        <n v="80757"/>
        <n v="88794"/>
        <n v="63526"/>
        <n v="46352"/>
        <n v="106808"/>
        <n v="96468"/>
        <n v="16526"/>
        <n v="21891"/>
        <n v="62037"/>
        <n v="89737"/>
        <n v="41039"/>
        <n v="28458"/>
        <n v="55007"/>
        <n v="69041"/>
        <n v="86262"/>
        <n v="19234"/>
        <n v="95123"/>
        <n v="62761"/>
        <n v="108431"/>
        <n v="66268"/>
        <n v="33970"/>
        <n v="71352"/>
        <n v="116376"/>
        <n v="114144"/>
        <n v="79872"/>
        <n v="101969"/>
        <n v="50659"/>
        <n v="58215"/>
        <n v="39935"/>
        <n v="44865"/>
        <n v="90478"/>
        <n v="38965"/>
        <n v="35387"/>
        <n v="205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x v="0"/>
    <m/>
    <s v="Abbott"/>
    <x v="0"/>
    <s v="Libra"/>
    <x v="0"/>
    <s v="US"/>
    <x v="0"/>
    <x v="0"/>
    <x v="0"/>
    <n v="94"/>
    <s v="Green"/>
    <s v="A−"/>
    <x v="0"/>
    <x v="0"/>
    <x v="0"/>
  </r>
  <r>
    <x v="1"/>
    <x v="1"/>
    <s v="Ms."/>
    <x v="1"/>
    <m/>
    <s v="Liesuchke"/>
    <x v="1"/>
    <s v="Aquarius"/>
    <x v="0"/>
    <s v="US"/>
    <x v="0"/>
    <x v="0"/>
    <x v="1"/>
    <n v="84.2"/>
    <s v="Brown"/>
    <s v="O−"/>
    <x v="0"/>
    <x v="1"/>
    <x v="1"/>
  </r>
  <r>
    <x v="2"/>
    <x v="2"/>
    <s v="Sr."/>
    <x v="2"/>
    <s v="Ferreira"/>
    <s v="Filho"/>
    <x v="2"/>
    <s v="Cancer"/>
    <x v="1"/>
    <s v="BR"/>
    <x v="1"/>
    <x v="1"/>
    <x v="2"/>
    <n v="52.9"/>
    <s v="Amber"/>
    <s v="A−"/>
    <x v="1"/>
    <x v="2"/>
    <x v="2"/>
  </r>
  <r>
    <x v="3"/>
    <x v="3"/>
    <s v="Ms."/>
    <x v="3"/>
    <m/>
    <s v="Cruickshank"/>
    <x v="3"/>
    <s v="Taurus"/>
    <x v="0"/>
    <s v="US"/>
    <x v="0"/>
    <x v="0"/>
    <x v="3"/>
    <n v="48.9"/>
    <s v="Green"/>
    <s v="O−"/>
    <x v="1"/>
    <x v="3"/>
    <x v="3"/>
  </r>
  <r>
    <x v="4"/>
    <x v="4"/>
    <s v="Dr."/>
    <x v="4"/>
    <m/>
    <s v="Borer"/>
    <x v="4"/>
    <s v="Taurus"/>
    <x v="1"/>
    <s v="US"/>
    <x v="0"/>
    <x v="0"/>
    <x v="4"/>
    <n v="84.8"/>
    <s v="Blue"/>
    <s v="B−"/>
    <x v="0"/>
    <x v="4"/>
    <x v="4"/>
  </r>
  <r>
    <x v="5"/>
    <x v="5"/>
    <s v="Mr."/>
    <x v="5"/>
    <m/>
    <s v="Lynch"/>
    <x v="5"/>
    <s v="Sagittarius"/>
    <x v="1"/>
    <s v="US"/>
    <x v="0"/>
    <x v="0"/>
    <x v="5"/>
    <n v="83.2"/>
    <s v="Blue"/>
    <s v="O−"/>
    <x v="0"/>
    <x v="5"/>
    <x v="5"/>
  </r>
  <r>
    <x v="6"/>
    <x v="6"/>
    <s v="Ms."/>
    <x v="6"/>
    <m/>
    <s v="Eichmann"/>
    <x v="6"/>
    <s v="Leo"/>
    <x v="0"/>
    <s v="US"/>
    <x v="0"/>
    <x v="0"/>
    <x v="6"/>
    <n v="61.1"/>
    <s v="Blue"/>
    <s v="B−"/>
    <x v="1"/>
    <x v="6"/>
    <x v="6"/>
  </r>
  <r>
    <x v="7"/>
    <x v="7"/>
    <s v="Mr."/>
    <x v="7"/>
    <m/>
    <s v="Rau"/>
    <x v="7"/>
    <s v="Taurus"/>
    <x v="1"/>
    <s v="US"/>
    <x v="0"/>
    <x v="0"/>
    <x v="7"/>
    <n v="105.7"/>
    <s v="Amber"/>
    <s v="A+"/>
    <x v="0"/>
    <x v="7"/>
    <x v="7"/>
  </r>
  <r>
    <x v="8"/>
    <x v="8"/>
    <s v="Ms."/>
    <x v="8"/>
    <m/>
    <s v="Stevens"/>
    <x v="8"/>
    <s v="Aquarius"/>
    <x v="0"/>
    <s v="GB"/>
    <x v="2"/>
    <x v="0"/>
    <x v="8"/>
    <n v="65.3"/>
    <s v="Blue"/>
    <s v="A+"/>
    <x v="0"/>
    <x v="8"/>
    <x v="8"/>
  </r>
  <r>
    <x v="9"/>
    <x v="9"/>
    <s v="Mr."/>
    <x v="9"/>
    <m/>
    <s v="Simpson"/>
    <x v="9"/>
    <s v="Sagittarius"/>
    <x v="1"/>
    <s v="GB"/>
    <x v="2"/>
    <x v="0"/>
    <x v="9"/>
    <n v="62.9"/>
    <s v="Amber"/>
    <s v="O+"/>
    <x v="1"/>
    <x v="6"/>
    <x v="9"/>
  </r>
  <r>
    <x v="10"/>
    <x v="10"/>
    <s v="Sir"/>
    <x v="10"/>
    <m/>
    <s v="Murphy"/>
    <x v="10"/>
    <s v="Scorpio"/>
    <x v="1"/>
    <s v="GB"/>
    <x v="2"/>
    <x v="0"/>
    <x v="10"/>
    <n v="104.3"/>
    <s v="Brown"/>
    <s v="O+"/>
    <x v="1"/>
    <x v="9"/>
    <x v="10"/>
  </r>
  <r>
    <x v="11"/>
    <x v="11"/>
    <s v="Mrs."/>
    <x v="11"/>
    <m/>
    <s v="Wood"/>
    <x v="11"/>
    <s v="Libra"/>
    <x v="0"/>
    <s v="GB"/>
    <x v="2"/>
    <x v="0"/>
    <x v="11"/>
    <n v="100.7"/>
    <s v="Brown"/>
    <s v="O+"/>
    <x v="1"/>
    <x v="10"/>
    <x v="11"/>
  </r>
  <r>
    <x v="12"/>
    <x v="12"/>
    <s v="Ms."/>
    <x v="12"/>
    <m/>
    <s v="Scott"/>
    <x v="12"/>
    <s v="Aquarius"/>
    <x v="0"/>
    <s v="GB"/>
    <x v="2"/>
    <x v="0"/>
    <x v="12"/>
    <n v="70.900000000000006"/>
    <s v="Green"/>
    <s v="A−"/>
    <x v="1"/>
    <x v="11"/>
    <x v="12"/>
  </r>
  <r>
    <x v="13"/>
    <x v="13"/>
    <s v="Hr."/>
    <x v="13"/>
    <m/>
    <s v="Weinhae"/>
    <x v="13"/>
    <s v="Virgo"/>
    <x v="1"/>
    <s v="DE"/>
    <x v="3"/>
    <x v="2"/>
    <x v="13"/>
    <n v="68.3"/>
    <s v="Gray"/>
    <s v="A+"/>
    <x v="1"/>
    <x v="12"/>
    <x v="13"/>
  </r>
  <r>
    <x v="14"/>
    <x v="14"/>
    <s v="Prof."/>
    <x v="14"/>
    <m/>
    <s v="Schotin"/>
    <x v="14"/>
    <s v="Pisces"/>
    <x v="0"/>
    <s v="DE"/>
    <x v="3"/>
    <x v="2"/>
    <x v="14"/>
    <n v="105.3"/>
    <s v="Gray"/>
    <s v="O+"/>
    <x v="0"/>
    <x v="13"/>
    <x v="14"/>
  </r>
  <r>
    <x v="15"/>
    <x v="15"/>
    <s v="Hr."/>
    <x v="15"/>
    <m/>
    <s v="Birnbaum"/>
    <x v="15"/>
    <s v="Cancer"/>
    <x v="1"/>
    <s v="DE"/>
    <x v="3"/>
    <x v="2"/>
    <x v="15"/>
    <n v="48.6"/>
    <s v="Blue"/>
    <s v="O+"/>
    <x v="1"/>
    <x v="3"/>
    <x v="15"/>
  </r>
  <r>
    <x v="16"/>
    <x v="16"/>
    <s v="Hr."/>
    <x v="16"/>
    <m/>
    <s v="Stolze"/>
    <x v="16"/>
    <s v="Libra"/>
    <x v="1"/>
    <s v="DE"/>
    <x v="3"/>
    <x v="2"/>
    <x v="16"/>
    <n v="105.9"/>
    <s v="Blue"/>
    <s v="A−"/>
    <x v="0"/>
    <x v="14"/>
    <x v="16"/>
  </r>
  <r>
    <x v="17"/>
    <x v="17"/>
    <s v="Hr."/>
    <x v="17"/>
    <m/>
    <s v="Tlustek"/>
    <x v="17"/>
    <s v="Virgo"/>
    <x v="1"/>
    <s v="DE"/>
    <x v="3"/>
    <x v="2"/>
    <x v="17"/>
    <n v="71.099999999999994"/>
    <s v="Blue"/>
    <s v="A−"/>
    <x v="1"/>
    <x v="15"/>
    <x v="17"/>
  </r>
  <r>
    <x v="18"/>
    <x v="18"/>
    <s v="Dr."/>
    <x v="18"/>
    <m/>
    <s v="Raynor"/>
    <x v="18"/>
    <s v="Taurus"/>
    <x v="0"/>
    <s v="OZ"/>
    <x v="4"/>
    <x v="0"/>
    <x v="18"/>
    <n v="70.3"/>
    <s v="Blue"/>
    <s v="A+"/>
    <x v="0"/>
    <x v="16"/>
    <x v="18"/>
  </r>
  <r>
    <x v="19"/>
    <x v="19"/>
    <s v="Mr."/>
    <x v="19"/>
    <m/>
    <s v="Gaylord"/>
    <x v="19"/>
    <s v="Capricorn"/>
    <x v="1"/>
    <s v="OZ"/>
    <x v="4"/>
    <x v="0"/>
    <x v="19"/>
    <n v="54.7"/>
    <s v="Brown"/>
    <s v="O−"/>
    <x v="0"/>
    <x v="17"/>
    <x v="19"/>
  </r>
  <r>
    <x v="20"/>
    <x v="20"/>
    <s v="Mr."/>
    <x v="20"/>
    <m/>
    <s v="Sauer"/>
    <x v="20"/>
    <s v="Cancer"/>
    <x v="1"/>
    <s v="OZ"/>
    <x v="4"/>
    <x v="0"/>
    <x v="20"/>
    <n v="100.9"/>
    <s v="Blue"/>
    <s v="B−"/>
    <x v="1"/>
    <x v="18"/>
    <x v="20"/>
  </r>
  <r>
    <x v="21"/>
    <x v="21"/>
    <s v="Dr."/>
    <x v="21"/>
    <m/>
    <s v="Olson"/>
    <x v="21"/>
    <s v="Aries"/>
    <x v="0"/>
    <s v="OZ"/>
    <x v="4"/>
    <x v="0"/>
    <x v="21"/>
    <n v="84.3"/>
    <s v="Green"/>
    <s v="A+"/>
    <x v="1"/>
    <x v="19"/>
    <x v="21"/>
  </r>
  <r>
    <x v="22"/>
    <x v="22"/>
    <s v="Dr."/>
    <x v="22"/>
    <m/>
    <s v="Upton"/>
    <x v="22"/>
    <s v="Sagittarius"/>
    <x v="0"/>
    <s v="OZ"/>
    <x v="4"/>
    <x v="0"/>
    <x v="22"/>
    <n v="66.8"/>
    <s v="Blue"/>
    <s v="O+"/>
    <x v="1"/>
    <x v="20"/>
    <x v="22"/>
  </r>
  <r>
    <x v="23"/>
    <x v="23"/>
    <s v="Dr."/>
    <x v="23"/>
    <m/>
    <s v="Bins"/>
    <x v="23"/>
    <s v="Virgo"/>
    <x v="0"/>
    <s v="OZ"/>
    <x v="4"/>
    <x v="0"/>
    <x v="23"/>
    <n v="59.4"/>
    <s v="Amber"/>
    <s v="B−"/>
    <x v="1"/>
    <x v="21"/>
    <x v="23"/>
  </r>
  <r>
    <x v="24"/>
    <x v="24"/>
    <s v="Dr."/>
    <x v="24"/>
    <m/>
    <s v="Abshire"/>
    <x v="24"/>
    <s v="Cancer"/>
    <x v="0"/>
    <s v="OZ"/>
    <x v="4"/>
    <x v="0"/>
    <x v="24"/>
    <n v="77.8"/>
    <s v="Amber"/>
    <s v="A+"/>
    <x v="1"/>
    <x v="6"/>
    <x v="24"/>
  </r>
  <r>
    <x v="25"/>
    <x v="25"/>
    <s v="Ms."/>
    <x v="25"/>
    <m/>
    <s v="Runolfsdottir"/>
    <x v="25"/>
    <s v="Aries"/>
    <x v="0"/>
    <s v="OZ"/>
    <x v="4"/>
    <x v="0"/>
    <x v="25"/>
    <n v="85.9"/>
    <s v="Blue"/>
    <s v="B+"/>
    <x v="0"/>
    <x v="0"/>
    <x v="25"/>
  </r>
  <r>
    <x v="26"/>
    <x v="26"/>
    <s v="Hr."/>
    <x v="26"/>
    <m/>
    <s v="Wesack"/>
    <x v="26"/>
    <s v="Cancer"/>
    <x v="1"/>
    <s v="AU"/>
    <x v="5"/>
    <x v="2"/>
    <x v="26"/>
    <n v="93.4"/>
    <s v="Amber"/>
    <s v="B+"/>
    <x v="0"/>
    <x v="22"/>
    <x v="26"/>
  </r>
  <r>
    <x v="27"/>
    <x v="27"/>
    <s v="Hr."/>
    <x v="27"/>
    <m/>
    <s v="Kade"/>
    <x v="27"/>
    <s v="Pisces"/>
    <x v="1"/>
    <s v="AU"/>
    <x v="5"/>
    <x v="2"/>
    <x v="27"/>
    <n v="95.5"/>
    <s v="Gray"/>
    <s v="O−"/>
    <x v="1"/>
    <x v="11"/>
    <x v="27"/>
  </r>
  <r>
    <x v="28"/>
    <x v="28"/>
    <s v="Prof."/>
    <x v="28"/>
    <m/>
    <s v="Rosemann"/>
    <x v="28"/>
    <s v="Aquarius"/>
    <x v="0"/>
    <s v="AU"/>
    <x v="5"/>
    <x v="2"/>
    <x v="28"/>
    <n v="52.2"/>
    <s v="Blue"/>
    <s v="O+"/>
    <x v="1"/>
    <x v="6"/>
    <x v="28"/>
  </r>
  <r>
    <x v="29"/>
    <x v="29"/>
    <s v="Mme."/>
    <x v="29"/>
    <m/>
    <s v="Moreau"/>
    <x v="29"/>
    <s v="Libra"/>
    <x v="0"/>
    <s v="FR"/>
    <x v="6"/>
    <x v="3"/>
    <x v="29"/>
    <n v="74.599999999999994"/>
    <s v="Blue"/>
    <s v="B+"/>
    <x v="1"/>
    <x v="23"/>
    <x v="29"/>
  </r>
  <r>
    <x v="30"/>
    <x v="30"/>
    <s v="Mme."/>
    <x v="30"/>
    <m/>
    <s v="Durand"/>
    <x v="30"/>
    <s v="Capricorn"/>
    <x v="0"/>
    <s v="FR"/>
    <x v="6"/>
    <x v="3"/>
    <x v="30"/>
    <n v="81.7"/>
    <s v="Amber"/>
    <s v="O−"/>
    <x v="0"/>
    <x v="22"/>
    <x v="30"/>
  </r>
  <r>
    <x v="31"/>
    <x v="31"/>
    <s v="Mme."/>
    <x v="31"/>
    <m/>
    <s v="Chevalier"/>
    <x v="31"/>
    <s v="Capricorn"/>
    <x v="0"/>
    <s v="FR"/>
    <x v="6"/>
    <x v="3"/>
    <x v="31"/>
    <n v="78.099999999999994"/>
    <s v="Blue"/>
    <s v="O+"/>
    <x v="1"/>
    <x v="20"/>
    <x v="31"/>
  </r>
  <r>
    <x v="32"/>
    <x v="32"/>
    <s v="M."/>
    <x v="32"/>
    <m/>
    <s v="Toussaint"/>
    <x v="32"/>
    <s v="Scorpio"/>
    <x v="1"/>
    <s v="FR"/>
    <x v="6"/>
    <x v="3"/>
    <x v="32"/>
    <n v="57.1"/>
    <s v="Green"/>
    <s v="O+"/>
    <x v="0"/>
    <x v="24"/>
    <x v="32"/>
  </r>
  <r>
    <x v="33"/>
    <x v="33"/>
    <s v="M."/>
    <x v="33"/>
    <m/>
    <s v="Lenoir"/>
    <x v="33"/>
    <s v="Libra"/>
    <x v="1"/>
    <s v="FR"/>
    <x v="6"/>
    <x v="3"/>
    <x v="33"/>
    <n v="56"/>
    <s v="Blue"/>
    <s v="B+"/>
    <x v="1"/>
    <x v="18"/>
    <x v="33"/>
  </r>
  <r>
    <x v="34"/>
    <x v="34"/>
    <s v="M."/>
    <x v="34"/>
    <m/>
    <s v="Lenoir"/>
    <x v="34"/>
    <s v="Leo"/>
    <x v="1"/>
    <s v="FR"/>
    <x v="6"/>
    <x v="3"/>
    <x v="34"/>
    <n v="88.6"/>
    <s v="Amber"/>
    <s v="O+"/>
    <x v="1"/>
    <x v="25"/>
    <x v="34"/>
  </r>
  <r>
    <x v="35"/>
    <x v="35"/>
    <s v="M."/>
    <x v="35"/>
    <m/>
    <s v="Lebrun-Brun"/>
    <x v="35"/>
    <s v="Aquarius"/>
    <x v="1"/>
    <s v="FR"/>
    <x v="6"/>
    <x v="3"/>
    <x v="35"/>
    <n v="78.2"/>
    <s v="Brown"/>
    <s v="O−"/>
    <x v="1"/>
    <x v="18"/>
    <x v="35"/>
  </r>
  <r>
    <x v="36"/>
    <x v="36"/>
    <s v="M."/>
    <x v="36"/>
    <m/>
    <s v="Maillard"/>
    <x v="36"/>
    <s v="Cancer"/>
    <x v="1"/>
    <s v="FR"/>
    <x v="6"/>
    <x v="3"/>
    <x v="36"/>
    <n v="95.8"/>
    <s v="Blue"/>
    <s v="B−"/>
    <x v="1"/>
    <x v="26"/>
    <x v="36"/>
  </r>
  <r>
    <x v="37"/>
    <x v="37"/>
    <s v="M."/>
    <x v="37"/>
    <m/>
    <s v="Hoarau-Guyon"/>
    <x v="37"/>
    <s v="Capricorn"/>
    <x v="1"/>
    <s v="FR"/>
    <x v="6"/>
    <x v="3"/>
    <x v="37"/>
    <n v="59.7"/>
    <s v="Gray"/>
    <s v="O−"/>
    <x v="0"/>
    <x v="0"/>
    <x v="37"/>
  </r>
  <r>
    <x v="38"/>
    <x v="38"/>
    <s v="Sr."/>
    <x v="38"/>
    <s v="Cantu"/>
    <s v="Tercero"/>
    <x v="38"/>
    <s v="Sagittarius"/>
    <x v="1"/>
    <s v="AG"/>
    <x v="7"/>
    <x v="4"/>
    <x v="38"/>
    <n v="77.7"/>
    <s v="Gray"/>
    <s v="B−"/>
    <x v="1"/>
    <x v="21"/>
    <x v="38"/>
  </r>
  <r>
    <x v="39"/>
    <x v="39"/>
    <s v="Sr."/>
    <x v="39"/>
    <m/>
    <s v="Polanco"/>
    <x v="39"/>
    <s v="Gemini"/>
    <x v="1"/>
    <s v="AG"/>
    <x v="7"/>
    <x v="4"/>
    <x v="39"/>
    <n v="98"/>
    <s v="Blue"/>
    <s v="A−"/>
    <x v="1"/>
    <x v="20"/>
    <x v="39"/>
  </r>
  <r>
    <x v="40"/>
    <x v="40"/>
    <s v="Sra."/>
    <x v="40"/>
    <m/>
    <s v="Oliviera"/>
    <x v="40"/>
    <s v="Aquarius"/>
    <x v="0"/>
    <s v="AG"/>
    <x v="7"/>
    <x v="4"/>
    <x v="40"/>
    <n v="51.9"/>
    <s v="Amber"/>
    <s v="O−"/>
    <x v="1"/>
    <x v="27"/>
    <x v="40"/>
  </r>
  <r>
    <x v="41"/>
    <x v="41"/>
    <s v="Sra."/>
    <x v="41"/>
    <m/>
    <s v="Garza"/>
    <x v="41"/>
    <s v="Pisces"/>
    <x v="0"/>
    <s v="ES"/>
    <x v="8"/>
    <x v="4"/>
    <x v="41"/>
    <n v="55.6"/>
    <s v="Brown"/>
    <s v="O+"/>
    <x v="0"/>
    <x v="28"/>
    <x v="41"/>
  </r>
  <r>
    <x v="42"/>
    <x v="42"/>
    <s v="Sra."/>
    <x v="25"/>
    <m/>
    <s v="Banda"/>
    <x v="42"/>
    <s v="Capricorn"/>
    <x v="0"/>
    <s v="ES"/>
    <x v="8"/>
    <x v="4"/>
    <x v="42"/>
    <n v="102.3"/>
    <s v="Amber"/>
    <s v="O+"/>
    <x v="1"/>
    <x v="21"/>
    <x v="42"/>
  </r>
  <r>
    <x v="43"/>
    <x v="43"/>
    <s v="Sra."/>
    <x v="42"/>
    <m/>
    <s v="Mateos"/>
    <x v="43"/>
    <s v="Leo"/>
    <x v="0"/>
    <s v="ES"/>
    <x v="8"/>
    <x v="4"/>
    <x v="43"/>
    <n v="58.8"/>
    <s v="Gray"/>
    <s v="O−"/>
    <x v="1"/>
    <x v="27"/>
    <x v="43"/>
  </r>
  <r>
    <x v="44"/>
    <x v="44"/>
    <s v="Mw."/>
    <x v="43"/>
    <m/>
    <s v="Prins"/>
    <x v="44"/>
    <s v="Taurus"/>
    <x v="0"/>
    <s v="DU"/>
    <x v="9"/>
    <x v="5"/>
    <x v="44"/>
    <n v="63.8"/>
    <s v="Blue"/>
    <s v="O+"/>
    <x v="0"/>
    <x v="29"/>
    <x v="44"/>
  </r>
  <r>
    <x v="45"/>
    <x v="45"/>
    <s v="dhr."/>
    <x v="44"/>
    <m/>
    <s v="Pham"/>
    <x v="45"/>
    <s v="Libra"/>
    <x v="1"/>
    <s v="DU"/>
    <x v="9"/>
    <x v="5"/>
    <x v="45"/>
    <n v="98.6"/>
    <s v="Amber"/>
    <s v="B+"/>
    <x v="1"/>
    <x v="20"/>
    <x v="45"/>
  </r>
  <r>
    <x v="46"/>
    <x v="46"/>
    <s v="Mw"/>
    <x v="45"/>
    <m/>
    <s v="Rotteveel"/>
    <x v="46"/>
    <s v="Aries"/>
    <x v="0"/>
    <s v="DU"/>
    <x v="9"/>
    <x v="5"/>
    <x v="46"/>
    <n v="61.8"/>
    <s v="Gray"/>
    <s v="O−"/>
    <x v="1"/>
    <x v="20"/>
    <x v="46"/>
  </r>
  <r>
    <x v="47"/>
    <x v="47"/>
    <s v="Fru."/>
    <x v="46"/>
    <m/>
    <s v="Soderberg"/>
    <x v="47"/>
    <s v="Taurus"/>
    <x v="0"/>
    <s v="SV"/>
    <x v="10"/>
    <x v="6"/>
    <x v="47"/>
    <n v="50"/>
    <s v="Amber"/>
    <s v="O+"/>
    <x v="1"/>
    <x v="2"/>
    <x v="47"/>
  </r>
  <r>
    <x v="48"/>
    <x v="48"/>
    <s v="H."/>
    <x v="47"/>
    <m/>
    <s v="Palsson"/>
    <x v="48"/>
    <s v="Pisces"/>
    <x v="1"/>
    <s v="SV"/>
    <x v="10"/>
    <x v="6"/>
    <x v="48"/>
    <n v="45.9"/>
    <s v="Blue"/>
    <s v="A−"/>
    <x v="1"/>
    <x v="30"/>
    <x v="48"/>
  </r>
  <r>
    <x v="49"/>
    <x v="49"/>
    <s v="Sr."/>
    <x v="48"/>
    <s v="Pontes"/>
    <s v="Sobrinho"/>
    <x v="49"/>
    <s v="Leo"/>
    <x v="1"/>
    <s v="PR"/>
    <x v="1"/>
    <x v="1"/>
    <x v="49"/>
    <n v="92.5"/>
    <s v="Green"/>
    <s v="A+"/>
    <x v="0"/>
    <x v="31"/>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3:D15" firstHeaderRow="1" firstDataRow="2" firstDataCol="1"/>
  <pivotFields count="19">
    <pivotField dataField="1" numFmtId="166" showAll="0"/>
    <pivotField showAll="0"/>
    <pivotField showAll="0"/>
    <pivotField showAll="0"/>
    <pivotField showAll="0"/>
    <pivotField showAll="0"/>
    <pivotField numFmtId="165"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numFmtId="168" showAll="0"/>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formats count="4">
    <format dxfId="5">
      <pivotArea type="all" dataOnly="0" outline="0" fieldPosition="0"/>
    </format>
    <format dxfId="4">
      <pivotArea outline="0" collapsedLevelsAreSubtotals="1" fieldPosition="0"/>
    </format>
    <format dxfId="3">
      <pivotArea dataOnly="0" labelOnly="1" fieldPosition="0">
        <references count="1">
          <reference field="10" count="0"/>
        </references>
      </pivotArea>
    </format>
    <format dxfId="2">
      <pivotArea dataOnly="0" labelOnly="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Drill="0" useAutoFormatting="1" rowGrandTotals="0" itemPrintTitles="1" createdVersion="5" indent="0" compact="0" compactData="0" multipleFieldFilters="0">
  <location ref="A3:H53" firstHeaderRow="1" firstDataRow="1" firstDataCol="8" rowPageCount="1" colPageCount="1"/>
  <pivotFields count="19">
    <pivotField axis="axisRow" compact="0" numFmtId="166"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pivotField compact="0" outline="0" showAll="0" defaultSubtotal="0">
      <items count="49">
        <item x="48"/>
        <item x="41"/>
        <item x="8"/>
        <item x="6"/>
        <item x="21"/>
        <item x="0"/>
        <item x="36"/>
        <item x="34"/>
        <item x="11"/>
        <item x="1"/>
        <item x="26"/>
        <item x="27"/>
        <item x="35"/>
        <item x="37"/>
        <item x="47"/>
        <item x="42"/>
        <item x="32"/>
        <item x="3"/>
        <item x="18"/>
        <item x="45"/>
        <item x="43"/>
        <item x="10"/>
        <item x="39"/>
        <item x="13"/>
        <item x="38"/>
        <item x="25"/>
        <item x="19"/>
        <item x="4"/>
        <item x="22"/>
        <item x="20"/>
        <item x="40"/>
        <item x="31"/>
        <item x="28"/>
        <item x="15"/>
        <item x="12"/>
        <item x="14"/>
        <item x="46"/>
        <item x="5"/>
        <item x="30"/>
        <item x="7"/>
        <item x="16"/>
        <item x="17"/>
        <item x="44"/>
        <item x="23"/>
        <item x="24"/>
        <item x="9"/>
        <item x="2"/>
        <item x="29"/>
        <item x="33"/>
      </items>
    </pivotField>
    <pivotField compact="0" outline="0" showAll="0"/>
    <pivotField compact="0" outline="0" showAll="0"/>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compact="0" outline="0" showAll="0"/>
    <pivotField axis="axisRow" compact="0" outline="0" showAll="0" defaultSubtotal="0">
      <items count="2">
        <item x="0"/>
        <item x="1"/>
      </items>
    </pivotField>
    <pivotField compact="0" outline="0" showAl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pivotField compact="0" outline="0" showAll="0"/>
    <pivotField compact="0" outline="0" showAll="0"/>
    <pivotField axis="axisPage" compact="0" outline="0"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8" outline="0" showAll="0"/>
  </pivotFields>
  <rowFields count="8">
    <field x="0"/>
    <field x="1"/>
    <field x="12"/>
    <field x="8"/>
    <field x="6"/>
    <field x="10"/>
    <field x="11"/>
    <field x="17"/>
  </rowFields>
  <rowItems count="50">
    <i>
      <x/>
      <x v="32"/>
      <x/>
      <x/>
      <x/>
      <x v="10"/>
      <x v="1"/>
      <x v="13"/>
    </i>
    <i>
      <x v="1"/>
      <x v="33"/>
      <x v="18"/>
      <x/>
      <x v="1"/>
      <x v="10"/>
      <x v="1"/>
      <x v="6"/>
    </i>
    <i>
      <x v="2"/>
      <x v="45"/>
      <x v="10"/>
      <x v="1"/>
      <x v="2"/>
      <x v="3"/>
      <x v="4"/>
      <x v="17"/>
    </i>
    <i>
      <x v="3"/>
      <x v="34"/>
      <x v="7"/>
      <x/>
      <x v="3"/>
      <x v="10"/>
      <x v="1"/>
      <x/>
    </i>
    <i>
      <x v="4"/>
      <x v="3"/>
      <x v="5"/>
      <x v="1"/>
      <x v="4"/>
      <x v="10"/>
      <x v="1"/>
      <x v="31"/>
    </i>
    <i>
      <x v="5"/>
      <x v="26"/>
      <x v="19"/>
      <x v="1"/>
      <x v="5"/>
      <x v="10"/>
      <x v="1"/>
      <x v="16"/>
    </i>
    <i>
      <x v="6"/>
      <x v="31"/>
      <x v="9"/>
      <x/>
      <x v="6"/>
      <x v="10"/>
      <x v="1"/>
      <x v="12"/>
    </i>
    <i>
      <x v="7"/>
      <x v="27"/>
      <x v="30"/>
      <x v="1"/>
      <x v="7"/>
      <x v="10"/>
      <x v="1"/>
      <x v="9"/>
    </i>
    <i>
      <x v="8"/>
      <x v="30"/>
      <x v="41"/>
      <x/>
      <x v="8"/>
      <x v="9"/>
      <x v="1"/>
      <x v="26"/>
    </i>
    <i>
      <x v="9"/>
      <x v="28"/>
      <x v="38"/>
      <x v="1"/>
      <x v="9"/>
      <x v="9"/>
      <x v="1"/>
      <x v="12"/>
    </i>
    <i>
      <x v="10"/>
      <x v="41"/>
      <x v="23"/>
      <x v="1"/>
      <x v="10"/>
      <x v="9"/>
      <x v="1"/>
      <x v="18"/>
    </i>
    <i>
      <x v="11"/>
      <x v="29"/>
      <x v="49"/>
      <x/>
      <x v="11"/>
      <x v="9"/>
      <x v="1"/>
      <x v="1"/>
    </i>
    <i>
      <x v="12"/>
      <x v="36"/>
      <x v="37"/>
      <x/>
      <x v="12"/>
      <x v="9"/>
      <x v="1"/>
      <x v="24"/>
    </i>
    <i>
      <x v="13"/>
      <x v="11"/>
      <x v="47"/>
      <x v="1"/>
      <x v="13"/>
      <x v="5"/>
      <x v="3"/>
      <x v="8"/>
    </i>
    <i>
      <x v="14"/>
      <x v="40"/>
      <x v="36"/>
      <x/>
      <x v="14"/>
      <x v="5"/>
      <x v="3"/>
      <x v="10"/>
    </i>
    <i>
      <x v="15"/>
      <x v="12"/>
      <x v="4"/>
      <x v="1"/>
      <x v="15"/>
      <x v="5"/>
      <x v="3"/>
      <x/>
    </i>
    <i>
      <x v="16"/>
      <x v="13"/>
      <x v="42"/>
      <x v="1"/>
      <x v="16"/>
      <x v="5"/>
      <x v="3"/>
      <x v="21"/>
    </i>
    <i>
      <x v="17"/>
      <x v="14"/>
      <x v="44"/>
      <x v="1"/>
      <x v="17"/>
      <x v="5"/>
      <x v="3"/>
      <x v="11"/>
    </i>
    <i>
      <x v="18"/>
      <x v="2"/>
      <x v="31"/>
      <x/>
      <x v="18"/>
      <x v="1"/>
      <x v="1"/>
      <x v="27"/>
    </i>
    <i>
      <x v="19"/>
      <x v="24"/>
      <x v="12"/>
      <x v="1"/>
      <x v="19"/>
      <x v="1"/>
      <x v="1"/>
      <x v="3"/>
    </i>
    <i>
      <x v="20"/>
      <x v="25"/>
      <x v="35"/>
      <x v="1"/>
      <x v="20"/>
      <x v="1"/>
      <x v="1"/>
      <x v="29"/>
    </i>
    <i>
      <x v="21"/>
      <x v="1"/>
      <x v="25"/>
      <x/>
      <x v="21"/>
      <x v="1"/>
      <x v="1"/>
      <x v="15"/>
    </i>
    <i>
      <x v="22"/>
      <x v="4"/>
      <x v="46"/>
      <x/>
      <x v="22"/>
      <x v="1"/>
      <x v="1"/>
      <x v="4"/>
    </i>
    <i>
      <x v="23"/>
      <x v="5"/>
      <x v="3"/>
      <x/>
      <x v="23"/>
      <x v="1"/>
      <x v="1"/>
      <x v="7"/>
    </i>
    <i>
      <x v="24"/>
      <x v="6"/>
      <x v="1"/>
      <x/>
      <x v="24"/>
      <x v="1"/>
      <x v="1"/>
      <x v="12"/>
    </i>
    <i>
      <x v="25"/>
      <x v="35"/>
      <x v="34"/>
      <x/>
      <x v="25"/>
      <x v="1"/>
      <x v="1"/>
      <x v="13"/>
    </i>
    <i>
      <x v="26"/>
      <x v="9"/>
      <x v="48"/>
      <x v="1"/>
      <x v="26"/>
      <x v="2"/>
      <x v="3"/>
      <x v="30"/>
    </i>
    <i>
      <x v="27"/>
      <x v="10"/>
      <x v="14"/>
      <x v="1"/>
      <x v="27"/>
      <x v="2"/>
      <x v="3"/>
      <x v="24"/>
    </i>
    <i>
      <x v="28"/>
      <x v="39"/>
      <x v="32"/>
      <x/>
      <x v="28"/>
      <x v="2"/>
      <x v="3"/>
      <x v="12"/>
    </i>
    <i>
      <x v="29"/>
      <x v="23"/>
      <x v="22"/>
      <x/>
      <x v="29"/>
      <x v="4"/>
      <x v="2"/>
      <x v="19"/>
    </i>
    <i>
      <x v="30"/>
      <x v="22"/>
      <x v="8"/>
      <x/>
      <x v="30"/>
      <x v="4"/>
      <x v="2"/>
      <x v="30"/>
    </i>
    <i>
      <x v="31"/>
      <x v="21"/>
      <x v="6"/>
      <x/>
      <x v="31"/>
      <x v="4"/>
      <x v="2"/>
      <x v="4"/>
    </i>
    <i>
      <x v="32"/>
      <x v="19"/>
      <x v="45"/>
      <x v="1"/>
      <x v="32"/>
      <x v="4"/>
      <x v="2"/>
      <x v="14"/>
    </i>
    <i>
      <x v="33"/>
      <x v="20"/>
      <x v="17"/>
      <x v="1"/>
      <x v="33"/>
      <x v="4"/>
      <x v="2"/>
      <x v="29"/>
    </i>
    <i>
      <x v="34"/>
      <x v="16"/>
      <x v="16"/>
      <x v="1"/>
      <x v="34"/>
      <x v="4"/>
      <x v="2"/>
      <x v="22"/>
    </i>
    <i>
      <x v="35"/>
      <x v="17"/>
      <x v="15"/>
      <x v="1"/>
      <x v="35"/>
      <x v="4"/>
      <x v="2"/>
      <x v="29"/>
    </i>
    <i>
      <x v="36"/>
      <x v="15"/>
      <x v="20"/>
      <x v="1"/>
      <x v="36"/>
      <x v="4"/>
      <x v="2"/>
      <x v="25"/>
    </i>
    <i>
      <x v="37"/>
      <x v="18"/>
      <x v="13"/>
      <x v="1"/>
      <x v="37"/>
      <x v="4"/>
      <x v="2"/>
      <x v="13"/>
    </i>
    <i>
      <x v="38"/>
      <x v="44"/>
      <x v="43"/>
      <x v="1"/>
      <x v="38"/>
      <x/>
      <x v="5"/>
      <x v="7"/>
    </i>
    <i>
      <x v="39"/>
      <x v="43"/>
      <x v="28"/>
      <x v="1"/>
      <x v="39"/>
      <x/>
      <x v="5"/>
      <x v="4"/>
    </i>
    <i>
      <x v="40"/>
      <x v="49"/>
      <x v="24"/>
      <x/>
      <x v="40"/>
      <x/>
      <x v="5"/>
      <x v="2"/>
    </i>
    <i>
      <x v="41"/>
      <x v="46"/>
      <x v="11"/>
      <x/>
      <x v="41"/>
      <x v="7"/>
      <x v="5"/>
      <x v="20"/>
    </i>
    <i>
      <x v="42"/>
      <x v="48"/>
      <x v="2"/>
      <x/>
      <x v="42"/>
      <x v="7"/>
      <x v="5"/>
      <x v="7"/>
    </i>
    <i>
      <x v="43"/>
      <x v="47"/>
      <x v="21"/>
      <x/>
      <x v="43"/>
      <x v="7"/>
      <x v="5"/>
      <x v="2"/>
    </i>
    <i>
      <x v="44"/>
      <x v="38"/>
      <x v="29"/>
      <x/>
      <x v="44"/>
      <x v="6"/>
      <x/>
      <x v="23"/>
    </i>
    <i>
      <x v="45"/>
      <x/>
      <x v="27"/>
      <x v="1"/>
      <x v="45"/>
      <x v="6"/>
      <x/>
      <x v="4"/>
    </i>
    <i>
      <x v="46"/>
      <x v="37"/>
      <x v="33"/>
      <x/>
      <x v="46"/>
      <x v="6"/>
      <x/>
      <x v="4"/>
    </i>
    <i>
      <x v="47"/>
      <x v="7"/>
      <x v="40"/>
      <x/>
      <x v="47"/>
      <x v="8"/>
      <x v="6"/>
      <x v="17"/>
    </i>
    <i>
      <x v="48"/>
      <x v="8"/>
      <x v="26"/>
      <x v="1"/>
      <x v="48"/>
      <x v="8"/>
      <x v="6"/>
      <x v="5"/>
    </i>
    <i>
      <x v="49"/>
      <x v="42"/>
      <x v="39"/>
      <x v="1"/>
      <x v="49"/>
      <x v="3"/>
      <x v="4"/>
      <x v="28"/>
    </i>
  </rowItems>
  <colItems count="1">
    <i/>
  </colItems>
  <pageFields count="1">
    <pageField fld="16" hier="-1"/>
  </pageFields>
  <formats count="2">
    <format dxfId="1">
      <pivotArea type="all" dataOnly="0" outline="0" fieldPosition="0"/>
    </format>
    <format dxfId="0">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5" x14ac:dyDescent="0.25"/>
  <cols>
    <col min="1" max="1" width="1" customWidth="1"/>
    <col min="2" max="2" width="5.625" bestFit="1" customWidth="1"/>
    <col min="3" max="3" width="13.375" bestFit="1" customWidth="1"/>
    <col min="4" max="4" width="14.375" customWidth="1"/>
    <col min="5" max="5" width="145.125" bestFit="1" customWidth="1"/>
  </cols>
  <sheetData>
    <row r="1" spans="2:5" ht="5.25" customHeight="1" thickBot="1" x14ac:dyDescent="0.3"/>
    <row r="2" spans="2:5" ht="16.5" customHeight="1" x14ac:dyDescent="0.25">
      <c r="B2" s="52" t="s">
        <v>252</v>
      </c>
      <c r="C2" s="53"/>
      <c r="D2" s="54"/>
      <c r="E2" s="58" t="s">
        <v>232</v>
      </c>
    </row>
    <row r="3" spans="2:5" ht="42" customHeight="1" thickBot="1" x14ac:dyDescent="0.3">
      <c r="B3" s="55"/>
      <c r="C3" s="56"/>
      <c r="D3" s="57"/>
      <c r="E3" s="59"/>
    </row>
    <row r="4" spans="2:5" ht="8.25" customHeight="1" x14ac:dyDescent="0.25"/>
    <row r="5" spans="2:5" ht="19.5" customHeight="1" thickBot="1" x14ac:dyDescent="0.3">
      <c r="C5" s="9" t="s">
        <v>226</v>
      </c>
      <c r="D5" s="9" t="s">
        <v>223</v>
      </c>
      <c r="E5" s="10" t="s">
        <v>224</v>
      </c>
    </row>
    <row r="6" spans="2:5" ht="19.5" customHeight="1" thickBot="1" x14ac:dyDescent="0.3">
      <c r="B6" s="20" t="s">
        <v>135</v>
      </c>
      <c r="C6" s="50" t="s">
        <v>225</v>
      </c>
      <c r="D6" s="50"/>
      <c r="E6" s="51"/>
    </row>
    <row r="7" spans="2:5" x14ac:dyDescent="0.25">
      <c r="B7" s="19">
        <v>1</v>
      </c>
      <c r="C7" s="11" t="s">
        <v>234</v>
      </c>
      <c r="D7" s="12" t="s">
        <v>229</v>
      </c>
      <c r="E7" s="13" t="s">
        <v>220</v>
      </c>
    </row>
    <row r="8" spans="2:5" x14ac:dyDescent="0.25">
      <c r="B8" s="12">
        <v>2</v>
      </c>
      <c r="C8" s="11" t="s">
        <v>234</v>
      </c>
      <c r="D8" s="12" t="s">
        <v>230</v>
      </c>
      <c r="E8" s="13" t="s">
        <v>235</v>
      </c>
    </row>
    <row r="9" spans="2:5" x14ac:dyDescent="0.25">
      <c r="B9" s="12">
        <v>3</v>
      </c>
      <c r="C9" s="11" t="s">
        <v>234</v>
      </c>
      <c r="D9" s="12" t="s">
        <v>231</v>
      </c>
      <c r="E9" s="13" t="s">
        <v>236</v>
      </c>
    </row>
    <row r="10" spans="2:5" ht="25.5" x14ac:dyDescent="0.25">
      <c r="B10" s="12">
        <v>4</v>
      </c>
      <c r="C10" s="11" t="s">
        <v>234</v>
      </c>
      <c r="D10" s="12" t="s">
        <v>237</v>
      </c>
      <c r="E10" s="30" t="s">
        <v>282</v>
      </c>
    </row>
    <row r="11" spans="2:5" ht="15.75" thickBot="1" x14ac:dyDescent="0.3">
      <c r="B11" s="15">
        <v>5</v>
      </c>
      <c r="C11" s="14" t="s">
        <v>234</v>
      </c>
      <c r="D11" s="15" t="s">
        <v>240</v>
      </c>
      <c r="E11" s="16" t="s">
        <v>241</v>
      </c>
    </row>
    <row r="12" spans="2:5" ht="16.5" thickTop="1" thickBot="1" x14ac:dyDescent="0.3"/>
    <row r="13" spans="2:5" ht="19.5" customHeight="1" thickBot="1" x14ac:dyDescent="0.3">
      <c r="B13" s="20" t="s">
        <v>135</v>
      </c>
      <c r="C13" s="50" t="s">
        <v>242</v>
      </c>
      <c r="D13" s="50"/>
      <c r="E13" s="51"/>
    </row>
    <row r="14" spans="2:5" x14ac:dyDescent="0.25">
      <c r="B14" s="19">
        <v>1</v>
      </c>
      <c r="C14" s="12" t="s">
        <v>234</v>
      </c>
      <c r="D14" s="12" t="s">
        <v>243</v>
      </c>
      <c r="E14" s="17" t="s">
        <v>244</v>
      </c>
    </row>
    <row r="15" spans="2:5" x14ac:dyDescent="0.25">
      <c r="B15" s="12">
        <v>2</v>
      </c>
      <c r="C15" s="12" t="s">
        <v>234</v>
      </c>
      <c r="D15" s="12" t="s">
        <v>245</v>
      </c>
      <c r="E15" s="17" t="s">
        <v>249</v>
      </c>
    </row>
    <row r="16" spans="2:5" x14ac:dyDescent="0.25">
      <c r="B16" s="12">
        <v>3</v>
      </c>
      <c r="C16" s="12" t="s">
        <v>234</v>
      </c>
      <c r="D16" s="12" t="s">
        <v>247</v>
      </c>
      <c r="E16" s="17" t="s">
        <v>248</v>
      </c>
    </row>
    <row r="17" spans="2:5" ht="51.75" thickBot="1" x14ac:dyDescent="0.3">
      <c r="B17" s="15">
        <v>4</v>
      </c>
      <c r="C17" s="15" t="s">
        <v>234</v>
      </c>
      <c r="D17" s="15" t="s">
        <v>250</v>
      </c>
      <c r="E17" s="18"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5" x14ac:dyDescent="0.25"/>
  <cols>
    <col min="1" max="1" width="1" customWidth="1"/>
    <col min="2" max="2" width="5.625" bestFit="1" customWidth="1"/>
    <col min="3" max="3" width="13.375" bestFit="1" customWidth="1"/>
    <col min="4" max="4" width="14.375" customWidth="1"/>
    <col min="5" max="5" width="145.125" bestFit="1" customWidth="1"/>
  </cols>
  <sheetData>
    <row r="1" spans="2:5" ht="5.25" customHeight="1" thickBot="1" x14ac:dyDescent="0.3"/>
    <row r="2" spans="2:5" ht="16.5" customHeight="1" x14ac:dyDescent="0.25">
      <c r="B2" s="52" t="s">
        <v>253</v>
      </c>
      <c r="C2" s="53"/>
      <c r="D2" s="54"/>
      <c r="E2" s="58" t="s">
        <v>232</v>
      </c>
    </row>
    <row r="3" spans="2:5" ht="42" customHeight="1" thickBot="1" x14ac:dyDescent="0.3">
      <c r="B3" s="55"/>
      <c r="C3" s="56"/>
      <c r="D3" s="57"/>
      <c r="E3" s="59"/>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50" t="s">
        <v>254</v>
      </c>
      <c r="D7" s="50"/>
      <c r="E7" s="51"/>
    </row>
    <row r="8" spans="2:5" x14ac:dyDescent="0.25">
      <c r="B8" s="19">
        <v>1</v>
      </c>
      <c r="C8" s="11" t="s">
        <v>256</v>
      </c>
      <c r="D8" s="12" t="s">
        <v>258</v>
      </c>
      <c r="E8" s="17" t="s">
        <v>259</v>
      </c>
    </row>
    <row r="9" spans="2:5" x14ac:dyDescent="0.25">
      <c r="B9" s="12">
        <v>2</v>
      </c>
      <c r="C9" s="11" t="s">
        <v>256</v>
      </c>
      <c r="D9" s="12"/>
      <c r="E9" s="17" t="s">
        <v>261</v>
      </c>
    </row>
    <row r="10" spans="2:5" x14ac:dyDescent="0.25">
      <c r="B10" s="12">
        <v>3</v>
      </c>
      <c r="C10" s="11" t="s">
        <v>256</v>
      </c>
      <c r="D10" s="12"/>
      <c r="E10" s="17" t="s">
        <v>262</v>
      </c>
    </row>
    <row r="11" spans="2:5" x14ac:dyDescent="0.25">
      <c r="B11" s="12">
        <v>4</v>
      </c>
      <c r="C11" s="11" t="s">
        <v>256</v>
      </c>
      <c r="D11" s="12"/>
      <c r="E11" s="17" t="s">
        <v>263</v>
      </c>
    </row>
    <row r="12" spans="2:5" ht="15.75" thickBot="1" x14ac:dyDescent="0.3">
      <c r="B12" s="15">
        <v>5</v>
      </c>
      <c r="C12" s="14" t="s">
        <v>256</v>
      </c>
      <c r="D12" s="15"/>
      <c r="E12" s="18" t="s">
        <v>264</v>
      </c>
    </row>
    <row r="13" spans="2:5" ht="16.5" thickTop="1" thickBot="1" x14ac:dyDescent="0.3"/>
    <row r="14" spans="2:5" ht="19.5" customHeight="1" thickBot="1" x14ac:dyDescent="0.3">
      <c r="B14" s="20" t="s">
        <v>135</v>
      </c>
      <c r="C14" s="50" t="s">
        <v>255</v>
      </c>
      <c r="D14" s="50"/>
      <c r="E14" s="51"/>
    </row>
    <row r="15" spans="2:5" x14ac:dyDescent="0.25">
      <c r="B15" s="19">
        <v>1</v>
      </c>
      <c r="C15" s="11" t="s">
        <v>256</v>
      </c>
      <c r="D15" s="12" t="s">
        <v>265</v>
      </c>
      <c r="E15" s="17" t="s">
        <v>273</v>
      </c>
    </row>
    <row r="16" spans="2:5" x14ac:dyDescent="0.25">
      <c r="B16" s="12">
        <v>2</v>
      </c>
      <c r="C16" s="11" t="s">
        <v>256</v>
      </c>
      <c r="D16" s="12" t="s">
        <v>266</v>
      </c>
      <c r="E16" s="17" t="s">
        <v>268</v>
      </c>
    </row>
    <row r="17" spans="2:5" x14ac:dyDescent="0.25">
      <c r="B17" s="12">
        <v>3</v>
      </c>
      <c r="C17" s="11" t="s">
        <v>256</v>
      </c>
      <c r="D17" s="12" t="s">
        <v>267</v>
      </c>
      <c r="E17" s="17" t="s">
        <v>269</v>
      </c>
    </row>
    <row r="18" spans="2:5" ht="15.75" thickBot="1" x14ac:dyDescent="0.3">
      <c r="B18" s="15">
        <v>4</v>
      </c>
      <c r="C18" s="14" t="s">
        <v>256</v>
      </c>
      <c r="D18" s="15" t="s">
        <v>271</v>
      </c>
      <c r="E18" s="18"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5" x14ac:dyDescent="0.25"/>
  <cols>
    <col min="1" max="1" width="1" customWidth="1"/>
    <col min="2" max="2" width="5.625" bestFit="1" customWidth="1"/>
    <col min="3" max="3" width="13.375" bestFit="1" customWidth="1"/>
    <col min="4" max="4" width="14.375" customWidth="1"/>
    <col min="5" max="5" width="145.125" bestFit="1" customWidth="1"/>
  </cols>
  <sheetData>
    <row r="1" spans="2:5" ht="5.25" customHeight="1" thickBot="1" x14ac:dyDescent="0.3"/>
    <row r="2" spans="2:5" ht="16.5" customHeight="1" x14ac:dyDescent="0.25">
      <c r="B2" s="52" t="s">
        <v>272</v>
      </c>
      <c r="C2" s="53"/>
      <c r="D2" s="54"/>
      <c r="E2" s="58" t="s">
        <v>232</v>
      </c>
    </row>
    <row r="3" spans="2:5" ht="42" customHeight="1" thickBot="1" x14ac:dyDescent="0.3">
      <c r="B3" s="55"/>
      <c r="C3" s="56"/>
      <c r="D3" s="57"/>
      <c r="E3" s="59"/>
    </row>
    <row r="4" spans="2:5" ht="8.25" customHeight="1" x14ac:dyDescent="0.25"/>
    <row r="5" spans="2:5" ht="27" customHeight="1" x14ac:dyDescent="0.25">
      <c r="B5" s="23" t="s">
        <v>260</v>
      </c>
      <c r="C5" s="22"/>
      <c r="D5" s="21"/>
      <c r="E5" s="21"/>
    </row>
    <row r="6" spans="2:5" ht="19.5" customHeight="1" thickBot="1" x14ac:dyDescent="0.3">
      <c r="C6" s="9" t="s">
        <v>226</v>
      </c>
      <c r="D6" s="9" t="s">
        <v>257</v>
      </c>
      <c r="E6" s="10" t="s">
        <v>224</v>
      </c>
    </row>
    <row r="7" spans="2:5" ht="19.5" customHeight="1" thickBot="1" x14ac:dyDescent="0.3">
      <c r="B7" s="20" t="s">
        <v>135</v>
      </c>
      <c r="C7" s="50" t="s">
        <v>281</v>
      </c>
      <c r="D7" s="50"/>
      <c r="E7" s="51"/>
    </row>
    <row r="8" spans="2:5" x14ac:dyDescent="0.25">
      <c r="B8" s="19">
        <v>1</v>
      </c>
      <c r="C8" s="11" t="s">
        <v>227</v>
      </c>
      <c r="D8" s="12" t="s">
        <v>274</v>
      </c>
      <c r="E8" s="17" t="s">
        <v>275</v>
      </c>
    </row>
    <row r="9" spans="2:5" ht="15" customHeight="1" x14ac:dyDescent="0.25">
      <c r="B9" s="12">
        <v>2</v>
      </c>
      <c r="C9" s="11" t="s">
        <v>227</v>
      </c>
      <c r="D9" s="12"/>
      <c r="E9" s="26" t="s">
        <v>279</v>
      </c>
    </row>
    <row r="10" spans="2:5" x14ac:dyDescent="0.25">
      <c r="B10" s="12">
        <v>3</v>
      </c>
      <c r="C10" s="11" t="s">
        <v>227</v>
      </c>
      <c r="D10" s="12"/>
      <c r="E10" s="17" t="s">
        <v>276</v>
      </c>
    </row>
    <row r="11" spans="2:5" x14ac:dyDescent="0.25">
      <c r="B11" s="12">
        <v>4</v>
      </c>
      <c r="C11" s="11" t="s">
        <v>227</v>
      </c>
      <c r="D11" s="12"/>
      <c r="E11" s="17" t="s">
        <v>277</v>
      </c>
    </row>
    <row r="12" spans="2:5" x14ac:dyDescent="0.25">
      <c r="B12" s="27">
        <v>5</v>
      </c>
      <c r="C12" s="28" t="s">
        <v>227</v>
      </c>
      <c r="D12" s="27"/>
      <c r="E12" s="29" t="s">
        <v>264</v>
      </c>
    </row>
    <row r="13" spans="2:5" ht="15.75" thickBot="1" x14ac:dyDescent="0.3">
      <c r="B13" s="15">
        <v>5</v>
      </c>
      <c r="C13" s="14" t="s">
        <v>227</v>
      </c>
      <c r="D13" s="15" t="s">
        <v>280</v>
      </c>
      <c r="E13" s="18"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S36"/>
  <sheetViews>
    <sheetView workbookViewId="0">
      <selection activeCell="H18" sqref="H18"/>
    </sheetView>
  </sheetViews>
  <sheetFormatPr defaultRowHeight="15" x14ac:dyDescent="0.25"/>
  <cols>
    <col min="2" max="2" width="17.125" customWidth="1"/>
    <col min="3" max="3" width="14.125" customWidth="1"/>
    <col min="4" max="4" width="4.875" customWidth="1"/>
    <col min="5" max="5" width="14.375" bestFit="1" customWidth="1"/>
    <col min="6" max="6" width="21" bestFit="1" customWidth="1"/>
    <col min="7" max="7" width="18.75" bestFit="1" customWidth="1"/>
    <col min="8" max="8" width="11.125" customWidth="1"/>
  </cols>
  <sheetData>
    <row r="1" spans="1:9" x14ac:dyDescent="0.25">
      <c r="A1" s="49" t="s">
        <v>387</v>
      </c>
    </row>
    <row r="3" spans="1:9" x14ac:dyDescent="0.25">
      <c r="B3" s="38" t="s">
        <v>285</v>
      </c>
      <c r="C3" s="38" t="s">
        <v>284</v>
      </c>
      <c r="D3" s="2"/>
      <c r="H3" s="60"/>
      <c r="I3" s="60"/>
    </row>
    <row r="4" spans="1:9" x14ac:dyDescent="0.25">
      <c r="B4" s="38" t="s">
        <v>283</v>
      </c>
      <c r="C4" s="2" t="s">
        <v>138</v>
      </c>
      <c r="D4" s="2" t="s">
        <v>142</v>
      </c>
      <c r="G4" s="41" t="s">
        <v>228</v>
      </c>
      <c r="H4" s="48" t="s">
        <v>142</v>
      </c>
      <c r="I4" s="48" t="s">
        <v>138</v>
      </c>
    </row>
    <row r="5" spans="1:9" x14ac:dyDescent="0.25">
      <c r="B5" s="3" t="s">
        <v>159</v>
      </c>
      <c r="C5" s="39">
        <v>1</v>
      </c>
      <c r="D5" s="39">
        <v>2</v>
      </c>
      <c r="G5" s="42" t="s">
        <v>140</v>
      </c>
      <c r="H5" s="2">
        <f>COUNTIFS(SPORTSMEN!$K$2:$K$51,$G5,SPORTSMEN!$I$2:$I$51,H$4)</f>
        <v>3</v>
      </c>
      <c r="I5" s="2">
        <f>COUNTIFS(SPORTSMEN!$K$2:$K$51,$G5,SPORTSMEN!$I$2:$I$51,I$4)</f>
        <v>4</v>
      </c>
    </row>
    <row r="6" spans="1:9" x14ac:dyDescent="0.25">
      <c r="B6" s="3" t="s">
        <v>151</v>
      </c>
      <c r="C6" s="39">
        <v>6</v>
      </c>
      <c r="D6" s="39">
        <v>2</v>
      </c>
      <c r="G6" s="42" t="s">
        <v>144</v>
      </c>
      <c r="H6" s="2">
        <f>COUNTIFS(SPORTSMEN!$K$2:$K$51,$G6,SPORTSMEN!$I$2:$I$51,H$4)</f>
        <v>2</v>
      </c>
      <c r="I6" s="2">
        <f>COUNTIFS(SPORTSMEN!$K$2:$K$51,$G6,SPORTSMEN!$I$2:$I$51,I$4)</f>
        <v>0</v>
      </c>
    </row>
    <row r="7" spans="1:9" x14ac:dyDescent="0.25">
      <c r="B7" s="3" t="s">
        <v>153</v>
      </c>
      <c r="C7" s="39">
        <v>1</v>
      </c>
      <c r="D7" s="39">
        <v>2</v>
      </c>
      <c r="G7" s="42" t="s">
        <v>146</v>
      </c>
      <c r="H7" s="2">
        <f>COUNTIFS(SPORTSMEN!$K$2:$K$51,$G7,SPORTSMEN!$I$2:$I$51,H$4)</f>
        <v>2</v>
      </c>
      <c r="I7" s="2">
        <f>COUNTIFS(SPORTSMEN!$K$2:$K$51,$G7,SPORTSMEN!$I$2:$I$51,I$4)</f>
        <v>3</v>
      </c>
    </row>
    <row r="8" spans="1:9" x14ac:dyDescent="0.25">
      <c r="B8" s="3" t="s">
        <v>144</v>
      </c>
      <c r="C8" s="39"/>
      <c r="D8" s="39">
        <v>2</v>
      </c>
      <c r="G8" s="42" t="s">
        <v>149</v>
      </c>
      <c r="H8" s="2">
        <f>COUNTIFS(SPORTSMEN!$K$2:$K$51,$G8,SPORTSMEN!$I$2:$I$51,H$4)</f>
        <v>4</v>
      </c>
      <c r="I8" s="2">
        <f>COUNTIFS(SPORTSMEN!$K$2:$K$51,$G8,SPORTSMEN!$I$2:$I$51,I$4)</f>
        <v>1</v>
      </c>
    </row>
    <row r="9" spans="1:9" x14ac:dyDescent="0.25">
      <c r="B9" s="3" t="s">
        <v>156</v>
      </c>
      <c r="C9" s="39">
        <v>3</v>
      </c>
      <c r="D9" s="39">
        <v>6</v>
      </c>
      <c r="G9" s="42" t="s">
        <v>151</v>
      </c>
      <c r="H9" s="2">
        <f>COUNTIFS(SPORTSMEN!$K$2:$K$51,$G9,SPORTSMEN!$I$2:$I$51,H$4)</f>
        <v>2</v>
      </c>
      <c r="I9" s="2">
        <f>COUNTIFS(SPORTSMEN!$K$2:$K$51,$G9,SPORTSMEN!$I$2:$I$51,I$4)</f>
        <v>6</v>
      </c>
    </row>
    <row r="10" spans="1:9" x14ac:dyDescent="0.25">
      <c r="B10" s="3" t="s">
        <v>149</v>
      </c>
      <c r="C10" s="39">
        <v>1</v>
      </c>
      <c r="D10" s="39">
        <v>4</v>
      </c>
      <c r="G10" s="42" t="s">
        <v>153</v>
      </c>
      <c r="H10" s="2">
        <f>COUNTIFS(SPORTSMEN!$K$2:$K$51,$G10,SPORTSMEN!$I$2:$I$51,H$4)</f>
        <v>2</v>
      </c>
      <c r="I10" s="2">
        <f>COUNTIFS(SPORTSMEN!$K$2:$K$51,$G10,SPORTSMEN!$I$2:$I$51,I$4)</f>
        <v>1</v>
      </c>
    </row>
    <row r="11" spans="1:9" x14ac:dyDescent="0.25">
      <c r="B11" s="3" t="s">
        <v>164</v>
      </c>
      <c r="C11" s="39">
        <v>2</v>
      </c>
      <c r="D11" s="39">
        <v>1</v>
      </c>
      <c r="G11" s="42" t="s">
        <v>156</v>
      </c>
      <c r="H11" s="2">
        <f>COUNTIFS(SPORTSMEN!$K$2:$K$51,$G11,SPORTSMEN!$I$2:$I$51,H$4)</f>
        <v>6</v>
      </c>
      <c r="I11" s="2">
        <f>COUNTIFS(SPORTSMEN!$K$2:$K$51,$G11,SPORTSMEN!$I$2:$I$51,I$4)</f>
        <v>3</v>
      </c>
    </row>
    <row r="12" spans="1:9" x14ac:dyDescent="0.25">
      <c r="B12" s="3" t="s">
        <v>161</v>
      </c>
      <c r="C12" s="39">
        <v>3</v>
      </c>
      <c r="D12" s="39"/>
      <c r="G12" s="42" t="s">
        <v>159</v>
      </c>
      <c r="H12" s="2">
        <f>COUNTIFS(SPORTSMEN!$K$2:$K$51,$G12,SPORTSMEN!$I$2:$I$51,H$4)</f>
        <v>2</v>
      </c>
      <c r="I12" s="2">
        <f>COUNTIFS(SPORTSMEN!$K$2:$K$51,$G12,SPORTSMEN!$I$2:$I$51,I$4)</f>
        <v>1</v>
      </c>
    </row>
    <row r="13" spans="1:9" x14ac:dyDescent="0.25">
      <c r="B13" s="3" t="s">
        <v>167</v>
      </c>
      <c r="C13" s="39">
        <v>1</v>
      </c>
      <c r="D13" s="39">
        <v>1</v>
      </c>
      <c r="G13" s="42" t="s">
        <v>161</v>
      </c>
      <c r="H13" s="2">
        <f>COUNTIFS(SPORTSMEN!$K$2:$K$51,$G13,SPORTSMEN!$I$2:$I$51,H$4)</f>
        <v>0</v>
      </c>
      <c r="I13" s="2">
        <f>COUNTIFS(SPORTSMEN!$K$2:$K$51,$G13,SPORTSMEN!$I$2:$I$51,I$4)</f>
        <v>3</v>
      </c>
    </row>
    <row r="14" spans="1:9" x14ac:dyDescent="0.25">
      <c r="B14" s="3" t="s">
        <v>146</v>
      </c>
      <c r="C14" s="39">
        <v>3</v>
      </c>
      <c r="D14" s="39">
        <v>2</v>
      </c>
      <c r="G14" s="42" t="s">
        <v>164</v>
      </c>
      <c r="H14" s="2">
        <f>COUNTIFS(SPORTSMEN!$K$2:$K$51,$G14,SPORTSMEN!$I$2:$I$51,H$4)</f>
        <v>1</v>
      </c>
      <c r="I14" s="2">
        <f>COUNTIFS(SPORTSMEN!$K$2:$K$51,$G14,SPORTSMEN!$I$2:$I$51,I$4)</f>
        <v>2</v>
      </c>
    </row>
    <row r="15" spans="1:9" x14ac:dyDescent="0.25">
      <c r="B15" s="3" t="s">
        <v>140</v>
      </c>
      <c r="C15" s="39">
        <v>4</v>
      </c>
      <c r="D15" s="39">
        <v>3</v>
      </c>
      <c r="G15" s="42" t="s">
        <v>167</v>
      </c>
      <c r="H15" s="2">
        <f>COUNTIFS(SPORTSMEN!$K$2:$K$51,$G15,SPORTSMEN!$I$2:$I$51,H$4)</f>
        <v>1</v>
      </c>
      <c r="I15" s="2">
        <f>COUNTIFS(SPORTSMEN!$K$2:$K$51,$G15,SPORTSMEN!$I$2:$I$51,I$4)</f>
        <v>1</v>
      </c>
    </row>
    <row r="16" spans="1:9" x14ac:dyDescent="0.25">
      <c r="G16" s="42" t="s">
        <v>144</v>
      </c>
      <c r="H16" s="2">
        <f>COUNTIFS(SPORTSMEN!$K$2:$K$51,$G16,SPORTSMEN!$I$2:$I$51,H$4)</f>
        <v>2</v>
      </c>
      <c r="I16" s="2">
        <f>COUNTIFS(SPORTSMEN!$K$2:$K$51,$G16,SPORTSMEN!$I$2:$I$51,I$4)</f>
        <v>0</v>
      </c>
    </row>
    <row r="17" spans="2:19" x14ac:dyDescent="0.25">
      <c r="B17" s="61" t="s">
        <v>388</v>
      </c>
      <c r="F17" s="40"/>
      <c r="G17" s="43"/>
    </row>
    <row r="18" spans="2:19" x14ac:dyDescent="0.25">
      <c r="F18" s="40"/>
      <c r="G18" s="62" t="s">
        <v>389</v>
      </c>
    </row>
    <row r="19" spans="2:19" x14ac:dyDescent="0.25">
      <c r="F19" s="40"/>
      <c r="G19" s="40"/>
    </row>
    <row r="20" spans="2:19" x14ac:dyDescent="0.25">
      <c r="F20" s="40"/>
      <c r="G20" s="40"/>
    </row>
    <row r="21" spans="2:19" x14ac:dyDescent="0.25">
      <c r="F21" s="40"/>
      <c r="G21" s="40"/>
    </row>
    <row r="22" spans="2:19" x14ac:dyDescent="0.25">
      <c r="F22" s="44"/>
      <c r="G22" s="44"/>
      <c r="H22" s="44"/>
      <c r="I22" s="44"/>
      <c r="J22" s="44"/>
      <c r="K22" s="44"/>
      <c r="L22" s="44"/>
      <c r="M22" s="44"/>
      <c r="N22" s="44"/>
      <c r="O22" s="44"/>
      <c r="P22" s="44"/>
      <c r="Q22" s="44"/>
      <c r="R22" s="44"/>
      <c r="S22" s="40"/>
    </row>
    <row r="23" spans="2:19" x14ac:dyDescent="0.25">
      <c r="F23" s="43"/>
      <c r="G23" s="43"/>
      <c r="H23" s="43"/>
      <c r="I23" s="43"/>
      <c r="J23" s="43"/>
      <c r="K23" s="43"/>
      <c r="L23" s="43"/>
      <c r="M23" s="43"/>
      <c r="N23" s="43"/>
      <c r="O23" s="43"/>
      <c r="P23" s="43"/>
      <c r="Q23" s="43"/>
      <c r="R23" s="43"/>
    </row>
    <row r="24" spans="2:19" x14ac:dyDescent="0.25">
      <c r="F24" s="43"/>
      <c r="G24" s="43"/>
      <c r="H24" s="43"/>
      <c r="I24" s="43"/>
      <c r="J24" s="43"/>
      <c r="K24" s="43"/>
      <c r="L24" s="43"/>
      <c r="M24" s="43"/>
      <c r="N24" s="43"/>
      <c r="O24" s="43"/>
      <c r="P24" s="43"/>
      <c r="Q24" s="43"/>
      <c r="R24" s="43"/>
    </row>
    <row r="25" spans="2:19" x14ac:dyDescent="0.25">
      <c r="F25" s="43"/>
      <c r="G25" s="43"/>
      <c r="H25" s="43"/>
      <c r="I25" s="43"/>
      <c r="J25" s="43"/>
      <c r="K25" s="43"/>
      <c r="L25" s="43"/>
      <c r="M25" s="43"/>
      <c r="N25" s="43"/>
      <c r="O25" s="43"/>
      <c r="P25" s="43"/>
      <c r="Q25" s="43"/>
      <c r="R25" s="43"/>
    </row>
    <row r="26" spans="2:19" x14ac:dyDescent="0.25">
      <c r="F26" s="43"/>
      <c r="G26" s="43"/>
      <c r="H26" s="43"/>
      <c r="I26" s="43"/>
      <c r="J26" s="43"/>
      <c r="K26" s="43"/>
      <c r="L26" s="43"/>
      <c r="M26" s="43"/>
      <c r="N26" s="43"/>
      <c r="O26" s="43"/>
      <c r="P26" s="43"/>
      <c r="Q26" s="43"/>
      <c r="R26" s="43"/>
    </row>
    <row r="27" spans="2:19" x14ac:dyDescent="0.25">
      <c r="F27" s="43"/>
      <c r="G27" s="43"/>
      <c r="H27" s="43"/>
      <c r="I27" s="43"/>
      <c r="J27" s="43"/>
      <c r="K27" s="43"/>
      <c r="L27" s="43"/>
      <c r="M27" s="43"/>
      <c r="N27" s="43"/>
      <c r="O27" s="43"/>
      <c r="P27" s="43"/>
      <c r="Q27" s="43"/>
      <c r="R27" s="43"/>
    </row>
    <row r="28" spans="2:19" x14ac:dyDescent="0.25">
      <c r="F28" s="43"/>
      <c r="G28" s="43"/>
      <c r="H28" s="43"/>
      <c r="I28" s="43"/>
      <c r="J28" s="43"/>
      <c r="K28" s="43"/>
      <c r="L28" s="43"/>
      <c r="M28" s="43"/>
      <c r="N28" s="43"/>
      <c r="O28" s="43"/>
      <c r="P28" s="43"/>
      <c r="Q28" s="43"/>
      <c r="R28" s="43"/>
    </row>
    <row r="29" spans="2:19" x14ac:dyDescent="0.25">
      <c r="F29" s="43"/>
      <c r="G29" s="43"/>
      <c r="H29" s="43"/>
      <c r="I29" s="43"/>
      <c r="J29" s="43"/>
      <c r="K29" s="43"/>
      <c r="L29" s="43"/>
      <c r="M29" s="43"/>
      <c r="N29" s="43"/>
      <c r="O29" s="43"/>
      <c r="P29" s="43"/>
      <c r="Q29" s="43"/>
      <c r="R29" s="43"/>
    </row>
    <row r="30" spans="2:19" x14ac:dyDescent="0.25">
      <c r="F30" s="43"/>
      <c r="G30" s="43"/>
      <c r="H30" s="43"/>
      <c r="I30" s="43"/>
      <c r="J30" s="43"/>
      <c r="K30" s="43"/>
      <c r="L30" s="43"/>
      <c r="M30" s="43"/>
      <c r="N30" s="43"/>
      <c r="O30" s="43"/>
      <c r="P30" s="43"/>
      <c r="Q30" s="43"/>
      <c r="R30" s="43"/>
    </row>
    <row r="31" spans="2:19" x14ac:dyDescent="0.25">
      <c r="F31" s="43"/>
      <c r="G31" s="43"/>
      <c r="H31" s="43"/>
      <c r="I31" s="43"/>
      <c r="J31" s="43"/>
      <c r="K31" s="43"/>
      <c r="L31" s="43"/>
      <c r="M31" s="43"/>
      <c r="N31" s="43"/>
      <c r="O31" s="43"/>
      <c r="P31" s="43"/>
      <c r="Q31" s="43"/>
      <c r="R31" s="43"/>
    </row>
    <row r="32" spans="2:19" x14ac:dyDescent="0.25">
      <c r="F32" s="43"/>
      <c r="G32" s="43"/>
      <c r="H32" s="43"/>
      <c r="I32" s="43"/>
      <c r="J32" s="43"/>
      <c r="K32" s="43"/>
      <c r="L32" s="43"/>
      <c r="M32" s="43"/>
      <c r="N32" s="43"/>
      <c r="O32" s="43"/>
      <c r="P32" s="43"/>
      <c r="Q32" s="43"/>
      <c r="R32" s="43"/>
    </row>
    <row r="33" spans="6:18" x14ac:dyDescent="0.25">
      <c r="F33" s="43"/>
      <c r="G33" s="43"/>
      <c r="H33" s="43"/>
      <c r="I33" s="43"/>
      <c r="J33" s="43"/>
      <c r="K33" s="43"/>
      <c r="L33" s="43"/>
      <c r="M33" s="43"/>
      <c r="N33" s="43"/>
      <c r="O33" s="43"/>
      <c r="P33" s="43"/>
      <c r="Q33" s="43"/>
      <c r="R33" s="43"/>
    </row>
    <row r="34" spans="6:18" x14ac:dyDescent="0.25">
      <c r="F34" s="43"/>
      <c r="G34" s="43"/>
      <c r="H34" s="43"/>
      <c r="I34" s="43"/>
      <c r="J34" s="43"/>
      <c r="K34" s="43"/>
      <c r="L34" s="43"/>
      <c r="M34" s="43"/>
      <c r="N34" s="43"/>
      <c r="O34" s="43"/>
      <c r="P34" s="43"/>
      <c r="Q34" s="43"/>
      <c r="R34" s="43"/>
    </row>
    <row r="35" spans="6:18" x14ac:dyDescent="0.25">
      <c r="F35" s="40"/>
    </row>
    <row r="36" spans="6:18" x14ac:dyDescent="0.25">
      <c r="F36" s="40"/>
    </row>
  </sheetData>
  <mergeCells count="1">
    <mergeCell ref="H3:I3"/>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53"/>
  <sheetViews>
    <sheetView workbookViewId="0">
      <selection activeCell="C7" sqref="C7"/>
    </sheetView>
  </sheetViews>
  <sheetFormatPr defaultRowHeight="15" x14ac:dyDescent="0.25"/>
  <cols>
    <col min="1" max="1" width="11.875" customWidth="1"/>
    <col min="2" max="2" width="25" bestFit="1" customWidth="1"/>
    <col min="3" max="3" width="26.75" bestFit="1" customWidth="1"/>
    <col min="4" max="4" width="9.25" bestFit="1" customWidth="1"/>
    <col min="5" max="5" width="11.375" bestFit="1" customWidth="1"/>
    <col min="6" max="6" width="15.875" bestFit="1" customWidth="1"/>
    <col min="7" max="10" width="20.5" bestFit="1" customWidth="1"/>
    <col min="11" max="53" width="26.625" bestFit="1" customWidth="1"/>
    <col min="54" max="54" width="9.875" bestFit="1" customWidth="1"/>
  </cols>
  <sheetData>
    <row r="1" spans="1:15" x14ac:dyDescent="0.25">
      <c r="A1" s="38" t="s">
        <v>238</v>
      </c>
      <c r="B1" s="2" t="s">
        <v>336</v>
      </c>
      <c r="C1" s="40"/>
      <c r="D1" s="40"/>
      <c r="E1" s="40"/>
    </row>
    <row r="2" spans="1:15" x14ac:dyDescent="0.25">
      <c r="A2" s="40"/>
      <c r="B2" s="40"/>
      <c r="C2" s="40"/>
      <c r="D2" s="40"/>
      <c r="E2" s="40"/>
      <c r="F2" s="40"/>
      <c r="I2" s="45"/>
      <c r="J2" s="45"/>
      <c r="K2" s="45"/>
      <c r="L2" s="45"/>
      <c r="M2" s="45"/>
      <c r="N2" s="45"/>
    </row>
    <row r="3" spans="1:15" x14ac:dyDescent="0.25">
      <c r="A3" s="38" t="s">
        <v>222</v>
      </c>
      <c r="B3" s="38" t="s">
        <v>221</v>
      </c>
      <c r="C3" s="38" t="s">
        <v>233</v>
      </c>
      <c r="D3" s="38" t="s">
        <v>170</v>
      </c>
      <c r="E3" s="38" t="s">
        <v>4</v>
      </c>
      <c r="F3" s="38" t="s">
        <v>228</v>
      </c>
      <c r="G3" s="38" t="s">
        <v>136</v>
      </c>
      <c r="H3" s="38" t="s">
        <v>172</v>
      </c>
      <c r="O3" s="45"/>
    </row>
    <row r="4" spans="1:15" x14ac:dyDescent="0.25">
      <c r="A4" s="35">
        <v>1</v>
      </c>
      <c r="B4" s="2" t="s">
        <v>318</v>
      </c>
      <c r="C4" s="2" t="s">
        <v>337</v>
      </c>
      <c r="D4" s="2" t="s">
        <v>138</v>
      </c>
      <c r="E4" s="47">
        <v>35699</v>
      </c>
      <c r="F4" s="2" t="s">
        <v>140</v>
      </c>
      <c r="G4" s="2" t="s">
        <v>139</v>
      </c>
      <c r="H4" s="2" t="s">
        <v>174</v>
      </c>
      <c r="O4" s="45"/>
    </row>
    <row r="5" spans="1:15" x14ac:dyDescent="0.25">
      <c r="A5" s="35">
        <v>2</v>
      </c>
      <c r="B5" s="2" t="s">
        <v>319</v>
      </c>
      <c r="C5" s="2" t="s">
        <v>338</v>
      </c>
      <c r="D5" s="2" t="s">
        <v>138</v>
      </c>
      <c r="E5" s="47">
        <v>35700</v>
      </c>
      <c r="F5" s="2" t="s">
        <v>140</v>
      </c>
      <c r="G5" s="2" t="s">
        <v>139</v>
      </c>
      <c r="H5" s="2" t="s">
        <v>175</v>
      </c>
      <c r="O5" s="45"/>
    </row>
    <row r="6" spans="1:15" x14ac:dyDescent="0.25">
      <c r="A6" s="35">
        <v>3</v>
      </c>
      <c r="B6" s="2" t="s">
        <v>331</v>
      </c>
      <c r="C6" s="2" t="s">
        <v>339</v>
      </c>
      <c r="D6" s="2" t="s">
        <v>142</v>
      </c>
      <c r="E6" s="47">
        <v>35701</v>
      </c>
      <c r="F6" s="2" t="s">
        <v>144</v>
      </c>
      <c r="G6" s="2" t="s">
        <v>143</v>
      </c>
      <c r="H6" s="2" t="s">
        <v>177</v>
      </c>
    </row>
    <row r="7" spans="1:15" x14ac:dyDescent="0.25">
      <c r="A7" s="35">
        <v>4</v>
      </c>
      <c r="B7" s="2" t="s">
        <v>320</v>
      </c>
      <c r="C7" s="2" t="s">
        <v>340</v>
      </c>
      <c r="D7" s="2" t="s">
        <v>138</v>
      </c>
      <c r="E7" s="47">
        <v>35702</v>
      </c>
      <c r="F7" s="2" t="s">
        <v>140</v>
      </c>
      <c r="G7" s="2" t="s">
        <v>139</v>
      </c>
      <c r="H7" s="2" t="s">
        <v>178</v>
      </c>
    </row>
    <row r="8" spans="1:15" x14ac:dyDescent="0.25">
      <c r="A8" s="35">
        <v>5</v>
      </c>
      <c r="B8" s="2" t="s">
        <v>289</v>
      </c>
      <c r="C8" s="2" t="s">
        <v>341</v>
      </c>
      <c r="D8" s="2" t="s">
        <v>142</v>
      </c>
      <c r="E8" s="47">
        <v>35703</v>
      </c>
      <c r="F8" s="2" t="s">
        <v>140</v>
      </c>
      <c r="G8" s="2" t="s">
        <v>139</v>
      </c>
      <c r="H8" s="2" t="s">
        <v>179</v>
      </c>
    </row>
    <row r="9" spans="1:15" x14ac:dyDescent="0.25">
      <c r="A9" s="35">
        <v>6</v>
      </c>
      <c r="B9" s="2" t="s">
        <v>312</v>
      </c>
      <c r="C9" s="2" t="s">
        <v>342</v>
      </c>
      <c r="D9" s="2" t="s">
        <v>142</v>
      </c>
      <c r="E9" s="47">
        <v>35704</v>
      </c>
      <c r="F9" s="2" t="s">
        <v>140</v>
      </c>
      <c r="G9" s="2" t="s">
        <v>139</v>
      </c>
      <c r="H9" s="2" t="s">
        <v>180</v>
      </c>
    </row>
    <row r="10" spans="1:15" x14ac:dyDescent="0.25">
      <c r="A10" s="35">
        <v>7</v>
      </c>
      <c r="B10" s="2" t="s">
        <v>317</v>
      </c>
      <c r="C10" s="2" t="s">
        <v>343</v>
      </c>
      <c r="D10" s="2" t="s">
        <v>138</v>
      </c>
      <c r="E10" s="47">
        <v>35705</v>
      </c>
      <c r="F10" s="2" t="s">
        <v>140</v>
      </c>
      <c r="G10" s="2" t="s">
        <v>139</v>
      </c>
      <c r="H10" s="2" t="s">
        <v>181</v>
      </c>
    </row>
    <row r="11" spans="1:15" x14ac:dyDescent="0.25">
      <c r="A11" s="35">
        <v>8</v>
      </c>
      <c r="B11" s="2" t="s">
        <v>313</v>
      </c>
      <c r="C11" s="2" t="s">
        <v>344</v>
      </c>
      <c r="D11" s="2" t="s">
        <v>142</v>
      </c>
      <c r="E11" s="47">
        <v>35706</v>
      </c>
      <c r="F11" s="2" t="s">
        <v>140</v>
      </c>
      <c r="G11" s="2" t="s">
        <v>139</v>
      </c>
      <c r="H11" s="2" t="s">
        <v>182</v>
      </c>
    </row>
    <row r="12" spans="1:15" x14ac:dyDescent="0.25">
      <c r="A12" s="35">
        <v>9</v>
      </c>
      <c r="B12" s="2" t="s">
        <v>316</v>
      </c>
      <c r="C12" s="2" t="s">
        <v>345</v>
      </c>
      <c r="D12" s="2" t="s">
        <v>138</v>
      </c>
      <c r="E12" s="47">
        <v>35707</v>
      </c>
      <c r="F12" s="2" t="s">
        <v>146</v>
      </c>
      <c r="G12" s="2" t="s">
        <v>139</v>
      </c>
      <c r="H12" s="2" t="s">
        <v>183</v>
      </c>
    </row>
    <row r="13" spans="1:15" x14ac:dyDescent="0.25">
      <c r="A13" s="35">
        <v>10</v>
      </c>
      <c r="B13" s="2" t="s">
        <v>314</v>
      </c>
      <c r="C13" s="2" t="s">
        <v>346</v>
      </c>
      <c r="D13" s="2" t="s">
        <v>142</v>
      </c>
      <c r="E13" s="47">
        <v>35708</v>
      </c>
      <c r="F13" s="2" t="s">
        <v>146</v>
      </c>
      <c r="G13" s="2" t="s">
        <v>139</v>
      </c>
      <c r="H13" s="2" t="s">
        <v>181</v>
      </c>
    </row>
    <row r="14" spans="1:15" x14ac:dyDescent="0.25">
      <c r="A14" s="35">
        <v>11</v>
      </c>
      <c r="B14" s="2" t="s">
        <v>327</v>
      </c>
      <c r="C14" s="2" t="s">
        <v>347</v>
      </c>
      <c r="D14" s="2" t="s">
        <v>142</v>
      </c>
      <c r="E14" s="47">
        <v>35709</v>
      </c>
      <c r="F14" s="2" t="s">
        <v>146</v>
      </c>
      <c r="G14" s="2" t="s">
        <v>139</v>
      </c>
      <c r="H14" s="2" t="s">
        <v>184</v>
      </c>
    </row>
    <row r="15" spans="1:15" x14ac:dyDescent="0.25">
      <c r="A15" s="35">
        <v>12</v>
      </c>
      <c r="B15" s="2" t="s">
        <v>315</v>
      </c>
      <c r="C15" s="2" t="s">
        <v>348</v>
      </c>
      <c r="D15" s="2" t="s">
        <v>138</v>
      </c>
      <c r="E15" s="47">
        <v>35710</v>
      </c>
      <c r="F15" s="2" t="s">
        <v>146</v>
      </c>
      <c r="G15" s="2" t="s">
        <v>139</v>
      </c>
      <c r="H15" s="2" t="s">
        <v>185</v>
      </c>
    </row>
    <row r="16" spans="1:15" x14ac:dyDescent="0.25">
      <c r="A16" s="35">
        <v>13</v>
      </c>
      <c r="B16" s="2" t="s">
        <v>322</v>
      </c>
      <c r="C16" s="2" t="s">
        <v>349</v>
      </c>
      <c r="D16" s="2" t="s">
        <v>138</v>
      </c>
      <c r="E16" s="47">
        <v>35711</v>
      </c>
      <c r="F16" s="2" t="s">
        <v>146</v>
      </c>
      <c r="G16" s="2" t="s">
        <v>139</v>
      </c>
      <c r="H16" s="2" t="s">
        <v>186</v>
      </c>
    </row>
    <row r="17" spans="1:8" x14ac:dyDescent="0.25">
      <c r="A17" s="35">
        <v>14</v>
      </c>
      <c r="B17" s="2" t="s">
        <v>297</v>
      </c>
      <c r="C17" s="2" t="s">
        <v>350</v>
      </c>
      <c r="D17" s="2" t="s">
        <v>142</v>
      </c>
      <c r="E17" s="47">
        <v>35712</v>
      </c>
      <c r="F17" s="2" t="s">
        <v>149</v>
      </c>
      <c r="G17" s="2" t="s">
        <v>148</v>
      </c>
      <c r="H17" s="2" t="s">
        <v>187</v>
      </c>
    </row>
    <row r="18" spans="1:8" x14ac:dyDescent="0.25">
      <c r="A18" s="35">
        <v>15</v>
      </c>
      <c r="B18" s="2" t="s">
        <v>326</v>
      </c>
      <c r="C18" s="2" t="s">
        <v>351</v>
      </c>
      <c r="D18" s="2" t="s">
        <v>138</v>
      </c>
      <c r="E18" s="47">
        <v>35713</v>
      </c>
      <c r="F18" s="2" t="s">
        <v>149</v>
      </c>
      <c r="G18" s="2" t="s">
        <v>148</v>
      </c>
      <c r="H18" s="2" t="s">
        <v>188</v>
      </c>
    </row>
    <row r="19" spans="1:8" x14ac:dyDescent="0.25">
      <c r="A19" s="35">
        <v>16</v>
      </c>
      <c r="B19" s="2" t="s">
        <v>298</v>
      </c>
      <c r="C19" s="2" t="s">
        <v>352</v>
      </c>
      <c r="D19" s="2" t="s">
        <v>142</v>
      </c>
      <c r="E19" s="47">
        <v>35714</v>
      </c>
      <c r="F19" s="2" t="s">
        <v>149</v>
      </c>
      <c r="G19" s="2" t="s">
        <v>148</v>
      </c>
      <c r="H19" s="2" t="s">
        <v>178</v>
      </c>
    </row>
    <row r="20" spans="1:8" x14ac:dyDescent="0.25">
      <c r="A20" s="35">
        <v>17</v>
      </c>
      <c r="B20" s="2" t="s">
        <v>299</v>
      </c>
      <c r="C20" s="2" t="s">
        <v>353</v>
      </c>
      <c r="D20" s="2" t="s">
        <v>142</v>
      </c>
      <c r="E20" s="47">
        <v>35715</v>
      </c>
      <c r="F20" s="2" t="s">
        <v>149</v>
      </c>
      <c r="G20" s="2" t="s">
        <v>148</v>
      </c>
      <c r="H20" s="2" t="s">
        <v>189</v>
      </c>
    </row>
    <row r="21" spans="1:8" x14ac:dyDescent="0.25">
      <c r="A21" s="35">
        <v>18</v>
      </c>
      <c r="B21" s="2" t="s">
        <v>300</v>
      </c>
      <c r="C21" s="2" t="s">
        <v>354</v>
      </c>
      <c r="D21" s="2" t="s">
        <v>142</v>
      </c>
      <c r="E21" s="47">
        <v>35716</v>
      </c>
      <c r="F21" s="2" t="s">
        <v>149</v>
      </c>
      <c r="G21" s="2" t="s">
        <v>148</v>
      </c>
      <c r="H21" s="2" t="s">
        <v>190</v>
      </c>
    </row>
    <row r="22" spans="1:8" x14ac:dyDescent="0.25">
      <c r="A22" s="35">
        <v>19</v>
      </c>
      <c r="B22" s="2" t="s">
        <v>288</v>
      </c>
      <c r="C22" s="2" t="s">
        <v>355</v>
      </c>
      <c r="D22" s="2" t="s">
        <v>138</v>
      </c>
      <c r="E22" s="47">
        <v>35717</v>
      </c>
      <c r="F22" s="2" t="s">
        <v>151</v>
      </c>
      <c r="G22" s="2" t="s">
        <v>139</v>
      </c>
      <c r="H22" s="2" t="s">
        <v>191</v>
      </c>
    </row>
    <row r="23" spans="1:8" x14ac:dyDescent="0.25">
      <c r="A23" s="35">
        <v>20</v>
      </c>
      <c r="B23" s="2" t="s">
        <v>310</v>
      </c>
      <c r="C23" s="2" t="s">
        <v>356</v>
      </c>
      <c r="D23" s="2" t="s">
        <v>142</v>
      </c>
      <c r="E23" s="47">
        <v>35718</v>
      </c>
      <c r="F23" s="2" t="s">
        <v>151</v>
      </c>
      <c r="G23" s="2" t="s">
        <v>139</v>
      </c>
      <c r="H23" s="2" t="s">
        <v>192</v>
      </c>
    </row>
    <row r="24" spans="1:8" x14ac:dyDescent="0.25">
      <c r="A24" s="35">
        <v>21</v>
      </c>
      <c r="B24" s="2" t="s">
        <v>311</v>
      </c>
      <c r="C24" s="2" t="s">
        <v>357</v>
      </c>
      <c r="D24" s="2" t="s">
        <v>142</v>
      </c>
      <c r="E24" s="47">
        <v>35719</v>
      </c>
      <c r="F24" s="2" t="s">
        <v>151</v>
      </c>
      <c r="G24" s="2" t="s">
        <v>139</v>
      </c>
      <c r="H24" s="2" t="s">
        <v>193</v>
      </c>
    </row>
    <row r="25" spans="1:8" x14ac:dyDescent="0.25">
      <c r="A25" s="35">
        <v>22</v>
      </c>
      <c r="B25" s="2" t="s">
        <v>287</v>
      </c>
      <c r="C25" s="2" t="s">
        <v>358</v>
      </c>
      <c r="D25" s="2" t="s">
        <v>138</v>
      </c>
      <c r="E25" s="47">
        <v>35720</v>
      </c>
      <c r="F25" s="2" t="s">
        <v>151</v>
      </c>
      <c r="G25" s="2" t="s">
        <v>139</v>
      </c>
      <c r="H25" s="2" t="s">
        <v>194</v>
      </c>
    </row>
    <row r="26" spans="1:8" x14ac:dyDescent="0.25">
      <c r="A26" s="35">
        <v>23</v>
      </c>
      <c r="B26" s="2" t="s">
        <v>290</v>
      </c>
      <c r="C26" s="2" t="s">
        <v>359</v>
      </c>
      <c r="D26" s="2" t="s">
        <v>138</v>
      </c>
      <c r="E26" s="47">
        <v>35721</v>
      </c>
      <c r="F26" s="2" t="s">
        <v>151</v>
      </c>
      <c r="G26" s="2" t="s">
        <v>139</v>
      </c>
      <c r="H26" s="2" t="s">
        <v>195</v>
      </c>
    </row>
    <row r="27" spans="1:8" x14ac:dyDescent="0.25">
      <c r="A27" s="35">
        <v>24</v>
      </c>
      <c r="B27" s="2" t="s">
        <v>291</v>
      </c>
      <c r="C27" s="2" t="s">
        <v>360</v>
      </c>
      <c r="D27" s="2" t="s">
        <v>138</v>
      </c>
      <c r="E27" s="47">
        <v>35722</v>
      </c>
      <c r="F27" s="2" t="s">
        <v>151</v>
      </c>
      <c r="G27" s="2" t="s">
        <v>139</v>
      </c>
      <c r="H27" s="2" t="s">
        <v>196</v>
      </c>
    </row>
    <row r="28" spans="1:8" x14ac:dyDescent="0.25">
      <c r="A28" s="35">
        <v>25</v>
      </c>
      <c r="B28" s="2" t="s">
        <v>292</v>
      </c>
      <c r="C28" s="2" t="s">
        <v>361</v>
      </c>
      <c r="D28" s="2" t="s">
        <v>138</v>
      </c>
      <c r="E28" s="47">
        <v>35723</v>
      </c>
      <c r="F28" s="2" t="s">
        <v>151</v>
      </c>
      <c r="G28" s="2" t="s">
        <v>139</v>
      </c>
      <c r="H28" s="2" t="s">
        <v>181</v>
      </c>
    </row>
    <row r="29" spans="1:8" x14ac:dyDescent="0.25">
      <c r="A29" s="35">
        <v>26</v>
      </c>
      <c r="B29" s="2" t="s">
        <v>321</v>
      </c>
      <c r="C29" s="2" t="s">
        <v>362</v>
      </c>
      <c r="D29" s="2" t="s">
        <v>138</v>
      </c>
      <c r="E29" s="47">
        <v>35724</v>
      </c>
      <c r="F29" s="2" t="s">
        <v>151</v>
      </c>
      <c r="G29" s="2" t="s">
        <v>139</v>
      </c>
      <c r="H29" s="2" t="s">
        <v>174</v>
      </c>
    </row>
    <row r="30" spans="1:8" x14ac:dyDescent="0.25">
      <c r="A30" s="35">
        <v>27</v>
      </c>
      <c r="B30" s="2" t="s">
        <v>295</v>
      </c>
      <c r="C30" s="2" t="s">
        <v>363</v>
      </c>
      <c r="D30" s="2" t="s">
        <v>142</v>
      </c>
      <c r="E30" s="47">
        <v>35725</v>
      </c>
      <c r="F30" s="2" t="s">
        <v>153</v>
      </c>
      <c r="G30" s="2" t="s">
        <v>148</v>
      </c>
      <c r="H30" s="2" t="s">
        <v>197</v>
      </c>
    </row>
    <row r="31" spans="1:8" x14ac:dyDescent="0.25">
      <c r="A31" s="35">
        <v>28</v>
      </c>
      <c r="B31" s="2" t="s">
        <v>296</v>
      </c>
      <c r="C31" s="2" t="s">
        <v>364</v>
      </c>
      <c r="D31" s="2" t="s">
        <v>142</v>
      </c>
      <c r="E31" s="47">
        <v>35726</v>
      </c>
      <c r="F31" s="2" t="s">
        <v>153</v>
      </c>
      <c r="G31" s="2" t="s">
        <v>148</v>
      </c>
      <c r="H31" s="2" t="s">
        <v>186</v>
      </c>
    </row>
    <row r="32" spans="1:8" x14ac:dyDescent="0.25">
      <c r="A32" s="35">
        <v>29</v>
      </c>
      <c r="B32" s="2" t="s">
        <v>325</v>
      </c>
      <c r="C32" s="2" t="s">
        <v>365</v>
      </c>
      <c r="D32" s="2" t="s">
        <v>138</v>
      </c>
      <c r="E32" s="47">
        <v>35727</v>
      </c>
      <c r="F32" s="2" t="s">
        <v>153</v>
      </c>
      <c r="G32" s="2" t="s">
        <v>148</v>
      </c>
      <c r="H32" s="2" t="s">
        <v>181</v>
      </c>
    </row>
    <row r="33" spans="1:8" x14ac:dyDescent="0.25">
      <c r="A33" s="35">
        <v>30</v>
      </c>
      <c r="B33" s="2" t="s">
        <v>309</v>
      </c>
      <c r="C33" s="2" t="s">
        <v>366</v>
      </c>
      <c r="D33" s="2" t="s">
        <v>138</v>
      </c>
      <c r="E33" s="47">
        <v>35728</v>
      </c>
      <c r="F33" s="2" t="s">
        <v>156</v>
      </c>
      <c r="G33" s="2" t="s">
        <v>155</v>
      </c>
      <c r="H33" s="2" t="s">
        <v>198</v>
      </c>
    </row>
    <row r="34" spans="1:8" x14ac:dyDescent="0.25">
      <c r="A34" s="35">
        <v>31</v>
      </c>
      <c r="B34" s="2" t="s">
        <v>308</v>
      </c>
      <c r="C34" s="2" t="s">
        <v>367</v>
      </c>
      <c r="D34" s="2" t="s">
        <v>138</v>
      </c>
      <c r="E34" s="47">
        <v>35729</v>
      </c>
      <c r="F34" s="2" t="s">
        <v>156</v>
      </c>
      <c r="G34" s="2" t="s">
        <v>155</v>
      </c>
      <c r="H34" s="2" t="s">
        <v>197</v>
      </c>
    </row>
    <row r="35" spans="1:8" x14ac:dyDescent="0.25">
      <c r="A35" s="35">
        <v>32</v>
      </c>
      <c r="B35" s="2" t="s">
        <v>307</v>
      </c>
      <c r="C35" s="2" t="s">
        <v>368</v>
      </c>
      <c r="D35" s="2" t="s">
        <v>138</v>
      </c>
      <c r="E35" s="47">
        <v>35730</v>
      </c>
      <c r="F35" s="2" t="s">
        <v>156</v>
      </c>
      <c r="G35" s="2" t="s">
        <v>155</v>
      </c>
      <c r="H35" s="2" t="s">
        <v>195</v>
      </c>
    </row>
    <row r="36" spans="1:8" x14ac:dyDescent="0.25">
      <c r="A36" s="35">
        <v>33</v>
      </c>
      <c r="B36" s="2" t="s">
        <v>305</v>
      </c>
      <c r="C36" s="2" t="s">
        <v>369</v>
      </c>
      <c r="D36" s="2" t="s">
        <v>142</v>
      </c>
      <c r="E36" s="47">
        <v>35731</v>
      </c>
      <c r="F36" s="2" t="s">
        <v>156</v>
      </c>
      <c r="G36" s="2" t="s">
        <v>155</v>
      </c>
      <c r="H36" s="2" t="s">
        <v>199</v>
      </c>
    </row>
    <row r="37" spans="1:8" x14ac:dyDescent="0.25">
      <c r="A37" s="35">
        <v>34</v>
      </c>
      <c r="B37" s="2" t="s">
        <v>306</v>
      </c>
      <c r="C37" s="2" t="s">
        <v>370</v>
      </c>
      <c r="D37" s="2" t="s">
        <v>142</v>
      </c>
      <c r="E37" s="47">
        <v>35732</v>
      </c>
      <c r="F37" s="2" t="s">
        <v>156</v>
      </c>
      <c r="G37" s="2" t="s">
        <v>155</v>
      </c>
      <c r="H37" s="2" t="s">
        <v>193</v>
      </c>
    </row>
    <row r="38" spans="1:8" x14ac:dyDescent="0.25">
      <c r="A38" s="35">
        <v>35</v>
      </c>
      <c r="B38" s="2" t="s">
        <v>302</v>
      </c>
      <c r="C38" s="2" t="s">
        <v>371</v>
      </c>
      <c r="D38" s="2" t="s">
        <v>142</v>
      </c>
      <c r="E38" s="47">
        <v>35733</v>
      </c>
      <c r="F38" s="2" t="s">
        <v>156</v>
      </c>
      <c r="G38" s="2" t="s">
        <v>155</v>
      </c>
      <c r="H38" s="2" t="s">
        <v>200</v>
      </c>
    </row>
    <row r="39" spans="1:8" x14ac:dyDescent="0.25">
      <c r="A39" s="35">
        <v>36</v>
      </c>
      <c r="B39" s="2" t="s">
        <v>303</v>
      </c>
      <c r="C39" s="2" t="s">
        <v>372</v>
      </c>
      <c r="D39" s="2" t="s">
        <v>142</v>
      </c>
      <c r="E39" s="47">
        <v>35734</v>
      </c>
      <c r="F39" s="2" t="s">
        <v>156</v>
      </c>
      <c r="G39" s="2" t="s">
        <v>155</v>
      </c>
      <c r="H39" s="2" t="s">
        <v>193</v>
      </c>
    </row>
    <row r="40" spans="1:8" x14ac:dyDescent="0.25">
      <c r="A40" s="35">
        <v>37</v>
      </c>
      <c r="B40" s="2" t="s">
        <v>301</v>
      </c>
      <c r="C40" s="2" t="s">
        <v>373</v>
      </c>
      <c r="D40" s="2" t="s">
        <v>142</v>
      </c>
      <c r="E40" s="47">
        <v>35735</v>
      </c>
      <c r="F40" s="2" t="s">
        <v>156</v>
      </c>
      <c r="G40" s="2" t="s">
        <v>155</v>
      </c>
      <c r="H40" s="2" t="s">
        <v>201</v>
      </c>
    </row>
    <row r="41" spans="1:8" x14ac:dyDescent="0.25">
      <c r="A41" s="35">
        <v>38</v>
      </c>
      <c r="B41" s="2" t="s">
        <v>304</v>
      </c>
      <c r="C41" s="2" t="s">
        <v>374</v>
      </c>
      <c r="D41" s="2" t="s">
        <v>142</v>
      </c>
      <c r="E41" s="47">
        <v>35736</v>
      </c>
      <c r="F41" s="2" t="s">
        <v>156</v>
      </c>
      <c r="G41" s="2" t="s">
        <v>155</v>
      </c>
      <c r="H41" s="2" t="s">
        <v>174</v>
      </c>
    </row>
    <row r="42" spans="1:8" x14ac:dyDescent="0.25">
      <c r="A42" s="35">
        <v>39</v>
      </c>
      <c r="B42" s="2" t="s">
        <v>330</v>
      </c>
      <c r="C42" s="2" t="s">
        <v>375</v>
      </c>
      <c r="D42" s="2" t="s">
        <v>142</v>
      </c>
      <c r="E42" s="47">
        <v>35737</v>
      </c>
      <c r="F42" s="2" t="s">
        <v>159</v>
      </c>
      <c r="G42" s="2" t="s">
        <v>158</v>
      </c>
      <c r="H42" s="2" t="s">
        <v>196</v>
      </c>
    </row>
    <row r="43" spans="1:8" x14ac:dyDescent="0.25">
      <c r="A43" s="35">
        <v>40</v>
      </c>
      <c r="B43" s="2" t="s">
        <v>329</v>
      </c>
      <c r="C43" s="2" t="s">
        <v>376</v>
      </c>
      <c r="D43" s="2" t="s">
        <v>142</v>
      </c>
      <c r="E43" s="47">
        <v>35738</v>
      </c>
      <c r="F43" s="2" t="s">
        <v>159</v>
      </c>
      <c r="G43" s="2" t="s">
        <v>158</v>
      </c>
      <c r="H43" s="2" t="s">
        <v>195</v>
      </c>
    </row>
    <row r="44" spans="1:8" x14ac:dyDescent="0.25">
      <c r="A44" s="35">
        <v>41</v>
      </c>
      <c r="B44" s="2" t="s">
        <v>335</v>
      </c>
      <c r="C44" s="2" t="s">
        <v>377</v>
      </c>
      <c r="D44" s="2" t="s">
        <v>138</v>
      </c>
      <c r="E44" s="47">
        <v>35739</v>
      </c>
      <c r="F44" s="2" t="s">
        <v>159</v>
      </c>
      <c r="G44" s="2" t="s">
        <v>158</v>
      </c>
      <c r="H44" s="2" t="s">
        <v>202</v>
      </c>
    </row>
    <row r="45" spans="1:8" x14ac:dyDescent="0.25">
      <c r="A45" s="35">
        <v>42</v>
      </c>
      <c r="B45" s="2" t="s">
        <v>332</v>
      </c>
      <c r="C45" s="2" t="s">
        <v>378</v>
      </c>
      <c r="D45" s="2" t="s">
        <v>138</v>
      </c>
      <c r="E45" s="47">
        <v>35740</v>
      </c>
      <c r="F45" s="2" t="s">
        <v>161</v>
      </c>
      <c r="G45" s="2" t="s">
        <v>158</v>
      </c>
      <c r="H45" s="2" t="s">
        <v>203</v>
      </c>
    </row>
    <row r="46" spans="1:8" x14ac:dyDescent="0.25">
      <c r="A46" s="35">
        <v>43</v>
      </c>
      <c r="B46" s="2" t="s">
        <v>334</v>
      </c>
      <c r="C46" s="2" t="s">
        <v>379</v>
      </c>
      <c r="D46" s="2" t="s">
        <v>138</v>
      </c>
      <c r="E46" s="47">
        <v>35741</v>
      </c>
      <c r="F46" s="2" t="s">
        <v>161</v>
      </c>
      <c r="G46" s="2" t="s">
        <v>158</v>
      </c>
      <c r="H46" s="2" t="s">
        <v>196</v>
      </c>
    </row>
    <row r="47" spans="1:8" x14ac:dyDescent="0.25">
      <c r="A47" s="35">
        <v>44</v>
      </c>
      <c r="B47" s="2" t="s">
        <v>333</v>
      </c>
      <c r="C47" s="2" t="s">
        <v>380</v>
      </c>
      <c r="D47" s="2" t="s">
        <v>138</v>
      </c>
      <c r="E47" s="47">
        <v>35742</v>
      </c>
      <c r="F47" s="2" t="s">
        <v>161</v>
      </c>
      <c r="G47" s="2" t="s">
        <v>158</v>
      </c>
      <c r="H47" s="2" t="s">
        <v>202</v>
      </c>
    </row>
    <row r="48" spans="1:8" x14ac:dyDescent="0.25">
      <c r="A48" s="35">
        <v>45</v>
      </c>
      <c r="B48" s="2" t="s">
        <v>324</v>
      </c>
      <c r="C48" s="2" t="s">
        <v>381</v>
      </c>
      <c r="D48" s="2" t="s">
        <v>138</v>
      </c>
      <c r="E48" s="47">
        <v>35743</v>
      </c>
      <c r="F48" s="2" t="s">
        <v>164</v>
      </c>
      <c r="G48" s="2" t="s">
        <v>163</v>
      </c>
      <c r="H48" s="2" t="s">
        <v>204</v>
      </c>
    </row>
    <row r="49" spans="1:8" x14ac:dyDescent="0.25">
      <c r="A49" s="35">
        <v>46</v>
      </c>
      <c r="B49" s="2" t="s">
        <v>286</v>
      </c>
      <c r="C49" s="2" t="s">
        <v>382</v>
      </c>
      <c r="D49" s="2" t="s">
        <v>142</v>
      </c>
      <c r="E49" s="47">
        <v>35744</v>
      </c>
      <c r="F49" s="2" t="s">
        <v>164</v>
      </c>
      <c r="G49" s="2" t="s">
        <v>163</v>
      </c>
      <c r="H49" s="2" t="s">
        <v>195</v>
      </c>
    </row>
    <row r="50" spans="1:8" x14ac:dyDescent="0.25">
      <c r="A50" s="35">
        <v>47</v>
      </c>
      <c r="B50" s="2" t="s">
        <v>323</v>
      </c>
      <c r="C50" s="2" t="s">
        <v>383</v>
      </c>
      <c r="D50" s="2" t="s">
        <v>138</v>
      </c>
      <c r="E50" s="47">
        <v>35745</v>
      </c>
      <c r="F50" s="2" t="s">
        <v>164</v>
      </c>
      <c r="G50" s="2" t="s">
        <v>163</v>
      </c>
      <c r="H50" s="2" t="s">
        <v>195</v>
      </c>
    </row>
    <row r="51" spans="1:8" x14ac:dyDescent="0.25">
      <c r="A51" s="35">
        <v>48</v>
      </c>
      <c r="B51" s="2" t="s">
        <v>293</v>
      </c>
      <c r="C51" s="2" t="s">
        <v>384</v>
      </c>
      <c r="D51" s="2" t="s">
        <v>138</v>
      </c>
      <c r="E51" s="47">
        <v>35746</v>
      </c>
      <c r="F51" s="2" t="s">
        <v>167</v>
      </c>
      <c r="G51" s="2" t="s">
        <v>166</v>
      </c>
      <c r="H51" s="2" t="s">
        <v>177</v>
      </c>
    </row>
    <row r="52" spans="1:8" x14ac:dyDescent="0.25">
      <c r="A52" s="35">
        <v>49</v>
      </c>
      <c r="B52" s="2" t="s">
        <v>294</v>
      </c>
      <c r="C52" s="2" t="s">
        <v>385</v>
      </c>
      <c r="D52" s="2" t="s">
        <v>142</v>
      </c>
      <c r="E52" s="47">
        <v>35747</v>
      </c>
      <c r="F52" s="2" t="s">
        <v>167</v>
      </c>
      <c r="G52" s="2" t="s">
        <v>166</v>
      </c>
      <c r="H52" s="2" t="s">
        <v>205</v>
      </c>
    </row>
    <row r="53" spans="1:8" x14ac:dyDescent="0.25">
      <c r="A53" s="35">
        <v>50</v>
      </c>
      <c r="B53" s="2" t="s">
        <v>328</v>
      </c>
      <c r="C53" s="2" t="s">
        <v>386</v>
      </c>
      <c r="D53" s="2" t="s">
        <v>142</v>
      </c>
      <c r="E53" s="47">
        <v>35748</v>
      </c>
      <c r="F53" s="2" t="s">
        <v>144</v>
      </c>
      <c r="G53" s="2" t="s">
        <v>143</v>
      </c>
      <c r="H53" s="2" t="s">
        <v>206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2"/>
  <sheetViews>
    <sheetView zoomScale="90" zoomScaleNormal="90" workbookViewId="0">
      <pane xSplit="1" ySplit="1" topLeftCell="I2" activePane="bottomRight" state="frozen"/>
      <selection pane="topRight" activeCell="B1" sqref="B1"/>
      <selection pane="bottomLeft" activeCell="A2" sqref="A2"/>
      <selection pane="bottomRight" activeCell="T45" sqref="T45"/>
    </sheetView>
  </sheetViews>
  <sheetFormatPr defaultRowHeight="15" x14ac:dyDescent="0.25"/>
  <cols>
    <col min="1" max="1" width="9.875" bestFit="1" customWidth="1"/>
    <col min="2" max="2" width="26" customWidth="1"/>
    <col min="3" max="3" width="8" customWidth="1"/>
    <col min="4" max="4" width="12" customWidth="1"/>
    <col min="5" max="5" width="11.875" bestFit="1" customWidth="1"/>
    <col min="6" max="6" width="13.875" bestFit="1" customWidth="1"/>
    <col min="7" max="7" width="10.875" style="25" customWidth="1"/>
    <col min="8" max="8" width="13.375" customWidth="1"/>
    <col min="9" max="9" width="9.125" customWidth="1"/>
    <col min="10" max="10" width="12.875" bestFit="1" customWidth="1"/>
    <col min="11" max="11" width="15.625" customWidth="1"/>
    <col min="12" max="12" width="13.875" customWidth="1"/>
    <col min="13" max="13" width="26.875" customWidth="1"/>
    <col min="14" max="14" width="11.75" bestFit="1" customWidth="1"/>
    <col min="15" max="15" width="10.375" customWidth="1"/>
    <col min="16" max="16" width="10.25" bestFit="1" customWidth="1"/>
    <col min="17" max="17" width="16" customWidth="1"/>
    <col min="18" max="18" width="24" bestFit="1" customWidth="1"/>
    <col min="19" max="19" width="10.875" customWidth="1"/>
  </cols>
  <sheetData>
    <row r="1" spans="1:19" s="1" customFormat="1" x14ac:dyDescent="0.25">
      <c r="A1" s="5" t="s">
        <v>222</v>
      </c>
      <c r="B1" s="7" t="s">
        <v>221</v>
      </c>
      <c r="C1" s="5" t="s">
        <v>0</v>
      </c>
      <c r="D1" s="5" t="s">
        <v>1</v>
      </c>
      <c r="E1" s="5" t="s">
        <v>2</v>
      </c>
      <c r="F1" s="5" t="s">
        <v>3</v>
      </c>
      <c r="G1" s="24" t="s">
        <v>4</v>
      </c>
      <c r="H1" s="5" t="s">
        <v>5</v>
      </c>
      <c r="I1" s="5" t="s">
        <v>170</v>
      </c>
      <c r="J1" s="5" t="s">
        <v>137</v>
      </c>
      <c r="K1" s="5" t="s">
        <v>228</v>
      </c>
      <c r="L1" s="5" t="s">
        <v>136</v>
      </c>
      <c r="M1" s="5" t="s">
        <v>233</v>
      </c>
      <c r="N1" s="8" t="s">
        <v>246</v>
      </c>
      <c r="O1" s="5" t="s">
        <v>207</v>
      </c>
      <c r="P1" s="5" t="s">
        <v>208</v>
      </c>
      <c r="Q1" s="5" t="s">
        <v>238</v>
      </c>
      <c r="R1" s="5" t="s">
        <v>172</v>
      </c>
      <c r="S1" s="5" t="s">
        <v>239</v>
      </c>
    </row>
    <row r="2" spans="1:19" x14ac:dyDescent="0.25">
      <c r="A2" s="35">
        <v>1</v>
      </c>
      <c r="B2" s="3" t="str">
        <f>UPPER(CONCATENATE(C2," ",D2," ",F2,))</f>
        <v>MS. ANNIE ABBOTT</v>
      </c>
      <c r="C2" s="3" t="s">
        <v>6</v>
      </c>
      <c r="D2" s="3" t="s">
        <v>7</v>
      </c>
      <c r="E2" s="3"/>
      <c r="F2" s="3" t="s">
        <v>8</v>
      </c>
      <c r="G2" s="34">
        <v>35699</v>
      </c>
      <c r="H2" s="3" t="s">
        <v>9</v>
      </c>
      <c r="I2" s="3" t="s">
        <v>138</v>
      </c>
      <c r="J2" s="4" t="s">
        <v>141</v>
      </c>
      <c r="K2" s="4" t="str">
        <f>HLOOKUP(J2,LOCATION!$A$2:$M$3,2,0)</f>
        <v>USA</v>
      </c>
      <c r="L2" s="4" t="str">
        <f>INDEX(LOCATION!$A$1:$M$2,1,MATCH($J2,LOCATION!$A$2:$M$2,0))</f>
        <v>English</v>
      </c>
      <c r="M2" s="4" t="str">
        <f>LOWER(IF(OR($L2="English"),CONCATENATE($F2,".",$D2,"@xyz.org"),CONCATENATE($F2,".",$D2,"@xyz.com")))</f>
        <v>abbott.annie@xyz.org</v>
      </c>
      <c r="N2" s="36">
        <v>94</v>
      </c>
      <c r="O2" s="3" t="s">
        <v>209</v>
      </c>
      <c r="P2" s="3" t="s">
        <v>210</v>
      </c>
      <c r="Q2" s="3" t="str">
        <f>INDEX(SPORT!$A$1:$B$33,MATCH(R2,SPORT!$B$1:$B$33,0),1)</f>
        <v>INDOOR</v>
      </c>
      <c r="R2" s="3" t="s">
        <v>174</v>
      </c>
      <c r="S2" s="37">
        <v>80727</v>
      </c>
    </row>
    <row r="3" spans="1:19" x14ac:dyDescent="0.25">
      <c r="A3" s="35">
        <v>2</v>
      </c>
      <c r="B3" s="3" t="str">
        <f t="shared" ref="B3:B51" si="0">UPPER(CONCATENATE(C3," ",D3," ",F3,))</f>
        <v>MS. AURELIE LIESUCHKE</v>
      </c>
      <c r="C3" s="2" t="s">
        <v>6</v>
      </c>
      <c r="D3" s="2" t="s">
        <v>10</v>
      </c>
      <c r="E3" s="2"/>
      <c r="F3" s="2" t="s">
        <v>11</v>
      </c>
      <c r="G3" s="34">
        <v>35700</v>
      </c>
      <c r="H3" s="2" t="s">
        <v>12</v>
      </c>
      <c r="I3" s="2" t="s">
        <v>138</v>
      </c>
      <c r="J3" s="4" t="s">
        <v>141</v>
      </c>
      <c r="K3" s="4" t="str">
        <f>HLOOKUP(J3,LOCATION!$A$2:$M$3,2,0)</f>
        <v>USA</v>
      </c>
      <c r="L3" s="4" t="str">
        <f>INDEX(LOCATION!$A$1:$M$2,1,MATCH($J3,LOCATION!$A$2:$M$2,0))</f>
        <v>English</v>
      </c>
      <c r="M3" s="4" t="str">
        <f t="shared" ref="M3:M51" si="1">LOWER(IF(OR($L3="English"),CONCATENATE($F3,".",$D3,"@xyz.org"),CONCATENATE($F3,".",$D3,"@xyz.com")))</f>
        <v>liesuchke.aurelie@xyz.org</v>
      </c>
      <c r="N3" s="36">
        <v>84.2</v>
      </c>
      <c r="O3" s="2" t="s">
        <v>211</v>
      </c>
      <c r="P3" s="2" t="s">
        <v>212</v>
      </c>
      <c r="Q3" s="3" t="str">
        <f>INDEX(SPORT!$A$1:$B$33,MATCH(R3,SPORT!$B$1:$B$33,0),1)</f>
        <v>INDOOR</v>
      </c>
      <c r="R3" s="2" t="s">
        <v>175</v>
      </c>
      <c r="S3" s="37">
        <v>87471</v>
      </c>
    </row>
    <row r="4" spans="1:19" x14ac:dyDescent="0.25">
      <c r="A4" s="35">
        <v>3</v>
      </c>
      <c r="B4" s="3" t="str">
        <f t="shared" si="0"/>
        <v>SR. TOMAS FILHO</v>
      </c>
      <c r="C4" s="2" t="s">
        <v>13</v>
      </c>
      <c r="D4" s="2" t="s">
        <v>14</v>
      </c>
      <c r="E4" s="2" t="s">
        <v>15</v>
      </c>
      <c r="F4" s="2" t="s">
        <v>16</v>
      </c>
      <c r="G4" s="34">
        <v>35701</v>
      </c>
      <c r="H4" s="2" t="s">
        <v>17</v>
      </c>
      <c r="I4" s="2" t="s">
        <v>142</v>
      </c>
      <c r="J4" s="4" t="s">
        <v>145</v>
      </c>
      <c r="K4" s="4" t="str">
        <f>HLOOKUP(J4,LOCATION!$A$2:$M$3,2,0)</f>
        <v>BRAZIL</v>
      </c>
      <c r="L4" s="4" t="str">
        <f>INDEX(LOCATION!$A$1:$M$2,1,MATCH($J4,LOCATION!$A$2:$M$2,0))</f>
        <v>Portuguese</v>
      </c>
      <c r="M4" s="4" t="str">
        <f t="shared" si="1"/>
        <v>filho.tomas@xyz.com</v>
      </c>
      <c r="N4" s="36">
        <v>52.9</v>
      </c>
      <c r="O4" s="2" t="s">
        <v>213</v>
      </c>
      <c r="P4" s="2" t="s">
        <v>210</v>
      </c>
      <c r="Q4" s="3" t="str">
        <f>INDEX(SPORT!$A$1:$B$33,MATCH(R4,SPORT!$B$1:$B$33,0),1)</f>
        <v>OUTDOOR</v>
      </c>
      <c r="R4" s="2" t="s">
        <v>177</v>
      </c>
      <c r="S4" s="37">
        <v>64724</v>
      </c>
    </row>
    <row r="5" spans="1:19" x14ac:dyDescent="0.25">
      <c r="A5" s="35">
        <v>4</v>
      </c>
      <c r="B5" s="3" t="str">
        <f t="shared" si="0"/>
        <v>MS. DARBY CRUICKSHANK</v>
      </c>
      <c r="C5" s="2" t="s">
        <v>6</v>
      </c>
      <c r="D5" s="2" t="s">
        <v>18</v>
      </c>
      <c r="E5" s="2"/>
      <c r="F5" s="2" t="s">
        <v>19</v>
      </c>
      <c r="G5" s="34">
        <v>35702</v>
      </c>
      <c r="H5" s="2" t="s">
        <v>20</v>
      </c>
      <c r="I5" s="2" t="s">
        <v>138</v>
      </c>
      <c r="J5" s="4" t="s">
        <v>141</v>
      </c>
      <c r="K5" s="4" t="str">
        <f>HLOOKUP(J5,LOCATION!$A$2:$M$3,2,0)</f>
        <v>USA</v>
      </c>
      <c r="L5" s="4" t="str">
        <f>INDEX(LOCATION!$A$1:$M$2,1,MATCH($J5,LOCATION!$A$2:$M$2,0))</f>
        <v>English</v>
      </c>
      <c r="M5" s="4" t="str">
        <f t="shared" si="1"/>
        <v>cruickshank.darby@xyz.org</v>
      </c>
      <c r="N5" s="36">
        <v>48.9</v>
      </c>
      <c r="O5" s="2" t="s">
        <v>209</v>
      </c>
      <c r="P5" s="2" t="s">
        <v>212</v>
      </c>
      <c r="Q5" s="3" t="str">
        <f>INDEX(SPORT!$A$1:$B$33,MATCH(R5,SPORT!$B$1:$B$33,0),1)</f>
        <v>OUTDOOR</v>
      </c>
      <c r="R5" s="2" t="s">
        <v>178</v>
      </c>
      <c r="S5" s="37">
        <v>110823</v>
      </c>
    </row>
    <row r="6" spans="1:19" x14ac:dyDescent="0.25">
      <c r="A6" s="35">
        <v>5</v>
      </c>
      <c r="B6" s="3" t="str">
        <f t="shared" si="0"/>
        <v>DR. JAYDON BORER</v>
      </c>
      <c r="C6" s="2" t="s">
        <v>21</v>
      </c>
      <c r="D6" s="2" t="s">
        <v>22</v>
      </c>
      <c r="E6" s="2"/>
      <c r="F6" s="2" t="s">
        <v>23</v>
      </c>
      <c r="G6" s="34">
        <v>35703</v>
      </c>
      <c r="H6" s="2" t="s">
        <v>20</v>
      </c>
      <c r="I6" s="2" t="s">
        <v>142</v>
      </c>
      <c r="J6" s="4" t="s">
        <v>141</v>
      </c>
      <c r="K6" s="4" t="str">
        <f>HLOOKUP(J6,LOCATION!$A$2:$M$3,2,0)</f>
        <v>USA</v>
      </c>
      <c r="L6" s="4" t="str">
        <f>INDEX(LOCATION!$A$1:$M$2,1,MATCH($J6,LOCATION!$A$2:$M$2,0))</f>
        <v>English</v>
      </c>
      <c r="M6" s="4" t="str">
        <f t="shared" si="1"/>
        <v>borer.jaydon@xyz.org</v>
      </c>
      <c r="N6" s="36">
        <v>84.8</v>
      </c>
      <c r="O6" s="2" t="s">
        <v>214</v>
      </c>
      <c r="P6" s="2" t="s">
        <v>215</v>
      </c>
      <c r="Q6" s="3" t="str">
        <f>INDEX(SPORT!$A$1:$B$33,MATCH(R6,SPORT!$B$1:$B$33,0),1)</f>
        <v>INDOOR</v>
      </c>
      <c r="R6" s="2" t="s">
        <v>179</v>
      </c>
      <c r="S6" s="37">
        <v>56916</v>
      </c>
    </row>
    <row r="7" spans="1:19" x14ac:dyDescent="0.25">
      <c r="A7" s="35">
        <v>6</v>
      </c>
      <c r="B7" s="3" t="str">
        <f t="shared" si="0"/>
        <v>MR. MORIAH  LYNCH</v>
      </c>
      <c r="C7" s="2" t="s">
        <v>24</v>
      </c>
      <c r="D7" s="2" t="s">
        <v>25</v>
      </c>
      <c r="E7" s="2"/>
      <c r="F7" s="2" t="s">
        <v>26</v>
      </c>
      <c r="G7" s="34">
        <v>35704</v>
      </c>
      <c r="H7" s="2" t="s">
        <v>27</v>
      </c>
      <c r="I7" s="2" t="s">
        <v>142</v>
      </c>
      <c r="J7" s="4" t="s">
        <v>141</v>
      </c>
      <c r="K7" s="4" t="str">
        <f>HLOOKUP(J7,LOCATION!$A$2:$M$3,2,0)</f>
        <v>USA</v>
      </c>
      <c r="L7" s="4" t="str">
        <f>INDEX(LOCATION!$A$1:$M$2,1,MATCH($J7,LOCATION!$A$2:$M$2,0))</f>
        <v>English</v>
      </c>
      <c r="M7" s="4" t="str">
        <f t="shared" si="1"/>
        <v>lynch.moriah @xyz.org</v>
      </c>
      <c r="N7" s="36">
        <v>83.2</v>
      </c>
      <c r="O7" s="2" t="s">
        <v>214</v>
      </c>
      <c r="P7" s="2" t="s">
        <v>212</v>
      </c>
      <c r="Q7" s="3" t="str">
        <f>INDEX(SPORT!$A$1:$B$33,MATCH(R7,SPORT!$B$1:$B$33,0),1)</f>
        <v>INDOOR</v>
      </c>
      <c r="R7" s="2" t="s">
        <v>180</v>
      </c>
      <c r="S7" s="37">
        <v>51133</v>
      </c>
    </row>
    <row r="8" spans="1:19" x14ac:dyDescent="0.25">
      <c r="A8" s="35">
        <v>7</v>
      </c>
      <c r="B8" s="3" t="str">
        <f t="shared" si="0"/>
        <v>MS. AMIYA EICHMANN</v>
      </c>
      <c r="C8" s="2" t="s">
        <v>6</v>
      </c>
      <c r="D8" s="2" t="s">
        <v>28</v>
      </c>
      <c r="E8" s="2"/>
      <c r="F8" s="2" t="s">
        <v>29</v>
      </c>
      <c r="G8" s="34">
        <v>35705</v>
      </c>
      <c r="H8" s="2" t="s">
        <v>30</v>
      </c>
      <c r="I8" s="2" t="s">
        <v>138</v>
      </c>
      <c r="J8" s="4" t="s">
        <v>141</v>
      </c>
      <c r="K8" s="4" t="str">
        <f>HLOOKUP(J8,LOCATION!$A$2:$M$3,2,0)</f>
        <v>USA</v>
      </c>
      <c r="L8" s="4" t="str">
        <f>INDEX(LOCATION!$A$1:$M$2,1,MATCH($J8,LOCATION!$A$2:$M$2,0))</f>
        <v>English</v>
      </c>
      <c r="M8" s="4" t="str">
        <f t="shared" si="1"/>
        <v>eichmann.amiya@xyz.org</v>
      </c>
      <c r="N8" s="36">
        <v>61.1</v>
      </c>
      <c r="O8" s="2" t="s">
        <v>214</v>
      </c>
      <c r="P8" s="2" t="s">
        <v>215</v>
      </c>
      <c r="Q8" s="3" t="str">
        <f>INDEX(SPORT!$A$1:$B$33,MATCH(R8,SPORT!$B$1:$B$33,0),1)</f>
        <v>OUTDOOR</v>
      </c>
      <c r="R8" s="2" t="s">
        <v>181</v>
      </c>
      <c r="S8" s="37">
        <v>65465</v>
      </c>
    </row>
    <row r="9" spans="1:19" x14ac:dyDescent="0.25">
      <c r="A9" s="35">
        <v>8</v>
      </c>
      <c r="B9" s="3" t="str">
        <f t="shared" si="0"/>
        <v>MR. PIERCE RAU</v>
      </c>
      <c r="C9" s="2" t="s">
        <v>24</v>
      </c>
      <c r="D9" s="2" t="s">
        <v>31</v>
      </c>
      <c r="E9" s="2"/>
      <c r="F9" s="2" t="s">
        <v>32</v>
      </c>
      <c r="G9" s="34">
        <v>35706</v>
      </c>
      <c r="H9" s="2" t="s">
        <v>20</v>
      </c>
      <c r="I9" s="2" t="s">
        <v>142</v>
      </c>
      <c r="J9" s="4" t="s">
        <v>141</v>
      </c>
      <c r="K9" s="4" t="str">
        <f>HLOOKUP(J9,LOCATION!$A$2:$M$3,2,0)</f>
        <v>USA</v>
      </c>
      <c r="L9" s="4" t="str">
        <f>INDEX(LOCATION!$A$1:$M$2,1,MATCH($J9,LOCATION!$A$2:$M$2,0))</f>
        <v>English</v>
      </c>
      <c r="M9" s="4" t="str">
        <f t="shared" si="1"/>
        <v>rau.pierce@xyz.org</v>
      </c>
      <c r="N9" s="36">
        <v>105.7</v>
      </c>
      <c r="O9" s="2" t="s">
        <v>213</v>
      </c>
      <c r="P9" s="2" t="s">
        <v>216</v>
      </c>
      <c r="Q9" s="3" t="str">
        <f>INDEX(SPORT!$A$1:$B$33,MATCH(R9,SPORT!$B$1:$B$33,0),1)</f>
        <v>INDOOR</v>
      </c>
      <c r="R9" s="2" t="s">
        <v>182</v>
      </c>
      <c r="S9" s="37">
        <v>109885</v>
      </c>
    </row>
    <row r="10" spans="1:19" x14ac:dyDescent="0.25">
      <c r="A10" s="35">
        <v>9</v>
      </c>
      <c r="B10" s="3" t="str">
        <f t="shared" si="0"/>
        <v>MS. AMELIA STEVENS</v>
      </c>
      <c r="C10" s="2" t="s">
        <v>6</v>
      </c>
      <c r="D10" s="2" t="s">
        <v>33</v>
      </c>
      <c r="E10" s="2"/>
      <c r="F10" s="2" t="s">
        <v>34</v>
      </c>
      <c r="G10" s="34">
        <v>35707</v>
      </c>
      <c r="H10" s="2" t="s">
        <v>12</v>
      </c>
      <c r="I10" s="2" t="s">
        <v>138</v>
      </c>
      <c r="J10" s="4" t="s">
        <v>147</v>
      </c>
      <c r="K10" s="4" t="str">
        <f>HLOOKUP(J10,LOCATION!$A$2:$M$3,2,0)</f>
        <v>UK</v>
      </c>
      <c r="L10" s="4" t="str">
        <f>INDEX(LOCATION!$A$1:$M$2,1,MATCH($J10,LOCATION!$A$2:$M$2,0))</f>
        <v>English</v>
      </c>
      <c r="M10" s="4" t="str">
        <f t="shared" si="1"/>
        <v>stevens.amelia@xyz.org</v>
      </c>
      <c r="N10" s="36">
        <v>65.3</v>
      </c>
      <c r="O10" s="2" t="s">
        <v>214</v>
      </c>
      <c r="P10" s="2" t="s">
        <v>216</v>
      </c>
      <c r="Q10" s="3" t="str">
        <f>INDEX(SPORT!$A$1:$B$33,MATCH(R10,SPORT!$B$1:$B$33,0),1)</f>
        <v>INDOOR</v>
      </c>
      <c r="R10" s="2" t="s">
        <v>183</v>
      </c>
      <c r="S10" s="37">
        <v>60061</v>
      </c>
    </row>
    <row r="11" spans="1:19" x14ac:dyDescent="0.25">
      <c r="A11" s="35">
        <v>10</v>
      </c>
      <c r="B11" s="3" t="str">
        <f t="shared" si="0"/>
        <v>MR. TOBY SIMPSON</v>
      </c>
      <c r="C11" s="2" t="s">
        <v>24</v>
      </c>
      <c r="D11" s="2" t="s">
        <v>35</v>
      </c>
      <c r="E11" s="2"/>
      <c r="F11" s="2" t="s">
        <v>36</v>
      </c>
      <c r="G11" s="34">
        <v>35708</v>
      </c>
      <c r="H11" s="2" t="s">
        <v>27</v>
      </c>
      <c r="I11" s="2" t="s">
        <v>142</v>
      </c>
      <c r="J11" s="4" t="s">
        <v>147</v>
      </c>
      <c r="K11" s="4" t="str">
        <f>HLOOKUP(J11,LOCATION!$A$2:$M$3,2,0)</f>
        <v>UK</v>
      </c>
      <c r="L11" s="4" t="str">
        <f>INDEX(LOCATION!$A$1:$M$2,1,MATCH($J11,LOCATION!$A$2:$M$2,0))</f>
        <v>English</v>
      </c>
      <c r="M11" s="4" t="str">
        <f t="shared" si="1"/>
        <v>simpson.toby@xyz.org</v>
      </c>
      <c r="N11" s="36">
        <v>62.9</v>
      </c>
      <c r="O11" s="2" t="s">
        <v>213</v>
      </c>
      <c r="P11" s="2" t="s">
        <v>217</v>
      </c>
      <c r="Q11" s="3" t="str">
        <f>INDEX(SPORT!$A$1:$B$33,MATCH(R11,SPORT!$B$1:$B$33,0),1)</f>
        <v>OUTDOOR</v>
      </c>
      <c r="R11" s="2" t="s">
        <v>181</v>
      </c>
      <c r="S11" s="37">
        <v>32758</v>
      </c>
    </row>
    <row r="12" spans="1:19" x14ac:dyDescent="0.25">
      <c r="A12" s="35">
        <v>11</v>
      </c>
      <c r="B12" s="3" t="str">
        <f t="shared" si="0"/>
        <v>SIR ETHAN MURPHY</v>
      </c>
      <c r="C12" s="2" t="s">
        <v>37</v>
      </c>
      <c r="D12" s="2" t="s">
        <v>38</v>
      </c>
      <c r="E12" s="2"/>
      <c r="F12" s="2" t="s">
        <v>39</v>
      </c>
      <c r="G12" s="34">
        <v>35709</v>
      </c>
      <c r="H12" s="2" t="s">
        <v>40</v>
      </c>
      <c r="I12" s="2" t="s">
        <v>142</v>
      </c>
      <c r="J12" s="4" t="s">
        <v>147</v>
      </c>
      <c r="K12" s="4" t="str">
        <f>HLOOKUP(J12,LOCATION!$A$2:$M$3,2,0)</f>
        <v>UK</v>
      </c>
      <c r="L12" s="4" t="str">
        <f>INDEX(LOCATION!$A$1:$M$2,1,MATCH($J12,LOCATION!$A$2:$M$2,0))</f>
        <v>English</v>
      </c>
      <c r="M12" s="4" t="str">
        <f t="shared" si="1"/>
        <v>murphy.ethan@xyz.org</v>
      </c>
      <c r="N12" s="36">
        <v>104.3</v>
      </c>
      <c r="O12" s="2" t="s">
        <v>211</v>
      </c>
      <c r="P12" s="2" t="s">
        <v>217</v>
      </c>
      <c r="Q12" s="3" t="str">
        <f>INDEX(SPORT!$A$1:$B$33,MATCH(R12,SPORT!$B$1:$B$33,0),1)</f>
        <v>OUTDOOR</v>
      </c>
      <c r="R12" s="2" t="s">
        <v>184</v>
      </c>
      <c r="S12" s="37">
        <v>99613</v>
      </c>
    </row>
    <row r="13" spans="1:19" x14ac:dyDescent="0.25">
      <c r="A13" s="35">
        <v>12</v>
      </c>
      <c r="B13" s="3" t="str">
        <f t="shared" si="0"/>
        <v>MRS. ASHLEY WOOD</v>
      </c>
      <c r="C13" s="2" t="s">
        <v>41</v>
      </c>
      <c r="D13" s="2" t="s">
        <v>42</v>
      </c>
      <c r="E13" s="2"/>
      <c r="F13" s="2" t="s">
        <v>43</v>
      </c>
      <c r="G13" s="34">
        <v>35710</v>
      </c>
      <c r="H13" s="2" t="s">
        <v>9</v>
      </c>
      <c r="I13" s="2" t="s">
        <v>138</v>
      </c>
      <c r="J13" s="4" t="s">
        <v>147</v>
      </c>
      <c r="K13" s="4" t="str">
        <f>HLOOKUP(J13,LOCATION!$A$2:$M$3,2,0)</f>
        <v>UK</v>
      </c>
      <c r="L13" s="4" t="str">
        <f>INDEX(LOCATION!$A$1:$M$2,1,MATCH($J13,LOCATION!$A$2:$M$2,0))</f>
        <v>English</v>
      </c>
      <c r="M13" s="4" t="str">
        <f t="shared" si="1"/>
        <v>wood.ashley@xyz.org</v>
      </c>
      <c r="N13" s="36">
        <v>100.7</v>
      </c>
      <c r="O13" s="2" t="s">
        <v>211</v>
      </c>
      <c r="P13" s="2" t="s">
        <v>217</v>
      </c>
      <c r="Q13" s="3" t="str">
        <f>INDEX(SPORT!$A$1:$B$33,MATCH(R13,SPORT!$B$1:$B$33,0),1)</f>
        <v>OUTDOOR</v>
      </c>
      <c r="R13" s="2" t="s">
        <v>185</v>
      </c>
      <c r="S13" s="37">
        <v>56595</v>
      </c>
    </row>
    <row r="14" spans="1:19" x14ac:dyDescent="0.25">
      <c r="A14" s="35">
        <v>13</v>
      </c>
      <c r="B14" s="3" t="str">
        <f t="shared" si="0"/>
        <v>MS. MEGAN SCOTT</v>
      </c>
      <c r="C14" s="2" t="s">
        <v>6</v>
      </c>
      <c r="D14" s="2" t="s">
        <v>44</v>
      </c>
      <c r="E14" s="2"/>
      <c r="F14" s="2" t="s">
        <v>45</v>
      </c>
      <c r="G14" s="34">
        <v>35711</v>
      </c>
      <c r="H14" s="2" t="s">
        <v>12</v>
      </c>
      <c r="I14" s="2" t="s">
        <v>138</v>
      </c>
      <c r="J14" s="4" t="s">
        <v>147</v>
      </c>
      <c r="K14" s="4" t="str">
        <f>HLOOKUP(J14,LOCATION!$A$2:$M$3,2,0)</f>
        <v>UK</v>
      </c>
      <c r="L14" s="4" t="str">
        <f>INDEX(LOCATION!$A$1:$M$2,1,MATCH($J14,LOCATION!$A$2:$M$2,0))</f>
        <v>English</v>
      </c>
      <c r="M14" s="4" t="str">
        <f t="shared" si="1"/>
        <v>scott.megan@xyz.org</v>
      </c>
      <c r="N14" s="36">
        <v>70.900000000000006</v>
      </c>
      <c r="O14" s="2" t="s">
        <v>209</v>
      </c>
      <c r="P14" s="2" t="s">
        <v>210</v>
      </c>
      <c r="Q14" s="3" t="str">
        <f>INDEX(SPORT!$A$1:$B$33,MATCH(R14,SPORT!$B$1:$B$33,0),1)</f>
        <v>OUTDOOR</v>
      </c>
      <c r="R14" s="2" t="s">
        <v>186</v>
      </c>
      <c r="S14" s="37">
        <v>117408</v>
      </c>
    </row>
    <row r="15" spans="1:19" x14ac:dyDescent="0.25">
      <c r="A15" s="35">
        <v>14</v>
      </c>
      <c r="B15" s="3" t="str">
        <f t="shared" si="0"/>
        <v>HR. HELMUT WEINHAE</v>
      </c>
      <c r="C15" s="2" t="s">
        <v>46</v>
      </c>
      <c r="D15" s="2" t="s">
        <v>47</v>
      </c>
      <c r="E15" s="2"/>
      <c r="F15" s="2" t="s">
        <v>48</v>
      </c>
      <c r="G15" s="34">
        <v>35712</v>
      </c>
      <c r="H15" s="2" t="s">
        <v>49</v>
      </c>
      <c r="I15" s="2" t="s">
        <v>142</v>
      </c>
      <c r="J15" s="4" t="s">
        <v>150</v>
      </c>
      <c r="K15" s="4" t="str">
        <f>HLOOKUP(J15,LOCATION!$A$2:$M$3,2,0)</f>
        <v>GERMANY</v>
      </c>
      <c r="L15" s="4" t="str">
        <f>INDEX(LOCATION!$A$1:$M$2,1,MATCH($J15,LOCATION!$A$2:$M$2,0))</f>
        <v>German</v>
      </c>
      <c r="M15" s="4" t="str">
        <f t="shared" si="1"/>
        <v>weinhae.helmut@xyz.com</v>
      </c>
      <c r="N15" s="36">
        <v>68.3</v>
      </c>
      <c r="O15" s="2" t="s">
        <v>218</v>
      </c>
      <c r="P15" s="2" t="s">
        <v>216</v>
      </c>
      <c r="Q15" s="3" t="str">
        <f>INDEX(SPORT!$A$1:$B$33,MATCH(R15,SPORT!$B$1:$B$33,0),1)</f>
        <v>OUTDOOR</v>
      </c>
      <c r="R15" s="2" t="s">
        <v>187</v>
      </c>
      <c r="S15" s="37">
        <v>64862</v>
      </c>
    </row>
    <row r="16" spans="1:19" x14ac:dyDescent="0.25">
      <c r="A16" s="35">
        <v>15</v>
      </c>
      <c r="B16" s="3" t="str">
        <f t="shared" si="0"/>
        <v>PROF. MILENA SCHOTIN</v>
      </c>
      <c r="C16" s="2" t="s">
        <v>50</v>
      </c>
      <c r="D16" s="2" t="s">
        <v>51</v>
      </c>
      <c r="E16" s="2"/>
      <c r="F16" s="2" t="s">
        <v>52</v>
      </c>
      <c r="G16" s="34">
        <v>35713</v>
      </c>
      <c r="H16" s="2" t="s">
        <v>53</v>
      </c>
      <c r="I16" s="2" t="s">
        <v>138</v>
      </c>
      <c r="J16" s="4" t="s">
        <v>150</v>
      </c>
      <c r="K16" s="4" t="str">
        <f>HLOOKUP(J16,LOCATION!$A$2:$M$3,2,0)</f>
        <v>GERMANY</v>
      </c>
      <c r="L16" s="4" t="str">
        <f>INDEX(LOCATION!$A$1:$M$2,1,MATCH($J16,LOCATION!$A$2:$M$2,0))</f>
        <v>German</v>
      </c>
      <c r="M16" s="4" t="str">
        <f t="shared" si="1"/>
        <v>schotin.milena@xyz.com</v>
      </c>
      <c r="N16" s="36">
        <v>105.3</v>
      </c>
      <c r="O16" s="2" t="s">
        <v>218</v>
      </c>
      <c r="P16" s="2" t="s">
        <v>217</v>
      </c>
      <c r="Q16" s="3" t="str">
        <f>INDEX(SPORT!$A$1:$B$33,MATCH(R16,SPORT!$B$1:$B$33,0),1)</f>
        <v>INDOOR</v>
      </c>
      <c r="R16" s="2" t="s">
        <v>188</v>
      </c>
      <c r="S16" s="37">
        <v>10241</v>
      </c>
    </row>
    <row r="17" spans="1:19" x14ac:dyDescent="0.25">
      <c r="A17" s="35">
        <v>16</v>
      </c>
      <c r="B17" s="3" t="str">
        <f t="shared" si="0"/>
        <v>HR. LOTHAR BIRNBAUM</v>
      </c>
      <c r="C17" s="2" t="s">
        <v>46</v>
      </c>
      <c r="D17" s="2" t="s">
        <v>54</v>
      </c>
      <c r="E17" s="2"/>
      <c r="F17" s="2" t="s">
        <v>55</v>
      </c>
      <c r="G17" s="34">
        <v>35714</v>
      </c>
      <c r="H17" s="2" t="s">
        <v>17</v>
      </c>
      <c r="I17" s="2" t="s">
        <v>142</v>
      </c>
      <c r="J17" s="4" t="s">
        <v>150</v>
      </c>
      <c r="K17" s="4" t="str">
        <f>HLOOKUP(J17,LOCATION!$A$2:$M$3,2,0)</f>
        <v>GERMANY</v>
      </c>
      <c r="L17" s="4" t="str">
        <f>INDEX(LOCATION!$A$1:$M$2,1,MATCH($J17,LOCATION!$A$2:$M$2,0))</f>
        <v>German</v>
      </c>
      <c r="M17" s="4" t="str">
        <f t="shared" si="1"/>
        <v>birnbaum.lothar@xyz.com</v>
      </c>
      <c r="N17" s="36">
        <v>48.6</v>
      </c>
      <c r="O17" s="2" t="s">
        <v>214</v>
      </c>
      <c r="P17" s="2" t="s">
        <v>217</v>
      </c>
      <c r="Q17" s="3" t="str">
        <f>INDEX(SPORT!$A$1:$B$33,MATCH(R17,SPORT!$B$1:$B$33,0),1)</f>
        <v>OUTDOOR</v>
      </c>
      <c r="R17" s="2" t="s">
        <v>178</v>
      </c>
      <c r="S17" s="37">
        <v>88762</v>
      </c>
    </row>
    <row r="18" spans="1:19" x14ac:dyDescent="0.25">
      <c r="A18" s="35">
        <v>17</v>
      </c>
      <c r="B18" s="3" t="str">
        <f t="shared" si="0"/>
        <v>HR. PIETRO STOLZE</v>
      </c>
      <c r="C18" s="2" t="s">
        <v>46</v>
      </c>
      <c r="D18" s="2" t="s">
        <v>56</v>
      </c>
      <c r="E18" s="2"/>
      <c r="F18" s="2" t="s">
        <v>57</v>
      </c>
      <c r="G18" s="34">
        <v>35715</v>
      </c>
      <c r="H18" s="2" t="s">
        <v>9</v>
      </c>
      <c r="I18" s="2" t="s">
        <v>142</v>
      </c>
      <c r="J18" s="4" t="s">
        <v>150</v>
      </c>
      <c r="K18" s="4" t="str">
        <f>HLOOKUP(J18,LOCATION!$A$2:$M$3,2,0)</f>
        <v>GERMANY</v>
      </c>
      <c r="L18" s="4" t="str">
        <f>INDEX(LOCATION!$A$1:$M$2,1,MATCH($J18,LOCATION!$A$2:$M$2,0))</f>
        <v>German</v>
      </c>
      <c r="M18" s="4" t="str">
        <f t="shared" si="1"/>
        <v>stolze.pietro@xyz.com</v>
      </c>
      <c r="N18" s="36">
        <v>105.9</v>
      </c>
      <c r="O18" s="2" t="s">
        <v>214</v>
      </c>
      <c r="P18" s="2" t="s">
        <v>210</v>
      </c>
      <c r="Q18" s="3" t="str">
        <f>INDEX(SPORT!$A$1:$B$33,MATCH(R18,SPORT!$B$1:$B$33,0),1)</f>
        <v>INDOOR</v>
      </c>
      <c r="R18" s="2" t="s">
        <v>189</v>
      </c>
      <c r="S18" s="37">
        <v>80757</v>
      </c>
    </row>
    <row r="19" spans="1:19" x14ac:dyDescent="0.25">
      <c r="A19" s="35">
        <v>18</v>
      </c>
      <c r="B19" s="3" t="str">
        <f t="shared" si="0"/>
        <v>HR. RICHARD  TLUSTEK</v>
      </c>
      <c r="C19" s="2" t="s">
        <v>46</v>
      </c>
      <c r="D19" s="2" t="s">
        <v>58</v>
      </c>
      <c r="E19" s="2"/>
      <c r="F19" s="2" t="s">
        <v>59</v>
      </c>
      <c r="G19" s="34">
        <v>35716</v>
      </c>
      <c r="H19" s="2" t="s">
        <v>49</v>
      </c>
      <c r="I19" s="2" t="s">
        <v>142</v>
      </c>
      <c r="J19" s="4" t="s">
        <v>150</v>
      </c>
      <c r="K19" s="4" t="str">
        <f>HLOOKUP(J19,LOCATION!$A$2:$M$3,2,0)</f>
        <v>GERMANY</v>
      </c>
      <c r="L19" s="4" t="str">
        <f>INDEX(LOCATION!$A$1:$M$2,1,MATCH($J19,LOCATION!$A$2:$M$2,0))</f>
        <v>German</v>
      </c>
      <c r="M19" s="4" t="str">
        <f t="shared" si="1"/>
        <v>tlustek.richard @xyz.com</v>
      </c>
      <c r="N19" s="36">
        <v>71.099999999999994</v>
      </c>
      <c r="O19" s="2" t="s">
        <v>214</v>
      </c>
      <c r="P19" s="2" t="s">
        <v>210</v>
      </c>
      <c r="Q19" s="3" t="str">
        <f>INDEX(SPORT!$A$1:$B$33,MATCH(R19,SPORT!$B$1:$B$33,0),1)</f>
        <v>OUTDOOR</v>
      </c>
      <c r="R19" s="2" t="s">
        <v>190</v>
      </c>
      <c r="S19" s="37">
        <v>88794</v>
      </c>
    </row>
    <row r="20" spans="1:19" x14ac:dyDescent="0.25">
      <c r="A20" s="35">
        <v>19</v>
      </c>
      <c r="B20" s="3" t="str">
        <f t="shared" si="0"/>
        <v>DR. EARNESTINE RAYNOR</v>
      </c>
      <c r="C20" s="2" t="s">
        <v>21</v>
      </c>
      <c r="D20" s="2" t="s">
        <v>60</v>
      </c>
      <c r="E20" s="2"/>
      <c r="F20" s="2" t="s">
        <v>61</v>
      </c>
      <c r="G20" s="34">
        <v>35717</v>
      </c>
      <c r="H20" s="2" t="s">
        <v>20</v>
      </c>
      <c r="I20" s="2" t="s">
        <v>138</v>
      </c>
      <c r="J20" s="4" t="s">
        <v>152</v>
      </c>
      <c r="K20" s="4" t="str">
        <f>HLOOKUP(J20,LOCATION!$A$2:$M$3,2,0)</f>
        <v>AUSTRALIA</v>
      </c>
      <c r="L20" s="4" t="str">
        <f>INDEX(LOCATION!$A$1:$M$2,1,MATCH($J20,LOCATION!$A$2:$M$2,0))</f>
        <v>English</v>
      </c>
      <c r="M20" s="4" t="str">
        <f t="shared" si="1"/>
        <v>raynor.earnestine@xyz.org</v>
      </c>
      <c r="N20" s="36">
        <v>70.3</v>
      </c>
      <c r="O20" s="2" t="s">
        <v>214</v>
      </c>
      <c r="P20" s="2" t="s">
        <v>216</v>
      </c>
      <c r="Q20" s="3" t="str">
        <f>INDEX(SPORT!$A$1:$B$33,MATCH(R20,SPORT!$B$1:$B$33,0),1)</f>
        <v>INDOOR</v>
      </c>
      <c r="R20" s="2" t="s">
        <v>191</v>
      </c>
      <c r="S20" s="37">
        <v>63526</v>
      </c>
    </row>
    <row r="21" spans="1:19" x14ac:dyDescent="0.25">
      <c r="A21" s="35">
        <v>20</v>
      </c>
      <c r="B21" s="3" t="str">
        <f t="shared" si="0"/>
        <v>MR. JASON GAYLORD</v>
      </c>
      <c r="C21" s="2" t="s">
        <v>24</v>
      </c>
      <c r="D21" s="2" t="s">
        <v>62</v>
      </c>
      <c r="E21" s="2"/>
      <c r="F21" s="2" t="s">
        <v>63</v>
      </c>
      <c r="G21" s="34">
        <v>35718</v>
      </c>
      <c r="H21" s="2" t="s">
        <v>64</v>
      </c>
      <c r="I21" s="2" t="s">
        <v>142</v>
      </c>
      <c r="J21" s="4" t="s">
        <v>152</v>
      </c>
      <c r="K21" s="4" t="str">
        <f>HLOOKUP(J21,LOCATION!$A$2:$M$3,2,0)</f>
        <v>AUSTRALIA</v>
      </c>
      <c r="L21" s="4" t="str">
        <f>INDEX(LOCATION!$A$1:$M$2,1,MATCH($J21,LOCATION!$A$2:$M$2,0))</f>
        <v>English</v>
      </c>
      <c r="M21" s="4" t="str">
        <f t="shared" si="1"/>
        <v>gaylord.jason@xyz.org</v>
      </c>
      <c r="N21" s="36">
        <v>54.7</v>
      </c>
      <c r="O21" s="2" t="s">
        <v>211</v>
      </c>
      <c r="P21" s="2" t="s">
        <v>212</v>
      </c>
      <c r="Q21" s="3" t="str">
        <f>INDEX(SPORT!$A$1:$B$33,MATCH(R21,SPORT!$B$1:$B$33,0),1)</f>
        <v>INDOOR</v>
      </c>
      <c r="R21" s="2" t="s">
        <v>192</v>
      </c>
      <c r="S21" s="37">
        <v>46352</v>
      </c>
    </row>
    <row r="22" spans="1:19" x14ac:dyDescent="0.25">
      <c r="A22" s="35">
        <v>21</v>
      </c>
      <c r="B22" s="3" t="str">
        <f t="shared" si="0"/>
        <v>MR. KENDRICK SAUER</v>
      </c>
      <c r="C22" s="2" t="s">
        <v>24</v>
      </c>
      <c r="D22" s="2" t="s">
        <v>65</v>
      </c>
      <c r="E22" s="2"/>
      <c r="F22" s="2" t="s">
        <v>66</v>
      </c>
      <c r="G22" s="34">
        <v>35719</v>
      </c>
      <c r="H22" s="2" t="s">
        <v>17</v>
      </c>
      <c r="I22" s="2" t="s">
        <v>142</v>
      </c>
      <c r="J22" s="4" t="s">
        <v>152</v>
      </c>
      <c r="K22" s="4" t="str">
        <f>HLOOKUP(J22,LOCATION!$A$2:$M$3,2,0)</f>
        <v>AUSTRALIA</v>
      </c>
      <c r="L22" s="4" t="str">
        <f>INDEX(LOCATION!$A$1:$M$2,1,MATCH($J22,LOCATION!$A$2:$M$2,0))</f>
        <v>English</v>
      </c>
      <c r="M22" s="4" t="str">
        <f t="shared" si="1"/>
        <v>sauer.kendrick@xyz.org</v>
      </c>
      <c r="N22" s="36">
        <v>100.9</v>
      </c>
      <c r="O22" s="2" t="s">
        <v>214</v>
      </c>
      <c r="P22" s="2" t="s">
        <v>215</v>
      </c>
      <c r="Q22" s="3" t="str">
        <f>INDEX(SPORT!$A$1:$B$33,MATCH(R22,SPORT!$B$1:$B$33,0),1)</f>
        <v>OUTDOOR</v>
      </c>
      <c r="R22" s="2" t="s">
        <v>193</v>
      </c>
      <c r="S22" s="37">
        <v>106808</v>
      </c>
    </row>
    <row r="23" spans="1:19" x14ac:dyDescent="0.25">
      <c r="A23" s="35">
        <v>22</v>
      </c>
      <c r="B23" s="3" t="str">
        <f t="shared" si="0"/>
        <v>DR. ANNABELL OLSON</v>
      </c>
      <c r="C23" s="2" t="s">
        <v>21</v>
      </c>
      <c r="D23" s="2" t="s">
        <v>67</v>
      </c>
      <c r="E23" s="2"/>
      <c r="F23" s="2" t="s">
        <v>68</v>
      </c>
      <c r="G23" s="34">
        <v>35720</v>
      </c>
      <c r="H23" s="2" t="s">
        <v>69</v>
      </c>
      <c r="I23" s="2" t="s">
        <v>138</v>
      </c>
      <c r="J23" s="4" t="s">
        <v>152</v>
      </c>
      <c r="K23" s="4" t="str">
        <f>HLOOKUP(J23,LOCATION!$A$2:$M$3,2,0)</f>
        <v>AUSTRALIA</v>
      </c>
      <c r="L23" s="4" t="str">
        <f>INDEX(LOCATION!$A$1:$M$2,1,MATCH($J23,LOCATION!$A$2:$M$2,0))</f>
        <v>English</v>
      </c>
      <c r="M23" s="4" t="str">
        <f t="shared" si="1"/>
        <v>olson.annabell@xyz.org</v>
      </c>
      <c r="N23" s="36">
        <v>84.3</v>
      </c>
      <c r="O23" s="2" t="s">
        <v>209</v>
      </c>
      <c r="P23" s="2" t="s">
        <v>216</v>
      </c>
      <c r="Q23" s="3" t="str">
        <f>INDEX(SPORT!$A$1:$B$33,MATCH(R23,SPORT!$B$1:$B$33,0),1)</f>
        <v>OUTDOOR</v>
      </c>
      <c r="R23" s="2" t="s">
        <v>194</v>
      </c>
      <c r="S23" s="37">
        <v>96468</v>
      </c>
    </row>
    <row r="24" spans="1:19" x14ac:dyDescent="0.25">
      <c r="A24" s="35">
        <v>23</v>
      </c>
      <c r="B24" s="3" t="str">
        <f t="shared" si="0"/>
        <v>DR. JENA UPTON</v>
      </c>
      <c r="C24" s="2" t="s">
        <v>21</v>
      </c>
      <c r="D24" s="2" t="s">
        <v>70</v>
      </c>
      <c r="E24" s="2"/>
      <c r="F24" s="2" t="s">
        <v>71</v>
      </c>
      <c r="G24" s="34">
        <v>35721</v>
      </c>
      <c r="H24" s="2" t="s">
        <v>27</v>
      </c>
      <c r="I24" s="2" t="s">
        <v>138</v>
      </c>
      <c r="J24" s="4" t="s">
        <v>152</v>
      </c>
      <c r="K24" s="4" t="str">
        <f>HLOOKUP(J24,LOCATION!$A$2:$M$3,2,0)</f>
        <v>AUSTRALIA</v>
      </c>
      <c r="L24" s="4" t="str">
        <f>INDEX(LOCATION!$A$1:$M$2,1,MATCH($J24,LOCATION!$A$2:$M$2,0))</f>
        <v>English</v>
      </c>
      <c r="M24" s="4" t="str">
        <f t="shared" si="1"/>
        <v>upton.jena@xyz.org</v>
      </c>
      <c r="N24" s="36">
        <v>66.8</v>
      </c>
      <c r="O24" s="2" t="s">
        <v>214</v>
      </c>
      <c r="P24" s="2" t="s">
        <v>217</v>
      </c>
      <c r="Q24" s="3" t="str">
        <f>INDEX(SPORT!$A$1:$B$33,MATCH(R24,SPORT!$B$1:$B$33,0),1)</f>
        <v>OUTDOOR</v>
      </c>
      <c r="R24" s="2" t="s">
        <v>195</v>
      </c>
      <c r="S24" s="37">
        <v>16526</v>
      </c>
    </row>
    <row r="25" spans="1:19" x14ac:dyDescent="0.25">
      <c r="A25" s="35">
        <v>24</v>
      </c>
      <c r="B25" s="3" t="str">
        <f t="shared" si="0"/>
        <v>DR. SHANNY BINS</v>
      </c>
      <c r="C25" s="2" t="s">
        <v>21</v>
      </c>
      <c r="D25" s="2" t="s">
        <v>72</v>
      </c>
      <c r="E25" s="2"/>
      <c r="F25" s="2" t="s">
        <v>73</v>
      </c>
      <c r="G25" s="34">
        <v>35722</v>
      </c>
      <c r="H25" s="2" t="s">
        <v>49</v>
      </c>
      <c r="I25" s="2" t="s">
        <v>138</v>
      </c>
      <c r="J25" s="4" t="s">
        <v>152</v>
      </c>
      <c r="K25" s="4" t="str">
        <f>HLOOKUP(J25,LOCATION!$A$2:$M$3,2,0)</f>
        <v>AUSTRALIA</v>
      </c>
      <c r="L25" s="4" t="str">
        <f>INDEX(LOCATION!$A$1:$M$2,1,MATCH($J25,LOCATION!$A$2:$M$2,0))</f>
        <v>English</v>
      </c>
      <c r="M25" s="4" t="str">
        <f t="shared" si="1"/>
        <v>bins.shanny@xyz.org</v>
      </c>
      <c r="N25" s="36">
        <v>59.4</v>
      </c>
      <c r="O25" s="2" t="s">
        <v>213</v>
      </c>
      <c r="P25" s="2" t="s">
        <v>215</v>
      </c>
      <c r="Q25" s="3" t="str">
        <f>INDEX(SPORT!$A$1:$B$33,MATCH(R25,SPORT!$B$1:$B$33,0),1)</f>
        <v>OUTDOOR</v>
      </c>
      <c r="R25" s="2" t="s">
        <v>196</v>
      </c>
      <c r="S25" s="37">
        <v>21891</v>
      </c>
    </row>
    <row r="26" spans="1:19" x14ac:dyDescent="0.25">
      <c r="A26" s="35">
        <v>25</v>
      </c>
      <c r="B26" s="3" t="str">
        <f t="shared" si="0"/>
        <v>DR. TIA ABSHIRE</v>
      </c>
      <c r="C26" s="2" t="s">
        <v>21</v>
      </c>
      <c r="D26" s="2" t="s">
        <v>74</v>
      </c>
      <c r="E26" s="2"/>
      <c r="F26" s="2" t="s">
        <v>75</v>
      </c>
      <c r="G26" s="34">
        <v>35723</v>
      </c>
      <c r="H26" s="2" t="s">
        <v>17</v>
      </c>
      <c r="I26" s="2" t="s">
        <v>138</v>
      </c>
      <c r="J26" s="4" t="s">
        <v>152</v>
      </c>
      <c r="K26" s="4" t="str">
        <f>HLOOKUP(J26,LOCATION!$A$2:$M$3,2,0)</f>
        <v>AUSTRALIA</v>
      </c>
      <c r="L26" s="4" t="str">
        <f>INDEX(LOCATION!$A$1:$M$2,1,MATCH($J26,LOCATION!$A$2:$M$2,0))</f>
        <v>English</v>
      </c>
      <c r="M26" s="4" t="str">
        <f t="shared" si="1"/>
        <v>abshire.tia@xyz.org</v>
      </c>
      <c r="N26" s="36">
        <v>77.8</v>
      </c>
      <c r="O26" s="2" t="s">
        <v>213</v>
      </c>
      <c r="P26" s="2" t="s">
        <v>216</v>
      </c>
      <c r="Q26" s="3" t="str">
        <f>INDEX(SPORT!$A$1:$B$33,MATCH(R26,SPORT!$B$1:$B$33,0),1)</f>
        <v>OUTDOOR</v>
      </c>
      <c r="R26" s="2" t="s">
        <v>181</v>
      </c>
      <c r="S26" s="37">
        <v>62037</v>
      </c>
    </row>
    <row r="27" spans="1:19" x14ac:dyDescent="0.25">
      <c r="A27" s="35">
        <v>26</v>
      </c>
      <c r="B27" s="3" t="str">
        <f t="shared" si="0"/>
        <v>MS. ISABEL RUNOLFSDOTTIR</v>
      </c>
      <c r="C27" s="2" t="s">
        <v>6</v>
      </c>
      <c r="D27" s="2" t="s">
        <v>76</v>
      </c>
      <c r="E27" s="2"/>
      <c r="F27" s="2" t="s">
        <v>77</v>
      </c>
      <c r="G27" s="34">
        <v>35724</v>
      </c>
      <c r="H27" s="2" t="s">
        <v>69</v>
      </c>
      <c r="I27" s="2" t="s">
        <v>138</v>
      </c>
      <c r="J27" s="4" t="s">
        <v>152</v>
      </c>
      <c r="K27" s="4" t="str">
        <f>HLOOKUP(J27,LOCATION!$A$2:$M$3,2,0)</f>
        <v>AUSTRALIA</v>
      </c>
      <c r="L27" s="4" t="str">
        <f>INDEX(LOCATION!$A$1:$M$2,1,MATCH($J27,LOCATION!$A$2:$M$2,0))</f>
        <v>English</v>
      </c>
      <c r="M27" s="4" t="str">
        <f t="shared" si="1"/>
        <v>runolfsdottir.isabel@xyz.org</v>
      </c>
      <c r="N27" s="36">
        <v>85.9</v>
      </c>
      <c r="O27" s="2" t="s">
        <v>214</v>
      </c>
      <c r="P27" s="2" t="s">
        <v>219</v>
      </c>
      <c r="Q27" s="3" t="str">
        <f>INDEX(SPORT!$A$1:$B$33,MATCH(R27,SPORT!$B$1:$B$33,0),1)</f>
        <v>INDOOR</v>
      </c>
      <c r="R27" s="2" t="s">
        <v>174</v>
      </c>
      <c r="S27" s="37">
        <v>89737</v>
      </c>
    </row>
    <row r="28" spans="1:19" x14ac:dyDescent="0.25">
      <c r="A28" s="35">
        <v>27</v>
      </c>
      <c r="B28" s="3" t="str">
        <f t="shared" si="0"/>
        <v>HR. BARNEY WESACK</v>
      </c>
      <c r="C28" s="2" t="s">
        <v>46</v>
      </c>
      <c r="D28" s="2" t="s">
        <v>78</v>
      </c>
      <c r="E28" s="2"/>
      <c r="F28" s="2" t="s">
        <v>79</v>
      </c>
      <c r="G28" s="34">
        <v>35725</v>
      </c>
      <c r="H28" s="2" t="s">
        <v>17</v>
      </c>
      <c r="I28" s="2" t="s">
        <v>142</v>
      </c>
      <c r="J28" s="4" t="s">
        <v>154</v>
      </c>
      <c r="K28" s="4" t="str">
        <f>HLOOKUP(J28,LOCATION!$A$2:$M$3,2,0)</f>
        <v>AUSTRIA</v>
      </c>
      <c r="L28" s="4" t="str">
        <f>INDEX(LOCATION!$A$1:$M$2,1,MATCH($J28,LOCATION!$A$2:$M$2,0))</f>
        <v>German</v>
      </c>
      <c r="M28" s="4" t="str">
        <f t="shared" si="1"/>
        <v>wesack.barney@xyz.com</v>
      </c>
      <c r="N28" s="36">
        <v>93.4</v>
      </c>
      <c r="O28" s="2" t="s">
        <v>213</v>
      </c>
      <c r="P28" s="2" t="s">
        <v>219</v>
      </c>
      <c r="Q28" s="3" t="str">
        <f>INDEX(SPORT!$A$1:$B$33,MATCH(R28,SPORT!$B$1:$B$33,0),1)</f>
        <v>INDOOR</v>
      </c>
      <c r="R28" s="2" t="s">
        <v>197</v>
      </c>
      <c r="S28" s="37">
        <v>41039</v>
      </c>
    </row>
    <row r="29" spans="1:19" x14ac:dyDescent="0.25">
      <c r="A29" s="35">
        <v>28</v>
      </c>
      <c r="B29" s="3" t="str">
        <f t="shared" si="0"/>
        <v>HR. BARUCH KADE</v>
      </c>
      <c r="C29" s="2" t="s">
        <v>46</v>
      </c>
      <c r="D29" s="2" t="s">
        <v>80</v>
      </c>
      <c r="E29" s="2"/>
      <c r="F29" s="2" t="s">
        <v>81</v>
      </c>
      <c r="G29" s="34">
        <v>35726</v>
      </c>
      <c r="H29" s="2" t="s">
        <v>53</v>
      </c>
      <c r="I29" s="2" t="s">
        <v>142</v>
      </c>
      <c r="J29" s="4" t="s">
        <v>154</v>
      </c>
      <c r="K29" s="4" t="str">
        <f>HLOOKUP(J29,LOCATION!$A$2:$M$3,2,0)</f>
        <v>AUSTRIA</v>
      </c>
      <c r="L29" s="4" t="str">
        <f>INDEX(LOCATION!$A$1:$M$2,1,MATCH($J29,LOCATION!$A$2:$M$2,0))</f>
        <v>German</v>
      </c>
      <c r="M29" s="4" t="str">
        <f t="shared" si="1"/>
        <v>kade.baruch@xyz.com</v>
      </c>
      <c r="N29" s="36">
        <v>95.5</v>
      </c>
      <c r="O29" s="2" t="s">
        <v>218</v>
      </c>
      <c r="P29" s="2" t="s">
        <v>212</v>
      </c>
      <c r="Q29" s="3" t="str">
        <f>INDEX(SPORT!$A$1:$B$33,MATCH(R29,SPORT!$B$1:$B$33,0),1)</f>
        <v>OUTDOOR</v>
      </c>
      <c r="R29" s="2" t="s">
        <v>186</v>
      </c>
      <c r="S29" s="37">
        <v>28458</v>
      </c>
    </row>
    <row r="30" spans="1:19" x14ac:dyDescent="0.25">
      <c r="A30" s="35">
        <v>29</v>
      </c>
      <c r="B30" s="3" t="str">
        <f t="shared" si="0"/>
        <v>PROF. LIESBETH ROSEMANN</v>
      </c>
      <c r="C30" s="2" t="s">
        <v>50</v>
      </c>
      <c r="D30" s="2" t="s">
        <v>82</v>
      </c>
      <c r="E30" s="2"/>
      <c r="F30" s="2" t="s">
        <v>83</v>
      </c>
      <c r="G30" s="34">
        <v>35727</v>
      </c>
      <c r="H30" s="2" t="s">
        <v>12</v>
      </c>
      <c r="I30" s="2" t="s">
        <v>138</v>
      </c>
      <c r="J30" s="4" t="s">
        <v>154</v>
      </c>
      <c r="K30" s="4" t="str">
        <f>HLOOKUP(J30,LOCATION!$A$2:$M$3,2,0)</f>
        <v>AUSTRIA</v>
      </c>
      <c r="L30" s="4" t="str">
        <f>INDEX(LOCATION!$A$1:$M$2,1,MATCH($J30,LOCATION!$A$2:$M$2,0))</f>
        <v>German</v>
      </c>
      <c r="M30" s="4" t="str">
        <f t="shared" si="1"/>
        <v>rosemann.liesbeth@xyz.com</v>
      </c>
      <c r="N30" s="36">
        <v>52.2</v>
      </c>
      <c r="O30" s="2" t="s">
        <v>214</v>
      </c>
      <c r="P30" s="2" t="s">
        <v>217</v>
      </c>
      <c r="Q30" s="3" t="str">
        <f>INDEX(SPORT!$A$1:$B$33,MATCH(R30,SPORT!$B$1:$B$33,0),1)</f>
        <v>OUTDOOR</v>
      </c>
      <c r="R30" s="2" t="s">
        <v>181</v>
      </c>
      <c r="S30" s="37">
        <v>55007</v>
      </c>
    </row>
    <row r="31" spans="1:19" x14ac:dyDescent="0.25">
      <c r="A31" s="35">
        <v>30</v>
      </c>
      <c r="B31" s="3" t="str">
        <f t="shared" si="0"/>
        <v>MME. VALENTINE MOREAU</v>
      </c>
      <c r="C31" s="2" t="s">
        <v>84</v>
      </c>
      <c r="D31" s="2" t="s">
        <v>85</v>
      </c>
      <c r="E31" s="2"/>
      <c r="F31" s="2" t="s">
        <v>86</v>
      </c>
      <c r="G31" s="34">
        <v>35728</v>
      </c>
      <c r="H31" s="2" t="s">
        <v>9</v>
      </c>
      <c r="I31" s="2" t="s">
        <v>138</v>
      </c>
      <c r="J31" s="4" t="s">
        <v>157</v>
      </c>
      <c r="K31" s="4" t="str">
        <f>HLOOKUP(J31,LOCATION!$A$2:$M$3,2,0)</f>
        <v>FRANCE</v>
      </c>
      <c r="L31" s="4" t="str">
        <f>INDEX(LOCATION!$A$1:$M$2,1,MATCH($J31,LOCATION!$A$2:$M$2,0))</f>
        <v>French</v>
      </c>
      <c r="M31" s="4" t="str">
        <f t="shared" si="1"/>
        <v>moreau.valentine@xyz.com</v>
      </c>
      <c r="N31" s="36">
        <v>74.599999999999994</v>
      </c>
      <c r="O31" s="2" t="s">
        <v>214</v>
      </c>
      <c r="P31" s="2" t="s">
        <v>219</v>
      </c>
      <c r="Q31" s="3" t="str">
        <f>INDEX(SPORT!$A$1:$B$33,MATCH(R31,SPORT!$B$1:$B$33,0),1)</f>
        <v>OUTDOOR</v>
      </c>
      <c r="R31" s="2" t="s">
        <v>198</v>
      </c>
      <c r="S31" s="37">
        <v>69041</v>
      </c>
    </row>
    <row r="32" spans="1:19" x14ac:dyDescent="0.25">
      <c r="A32" s="35">
        <v>31</v>
      </c>
      <c r="B32" s="3" t="str">
        <f t="shared" si="0"/>
        <v>MME. PAULETTE DURAND</v>
      </c>
      <c r="C32" s="2" t="s">
        <v>84</v>
      </c>
      <c r="D32" s="2" t="s">
        <v>87</v>
      </c>
      <c r="E32" s="2"/>
      <c r="F32" s="2" t="s">
        <v>88</v>
      </c>
      <c r="G32" s="34">
        <v>35729</v>
      </c>
      <c r="H32" s="2" t="s">
        <v>64</v>
      </c>
      <c r="I32" s="2" t="s">
        <v>138</v>
      </c>
      <c r="J32" s="4" t="s">
        <v>157</v>
      </c>
      <c r="K32" s="4" t="str">
        <f>HLOOKUP(J32,LOCATION!$A$2:$M$3,2,0)</f>
        <v>FRANCE</v>
      </c>
      <c r="L32" s="4" t="str">
        <f>INDEX(LOCATION!$A$1:$M$2,1,MATCH($J32,LOCATION!$A$2:$M$2,0))</f>
        <v>French</v>
      </c>
      <c r="M32" s="4" t="str">
        <f t="shared" si="1"/>
        <v>durand.paulette@xyz.com</v>
      </c>
      <c r="N32" s="36">
        <v>81.7</v>
      </c>
      <c r="O32" s="2" t="s">
        <v>213</v>
      </c>
      <c r="P32" s="2" t="s">
        <v>212</v>
      </c>
      <c r="Q32" s="3" t="str">
        <f>INDEX(SPORT!$A$1:$B$33,MATCH(R32,SPORT!$B$1:$B$33,0),1)</f>
        <v>INDOOR</v>
      </c>
      <c r="R32" s="2" t="s">
        <v>197</v>
      </c>
      <c r="S32" s="37">
        <v>86262</v>
      </c>
    </row>
    <row r="33" spans="1:19" x14ac:dyDescent="0.25">
      <c r="A33" s="35">
        <v>32</v>
      </c>
      <c r="B33" s="3" t="str">
        <f t="shared" si="0"/>
        <v>MME. LAURE-ALIX CHEVALIER</v>
      </c>
      <c r="C33" s="2" t="s">
        <v>84</v>
      </c>
      <c r="D33" s="2" t="s">
        <v>89</v>
      </c>
      <c r="E33" s="2"/>
      <c r="F33" s="2" t="s">
        <v>90</v>
      </c>
      <c r="G33" s="34">
        <v>35730</v>
      </c>
      <c r="H33" s="2" t="s">
        <v>64</v>
      </c>
      <c r="I33" s="2" t="s">
        <v>138</v>
      </c>
      <c r="J33" s="4" t="s">
        <v>157</v>
      </c>
      <c r="K33" s="4" t="str">
        <f>HLOOKUP(J33,LOCATION!$A$2:$M$3,2,0)</f>
        <v>FRANCE</v>
      </c>
      <c r="L33" s="4" t="str">
        <f>INDEX(LOCATION!$A$1:$M$2,1,MATCH($J33,LOCATION!$A$2:$M$2,0))</f>
        <v>French</v>
      </c>
      <c r="M33" s="4" t="str">
        <f t="shared" si="1"/>
        <v>chevalier.laure-alix@xyz.com</v>
      </c>
      <c r="N33" s="36">
        <v>78.099999999999994</v>
      </c>
      <c r="O33" s="2" t="s">
        <v>214</v>
      </c>
      <c r="P33" s="2" t="s">
        <v>217</v>
      </c>
      <c r="Q33" s="3" t="str">
        <f>INDEX(SPORT!$A$1:$B$33,MATCH(R33,SPORT!$B$1:$B$33,0),1)</f>
        <v>OUTDOOR</v>
      </c>
      <c r="R33" s="2" t="s">
        <v>195</v>
      </c>
      <c r="S33" s="37">
        <v>19234</v>
      </c>
    </row>
    <row r="34" spans="1:19" x14ac:dyDescent="0.25">
      <c r="A34" s="35">
        <v>33</v>
      </c>
      <c r="B34" s="3" t="str">
        <f t="shared" si="0"/>
        <v>M. CLAUDE TOUSSAINT</v>
      </c>
      <c r="C34" s="2" t="s">
        <v>91</v>
      </c>
      <c r="D34" s="2" t="s">
        <v>92</v>
      </c>
      <c r="E34" s="2"/>
      <c r="F34" s="2" t="s">
        <v>93</v>
      </c>
      <c r="G34" s="34">
        <v>35731</v>
      </c>
      <c r="H34" s="2" t="s">
        <v>40</v>
      </c>
      <c r="I34" s="2" t="s">
        <v>142</v>
      </c>
      <c r="J34" s="4" t="s">
        <v>157</v>
      </c>
      <c r="K34" s="4" t="str">
        <f>HLOOKUP(J34,LOCATION!$A$2:$M$3,2,0)</f>
        <v>FRANCE</v>
      </c>
      <c r="L34" s="4" t="str">
        <f>INDEX(LOCATION!$A$1:$M$2,1,MATCH($J34,LOCATION!$A$2:$M$2,0))</f>
        <v>French</v>
      </c>
      <c r="M34" s="4" t="str">
        <f t="shared" si="1"/>
        <v>toussaint.claude@xyz.com</v>
      </c>
      <c r="N34" s="36">
        <v>57.1</v>
      </c>
      <c r="O34" s="2" t="s">
        <v>209</v>
      </c>
      <c r="P34" s="2" t="s">
        <v>217</v>
      </c>
      <c r="Q34" s="3" t="str">
        <f>INDEX(SPORT!$A$1:$B$33,MATCH(R34,SPORT!$B$1:$B$33,0),1)</f>
        <v>INDOOR</v>
      </c>
      <c r="R34" s="2" t="s">
        <v>199</v>
      </c>
      <c r="S34" s="37">
        <v>95123</v>
      </c>
    </row>
    <row r="35" spans="1:19" x14ac:dyDescent="0.25">
      <c r="A35" s="35">
        <v>34</v>
      </c>
      <c r="B35" s="3" t="str">
        <f t="shared" si="0"/>
        <v>M. VICTOR LENOIR</v>
      </c>
      <c r="C35" s="2" t="s">
        <v>91</v>
      </c>
      <c r="D35" s="2" t="s">
        <v>94</v>
      </c>
      <c r="E35" s="2"/>
      <c r="F35" s="2" t="s">
        <v>95</v>
      </c>
      <c r="G35" s="34">
        <v>35732</v>
      </c>
      <c r="H35" s="2" t="s">
        <v>9</v>
      </c>
      <c r="I35" s="2" t="s">
        <v>142</v>
      </c>
      <c r="J35" s="4" t="s">
        <v>157</v>
      </c>
      <c r="K35" s="4" t="str">
        <f>HLOOKUP(J35,LOCATION!$A$2:$M$3,2,0)</f>
        <v>FRANCE</v>
      </c>
      <c r="L35" s="4" t="str">
        <f>INDEX(LOCATION!$A$1:$M$2,1,MATCH($J35,LOCATION!$A$2:$M$2,0))</f>
        <v>French</v>
      </c>
      <c r="M35" s="4" t="str">
        <f t="shared" si="1"/>
        <v>lenoir.victor@xyz.com</v>
      </c>
      <c r="N35" s="36">
        <v>56</v>
      </c>
      <c r="O35" s="2" t="s">
        <v>214</v>
      </c>
      <c r="P35" s="2" t="s">
        <v>219</v>
      </c>
      <c r="Q35" s="3" t="str">
        <f>INDEX(SPORT!$A$1:$B$33,MATCH(R35,SPORT!$B$1:$B$33,0),1)</f>
        <v>OUTDOOR</v>
      </c>
      <c r="R35" s="2" t="s">
        <v>193</v>
      </c>
      <c r="S35" s="37">
        <v>62761</v>
      </c>
    </row>
    <row r="36" spans="1:19" x14ac:dyDescent="0.25">
      <c r="A36" s="35">
        <v>35</v>
      </c>
      <c r="B36" s="3" t="str">
        <f t="shared" si="0"/>
        <v>M. ARTHUR LENOIR</v>
      </c>
      <c r="C36" s="2" t="s">
        <v>91</v>
      </c>
      <c r="D36" s="2" t="s">
        <v>96</v>
      </c>
      <c r="E36" s="2"/>
      <c r="F36" s="2" t="s">
        <v>95</v>
      </c>
      <c r="G36" s="34">
        <v>35733</v>
      </c>
      <c r="H36" s="2" t="s">
        <v>30</v>
      </c>
      <c r="I36" s="2" t="s">
        <v>142</v>
      </c>
      <c r="J36" s="4" t="s">
        <v>157</v>
      </c>
      <c r="K36" s="4" t="str">
        <f>HLOOKUP(J36,LOCATION!$A$2:$M$3,2,0)</f>
        <v>FRANCE</v>
      </c>
      <c r="L36" s="4" t="str">
        <f>INDEX(LOCATION!$A$1:$M$2,1,MATCH($J36,LOCATION!$A$2:$M$2,0))</f>
        <v>French</v>
      </c>
      <c r="M36" s="4" t="str">
        <f t="shared" si="1"/>
        <v>lenoir.arthur@xyz.com</v>
      </c>
      <c r="N36" s="36">
        <v>88.6</v>
      </c>
      <c r="O36" s="2" t="s">
        <v>213</v>
      </c>
      <c r="P36" s="2" t="s">
        <v>217</v>
      </c>
      <c r="Q36" s="3" t="str">
        <f>INDEX(SPORT!$A$1:$B$33,MATCH(R36,SPORT!$B$1:$B$33,0),1)</f>
        <v>OUTDOOR</v>
      </c>
      <c r="R36" s="2" t="s">
        <v>200</v>
      </c>
      <c r="S36" s="37">
        <v>108431</v>
      </c>
    </row>
    <row r="37" spans="1:19" x14ac:dyDescent="0.25">
      <c r="A37" s="35">
        <v>36</v>
      </c>
      <c r="B37" s="3" t="str">
        <f t="shared" si="0"/>
        <v>M. BENJAMIN LEBRUN-BRUN</v>
      </c>
      <c r="C37" s="2" t="s">
        <v>91</v>
      </c>
      <c r="D37" s="2" t="s">
        <v>97</v>
      </c>
      <c r="E37" s="2"/>
      <c r="F37" s="2" t="s">
        <v>98</v>
      </c>
      <c r="G37" s="34">
        <v>35734</v>
      </c>
      <c r="H37" s="2" t="s">
        <v>12</v>
      </c>
      <c r="I37" s="2" t="s">
        <v>142</v>
      </c>
      <c r="J37" s="4" t="s">
        <v>157</v>
      </c>
      <c r="K37" s="4" t="str">
        <f>HLOOKUP(J37,LOCATION!$A$2:$M$3,2,0)</f>
        <v>FRANCE</v>
      </c>
      <c r="L37" s="4" t="str">
        <f>INDEX(LOCATION!$A$1:$M$2,1,MATCH($J37,LOCATION!$A$2:$M$2,0))</f>
        <v>French</v>
      </c>
      <c r="M37" s="4" t="str">
        <f t="shared" si="1"/>
        <v>lebrun-brun.benjamin@xyz.com</v>
      </c>
      <c r="N37" s="36">
        <v>78.2</v>
      </c>
      <c r="O37" s="2" t="s">
        <v>211</v>
      </c>
      <c r="P37" s="2" t="s">
        <v>212</v>
      </c>
      <c r="Q37" s="3" t="str">
        <f>INDEX(SPORT!$A$1:$B$33,MATCH(R37,SPORT!$B$1:$B$33,0),1)</f>
        <v>OUTDOOR</v>
      </c>
      <c r="R37" s="2" t="s">
        <v>193</v>
      </c>
      <c r="S37" s="37">
        <v>66268</v>
      </c>
    </row>
    <row r="38" spans="1:19" x14ac:dyDescent="0.25">
      <c r="A38" s="35">
        <v>37</v>
      </c>
      <c r="B38" s="3" t="str">
        <f t="shared" si="0"/>
        <v>M. ANTOINE MAILLARD</v>
      </c>
      <c r="C38" s="2" t="s">
        <v>91</v>
      </c>
      <c r="D38" s="2" t="s">
        <v>99</v>
      </c>
      <c r="E38" s="2"/>
      <c r="F38" s="2" t="s">
        <v>100</v>
      </c>
      <c r="G38" s="34">
        <v>35735</v>
      </c>
      <c r="H38" s="2" t="s">
        <v>17</v>
      </c>
      <c r="I38" s="2" t="s">
        <v>142</v>
      </c>
      <c r="J38" s="4" t="s">
        <v>157</v>
      </c>
      <c r="K38" s="4" t="str">
        <f>HLOOKUP(J38,LOCATION!$A$2:$M$3,2,0)</f>
        <v>FRANCE</v>
      </c>
      <c r="L38" s="4" t="str">
        <f>INDEX(LOCATION!$A$1:$M$2,1,MATCH($J38,LOCATION!$A$2:$M$2,0))</f>
        <v>French</v>
      </c>
      <c r="M38" s="4" t="str">
        <f t="shared" si="1"/>
        <v>maillard.antoine@xyz.com</v>
      </c>
      <c r="N38" s="36">
        <v>95.8</v>
      </c>
      <c r="O38" s="2" t="s">
        <v>214</v>
      </c>
      <c r="P38" s="2" t="s">
        <v>215</v>
      </c>
      <c r="Q38" s="3" t="str">
        <f>INDEX(SPORT!$A$1:$B$33,MATCH(R38,SPORT!$B$1:$B$33,0),1)</f>
        <v>OUTDOOR</v>
      </c>
      <c r="R38" s="2" t="s">
        <v>201</v>
      </c>
      <c r="S38" s="37">
        <v>33970</v>
      </c>
    </row>
    <row r="39" spans="1:19" x14ac:dyDescent="0.25">
      <c r="A39" s="35">
        <v>38</v>
      </c>
      <c r="B39" s="3" t="str">
        <f t="shared" si="0"/>
        <v>M. BERNARD HOARAU-GUYON</v>
      </c>
      <c r="C39" s="2" t="s">
        <v>91</v>
      </c>
      <c r="D39" s="2" t="s">
        <v>101</v>
      </c>
      <c r="E39" s="2"/>
      <c r="F39" s="2" t="s">
        <v>102</v>
      </c>
      <c r="G39" s="34">
        <v>35736</v>
      </c>
      <c r="H39" s="2" t="s">
        <v>64</v>
      </c>
      <c r="I39" s="2" t="s">
        <v>142</v>
      </c>
      <c r="J39" s="4" t="s">
        <v>157</v>
      </c>
      <c r="K39" s="4" t="str">
        <f>HLOOKUP(J39,LOCATION!$A$2:$M$3,2,0)</f>
        <v>FRANCE</v>
      </c>
      <c r="L39" s="4" t="str">
        <f>INDEX(LOCATION!$A$1:$M$2,1,MATCH($J39,LOCATION!$A$2:$M$2,0))</f>
        <v>French</v>
      </c>
      <c r="M39" s="4" t="str">
        <f t="shared" si="1"/>
        <v>hoarau-guyon.bernard@xyz.com</v>
      </c>
      <c r="N39" s="36">
        <v>59.7</v>
      </c>
      <c r="O39" s="2" t="s">
        <v>218</v>
      </c>
      <c r="P39" s="2" t="s">
        <v>212</v>
      </c>
      <c r="Q39" s="3" t="str">
        <f>INDEX(SPORT!$A$1:$B$33,MATCH(R39,SPORT!$B$1:$B$33,0),1)</f>
        <v>INDOOR</v>
      </c>
      <c r="R39" s="2" t="s">
        <v>174</v>
      </c>
      <c r="S39" s="37">
        <v>71352</v>
      </c>
    </row>
    <row r="40" spans="1:19" x14ac:dyDescent="0.25">
      <c r="A40" s="35">
        <v>39</v>
      </c>
      <c r="B40" s="3" t="str">
        <f t="shared" si="0"/>
        <v>SR. HIDALGO TERCERO</v>
      </c>
      <c r="C40" s="2" t="s">
        <v>13</v>
      </c>
      <c r="D40" s="2" t="s">
        <v>103</v>
      </c>
      <c r="E40" s="2" t="s">
        <v>104</v>
      </c>
      <c r="F40" s="2" t="s">
        <v>105</v>
      </c>
      <c r="G40" s="34">
        <v>35737</v>
      </c>
      <c r="H40" s="2" t="s">
        <v>27</v>
      </c>
      <c r="I40" s="2" t="s">
        <v>142</v>
      </c>
      <c r="J40" s="4" t="s">
        <v>160</v>
      </c>
      <c r="K40" s="4" t="str">
        <f>HLOOKUP(J40,LOCATION!$A$2:$M$3,2,0)</f>
        <v>ARGENTINA</v>
      </c>
      <c r="L40" s="4" t="str">
        <f>INDEX(LOCATION!$A$1:$M$2,1,MATCH($J40,LOCATION!$A$2:$M$2,0))</f>
        <v>Spanish</v>
      </c>
      <c r="M40" s="4" t="str">
        <f t="shared" si="1"/>
        <v>tercero.hidalgo@xyz.com</v>
      </c>
      <c r="N40" s="36">
        <v>77.7</v>
      </c>
      <c r="O40" s="2" t="s">
        <v>218</v>
      </c>
      <c r="P40" s="2" t="s">
        <v>215</v>
      </c>
      <c r="Q40" s="3" t="str">
        <f>INDEX(SPORT!$A$1:$B$33,MATCH(R40,SPORT!$B$1:$B$33,0),1)</f>
        <v>OUTDOOR</v>
      </c>
      <c r="R40" s="2" t="s">
        <v>196</v>
      </c>
      <c r="S40" s="37">
        <v>116376</v>
      </c>
    </row>
    <row r="41" spans="1:19" x14ac:dyDescent="0.25">
      <c r="A41" s="35">
        <v>40</v>
      </c>
      <c r="B41" s="3" t="str">
        <f t="shared" si="0"/>
        <v>SR. HADALGO POLANCO</v>
      </c>
      <c r="C41" s="2" t="s">
        <v>13</v>
      </c>
      <c r="D41" s="2" t="s">
        <v>106</v>
      </c>
      <c r="E41" s="2"/>
      <c r="F41" s="2" t="s">
        <v>107</v>
      </c>
      <c r="G41" s="34">
        <v>35738</v>
      </c>
      <c r="H41" s="2" t="s">
        <v>108</v>
      </c>
      <c r="I41" s="2" t="s">
        <v>142</v>
      </c>
      <c r="J41" s="4" t="s">
        <v>160</v>
      </c>
      <c r="K41" s="4" t="str">
        <f>HLOOKUP(J41,LOCATION!$A$2:$M$3,2,0)</f>
        <v>ARGENTINA</v>
      </c>
      <c r="L41" s="4" t="str">
        <f>INDEX(LOCATION!$A$1:$M$2,1,MATCH($J41,LOCATION!$A$2:$M$2,0))</f>
        <v>Spanish</v>
      </c>
      <c r="M41" s="4" t="str">
        <f t="shared" si="1"/>
        <v>polanco.hadalgo@xyz.com</v>
      </c>
      <c r="N41" s="36">
        <v>98</v>
      </c>
      <c r="O41" s="2" t="s">
        <v>214</v>
      </c>
      <c r="P41" s="2" t="s">
        <v>210</v>
      </c>
      <c r="Q41" s="3" t="str">
        <f>INDEX(SPORT!$A$1:$B$33,MATCH(R41,SPORT!$B$1:$B$33,0),1)</f>
        <v>OUTDOOR</v>
      </c>
      <c r="R41" s="2" t="s">
        <v>195</v>
      </c>
      <c r="S41" s="37">
        <v>114144</v>
      </c>
    </row>
    <row r="42" spans="1:19" x14ac:dyDescent="0.25">
      <c r="A42" s="35">
        <v>41</v>
      </c>
      <c r="B42" s="3" t="str">
        <f t="shared" si="0"/>
        <v>SRA. LAURA OLIVIERA</v>
      </c>
      <c r="C42" s="2" t="s">
        <v>109</v>
      </c>
      <c r="D42" s="2" t="s">
        <v>110</v>
      </c>
      <c r="E42" s="2"/>
      <c r="F42" s="2" t="s">
        <v>111</v>
      </c>
      <c r="G42" s="34">
        <v>35739</v>
      </c>
      <c r="H42" s="2" t="s">
        <v>12</v>
      </c>
      <c r="I42" s="2" t="s">
        <v>138</v>
      </c>
      <c r="J42" s="4" t="s">
        <v>160</v>
      </c>
      <c r="K42" s="4" t="str">
        <f>HLOOKUP(J42,LOCATION!$A$2:$M$3,2,0)</f>
        <v>ARGENTINA</v>
      </c>
      <c r="L42" s="4" t="str">
        <f>INDEX(LOCATION!$A$1:$M$2,1,MATCH($J42,LOCATION!$A$2:$M$2,0))</f>
        <v>Spanish</v>
      </c>
      <c r="M42" s="4" t="str">
        <f t="shared" si="1"/>
        <v>oliviera.laura@xyz.com</v>
      </c>
      <c r="N42" s="36">
        <v>51.9</v>
      </c>
      <c r="O42" s="2" t="s">
        <v>213</v>
      </c>
      <c r="P42" s="2" t="s">
        <v>212</v>
      </c>
      <c r="Q42" s="3" t="str">
        <f>INDEX(SPORT!$A$1:$B$33,MATCH(R42,SPORT!$B$1:$B$33,0),1)</f>
        <v>OUTDOOR</v>
      </c>
      <c r="R42" s="2" t="s">
        <v>202</v>
      </c>
      <c r="S42" s="37">
        <v>79872</v>
      </c>
    </row>
    <row r="43" spans="1:19" x14ac:dyDescent="0.25">
      <c r="A43" s="35">
        <v>42</v>
      </c>
      <c r="B43" s="3" t="str">
        <f t="shared" si="0"/>
        <v>SRA. AINHOA GARZA</v>
      </c>
      <c r="C43" s="2" t="s">
        <v>109</v>
      </c>
      <c r="D43" s="2" t="s">
        <v>112</v>
      </c>
      <c r="E43" s="2"/>
      <c r="F43" s="2" t="s">
        <v>113</v>
      </c>
      <c r="G43" s="34">
        <v>35740</v>
      </c>
      <c r="H43" s="2" t="s">
        <v>53</v>
      </c>
      <c r="I43" s="2" t="s">
        <v>138</v>
      </c>
      <c r="J43" s="4" t="s">
        <v>162</v>
      </c>
      <c r="K43" s="4" t="str">
        <f>HLOOKUP(J43,LOCATION!$A$2:$M$3,2,0)</f>
        <v>SPAIN</v>
      </c>
      <c r="L43" s="4" t="str">
        <f>INDEX(LOCATION!$A$1:$M$2,1,MATCH($J43,LOCATION!$A$2:$M$2,0))</f>
        <v>Spanish</v>
      </c>
      <c r="M43" s="4" t="str">
        <f t="shared" si="1"/>
        <v>garza.ainhoa@xyz.com</v>
      </c>
      <c r="N43" s="36">
        <v>55.6</v>
      </c>
      <c r="O43" s="2" t="s">
        <v>211</v>
      </c>
      <c r="P43" s="2" t="s">
        <v>217</v>
      </c>
      <c r="Q43" s="3" t="str">
        <f>INDEX(SPORT!$A$1:$B$33,MATCH(R43,SPORT!$B$1:$B$33,0),1)</f>
        <v>INDOOR</v>
      </c>
      <c r="R43" s="2" t="s">
        <v>203</v>
      </c>
      <c r="S43" s="37">
        <v>101969</v>
      </c>
    </row>
    <row r="44" spans="1:19" x14ac:dyDescent="0.25">
      <c r="A44" s="35">
        <v>43</v>
      </c>
      <c r="B44" s="3" t="str">
        <f t="shared" si="0"/>
        <v>SRA. ISABEL BANDA</v>
      </c>
      <c r="C44" s="2" t="s">
        <v>109</v>
      </c>
      <c r="D44" s="2" t="s">
        <v>76</v>
      </c>
      <c r="E44" s="2"/>
      <c r="F44" s="2" t="s">
        <v>114</v>
      </c>
      <c r="G44" s="34">
        <v>35741</v>
      </c>
      <c r="H44" s="2" t="s">
        <v>64</v>
      </c>
      <c r="I44" s="2" t="s">
        <v>138</v>
      </c>
      <c r="J44" s="4" t="s">
        <v>162</v>
      </c>
      <c r="K44" s="4" t="str">
        <f>HLOOKUP(J44,LOCATION!$A$2:$M$3,2,0)</f>
        <v>SPAIN</v>
      </c>
      <c r="L44" s="4" t="str">
        <f>INDEX(LOCATION!$A$1:$M$2,1,MATCH($J44,LOCATION!$A$2:$M$2,0))</f>
        <v>Spanish</v>
      </c>
      <c r="M44" s="4" t="str">
        <f t="shared" si="1"/>
        <v>banda.isabel@xyz.com</v>
      </c>
      <c r="N44" s="36">
        <v>102.3</v>
      </c>
      <c r="O44" s="2" t="s">
        <v>213</v>
      </c>
      <c r="P44" s="2" t="s">
        <v>217</v>
      </c>
      <c r="Q44" s="3" t="str">
        <f>INDEX(SPORT!$A$1:$B$33,MATCH(R44,SPORT!$B$1:$B$33,0),1)</f>
        <v>OUTDOOR</v>
      </c>
      <c r="R44" s="2" t="s">
        <v>196</v>
      </c>
      <c r="S44" s="37">
        <v>50659</v>
      </c>
    </row>
    <row r="45" spans="1:19" x14ac:dyDescent="0.25">
      <c r="A45" s="35">
        <v>44</v>
      </c>
      <c r="B45" s="3" t="str">
        <f t="shared" si="0"/>
        <v>SRA. CAROLOTA MATEOS</v>
      </c>
      <c r="C45" s="2" t="s">
        <v>109</v>
      </c>
      <c r="D45" s="2" t="s">
        <v>115</v>
      </c>
      <c r="E45" s="2"/>
      <c r="F45" s="2" t="s">
        <v>116</v>
      </c>
      <c r="G45" s="34">
        <v>35742</v>
      </c>
      <c r="H45" s="2" t="s">
        <v>30</v>
      </c>
      <c r="I45" s="2" t="s">
        <v>138</v>
      </c>
      <c r="J45" s="4" t="s">
        <v>162</v>
      </c>
      <c r="K45" s="4" t="str">
        <f>HLOOKUP(J45,LOCATION!$A$2:$M$3,2,0)</f>
        <v>SPAIN</v>
      </c>
      <c r="L45" s="4" t="str">
        <f>INDEX(LOCATION!$A$1:$M$2,1,MATCH($J45,LOCATION!$A$2:$M$2,0))</f>
        <v>Spanish</v>
      </c>
      <c r="M45" s="4" t="str">
        <f t="shared" si="1"/>
        <v>mateos.carolota@xyz.com</v>
      </c>
      <c r="N45" s="36">
        <v>58.8</v>
      </c>
      <c r="O45" s="2" t="s">
        <v>218</v>
      </c>
      <c r="P45" s="2" t="s">
        <v>212</v>
      </c>
      <c r="Q45" s="3" t="str">
        <f>INDEX(SPORT!$A$1:$B$33,MATCH(R45,SPORT!$B$1:$B$33,0),1)</f>
        <v>OUTDOOR</v>
      </c>
      <c r="R45" s="2" t="s">
        <v>202</v>
      </c>
      <c r="S45" s="37">
        <v>58215</v>
      </c>
    </row>
    <row r="46" spans="1:19" x14ac:dyDescent="0.25">
      <c r="A46" s="35">
        <v>45</v>
      </c>
      <c r="B46" s="3" t="str">
        <f t="shared" si="0"/>
        <v>MW. ELIZE PRINS</v>
      </c>
      <c r="C46" s="2" t="s">
        <v>117</v>
      </c>
      <c r="D46" s="2" t="s">
        <v>118</v>
      </c>
      <c r="E46" s="2"/>
      <c r="F46" s="2" t="s">
        <v>119</v>
      </c>
      <c r="G46" s="34">
        <v>35743</v>
      </c>
      <c r="H46" s="2" t="s">
        <v>20</v>
      </c>
      <c r="I46" s="2" t="s">
        <v>138</v>
      </c>
      <c r="J46" s="4" t="s">
        <v>165</v>
      </c>
      <c r="K46" s="4" t="str">
        <f>HLOOKUP(J46,LOCATION!$A$2:$M$3,2,0)</f>
        <v>NETHERLANDS</v>
      </c>
      <c r="L46" s="4" t="str">
        <f>INDEX(LOCATION!$A$1:$M$2,1,MATCH($J46,LOCATION!$A$2:$M$2,0))</f>
        <v>Dutch</v>
      </c>
      <c r="M46" s="4" t="str">
        <f t="shared" si="1"/>
        <v>prins.elize@xyz.com</v>
      </c>
      <c r="N46" s="36">
        <v>63.8</v>
      </c>
      <c r="O46" s="2" t="s">
        <v>214</v>
      </c>
      <c r="P46" s="2" t="s">
        <v>217</v>
      </c>
      <c r="Q46" s="3" t="str">
        <f>INDEX(SPORT!$A$1:$B$33,MATCH(R46,SPORT!$B$1:$B$33,0),1)</f>
        <v>INDOOR</v>
      </c>
      <c r="R46" s="2" t="s">
        <v>204</v>
      </c>
      <c r="S46" s="37">
        <v>39935</v>
      </c>
    </row>
    <row r="47" spans="1:19" x14ac:dyDescent="0.25">
      <c r="A47" s="35">
        <v>46</v>
      </c>
      <c r="B47" s="3" t="str">
        <f t="shared" si="0"/>
        <v>DHR. RYAN PHAM</v>
      </c>
      <c r="C47" s="2" t="s">
        <v>120</v>
      </c>
      <c r="D47" s="2" t="s">
        <v>121</v>
      </c>
      <c r="E47" s="2"/>
      <c r="F47" s="2" t="s">
        <v>122</v>
      </c>
      <c r="G47" s="34">
        <v>35744</v>
      </c>
      <c r="H47" s="2" t="s">
        <v>9</v>
      </c>
      <c r="I47" s="2" t="s">
        <v>142</v>
      </c>
      <c r="J47" s="4" t="s">
        <v>165</v>
      </c>
      <c r="K47" s="4" t="str">
        <f>HLOOKUP(J47,LOCATION!$A$2:$M$3,2,0)</f>
        <v>NETHERLANDS</v>
      </c>
      <c r="L47" s="4" t="str">
        <f>INDEX(LOCATION!$A$1:$M$2,1,MATCH($J47,LOCATION!$A$2:$M$2,0))</f>
        <v>Dutch</v>
      </c>
      <c r="M47" s="4" t="str">
        <f t="shared" si="1"/>
        <v>pham.ryan@xyz.com</v>
      </c>
      <c r="N47" s="36">
        <v>98.6</v>
      </c>
      <c r="O47" s="2" t="s">
        <v>213</v>
      </c>
      <c r="P47" s="2" t="s">
        <v>219</v>
      </c>
      <c r="Q47" s="3" t="str">
        <f>INDEX(SPORT!$A$1:$B$33,MATCH(R47,SPORT!$B$1:$B$33,0),1)</f>
        <v>OUTDOOR</v>
      </c>
      <c r="R47" s="2" t="s">
        <v>195</v>
      </c>
      <c r="S47" s="37">
        <v>44865</v>
      </c>
    </row>
    <row r="48" spans="1:19" x14ac:dyDescent="0.25">
      <c r="A48" s="35">
        <v>47</v>
      </c>
      <c r="B48" s="3" t="str">
        <f t="shared" si="0"/>
        <v>MW ELISE ROTTEVEEL</v>
      </c>
      <c r="C48" s="2" t="s">
        <v>123</v>
      </c>
      <c r="D48" s="2" t="s">
        <v>124</v>
      </c>
      <c r="E48" s="2"/>
      <c r="F48" s="2" t="s">
        <v>125</v>
      </c>
      <c r="G48" s="34">
        <v>35745</v>
      </c>
      <c r="H48" s="2" t="s">
        <v>69</v>
      </c>
      <c r="I48" s="2" t="s">
        <v>138</v>
      </c>
      <c r="J48" s="4" t="s">
        <v>165</v>
      </c>
      <c r="K48" s="4" t="str">
        <f>HLOOKUP(J48,LOCATION!$A$2:$M$3,2,0)</f>
        <v>NETHERLANDS</v>
      </c>
      <c r="L48" s="4" t="str">
        <f>INDEX(LOCATION!$A$1:$M$2,1,MATCH($J48,LOCATION!$A$2:$M$2,0))</f>
        <v>Dutch</v>
      </c>
      <c r="M48" s="4" t="str">
        <f t="shared" si="1"/>
        <v>rotteveel.elise@xyz.com</v>
      </c>
      <c r="N48" s="36">
        <v>61.8</v>
      </c>
      <c r="O48" s="2" t="s">
        <v>218</v>
      </c>
      <c r="P48" s="2" t="s">
        <v>212</v>
      </c>
      <c r="Q48" s="3" t="str">
        <f>INDEX(SPORT!$A$1:$B$33,MATCH(R48,SPORT!$B$1:$B$33,0),1)</f>
        <v>OUTDOOR</v>
      </c>
      <c r="R48" s="2" t="s">
        <v>195</v>
      </c>
      <c r="S48" s="37">
        <v>90478</v>
      </c>
    </row>
    <row r="49" spans="1:19" x14ac:dyDescent="0.25">
      <c r="A49" s="35">
        <v>48</v>
      </c>
      <c r="B49" s="3" t="str">
        <f t="shared" si="0"/>
        <v>FRU. MIRJAM SODERBERG</v>
      </c>
      <c r="C49" s="2" t="s">
        <v>126</v>
      </c>
      <c r="D49" s="2" t="s">
        <v>127</v>
      </c>
      <c r="E49" s="2"/>
      <c r="F49" s="2" t="s">
        <v>128</v>
      </c>
      <c r="G49" s="34">
        <v>35746</v>
      </c>
      <c r="H49" s="2" t="s">
        <v>20</v>
      </c>
      <c r="I49" s="2" t="s">
        <v>138</v>
      </c>
      <c r="J49" s="4" t="s">
        <v>168</v>
      </c>
      <c r="K49" s="4" t="str">
        <f>HLOOKUP(J49,LOCATION!$A$2:$M$3,2,0)</f>
        <v>SWEDEN</v>
      </c>
      <c r="L49" s="4" t="str">
        <f>INDEX(LOCATION!$A$1:$M$2,1,MATCH($J49,LOCATION!$A$2:$M$2,0))</f>
        <v>Swedish</v>
      </c>
      <c r="M49" s="4" t="str">
        <f t="shared" si="1"/>
        <v>soderberg.mirjam@xyz.com</v>
      </c>
      <c r="N49" s="36">
        <v>50</v>
      </c>
      <c r="O49" s="2" t="s">
        <v>213</v>
      </c>
      <c r="P49" s="2" t="s">
        <v>217</v>
      </c>
      <c r="Q49" s="3" t="str">
        <f>INDEX(SPORT!$A$1:$B$33,MATCH(R49,SPORT!$B$1:$B$33,0),1)</f>
        <v>OUTDOOR</v>
      </c>
      <c r="R49" s="2" t="s">
        <v>177</v>
      </c>
      <c r="S49" s="37">
        <v>38965</v>
      </c>
    </row>
    <row r="50" spans="1:19" x14ac:dyDescent="0.25">
      <c r="A50" s="35">
        <v>49</v>
      </c>
      <c r="B50" s="3" t="str">
        <f t="shared" si="0"/>
        <v>H. BERNDT PALSSON</v>
      </c>
      <c r="C50" s="2" t="s">
        <v>129</v>
      </c>
      <c r="D50" s="2" t="s">
        <v>130</v>
      </c>
      <c r="E50" s="2"/>
      <c r="F50" s="2" t="s">
        <v>131</v>
      </c>
      <c r="G50" s="34">
        <v>35747</v>
      </c>
      <c r="H50" s="2" t="s">
        <v>53</v>
      </c>
      <c r="I50" s="2" t="s">
        <v>142</v>
      </c>
      <c r="J50" s="4" t="s">
        <v>168</v>
      </c>
      <c r="K50" s="4" t="str">
        <f>HLOOKUP(J50,LOCATION!$A$2:$M$3,2,0)</f>
        <v>SWEDEN</v>
      </c>
      <c r="L50" s="4" t="str">
        <f>INDEX(LOCATION!$A$1:$M$2,1,MATCH($J50,LOCATION!$A$2:$M$2,0))</f>
        <v>Swedish</v>
      </c>
      <c r="M50" s="4" t="str">
        <f t="shared" si="1"/>
        <v>palsson.berndt@xyz.com</v>
      </c>
      <c r="N50" s="36">
        <v>45.9</v>
      </c>
      <c r="O50" s="2" t="s">
        <v>214</v>
      </c>
      <c r="P50" s="2" t="s">
        <v>210</v>
      </c>
      <c r="Q50" s="3" t="str">
        <f>INDEX(SPORT!$A$1:$B$33,MATCH(R50,SPORT!$B$1:$B$33,0),1)</f>
        <v>OUTDOOR</v>
      </c>
      <c r="R50" s="2" t="s">
        <v>205</v>
      </c>
      <c r="S50" s="37">
        <v>35387</v>
      </c>
    </row>
    <row r="51" spans="1:19" x14ac:dyDescent="0.25">
      <c r="A51" s="35">
        <v>50</v>
      </c>
      <c r="B51" s="3" t="str">
        <f t="shared" si="0"/>
        <v>SR. ADRIANO SOBRINHO</v>
      </c>
      <c r="C51" s="2" t="s">
        <v>13</v>
      </c>
      <c r="D51" s="2" t="s">
        <v>132</v>
      </c>
      <c r="E51" s="2" t="s">
        <v>133</v>
      </c>
      <c r="F51" s="2" t="s">
        <v>134</v>
      </c>
      <c r="G51" s="34">
        <v>35748</v>
      </c>
      <c r="H51" s="2" t="s">
        <v>30</v>
      </c>
      <c r="I51" s="2" t="s">
        <v>142</v>
      </c>
      <c r="J51" s="4" t="s">
        <v>169</v>
      </c>
      <c r="K51" s="4" t="str">
        <f>HLOOKUP(J51,LOCATION!$A$2:$M$3,2,0)</f>
        <v>BRAZIL</v>
      </c>
      <c r="L51" s="4" t="str">
        <f>INDEX(LOCATION!$A$1:$M$2,1,MATCH($J51,LOCATION!$A$2:$M$2,0))</f>
        <v>Portuguese</v>
      </c>
      <c r="M51" s="4" t="str">
        <f t="shared" si="1"/>
        <v>sobrinho.adriano@xyz.com</v>
      </c>
      <c r="N51" s="36">
        <v>92.5</v>
      </c>
      <c r="O51" s="2" t="s">
        <v>209</v>
      </c>
      <c r="P51" s="2" t="s">
        <v>216</v>
      </c>
      <c r="Q51" s="3" t="str">
        <f>INDEX(SPORT!$A$1:$B$33,MATCH(R51,SPORT!$B$1:$B$33,0),1)</f>
        <v>INDOOR</v>
      </c>
      <c r="R51" s="2" t="s">
        <v>206</v>
      </c>
      <c r="S51" s="37">
        <v>20532</v>
      </c>
    </row>
    <row r="52" spans="1:19" x14ac:dyDescent="0.25">
      <c r="L52" s="46"/>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B33"/>
  <sheetViews>
    <sheetView showGridLines="0" tabSelected="1" workbookViewId="0">
      <selection activeCell="D10" sqref="D10"/>
    </sheetView>
  </sheetViews>
  <sheetFormatPr defaultRowHeight="15" x14ac:dyDescent="0.25"/>
  <cols>
    <col min="1" max="1" width="15.6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M3"/>
  <sheetViews>
    <sheetView showGridLines="0" topLeftCell="C1" workbookViewId="0">
      <selection activeCell="A3" sqref="A3:M3"/>
    </sheetView>
  </sheetViews>
  <sheetFormatPr defaultRowHeight="15" x14ac:dyDescent="0.25"/>
  <cols>
    <col min="1" max="13" width="1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2019-05-28T07:07:38Z</dcterms:created>
  <dcterms:modified xsi:type="dcterms:W3CDTF">2022-11-30T14:33:53Z</dcterms:modified>
</cp:coreProperties>
</file>