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em\Downloads\"/>
    </mc:Choice>
  </mc:AlternateContent>
  <xr:revisionPtr revIDLastSave="0" documentId="13_ncr:1_{604ABE45-EED1-441B-9B79-D664E0FD6B22}" xr6:coauthVersionLast="45" xr6:coauthVersionMax="45" xr10:uidLastSave="{00000000-0000-0000-0000-000000000000}"/>
  <bookViews>
    <workbookView xWindow="-120" yWindow="330" windowWidth="29040" windowHeight="15990" xr2:uid="{00000000-000D-0000-FFFF-FFFF00000000}"/>
  </bookViews>
  <sheets>
    <sheet name="И 3 курс" sheetId="1" r:id="rId1"/>
    <sheet name="И 4 курс-1,2" sheetId="2" r:id="rId2"/>
    <sheet name="И 4 курс-3,4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0" i="3" l="1"/>
  <c r="O20" i="3"/>
  <c r="N20" i="3"/>
  <c r="M20" i="3"/>
  <c r="K20" i="3"/>
  <c r="J20" i="3"/>
  <c r="I20" i="3"/>
  <c r="H20" i="3"/>
  <c r="G20" i="3"/>
  <c r="F20" i="3"/>
  <c r="E20" i="3"/>
  <c r="D20" i="3"/>
  <c r="R19" i="3"/>
  <c r="R18" i="3"/>
  <c r="C18" i="3"/>
  <c r="R17" i="3"/>
  <c r="C17" i="3"/>
  <c r="R16" i="3"/>
  <c r="R15" i="3"/>
  <c r="C15" i="3"/>
  <c r="R14" i="3"/>
  <c r="C14" i="3"/>
  <c r="R13" i="3"/>
  <c r="L13" i="3"/>
  <c r="L20" i="3" s="1"/>
  <c r="C13" i="3"/>
  <c r="R12" i="3"/>
  <c r="C12" i="3"/>
  <c r="R11" i="3"/>
  <c r="C11" i="3"/>
  <c r="R10" i="3"/>
  <c r="R9" i="3"/>
  <c r="C9" i="3"/>
  <c r="R8" i="3"/>
  <c r="C8" i="3"/>
  <c r="R7" i="3"/>
  <c r="R20" i="3" s="1"/>
  <c r="C7" i="3"/>
  <c r="C20" i="3" s="1"/>
  <c r="L46" i="2"/>
  <c r="G46" i="2"/>
  <c r="T44" i="2"/>
  <c r="T43" i="2"/>
  <c r="T42" i="2"/>
  <c r="T41" i="2"/>
  <c r="T40" i="2"/>
  <c r="T39" i="2"/>
  <c r="T38" i="2"/>
  <c r="T37" i="2"/>
  <c r="N36" i="2"/>
  <c r="T35" i="2"/>
  <c r="T34" i="2"/>
  <c r="T33" i="2"/>
  <c r="T32" i="2"/>
  <c r="N31" i="2"/>
  <c r="T30" i="2"/>
  <c r="T29" i="2"/>
  <c r="T28" i="2"/>
  <c r="T27" i="2"/>
  <c r="T25" i="2"/>
  <c r="T24" i="2"/>
  <c r="T23" i="2"/>
  <c r="T22" i="2"/>
  <c r="R19" i="2"/>
  <c r="R46" i="2" s="1"/>
  <c r="Q19" i="2"/>
  <c r="Q46" i="2" s="1"/>
  <c r="P19" i="2"/>
  <c r="P46" i="2" s="1"/>
  <c r="O19" i="2"/>
  <c r="O46" i="2" s="1"/>
  <c r="N19" i="2"/>
  <c r="N46" i="2" s="1"/>
  <c r="M19" i="2"/>
  <c r="L19" i="2"/>
  <c r="J19" i="2"/>
  <c r="J46" i="2" s="1"/>
  <c r="I19" i="2"/>
  <c r="I46" i="2" s="1"/>
  <c r="H19" i="2"/>
  <c r="H46" i="2" s="1"/>
  <c r="G19" i="2"/>
  <c r="F19" i="2"/>
  <c r="F46" i="2" s="1"/>
  <c r="E19" i="2"/>
  <c r="E46" i="2" s="1"/>
  <c r="D19" i="2"/>
  <c r="T18" i="2"/>
  <c r="T17" i="2"/>
  <c r="C17" i="2"/>
  <c r="T16" i="2"/>
  <c r="T15" i="2"/>
  <c r="C15" i="2"/>
  <c r="T14" i="2"/>
  <c r="C14" i="2"/>
  <c r="T13" i="2"/>
  <c r="T19" i="2" s="1"/>
  <c r="T46" i="2" s="1"/>
  <c r="M13" i="2"/>
  <c r="C13" i="2"/>
  <c r="T12" i="2"/>
  <c r="C12" i="2"/>
  <c r="T11" i="2"/>
  <c r="C11" i="2"/>
  <c r="T10" i="2"/>
  <c r="C10" i="2"/>
  <c r="T9" i="2"/>
  <c r="C9" i="2"/>
  <c r="T8" i="2"/>
  <c r="C8" i="2"/>
  <c r="T7" i="2"/>
  <c r="C7" i="2"/>
  <c r="C19" i="2" s="1"/>
  <c r="C46" i="2" s="1"/>
  <c r="K32" i="1"/>
  <c r="J32" i="1"/>
  <c r="D32" i="1"/>
  <c r="P31" i="1"/>
  <c r="O31" i="1"/>
  <c r="N31" i="1"/>
  <c r="M31" i="1"/>
  <c r="L31" i="1"/>
  <c r="K31" i="1"/>
  <c r="H31" i="1"/>
  <c r="G31" i="1"/>
  <c r="E31" i="1"/>
  <c r="D31" i="1"/>
  <c r="M30" i="1"/>
  <c r="F30" i="1"/>
  <c r="C30" i="1" s="1"/>
  <c r="F29" i="1"/>
  <c r="Q29" i="1" s="1"/>
  <c r="Q28" i="1"/>
  <c r="Q27" i="1"/>
  <c r="Q26" i="1"/>
  <c r="M26" i="1"/>
  <c r="F25" i="1"/>
  <c r="Q25" i="1" s="1"/>
  <c r="P23" i="1"/>
  <c r="P32" i="1" s="1"/>
  <c r="O23" i="1"/>
  <c r="O32" i="1" s="1"/>
  <c r="N23" i="1"/>
  <c r="N32" i="1" s="1"/>
  <c r="L23" i="1"/>
  <c r="L32" i="1" s="1"/>
  <c r="I23" i="1"/>
  <c r="I32" i="1" s="1"/>
  <c r="H23" i="1"/>
  <c r="H32" i="1" s="1"/>
  <c r="G23" i="1"/>
  <c r="G32" i="1" s="1"/>
  <c r="E23" i="1"/>
  <c r="E32" i="1" s="1"/>
  <c r="Q22" i="1"/>
  <c r="Q21" i="1"/>
  <c r="Q20" i="1"/>
  <c r="M17" i="1"/>
  <c r="F17" i="1"/>
  <c r="Q16" i="1"/>
  <c r="F15" i="1"/>
  <c r="Q15" i="1" s="1"/>
  <c r="F14" i="1"/>
  <c r="Q14" i="1" s="1"/>
  <c r="F13" i="1"/>
  <c r="Q13" i="1" s="1"/>
  <c r="C13" i="1"/>
  <c r="F12" i="1"/>
  <c r="C12" i="1" s="1"/>
  <c r="M11" i="1"/>
  <c r="F11" i="1"/>
  <c r="F10" i="1"/>
  <c r="Q10" i="1" s="1"/>
  <c r="F9" i="1"/>
  <c r="Q9" i="1" s="1"/>
  <c r="M8" i="1"/>
  <c r="F8" i="1"/>
  <c r="C8" i="1" s="1"/>
  <c r="M7" i="1"/>
  <c r="F7" i="1"/>
  <c r="C10" i="1" l="1"/>
  <c r="M32" i="1"/>
  <c r="C25" i="1"/>
  <c r="M23" i="1"/>
  <c r="C22" i="1" s="1"/>
  <c r="C11" i="1"/>
  <c r="F23" i="1"/>
  <c r="F32" i="1" s="1"/>
  <c r="Q17" i="1"/>
  <c r="C16" i="1"/>
  <c r="Q11" i="1"/>
  <c r="Q18" i="1"/>
  <c r="F31" i="1"/>
  <c r="Q30" i="1"/>
  <c r="Q31" i="1" s="1"/>
  <c r="Q7" i="1"/>
  <c r="Q8" i="1"/>
  <c r="Q19" i="1"/>
  <c r="C7" i="1"/>
  <c r="C9" i="1"/>
  <c r="Q12" i="1"/>
  <c r="C14" i="1"/>
  <c r="C29" i="1"/>
  <c r="C23" i="1" l="1"/>
  <c r="C32" i="1" s="1"/>
  <c r="Q23" i="1"/>
  <c r="Q32" i="1" s="1"/>
  <c r="C31" i="1"/>
</calcChain>
</file>

<file path=xl/sharedStrings.xml><?xml version="1.0" encoding="utf-8"?>
<sst xmlns="http://schemas.openxmlformats.org/spreadsheetml/2006/main" count="299" uniqueCount="119">
  <si>
    <t>Учебная нагрузка по группе (выписка из учебного плана)</t>
  </si>
  <si>
    <t>специальность 09.02.05</t>
  </si>
  <si>
    <t>Отделение №5</t>
  </si>
  <si>
    <t>Группы И-1-17, И-2-17, И-3-17</t>
  </si>
  <si>
    <t>2019/2020 учебный год</t>
  </si>
  <si>
    <t>№ п/п</t>
  </si>
  <si>
    <t>Группы И-1-16, И-2-16</t>
  </si>
  <si>
    <t>Дисциплина</t>
  </si>
  <si>
    <t>часов на дисцип лину</t>
  </si>
  <si>
    <t>Группы И-3-16, И-4-16</t>
  </si>
  <si>
    <t>I семестр</t>
  </si>
  <si>
    <t>II семестр</t>
  </si>
  <si>
    <t xml:space="preserve">Итого  по дисципл. </t>
  </si>
  <si>
    <t>Преподаватель</t>
  </si>
  <si>
    <t xml:space="preserve">Итого по дисципл.дисц. </t>
  </si>
  <si>
    <t>кол-во нед</t>
  </si>
  <si>
    <t>час в нед</t>
  </si>
  <si>
    <t>час в сем</t>
  </si>
  <si>
    <t>2 п/гр</t>
  </si>
  <si>
    <t>провер-ка
КП</t>
  </si>
  <si>
    <t>конс</t>
  </si>
  <si>
    <t>экз</t>
  </si>
  <si>
    <t>провер-ка КП</t>
  </si>
  <si>
    <t>И-1-16</t>
  </si>
  <si>
    <t>И-1-17</t>
  </si>
  <si>
    <t>И-2-17</t>
  </si>
  <si>
    <t>И-3-17, И-11-18</t>
  </si>
  <si>
    <t>1.</t>
  </si>
  <si>
    <t>Иностранный язык</t>
  </si>
  <si>
    <t>И-3-16</t>
  </si>
  <si>
    <t>И-4-16, И-11-17</t>
  </si>
  <si>
    <t>И-2-16</t>
  </si>
  <si>
    <t xml:space="preserve">Блинов И.А., Супрунова Н.А. </t>
  </si>
  <si>
    <t>Блинов И.А., Супрунова Н.А.</t>
  </si>
  <si>
    <t>2.</t>
  </si>
  <si>
    <t>Физическая культура</t>
  </si>
  <si>
    <t>Евдокименко О.А.</t>
  </si>
  <si>
    <t>3.</t>
  </si>
  <si>
    <t>Экономика организации</t>
  </si>
  <si>
    <t>Андрианова С.С.</t>
  </si>
  <si>
    <t>4.</t>
  </si>
  <si>
    <t>Менеджмент</t>
  </si>
  <si>
    <t>Правовое обеспечение профессиональной деят-ти</t>
  </si>
  <si>
    <t>Позднякова Т.И.</t>
  </si>
  <si>
    <t>Технологическая платформа 1С предприятия</t>
  </si>
  <si>
    <t>Андреев И.А.</t>
  </si>
  <si>
    <t>Финансы и кредит</t>
  </si>
  <si>
    <t>5.</t>
  </si>
  <si>
    <t>Компьютерные сети</t>
  </si>
  <si>
    <t>Соколов А.Л.</t>
  </si>
  <si>
    <t>6.</t>
  </si>
  <si>
    <t>Объектно-ориентированное программирование</t>
  </si>
  <si>
    <t>Щаников И.М.</t>
  </si>
  <si>
    <t>7.</t>
  </si>
  <si>
    <t>Информационная безопасность</t>
  </si>
  <si>
    <t>Психология делового общения</t>
  </si>
  <si>
    <t>Батенко К.Е.</t>
  </si>
  <si>
    <t>8.</t>
  </si>
  <si>
    <t>Налоговая система РФ</t>
  </si>
  <si>
    <t>МДК.01.01 Обработка отраслевой информации</t>
  </si>
  <si>
    <t>Экономический анализ деятельности предприятия</t>
  </si>
  <si>
    <t>Канакин А.В.</t>
  </si>
  <si>
    <t>МДК 03.01 Сопровождение и продвижение программного обеспечения отраслевой направленности</t>
  </si>
  <si>
    <t>Морозов И.А.</t>
  </si>
  <si>
    <t>Волкова Г.Ю.</t>
  </si>
  <si>
    <t>9.</t>
  </si>
  <si>
    <t>МДК.02.01 Разработка, внедрение и адаптация программного обеспечения отраслевой направленности</t>
  </si>
  <si>
    <t>МДК 04.01. Обеспечение проектной деятельности</t>
  </si>
  <si>
    <t xml:space="preserve">Морозов И.А. </t>
  </si>
  <si>
    <t xml:space="preserve">Соколова Л.А. </t>
  </si>
  <si>
    <t>Соколова Л.А.</t>
  </si>
  <si>
    <t>Волков Д.А.</t>
  </si>
  <si>
    <t>ИТОГО</t>
  </si>
  <si>
    <t>10.</t>
  </si>
  <si>
    <t xml:space="preserve">Караваев С.В. </t>
  </si>
  <si>
    <t>11.</t>
  </si>
  <si>
    <t>Производственные практики</t>
  </si>
  <si>
    <t>ПП 02.01. Разработка, внедрение и адаптация программного обеспечения отраслевой направленности</t>
  </si>
  <si>
    <t>МДК 04.01 Обеспечение проектной деятельности</t>
  </si>
  <si>
    <r>
      <rPr>
        <sz val="10"/>
        <color rgb="FF00FFFF"/>
        <rFont val="Arimo"/>
      </rPr>
      <t>Щаников И.М. - 11,52;</t>
    </r>
    <r>
      <rPr>
        <sz val="10"/>
        <color rgb="FF000000"/>
        <rFont val="Arimo"/>
      </rPr>
      <t xml:space="preserve"> </t>
    </r>
    <r>
      <rPr>
        <sz val="10"/>
        <color rgb="FF00FFFF"/>
        <rFont val="Arimo"/>
      </rPr>
      <t>Комаров А.А. - 11,52;</t>
    </r>
    <r>
      <rPr>
        <sz val="10"/>
        <color rgb="FF00FF00"/>
        <rFont val="Arimo"/>
      </rPr>
      <t xml:space="preserve"> Караваев С.В. - 11,52; </t>
    </r>
    <r>
      <rPr>
        <sz val="10"/>
        <color rgb="FF00FFFF"/>
        <rFont val="Arimo"/>
      </rPr>
      <t>Волкова Г.Ю. - 11,52; Ермашенко Е.А. - 11,52;</t>
    </r>
    <r>
      <rPr>
        <sz val="10"/>
        <color rgb="FF000000"/>
        <rFont val="Arimo"/>
      </rPr>
      <t xml:space="preserve"> </t>
    </r>
    <r>
      <rPr>
        <sz val="10"/>
        <color rgb="FF00FFFF"/>
        <rFont val="Arimo"/>
      </rPr>
      <t>Шимбирёв А.А. - 11,52;</t>
    </r>
    <r>
      <rPr>
        <sz val="10"/>
        <color rgb="FF000000"/>
        <rFont val="Arimo"/>
      </rPr>
      <t xml:space="preserve"> </t>
    </r>
    <r>
      <rPr>
        <sz val="10"/>
        <color rgb="FF00FFFF"/>
        <rFont val="Arimo"/>
      </rPr>
      <t>Соколова Л.А. - 11,52;</t>
    </r>
    <r>
      <rPr>
        <sz val="10"/>
        <color rgb="FF000000"/>
        <rFont val="Arimo"/>
      </rPr>
      <t xml:space="preserve"> </t>
    </r>
    <r>
      <rPr>
        <sz val="10"/>
        <color rgb="FF00FFFF"/>
        <rFont val="Arimo"/>
      </rPr>
      <t>Соколов А.Л. - 11,52;</t>
    </r>
    <r>
      <rPr>
        <sz val="10"/>
        <color rgb="FF000000"/>
        <rFont val="Arimo"/>
      </rPr>
      <t xml:space="preserve"> </t>
    </r>
    <r>
      <rPr>
        <sz val="10"/>
        <color rgb="FF00FFFF"/>
        <rFont val="Arimo"/>
      </rPr>
      <t>Морозов И.А. -11,52</t>
    </r>
  </si>
  <si>
    <t xml:space="preserve">Экзамен по професс. модулю ПМ.02 </t>
  </si>
  <si>
    <t>4</t>
  </si>
  <si>
    <t>12</t>
  </si>
  <si>
    <r>
      <rPr>
        <sz val="10"/>
        <color rgb="FF00FFFF"/>
        <rFont val="Arimo"/>
      </rPr>
      <t>Щаников И.М.;</t>
    </r>
    <r>
      <rPr>
        <sz val="10"/>
        <color rgb="FF000000"/>
        <rFont val="Arimo"/>
      </rPr>
      <t xml:space="preserve"> </t>
    </r>
    <r>
      <rPr>
        <sz val="10"/>
        <color rgb="FF00FFFF"/>
        <rFont val="Arimo"/>
      </rPr>
      <t>Соколова Л.А.; Морозов И.А.; Ермашенко Е.А.</t>
    </r>
  </si>
  <si>
    <t>И-4-16</t>
  </si>
  <si>
    <t>11</t>
  </si>
  <si>
    <t>ПП 03.01 Технология разработки, сопровождение и продвижение программного обеспечения</t>
  </si>
  <si>
    <t>10.5</t>
  </si>
  <si>
    <r>
      <rPr>
        <sz val="10"/>
        <color rgb="FF00FFFF"/>
        <rFont val="Arimo"/>
      </rPr>
      <t>Щаников И.М. - 34.56; Комаров А.А. - 34.56;</t>
    </r>
    <r>
      <rPr>
        <sz val="10"/>
        <color rgb="FF00FF00"/>
        <rFont val="Arimo"/>
      </rPr>
      <t xml:space="preserve"> Караваев С.В. -34.56</t>
    </r>
    <r>
      <rPr>
        <sz val="10"/>
        <color rgb="FF000000"/>
        <rFont val="Arimo"/>
      </rPr>
      <t xml:space="preserve">; </t>
    </r>
    <r>
      <rPr>
        <sz val="10"/>
        <color rgb="FF00FFFF"/>
        <rFont val="Arimo"/>
      </rPr>
      <t>Волкова Г.Ю. - 34.56; Ермашенко Е.А. - 34.56;</t>
    </r>
    <r>
      <rPr>
        <sz val="10"/>
        <color rgb="FF000000"/>
        <rFont val="Arimo"/>
      </rPr>
      <t xml:space="preserve"> </t>
    </r>
    <r>
      <rPr>
        <sz val="10"/>
        <color rgb="FF00FFFF"/>
        <rFont val="Arimo"/>
      </rPr>
      <t>Шимбирёв А.А. - 34.56;</t>
    </r>
    <r>
      <rPr>
        <sz val="10"/>
        <color rgb="FF000000"/>
        <rFont val="Arimo"/>
      </rPr>
      <t xml:space="preserve"> </t>
    </r>
    <r>
      <rPr>
        <sz val="10"/>
        <color rgb="FF00FFFF"/>
        <rFont val="Arimo"/>
      </rPr>
      <t>Соколова Л.А. - 34.56; Соколов А.Л. - 34.56;</t>
    </r>
    <r>
      <rPr>
        <sz val="10"/>
        <color rgb="FF000000"/>
        <rFont val="Arimo"/>
      </rPr>
      <t xml:space="preserve"> </t>
    </r>
    <r>
      <rPr>
        <sz val="10"/>
        <color rgb="FF00FFFF"/>
        <rFont val="Arimo"/>
      </rPr>
      <t>Морозов И.А. -34.56</t>
    </r>
  </si>
  <si>
    <t>Экзамен по професс. модулю ПМ.03</t>
  </si>
  <si>
    <t>Учебные практики</t>
  </si>
  <si>
    <t>УП 01.01 Техническое обслуживание в информационных технологиях</t>
  </si>
  <si>
    <r>
      <rPr>
        <sz val="10"/>
        <color rgb="FF00FFFF"/>
        <rFont val="Arimo"/>
      </rPr>
      <t>Щаников И.М.;</t>
    </r>
    <r>
      <rPr>
        <sz val="10"/>
        <color rgb="FF000000"/>
        <rFont val="Arimo"/>
      </rPr>
      <t xml:space="preserve"> </t>
    </r>
    <r>
      <rPr>
        <sz val="10"/>
        <color rgb="FF00FFFF"/>
        <rFont val="Arimo"/>
      </rPr>
      <t>Соколова Л.А.;</t>
    </r>
    <r>
      <rPr>
        <sz val="10"/>
        <color rgb="FF000000"/>
        <rFont val="Arimo"/>
      </rPr>
      <t xml:space="preserve">  </t>
    </r>
    <r>
      <rPr>
        <sz val="10"/>
        <color rgb="FF00FFFF"/>
        <rFont val="Arimo"/>
      </rPr>
      <t>Морозов И.А.; Ермашенко Е.А.</t>
    </r>
  </si>
  <si>
    <t>ПП 04.01. Обеспечение проектной деятельности</t>
  </si>
  <si>
    <t>Минаев К.А.</t>
  </si>
  <si>
    <t xml:space="preserve">Щаников И.М.; Комаров А.А.; Караваев С.В.; Ермашенко Е.А.  Шимбирёв А.А. -; Соколова Л.А.; Соколов А.Л.; Морозов И.А. 11,52+34,56=46,08                                         Волкова Г.Ю. - 11,52+24,19=32,256; </t>
  </si>
  <si>
    <t>Экзамен по професс. модулю ПМ. 04</t>
  </si>
  <si>
    <t>Экзамен по професс. модулю ПМ.01</t>
  </si>
  <si>
    <r>
      <rPr>
        <sz val="10"/>
        <color rgb="FF00FFFF"/>
        <rFont val="Arimo"/>
      </rPr>
      <t>Соколова Л.А.;</t>
    </r>
    <r>
      <rPr>
        <sz val="10"/>
        <color rgb="FF000000"/>
        <rFont val="Arimo"/>
      </rPr>
      <t xml:space="preserve"> </t>
    </r>
    <r>
      <rPr>
        <sz val="10"/>
        <color rgb="FF00FFFF"/>
        <rFont val="Arimo"/>
      </rPr>
      <t>Соколов А.Л.;</t>
    </r>
    <r>
      <rPr>
        <sz val="10"/>
        <color rgb="FF000000"/>
        <rFont val="Arimo"/>
      </rPr>
      <t xml:space="preserve"> </t>
    </r>
    <r>
      <rPr>
        <sz val="10"/>
        <color rgb="FF00FFFF"/>
        <rFont val="Arimo"/>
      </rPr>
      <t>Ермашенко Е.А.</t>
    </r>
  </si>
  <si>
    <t>Производственная практика (преддипломная)</t>
  </si>
  <si>
    <r>
      <rPr>
        <sz val="10"/>
        <color rgb="FF00FFFF"/>
        <rFont val="Arimo"/>
      </rPr>
      <t>Соколова Л.А. 4+11,</t>
    </r>
    <r>
      <rPr>
        <sz val="10"/>
        <color rgb="FF000000"/>
        <rFont val="Arimo"/>
      </rPr>
      <t xml:space="preserve"> </t>
    </r>
    <r>
      <rPr>
        <sz val="10"/>
        <color rgb="FF00FFFF"/>
        <rFont val="Arimo"/>
      </rPr>
      <t xml:space="preserve">Волкова Г.Ю 11. Соколов А.Л. 11 </t>
    </r>
    <r>
      <rPr>
        <sz val="10"/>
        <color rgb="FF000000"/>
        <rFont val="Arimo"/>
      </rPr>
      <t xml:space="preserve">Морозов И.А. </t>
    </r>
    <r>
      <rPr>
        <sz val="10"/>
        <color rgb="FF00FFFF"/>
        <rFont val="Arimo"/>
      </rPr>
      <t>Ермашенко Е.А. 11</t>
    </r>
  </si>
  <si>
    <r>
      <rPr>
        <sz val="10"/>
        <color rgb="FF00FFFF"/>
        <rFont val="Arimo"/>
      </rPr>
      <t>Щаников И.М. - 46,08;</t>
    </r>
    <r>
      <rPr>
        <sz val="10"/>
        <color rgb="FF000000"/>
        <rFont val="Arimo"/>
      </rPr>
      <t xml:space="preserve"> </t>
    </r>
    <r>
      <rPr>
        <sz val="10"/>
        <color rgb="FF00FF00"/>
        <rFont val="Arimo"/>
      </rPr>
      <t>Караваев С.В. - 46,08</t>
    </r>
    <r>
      <rPr>
        <sz val="10"/>
        <color rgb="FF000000"/>
        <rFont val="Arimo"/>
      </rPr>
      <t xml:space="preserve">; </t>
    </r>
    <r>
      <rPr>
        <sz val="10"/>
        <color rgb="FF00FFFF"/>
        <rFont val="Arimo"/>
      </rPr>
      <t>Ермашенко Е.А. - 46,08;</t>
    </r>
    <r>
      <rPr>
        <sz val="10"/>
        <color rgb="FF000000"/>
        <rFont val="Arimo"/>
      </rPr>
      <t xml:space="preserve"> </t>
    </r>
    <r>
      <rPr>
        <sz val="10"/>
        <color rgb="FF00FF00"/>
        <rFont val="Arimo"/>
      </rPr>
      <t>Щаников И.М. - 46,08</t>
    </r>
    <r>
      <rPr>
        <sz val="10"/>
        <color rgb="FF000000"/>
        <rFont val="Arimo"/>
      </rPr>
      <t xml:space="preserve"> </t>
    </r>
    <r>
      <rPr>
        <sz val="10"/>
        <color rgb="FF00FFFF"/>
        <rFont val="Arimo"/>
      </rPr>
      <t>Соколова Л.А. - 46,08;</t>
    </r>
    <r>
      <rPr>
        <sz val="10"/>
        <color rgb="FF000000"/>
        <rFont val="Arimo"/>
      </rPr>
      <t xml:space="preserve"> </t>
    </r>
    <r>
      <rPr>
        <sz val="10"/>
        <color rgb="FF00FFFF"/>
        <rFont val="Arimo"/>
      </rPr>
      <t>Соколов А.Л. - 46,08;</t>
    </r>
    <r>
      <rPr>
        <sz val="10"/>
        <color rgb="FF000000"/>
        <rFont val="Arimo"/>
      </rPr>
      <t xml:space="preserve"> </t>
    </r>
    <r>
      <rPr>
        <sz val="10"/>
        <color rgb="FF00FFFF"/>
        <rFont val="Arimo"/>
      </rPr>
      <t>Морозов И.А. - 46,08</t>
    </r>
  </si>
  <si>
    <r>
      <rPr>
        <sz val="10"/>
        <color rgb="FF00FFFF"/>
        <rFont val="Arimo"/>
      </rPr>
      <t>Соколова Л.А. 4+11,5,</t>
    </r>
    <r>
      <rPr>
        <sz val="10"/>
        <color rgb="FF000000"/>
        <rFont val="Arimo"/>
      </rPr>
      <t xml:space="preserve"> </t>
    </r>
    <r>
      <rPr>
        <sz val="10"/>
        <color rgb="FF00FFFF"/>
        <rFont val="Arimo"/>
      </rPr>
      <t>Волкова Г.Ю 11,5. Соколов А.Л. 11,5</t>
    </r>
    <r>
      <rPr>
        <sz val="10"/>
        <color rgb="FF000000"/>
        <rFont val="Arimo"/>
      </rPr>
      <t xml:space="preserve"> Морозов И.А. </t>
    </r>
    <r>
      <rPr>
        <sz val="10"/>
        <color rgb="FF00FFFF"/>
        <rFont val="Arimo"/>
      </rPr>
      <t>Ермашенко Е.А. 11,5</t>
    </r>
  </si>
  <si>
    <r>
      <rPr>
        <sz val="10"/>
        <color rgb="FF00FFFF"/>
        <rFont val="Arimo"/>
      </rPr>
      <t>Соколова Л.А. 4+13,</t>
    </r>
    <r>
      <rPr>
        <sz val="10"/>
        <color rgb="FF000000"/>
        <rFont val="Arimo"/>
      </rPr>
      <t xml:space="preserve"> </t>
    </r>
    <r>
      <rPr>
        <sz val="10"/>
        <color rgb="FF00FFFF"/>
        <rFont val="Arimo"/>
      </rPr>
      <t>Волкова Г.Ю 13. Соколов А.Л. 13</t>
    </r>
    <r>
      <rPr>
        <sz val="10"/>
        <color rgb="FF000000"/>
        <rFont val="Arimo"/>
      </rPr>
      <t xml:space="preserve"> Морозов И.А. </t>
    </r>
    <r>
      <rPr>
        <sz val="10"/>
        <color rgb="FF00FFFF"/>
        <rFont val="Arimo"/>
      </rPr>
      <t>Ермашенко Е.А. 13</t>
    </r>
  </si>
  <si>
    <t>Выполнение ВКР</t>
  </si>
  <si>
    <t>И-3-17</t>
  </si>
  <si>
    <r>
      <rPr>
        <sz val="10"/>
        <color rgb="FF00FFFF"/>
        <rFont val="Arimo"/>
      </rPr>
      <t>Щаников И.М.- 104;</t>
    </r>
    <r>
      <rPr>
        <sz val="10"/>
        <color rgb="FF000000"/>
        <rFont val="Arimo"/>
      </rPr>
      <t xml:space="preserve">  </t>
    </r>
    <r>
      <rPr>
        <sz val="10"/>
        <color rgb="FF00FF00"/>
        <rFont val="Arimo"/>
      </rPr>
      <t>Караваев С.В. - 104; Е</t>
    </r>
    <r>
      <rPr>
        <sz val="10"/>
        <color rgb="FF00FFFF"/>
        <rFont val="Arimo"/>
      </rPr>
      <t>рмашенко Е.А. - 104;</t>
    </r>
    <r>
      <rPr>
        <sz val="10"/>
        <color rgb="FF000000"/>
        <rFont val="Arimo"/>
      </rPr>
      <t xml:space="preserve"> </t>
    </r>
    <r>
      <rPr>
        <sz val="10"/>
        <color rgb="FF00FFFF"/>
        <rFont val="Arimo"/>
      </rPr>
      <t>Соколова Л.А. - 104;</t>
    </r>
    <r>
      <rPr>
        <sz val="10"/>
        <color rgb="FF000000"/>
        <rFont val="Arimo"/>
      </rPr>
      <t xml:space="preserve"> </t>
    </r>
    <r>
      <rPr>
        <sz val="10"/>
        <color rgb="FF00FFFF"/>
        <rFont val="Arimo"/>
      </rPr>
      <t>Соколов А.Л. 65;</t>
    </r>
    <r>
      <rPr>
        <sz val="10"/>
        <color rgb="FF000000"/>
        <rFont val="Arimo"/>
      </rPr>
      <t xml:space="preserve"> </t>
    </r>
    <r>
      <rPr>
        <sz val="10"/>
        <color rgb="FF00FFFF"/>
        <rFont val="Arimo"/>
      </rPr>
      <t>Морозов И.А. - 104</t>
    </r>
  </si>
  <si>
    <t>УП 01.02. Программное обеспечение отраслевой направленности</t>
  </si>
  <si>
    <t>УП 02.01. Разработка и эксплуатация информационных систем</t>
  </si>
  <si>
    <t>Защита ВКР</t>
  </si>
  <si>
    <r>
      <rPr>
        <sz val="10"/>
        <color rgb="FF00FFFF"/>
        <rFont val="Arimo"/>
      </rPr>
      <t>Щаников И.М.;</t>
    </r>
    <r>
      <rPr>
        <sz val="10"/>
        <color rgb="FF000000"/>
        <rFont val="Arimo"/>
      </rPr>
      <t xml:space="preserve"> </t>
    </r>
    <r>
      <rPr>
        <sz val="10"/>
        <color rgb="FF00FFFF"/>
        <rFont val="Arimo"/>
      </rPr>
      <t>Соколова Л.А.;</t>
    </r>
    <r>
      <rPr>
        <sz val="10"/>
        <color rgb="FF000000"/>
        <rFont val="Arimo"/>
      </rPr>
      <t xml:space="preserve"> </t>
    </r>
    <r>
      <rPr>
        <sz val="10"/>
        <color rgb="FF00FFFF"/>
        <rFont val="Arimo"/>
      </rPr>
      <t>Соколов А.Л.</t>
    </r>
  </si>
  <si>
    <t>Морозов И.А.18+58, Щаников И.М. 18+50</t>
  </si>
  <si>
    <t>Морозов И.А.18+58, Щаников И.М. 18+48</t>
  </si>
  <si>
    <t>Морозов И.А.18+60, Щаников И.М. 18+48</t>
  </si>
  <si>
    <t>ИТОГО по практикам</t>
  </si>
  <si>
    <t>ВСЕГО в т.ч. практики</t>
  </si>
  <si>
    <t xml:space="preserve">ВСЕГО, в т. ч. практики и ГАК </t>
  </si>
  <si>
    <t>Кицына С.П.</t>
  </si>
  <si>
    <t>Николаенко М.С.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</si>
</sst>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0"/>
      <color rgb="FF000000"/>
      <name val="Arimo"/>
    </font>
    <font>
      <b/>
      <sz val="12"/>
      <name val="Times New Roman"/>
    </font>
    <font>
      <sz val="12"/>
      <name val="Times New Roman"/>
    </font>
    <font>
      <sz val="10"/>
      <name val="Arimo"/>
    </font>
    <font>
      <sz val="14"/>
      <name val="Times New Roman"/>
    </font>
    <font>
      <sz val="10"/>
      <name val="Times New Roman"/>
    </font>
    <font>
      <sz val="14"/>
      <color rgb="FF000000"/>
      <name val="Times New Roman"/>
    </font>
    <font>
      <i/>
      <sz val="12"/>
      <name val="Times New Roman"/>
    </font>
    <font>
      <sz val="12"/>
      <color rgb="FFFF0000"/>
      <name val="Times New Roman"/>
    </font>
    <font>
      <sz val="12"/>
      <color rgb="FF00FFFF"/>
      <name val="Times New Roman"/>
    </font>
    <font>
      <sz val="10"/>
      <color rgb="FF00FFFF"/>
      <name val="Arimo"/>
    </font>
    <font>
      <sz val="10"/>
      <color rgb="FF00FF00"/>
      <name val="Arimo"/>
    </font>
  </fonts>
  <fills count="11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CC99"/>
        <bgColor rgb="FFFFCC99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FF99CC"/>
        <bgColor rgb="FFFF99CC"/>
      </patternFill>
    </fill>
    <fill>
      <patternFill patternType="solid">
        <fgColor rgb="FFFFFFFF"/>
        <bgColor rgb="FFFFFFFF"/>
      </patternFill>
    </fill>
    <fill>
      <patternFill patternType="solid">
        <fgColor rgb="FFFF6600"/>
        <bgColor rgb="FFFF6600"/>
      </patternFill>
    </fill>
    <fill>
      <patternFill patternType="solid">
        <fgColor rgb="FFB7B7B7"/>
        <bgColor rgb="FFB7B7B7"/>
      </patternFill>
    </fill>
    <fill>
      <patternFill patternType="solid">
        <fgColor rgb="FF99CCFF"/>
        <bgColor rgb="FF99CCFF"/>
      </patternFill>
    </fill>
  </fills>
  <borders count="8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5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1" fillId="0" borderId="3" xfId="0" applyFont="1" applyBorder="1" applyAlignment="1">
      <alignment horizontal="center"/>
    </xf>
    <xf numFmtId="0" fontId="1" fillId="0" borderId="0" xfId="0" applyFont="1" applyAlignment="1"/>
    <xf numFmtId="0" fontId="2" fillId="0" borderId="17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23" xfId="0" applyFont="1" applyBorder="1" applyAlignment="1">
      <alignment horizontal="center" wrapText="1"/>
    </xf>
    <xf numFmtId="0" fontId="2" fillId="0" borderId="24" xfId="0" applyFont="1" applyBorder="1" applyAlignment="1">
      <alignment horizontal="center" wrapText="1"/>
    </xf>
    <xf numFmtId="0" fontId="2" fillId="0" borderId="26" xfId="0" applyFont="1" applyBorder="1" applyAlignment="1">
      <alignment horizontal="center" wrapText="1"/>
    </xf>
    <xf numFmtId="0" fontId="2" fillId="0" borderId="27" xfId="0" applyFont="1" applyBorder="1" applyAlignment="1">
      <alignment horizontal="center" wrapText="1"/>
    </xf>
    <xf numFmtId="0" fontId="2" fillId="0" borderId="25" xfId="0" applyFont="1" applyBorder="1" applyAlignment="1">
      <alignment horizont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2" fillId="0" borderId="23" xfId="0" applyFont="1" applyBorder="1" applyAlignment="1">
      <alignment vertical="center"/>
    </xf>
    <xf numFmtId="0" fontId="2" fillId="0" borderId="23" xfId="0" applyFont="1" applyBorder="1" applyAlignment="1">
      <alignment vertical="center" wrapText="1"/>
    </xf>
    <xf numFmtId="0" fontId="2" fillId="0" borderId="29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vertical="center" wrapText="1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49" fontId="2" fillId="2" borderId="36" xfId="0" applyNumberFormat="1" applyFont="1" applyFill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49" fontId="2" fillId="2" borderId="40" xfId="0" applyNumberFormat="1" applyFont="1" applyFill="1" applyBorder="1" applyAlignment="1">
      <alignment horizontal="center" vertical="center" wrapText="1"/>
    </xf>
    <xf numFmtId="49" fontId="2" fillId="2" borderId="41" xfId="0" applyNumberFormat="1" applyFont="1" applyFill="1" applyBorder="1" applyAlignment="1">
      <alignment horizontal="center" vertical="center" wrapText="1"/>
    </xf>
    <xf numFmtId="0" fontId="2" fillId="0" borderId="32" xfId="0" applyFont="1" applyBorder="1" applyAlignment="1"/>
    <xf numFmtId="0" fontId="2" fillId="0" borderId="32" xfId="0" applyFont="1" applyBorder="1" applyAlignment="1">
      <alignment wrapText="1"/>
    </xf>
    <xf numFmtId="0" fontId="2" fillId="0" borderId="0" xfId="0" applyFont="1" applyAlignment="1">
      <alignment horizontal="center"/>
    </xf>
    <xf numFmtId="164" fontId="2" fillId="0" borderId="16" xfId="0" applyNumberFormat="1" applyFont="1" applyBorder="1" applyAlignment="1">
      <alignment horizontal="center" vertical="center"/>
    </xf>
    <xf numFmtId="0" fontId="2" fillId="3" borderId="4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4" fillId="2" borderId="10" xfId="0" applyNumberFormat="1" applyFont="1" applyFill="1" applyBorder="1" applyAlignment="1">
      <alignment horizontal="center" vertical="center" wrapText="1"/>
    </xf>
    <xf numFmtId="49" fontId="4" fillId="2" borderId="25" xfId="0" applyNumberFormat="1" applyFont="1" applyFill="1" applyBorder="1" applyAlignment="1">
      <alignment horizontal="center" vertical="center" wrapText="1"/>
    </xf>
    <xf numFmtId="0" fontId="2" fillId="0" borderId="32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49" fontId="2" fillId="4" borderId="21" xfId="0" applyNumberFormat="1" applyFont="1" applyFill="1" applyBorder="1" applyAlignment="1">
      <alignment horizontal="center" vertical="center"/>
    </xf>
    <xf numFmtId="49" fontId="2" fillId="4" borderId="23" xfId="0" applyNumberFormat="1" applyFont="1" applyFill="1" applyBorder="1" applyAlignment="1">
      <alignment horizontal="center" vertical="center"/>
    </xf>
    <xf numFmtId="49" fontId="2" fillId="4" borderId="47" xfId="0" applyNumberFormat="1" applyFont="1" applyFill="1" applyBorder="1" applyAlignment="1">
      <alignment horizontal="center" vertical="center"/>
    </xf>
    <xf numFmtId="0" fontId="2" fillId="0" borderId="23" xfId="0" applyFont="1" applyBorder="1" applyAlignment="1"/>
    <xf numFmtId="0" fontId="2" fillId="0" borderId="23" xfId="0" applyFont="1" applyBorder="1" applyAlignment="1">
      <alignment wrapText="1"/>
    </xf>
    <xf numFmtId="0" fontId="2" fillId="0" borderId="2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5" borderId="23" xfId="0" applyFont="1" applyFill="1" applyBorder="1" applyAlignment="1">
      <alignment horizontal="center"/>
    </xf>
    <xf numFmtId="0" fontId="2" fillId="6" borderId="48" xfId="0" applyFont="1" applyFill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4" borderId="21" xfId="0" applyFont="1" applyFill="1" applyBorder="1" applyAlignment="1">
      <alignment horizontal="center" vertical="center"/>
    </xf>
    <xf numFmtId="49" fontId="4" fillId="2" borderId="27" xfId="0" applyNumberFormat="1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164" fontId="2" fillId="0" borderId="23" xfId="0" applyNumberFormat="1" applyFont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49" fontId="4" fillId="4" borderId="46" xfId="0" applyNumberFormat="1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/>
    </xf>
    <xf numFmtId="49" fontId="4" fillId="0" borderId="46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16" xfId="0" applyFont="1" applyBorder="1" applyAlignment="1">
      <alignment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6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2" fillId="7" borderId="48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5" fillId="0" borderId="32" xfId="0" applyFont="1" applyBorder="1" applyAlignment="1">
      <alignment wrapText="1"/>
    </xf>
    <xf numFmtId="0" fontId="2" fillId="5" borderId="51" xfId="0" applyFont="1" applyFill="1" applyBorder="1" applyAlignment="1">
      <alignment horizontal="center"/>
    </xf>
    <xf numFmtId="0" fontId="2" fillId="6" borderId="52" xfId="0" applyFont="1" applyFill="1" applyBorder="1" applyAlignment="1">
      <alignment horizontal="center"/>
    </xf>
    <xf numFmtId="1" fontId="2" fillId="0" borderId="16" xfId="0" applyNumberFormat="1" applyFont="1" applyBorder="1" applyAlignment="1">
      <alignment horizontal="center" vertical="center"/>
    </xf>
    <xf numFmtId="0" fontId="2" fillId="0" borderId="53" xfId="0" applyFont="1" applyBorder="1" applyAlignment="1">
      <alignment vertical="center"/>
    </xf>
    <xf numFmtId="0" fontId="5" fillId="0" borderId="23" xfId="0" applyFont="1" applyBorder="1" applyAlignment="1">
      <alignment wrapText="1"/>
    </xf>
    <xf numFmtId="0" fontId="4" fillId="2" borderId="46" xfId="0" applyFont="1" applyFill="1" applyBorder="1" applyAlignment="1">
      <alignment horizontal="center" vertical="center"/>
    </xf>
    <xf numFmtId="0" fontId="2" fillId="5" borderId="54" xfId="0" applyFont="1" applyFill="1" applyBorder="1" applyAlignment="1">
      <alignment horizontal="center"/>
    </xf>
    <xf numFmtId="0" fontId="2" fillId="0" borderId="55" xfId="0" applyFont="1" applyBorder="1" applyAlignment="1">
      <alignment horizontal="center"/>
    </xf>
    <xf numFmtId="0" fontId="2" fillId="0" borderId="27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1" fontId="2" fillId="0" borderId="23" xfId="0" applyNumberFormat="1" applyFont="1" applyBorder="1" applyAlignment="1">
      <alignment horizontal="center" vertical="center"/>
    </xf>
    <xf numFmtId="0" fontId="2" fillId="0" borderId="27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4" fillId="2" borderId="46" xfId="0" applyFont="1" applyFill="1" applyBorder="1" applyAlignment="1">
      <alignment horizontal="center" vertical="center" wrapText="1"/>
    </xf>
    <xf numFmtId="0" fontId="2" fillId="0" borderId="30" xfId="0" applyFont="1" applyBorder="1" applyAlignment="1">
      <alignment horizontal="center"/>
    </xf>
    <xf numFmtId="0" fontId="2" fillId="0" borderId="23" xfId="0" applyFont="1" applyBorder="1" applyAlignment="1">
      <alignment horizontal="left" vertical="center" wrapText="1"/>
    </xf>
    <xf numFmtId="49" fontId="2" fillId="2" borderId="21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49" fontId="2" fillId="2" borderId="23" xfId="0" applyNumberFormat="1" applyFont="1" applyFill="1" applyBorder="1" applyAlignment="1">
      <alignment horizontal="center" vertical="center"/>
    </xf>
    <xf numFmtId="49" fontId="2" fillId="2" borderId="47" xfId="0" applyNumberFormat="1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59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/>
    </xf>
    <xf numFmtId="0" fontId="2" fillId="5" borderId="42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5" borderId="55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2" borderId="37" xfId="0" applyFont="1" applyFill="1" applyBorder="1" applyAlignment="1">
      <alignment horizontal="center" wrapText="1"/>
    </xf>
    <xf numFmtId="0" fontId="2" fillId="2" borderId="16" xfId="0" applyFont="1" applyFill="1" applyBorder="1" applyAlignment="1">
      <alignment horizontal="center" wrapText="1"/>
    </xf>
    <xf numFmtId="0" fontId="2" fillId="2" borderId="38" xfId="0" applyFont="1" applyFill="1" applyBorder="1" applyAlignment="1">
      <alignment horizontal="center" wrapText="1"/>
    </xf>
    <xf numFmtId="0" fontId="2" fillId="5" borderId="23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5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49" fontId="2" fillId="2" borderId="33" xfId="0" applyNumberFormat="1" applyFont="1" applyFill="1" applyBorder="1" applyAlignment="1">
      <alignment horizontal="center" vertical="center"/>
    </xf>
    <xf numFmtId="49" fontId="2" fillId="2" borderId="27" xfId="0" applyNumberFormat="1" applyFont="1" applyFill="1" applyBorder="1" applyAlignment="1">
      <alignment horizontal="center" vertical="center"/>
    </xf>
    <xf numFmtId="0" fontId="4" fillId="7" borderId="46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35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5" borderId="19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0" borderId="60" xfId="0" applyFont="1" applyBorder="1" applyAlignment="1">
      <alignment horizontal="center"/>
    </xf>
    <xf numFmtId="0" fontId="1" fillId="0" borderId="65" xfId="0" applyFont="1" applyBorder="1" applyAlignment="1">
      <alignment horizontal="center"/>
    </xf>
    <xf numFmtId="0" fontId="2" fillId="5" borderId="4" xfId="0" applyFont="1" applyFill="1" applyBorder="1" applyAlignment="1">
      <alignment horizontal="left" wrapText="1"/>
    </xf>
    <xf numFmtId="0" fontId="1" fillId="0" borderId="6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164" fontId="1" fillId="0" borderId="67" xfId="0" applyNumberFormat="1" applyFont="1" applyBorder="1" applyAlignment="1">
      <alignment horizontal="center"/>
    </xf>
    <xf numFmtId="0" fontId="1" fillId="0" borderId="67" xfId="0" applyFont="1" applyBorder="1" applyAlignment="1">
      <alignment horizontal="center"/>
    </xf>
    <xf numFmtId="49" fontId="2" fillId="4" borderId="37" xfId="0" applyNumberFormat="1" applyFont="1" applyFill="1" applyBorder="1" applyAlignment="1">
      <alignment horizontal="center" vertical="center"/>
    </xf>
    <xf numFmtId="49" fontId="2" fillId="4" borderId="16" xfId="0" applyNumberFormat="1" applyFont="1" applyFill="1" applyBorder="1" applyAlignment="1">
      <alignment horizontal="center" vertical="center"/>
    </xf>
    <xf numFmtId="0" fontId="1" fillId="0" borderId="55" xfId="0" applyFont="1" applyBorder="1" applyAlignment="1"/>
    <xf numFmtId="0" fontId="1" fillId="0" borderId="0" xfId="0" applyFont="1" applyAlignment="1">
      <alignment wrapText="1"/>
    </xf>
    <xf numFmtId="0" fontId="1" fillId="0" borderId="66" xfId="0" applyFont="1" applyBorder="1" applyAlignment="1"/>
    <xf numFmtId="0" fontId="1" fillId="0" borderId="68" xfId="0" applyFont="1" applyBorder="1" applyAlignment="1"/>
    <xf numFmtId="0" fontId="2" fillId="8" borderId="2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49" fontId="2" fillId="0" borderId="23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2" fillId="0" borderId="69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70" xfId="0" applyFont="1" applyBorder="1" applyAlignment="1">
      <alignment horizontal="center"/>
    </xf>
    <xf numFmtId="1" fontId="2" fillId="0" borderId="19" xfId="0" applyNumberFormat="1" applyFont="1" applyBorder="1" applyAlignment="1">
      <alignment horizontal="center"/>
    </xf>
    <xf numFmtId="49" fontId="2" fillId="10" borderId="23" xfId="0" applyNumberFormat="1" applyFont="1" applyFill="1" applyBorder="1" applyAlignment="1">
      <alignment horizontal="center" vertical="center"/>
    </xf>
    <xf numFmtId="49" fontId="2" fillId="5" borderId="23" xfId="0" applyNumberFormat="1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49" fontId="2" fillId="0" borderId="16" xfId="0" applyNumberFormat="1" applyFont="1" applyBorder="1" applyAlignment="1">
      <alignment horizontal="center" vertical="center"/>
    </xf>
    <xf numFmtId="0" fontId="2" fillId="0" borderId="71" xfId="0" applyFont="1" applyBorder="1" applyAlignment="1">
      <alignment horizontal="center"/>
    </xf>
    <xf numFmtId="0" fontId="2" fillId="2" borderId="17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2" fillId="0" borderId="4" xfId="0" applyFont="1" applyBorder="1" applyAlignment="1">
      <alignment horizontal="left" vertical="center" wrapText="1"/>
    </xf>
    <xf numFmtId="0" fontId="2" fillId="8" borderId="4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2" fillId="0" borderId="4" xfId="0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2" fillId="0" borderId="63" xfId="0" applyFont="1" applyBorder="1" applyAlignment="1"/>
    <xf numFmtId="0" fontId="2" fillId="0" borderId="65" xfId="0" applyFont="1" applyBorder="1" applyAlignment="1"/>
    <xf numFmtId="0" fontId="2" fillId="0" borderId="68" xfId="0" applyFont="1" applyBorder="1" applyAlignment="1"/>
    <xf numFmtId="0" fontId="2" fillId="0" borderId="32" xfId="0" applyFont="1" applyBorder="1" applyAlignment="1">
      <alignment horizontal="left" vertical="center"/>
    </xf>
    <xf numFmtId="0" fontId="5" fillId="0" borderId="32" xfId="0" applyFont="1" applyBorder="1" applyAlignment="1">
      <alignment horizontal="left" vertical="center" wrapText="1"/>
    </xf>
    <xf numFmtId="0" fontId="2" fillId="0" borderId="4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wrapText="1"/>
    </xf>
    <xf numFmtId="0" fontId="1" fillId="0" borderId="16" xfId="0" applyFont="1" applyBorder="1" applyAlignment="1">
      <alignment horizontal="left" wrapText="1"/>
    </xf>
    <xf numFmtId="0" fontId="2" fillId="7" borderId="73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wrapText="1"/>
    </xf>
    <xf numFmtId="0" fontId="2" fillId="0" borderId="40" xfId="0" applyFont="1" applyBorder="1" applyAlignment="1">
      <alignment horizontal="center" wrapText="1"/>
    </xf>
    <xf numFmtId="0" fontId="2" fillId="0" borderId="41" xfId="0" applyFont="1" applyBorder="1" applyAlignment="1">
      <alignment horizontal="center" wrapText="1"/>
    </xf>
    <xf numFmtId="0" fontId="2" fillId="0" borderId="24" xfId="0" applyFont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10" borderId="74" xfId="0" applyFont="1" applyFill="1" applyBorder="1" applyAlignment="1">
      <alignment horizontal="center" vertical="center"/>
    </xf>
    <xf numFmtId="1" fontId="2" fillId="0" borderId="2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27" xfId="0" applyFont="1" applyBorder="1" applyAlignment="1"/>
    <xf numFmtId="1" fontId="2" fillId="0" borderId="5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left" vertical="center" wrapText="1"/>
    </xf>
    <xf numFmtId="0" fontId="2" fillId="0" borderId="43" xfId="0" applyFont="1" applyBorder="1" applyAlignment="1">
      <alignment horizontal="center" vertical="center"/>
    </xf>
    <xf numFmtId="49" fontId="2" fillId="0" borderId="21" xfId="0" applyNumberFormat="1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2" fillId="0" borderId="75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0" fontId="9" fillId="7" borderId="21" xfId="0" applyFont="1" applyFill="1" applyBorder="1" applyAlignment="1">
      <alignment horizontal="center" vertical="center" wrapText="1"/>
    </xf>
    <xf numFmtId="0" fontId="9" fillId="7" borderId="23" xfId="0" applyFont="1" applyFill="1" applyBorder="1" applyAlignment="1">
      <alignment horizontal="center" vertical="center" wrapText="1"/>
    </xf>
    <xf numFmtId="0" fontId="9" fillId="7" borderId="47" xfId="0" applyFont="1" applyFill="1" applyBorder="1" applyAlignment="1">
      <alignment horizontal="center" vertical="center" wrapText="1"/>
    </xf>
    <xf numFmtId="0" fontId="1" fillId="0" borderId="39" xfId="0" applyFont="1" applyBorder="1" applyAlignment="1"/>
    <xf numFmtId="0" fontId="2" fillId="0" borderId="16" xfId="0" applyFont="1" applyBorder="1" applyAlignment="1"/>
    <xf numFmtId="0" fontId="2" fillId="0" borderId="38" xfId="0" applyFont="1" applyBorder="1" applyAlignment="1"/>
    <xf numFmtId="0" fontId="2" fillId="7" borderId="42" xfId="0" applyFont="1" applyFill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2" fillId="0" borderId="34" xfId="0" applyFont="1" applyBorder="1" applyAlignment="1">
      <alignment horizontal="center" wrapText="1"/>
    </xf>
    <xf numFmtId="0" fontId="2" fillId="0" borderId="53" xfId="0" applyFont="1" applyBorder="1" applyAlignment="1">
      <alignment horizontal="center" wrapText="1"/>
    </xf>
    <xf numFmtId="0" fontId="1" fillId="0" borderId="18" xfId="0" applyFont="1" applyBorder="1" applyAlignment="1"/>
    <xf numFmtId="0" fontId="1" fillId="0" borderId="68" xfId="0" applyFont="1" applyBorder="1" applyAlignment="1">
      <alignment horizontal="center"/>
    </xf>
    <xf numFmtId="0" fontId="1" fillId="0" borderId="76" xfId="0" applyFont="1" applyBorder="1" applyAlignment="1"/>
    <xf numFmtId="0" fontId="2" fillId="0" borderId="14" xfId="0" applyFont="1" applyBorder="1" applyAlignment="1"/>
    <xf numFmtId="0" fontId="2" fillId="0" borderId="77" xfId="0" applyFont="1" applyBorder="1" applyAlignment="1"/>
    <xf numFmtId="0" fontId="2" fillId="0" borderId="78" xfId="0" applyFont="1" applyBorder="1" applyAlignment="1"/>
    <xf numFmtId="0" fontId="1" fillId="0" borderId="81" xfId="0" applyFont="1" applyBorder="1" applyAlignment="1">
      <alignment horizontal="center"/>
    </xf>
    <xf numFmtId="164" fontId="1" fillId="0" borderId="81" xfId="0" applyNumberFormat="1" applyFont="1" applyBorder="1" applyAlignment="1">
      <alignment horizontal="center"/>
    </xf>
    <xf numFmtId="0" fontId="1" fillId="0" borderId="79" xfId="0" applyFont="1" applyBorder="1" applyAlignment="1"/>
    <xf numFmtId="0" fontId="2" fillId="0" borderId="81" xfId="0" applyFont="1" applyBorder="1" applyAlignment="1"/>
    <xf numFmtId="0" fontId="1" fillId="0" borderId="3" xfId="0" applyFont="1" applyBorder="1" applyAlignment="1">
      <alignment vertical="center" wrapText="1"/>
    </xf>
    <xf numFmtId="0" fontId="3" fillId="0" borderId="2" xfId="0" applyFont="1" applyBorder="1" applyAlignment="1"/>
    <xf numFmtId="0" fontId="1" fillId="0" borderId="1" xfId="0" applyFont="1" applyBorder="1" applyAlignment="1"/>
    <xf numFmtId="0" fontId="2" fillId="2" borderId="59" xfId="0" applyFont="1" applyFill="1" applyBorder="1" applyAlignment="1">
      <alignment vertical="center" wrapText="1"/>
    </xf>
    <xf numFmtId="0" fontId="3" fillId="0" borderId="31" xfId="0" applyFont="1" applyBorder="1" applyAlignment="1"/>
    <xf numFmtId="0" fontId="3" fillId="0" borderId="37" xfId="0" applyFont="1" applyBorder="1" applyAlignment="1"/>
    <xf numFmtId="0" fontId="2" fillId="2" borderId="4" xfId="0" applyFont="1" applyFill="1" applyBorder="1" applyAlignment="1">
      <alignment vertical="center" wrapText="1"/>
    </xf>
    <xf numFmtId="0" fontId="3" fillId="0" borderId="32" xfId="0" applyFont="1" applyBorder="1" applyAlignment="1"/>
    <xf numFmtId="0" fontId="3" fillId="0" borderId="16" xfId="0" applyFont="1" applyBorder="1" applyAlignment="1"/>
    <xf numFmtId="0" fontId="2" fillId="2" borderId="57" xfId="0" applyFont="1" applyFill="1" applyBorder="1" applyAlignment="1">
      <alignment vertical="center" wrapText="1"/>
    </xf>
    <xf numFmtId="0" fontId="3" fillId="0" borderId="64" xfId="0" applyFont="1" applyBorder="1" applyAlignment="1"/>
    <xf numFmtId="0" fontId="3" fillId="0" borderId="38" xfId="0" applyFont="1" applyBorder="1" applyAlignment="1"/>
    <xf numFmtId="0" fontId="2" fillId="5" borderId="4" xfId="0" applyFont="1" applyFill="1" applyBorder="1" applyAlignment="1">
      <alignment vertical="center" wrapText="1"/>
    </xf>
    <xf numFmtId="0" fontId="2" fillId="0" borderId="20" xfId="0" applyFont="1" applyBorder="1" applyAlignment="1">
      <alignment horizontal="center"/>
    </xf>
    <xf numFmtId="0" fontId="3" fillId="0" borderId="22" xfId="0" applyFont="1" applyBorder="1"/>
    <xf numFmtId="0" fontId="2" fillId="0" borderId="4" xfId="0" applyFont="1" applyBorder="1" applyAlignment="1">
      <alignment horizontal="center"/>
    </xf>
    <xf numFmtId="0" fontId="3" fillId="0" borderId="32" xfId="0" applyFont="1" applyBorder="1"/>
    <xf numFmtId="0" fontId="3" fillId="0" borderId="16" xfId="0" applyFont="1" applyBorder="1"/>
    <xf numFmtId="0" fontId="2" fillId="0" borderId="5" xfId="0" applyFont="1" applyBorder="1" applyAlignment="1">
      <alignment horizontal="center"/>
    </xf>
    <xf numFmtId="0" fontId="3" fillId="0" borderId="56" xfId="0" applyFont="1" applyBorder="1"/>
    <xf numFmtId="0" fontId="3" fillId="0" borderId="44" xfId="0" applyFont="1" applyBorder="1"/>
    <xf numFmtId="0" fontId="3" fillId="0" borderId="45" xfId="0" applyFont="1" applyBorder="1"/>
    <xf numFmtId="0" fontId="3" fillId="0" borderId="18" xfId="0" applyFont="1" applyBorder="1"/>
    <xf numFmtId="0" fontId="3" fillId="0" borderId="43" xfId="0" applyFont="1" applyBorder="1"/>
    <xf numFmtId="0" fontId="2" fillId="0" borderId="59" xfId="0" applyFont="1" applyBorder="1" applyAlignment="1">
      <alignment horizontal="center"/>
    </xf>
    <xf numFmtId="0" fontId="3" fillId="0" borderId="31" xfId="0" applyFont="1" applyBorder="1"/>
    <xf numFmtId="0" fontId="3" fillId="0" borderId="37" xfId="0" applyFont="1" applyBorder="1"/>
    <xf numFmtId="0" fontId="2" fillId="0" borderId="31" xfId="0" applyFont="1" applyBorder="1" applyAlignment="1">
      <alignment horizontal="center" vertical="center" wrapText="1"/>
    </xf>
    <xf numFmtId="0" fontId="2" fillId="0" borderId="5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wrapText="1"/>
    </xf>
    <xf numFmtId="0" fontId="7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3" fillId="0" borderId="63" xfId="0" applyFont="1" applyBorder="1"/>
    <xf numFmtId="0" fontId="1" fillId="0" borderId="65" xfId="0" applyFont="1" applyBorder="1" applyAlignment="1">
      <alignment horizontal="center" vertical="center"/>
    </xf>
    <xf numFmtId="0" fontId="3" fillId="0" borderId="2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4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wrapText="1"/>
    </xf>
    <xf numFmtId="0" fontId="3" fillId="0" borderId="9" xfId="0" applyFont="1" applyBorder="1"/>
    <xf numFmtId="0" fontId="3" fillId="0" borderId="10" xfId="0" applyFont="1" applyBorder="1"/>
    <xf numFmtId="0" fontId="1" fillId="0" borderId="12" xfId="0" applyFont="1" applyBorder="1" applyAlignment="1">
      <alignment horizontal="center" vertical="center" wrapText="1"/>
    </xf>
    <xf numFmtId="0" fontId="3" fillId="0" borderId="28" xfId="0" applyFont="1" applyBorder="1"/>
    <xf numFmtId="0" fontId="3" fillId="0" borderId="3" xfId="0" applyFont="1" applyBorder="1"/>
    <xf numFmtId="0" fontId="1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wrapText="1"/>
    </xf>
    <xf numFmtId="0" fontId="3" fillId="0" borderId="25" xfId="0" applyFont="1" applyBorder="1"/>
    <xf numFmtId="0" fontId="2" fillId="0" borderId="24" xfId="0" applyFont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2" fillId="0" borderId="50" xfId="0" applyFont="1" applyBorder="1" applyAlignment="1">
      <alignment horizontal="center" vertical="center"/>
    </xf>
    <xf numFmtId="0" fontId="3" fillId="0" borderId="34" xfId="0" applyFont="1" applyBorder="1"/>
    <xf numFmtId="0" fontId="1" fillId="0" borderId="65" xfId="0" applyFont="1" applyBorder="1" applyAlignment="1">
      <alignment horizontal="center"/>
    </xf>
    <xf numFmtId="0" fontId="1" fillId="0" borderId="65" xfId="0" applyFont="1" applyBorder="1" applyAlignment="1">
      <alignment horizontal="left" wrapText="1"/>
    </xf>
    <xf numFmtId="0" fontId="2" fillId="0" borderId="4" xfId="0" applyFont="1" applyBorder="1" applyAlignment="1">
      <alignment horizontal="left"/>
    </xf>
    <xf numFmtId="0" fontId="2" fillId="5" borderId="4" xfId="0" applyFont="1" applyFill="1" applyBorder="1" applyAlignment="1">
      <alignment horizontal="left" wrapText="1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 vertical="center"/>
    </xf>
    <xf numFmtId="0" fontId="3" fillId="0" borderId="15" xfId="0" applyFont="1" applyBorder="1"/>
    <xf numFmtId="0" fontId="3" fillId="0" borderId="61" xfId="0" applyFont="1" applyBorder="1"/>
    <xf numFmtId="0" fontId="3" fillId="0" borderId="13" xfId="0" applyFont="1" applyBorder="1"/>
    <xf numFmtId="0" fontId="3" fillId="0" borderId="14" xfId="0" applyFont="1" applyBorder="1"/>
    <xf numFmtId="0" fontId="4" fillId="2" borderId="58" xfId="0" applyFont="1" applyFill="1" applyBorder="1" applyAlignment="1">
      <alignment horizontal="center" vertical="center"/>
    </xf>
    <xf numFmtId="0" fontId="3" fillId="0" borderId="62" xfId="0" applyFont="1" applyBorder="1"/>
    <xf numFmtId="0" fontId="2" fillId="0" borderId="58" xfId="0" applyFont="1" applyBorder="1" applyAlignment="1">
      <alignment horizontal="center" vertical="center"/>
    </xf>
    <xf numFmtId="0" fontId="3" fillId="0" borderId="53" xfId="0" applyFont="1" applyBorder="1"/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9" borderId="24" xfId="0" applyFont="1" applyFill="1" applyBorder="1" applyAlignment="1">
      <alignment horizontal="center" vertical="center" wrapText="1"/>
    </xf>
    <xf numFmtId="0" fontId="3" fillId="0" borderId="27" xfId="0" applyFont="1" applyBorder="1"/>
    <xf numFmtId="0" fontId="2" fillId="0" borderId="18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4" fillId="2" borderId="60" xfId="0" applyFont="1" applyFill="1" applyBorder="1" applyAlignment="1">
      <alignment horizontal="center" vertical="center"/>
    </xf>
    <xf numFmtId="0" fontId="3" fillId="0" borderId="49" xfId="0" applyFont="1" applyBorder="1"/>
    <xf numFmtId="0" fontId="2" fillId="0" borderId="59" xfId="0" applyFont="1" applyBorder="1" applyAlignment="1">
      <alignment horizontal="center" vertical="center" wrapText="1"/>
    </xf>
    <xf numFmtId="0" fontId="2" fillId="5" borderId="4" xfId="0" applyFont="1" applyFill="1" applyBorder="1" applyAlignment="1">
      <alignment horizontal="left" vertical="center" wrapText="1"/>
    </xf>
    <xf numFmtId="0" fontId="1" fillId="0" borderId="44" xfId="0" applyFont="1" applyBorder="1" applyAlignment="1">
      <alignment horizontal="left"/>
    </xf>
    <xf numFmtId="0" fontId="7" fillId="0" borderId="4" xfId="0" applyFont="1" applyBorder="1" applyAlignment="1">
      <alignment horizontal="center" vertical="center" wrapText="1"/>
    </xf>
    <xf numFmtId="0" fontId="4" fillId="2" borderId="56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3" fillId="0" borderId="58" xfId="0" applyFont="1" applyBorder="1"/>
    <xf numFmtId="0" fontId="3" fillId="0" borderId="72" xfId="0" applyFont="1" applyBorder="1"/>
    <xf numFmtId="0" fontId="1" fillId="0" borderId="1" xfId="0" applyFont="1" applyBorder="1" applyAlignment="1">
      <alignment horizontal="center" wrapText="1"/>
    </xf>
    <xf numFmtId="0" fontId="2" fillId="7" borderId="24" xfId="0" applyFont="1" applyFill="1" applyBorder="1" applyAlignment="1">
      <alignment horizontal="center" wrapText="1"/>
    </xf>
    <xf numFmtId="0" fontId="2" fillId="7" borderId="24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 wrapText="1"/>
    </xf>
    <xf numFmtId="0" fontId="3" fillId="0" borderId="26" xfId="0" applyFont="1" applyBorder="1"/>
    <xf numFmtId="0" fontId="1" fillId="0" borderId="15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/>
    </xf>
    <xf numFmtId="0" fontId="3" fillId="0" borderId="80" xfId="0" applyFont="1" applyBorder="1"/>
    <xf numFmtId="0" fontId="1" fillId="0" borderId="0" xfId="0" applyFont="1" applyAlignment="1">
      <alignment horizontal="left" wrapText="1"/>
    </xf>
    <xf numFmtId="0" fontId="2" fillId="0" borderId="4" xfId="0" applyFont="1" applyBorder="1" applyAlignment="1">
      <alignment horizontal="left" vertical="center" wrapText="1"/>
    </xf>
    <xf numFmtId="0" fontId="2" fillId="0" borderId="58" xfId="0" applyFont="1" applyBorder="1" applyAlignment="1">
      <alignment horizontal="left" vertical="center" wrapText="1"/>
    </xf>
    <xf numFmtId="0" fontId="3" fillId="0" borderId="30" xfId="0" applyFont="1" applyBorder="1"/>
    <xf numFmtId="0" fontId="3" fillId="0" borderId="69" xfId="0" applyFont="1" applyBorder="1"/>
    <xf numFmtId="0" fontId="6" fillId="2" borderId="56" xfId="0" applyFont="1" applyFill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3" fillId="0" borderId="38" xfId="0" applyFont="1" applyBorder="1"/>
    <xf numFmtId="0" fontId="6" fillId="2" borderId="60" xfId="0" applyFont="1" applyFill="1" applyBorder="1" applyAlignment="1">
      <alignment horizontal="center" vertical="center"/>
    </xf>
  </cellXfs>
  <cellStyles count="1">
    <cellStyle name="Обычный" xfId="0" builtinId="0"/>
  </cellStyles>
  <dxfs count="11"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98"/>
  <sheetViews>
    <sheetView tabSelected="1" workbookViewId="0">
      <selection activeCell="C5" sqref="C5:C6"/>
    </sheetView>
  </sheetViews>
  <sheetFormatPr defaultColWidth="14.42578125" defaultRowHeight="15" customHeight="1"/>
  <cols>
    <col min="1" max="1" width="6.5703125" customWidth="1"/>
    <col min="2" max="2" width="33" customWidth="1"/>
    <col min="3" max="3" width="11.140625" customWidth="1"/>
    <col min="4" max="4" width="9.140625" customWidth="1"/>
    <col min="5" max="6" width="7.42578125" customWidth="1"/>
    <col min="7" max="10" width="6.28515625" customWidth="1"/>
    <col min="11" max="11" width="9.140625" customWidth="1"/>
    <col min="12" max="12" width="8" customWidth="1"/>
    <col min="13" max="13" width="7.5703125" customWidth="1"/>
    <col min="14" max="14" width="6.85546875" customWidth="1"/>
    <col min="15" max="15" width="9.140625" customWidth="1"/>
    <col min="16" max="16" width="7.85546875" customWidth="1"/>
    <col min="17" max="17" width="10.5703125" customWidth="1"/>
    <col min="18" max="18" width="22.5703125" customWidth="1"/>
    <col min="19" max="19" width="22.85546875" customWidth="1"/>
    <col min="20" max="20" width="21" customWidth="1"/>
  </cols>
  <sheetData>
    <row r="1" spans="1:20" ht="19.5" customHeight="1" thickBot="1">
      <c r="A1" s="278" t="s">
        <v>0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</row>
    <row r="2" spans="1:20" ht="6" customHeight="1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7.25" customHeight="1" thickBot="1">
      <c r="A3" s="243" t="s">
        <v>1</v>
      </c>
      <c r="B3" s="242"/>
      <c r="C3" s="274" t="s">
        <v>2</v>
      </c>
      <c r="D3" s="288"/>
      <c r="E3" s="288"/>
      <c r="F3" s="288"/>
      <c r="G3" s="288"/>
      <c r="H3" s="288"/>
      <c r="I3" s="277"/>
      <c r="J3" s="274" t="s">
        <v>3</v>
      </c>
      <c r="K3" s="288"/>
      <c r="L3" s="288"/>
      <c r="M3" s="288"/>
      <c r="N3" s="288"/>
      <c r="O3" s="3"/>
      <c r="P3" s="274" t="s">
        <v>4</v>
      </c>
      <c r="Q3" s="288"/>
      <c r="R3" s="288"/>
      <c r="S3" s="288"/>
      <c r="T3" s="277"/>
    </row>
    <row r="4" spans="1:20" ht="11.25" customHeight="1" thickBo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24.75" customHeight="1">
      <c r="A5" s="289" t="s">
        <v>5</v>
      </c>
      <c r="B5" s="290" t="s">
        <v>7</v>
      </c>
      <c r="C5" s="272" t="s">
        <v>8</v>
      </c>
      <c r="D5" s="283" t="s">
        <v>10</v>
      </c>
      <c r="E5" s="284"/>
      <c r="F5" s="284"/>
      <c r="G5" s="284"/>
      <c r="H5" s="284"/>
      <c r="I5" s="284"/>
      <c r="J5" s="285"/>
      <c r="K5" s="283" t="s">
        <v>11</v>
      </c>
      <c r="L5" s="284"/>
      <c r="M5" s="284"/>
      <c r="N5" s="284"/>
      <c r="O5" s="284"/>
      <c r="P5" s="285"/>
      <c r="Q5" s="286" t="s">
        <v>12</v>
      </c>
      <c r="R5" s="291" t="s">
        <v>13</v>
      </c>
      <c r="S5" s="284"/>
      <c r="T5" s="285"/>
    </row>
    <row r="6" spans="1:20" ht="30" customHeight="1" thickBot="1">
      <c r="A6" s="258"/>
      <c r="B6" s="258"/>
      <c r="C6" s="263"/>
      <c r="D6" s="8" t="s">
        <v>15</v>
      </c>
      <c r="E6" s="9" t="s">
        <v>16</v>
      </c>
      <c r="F6" s="9" t="s">
        <v>17</v>
      </c>
      <c r="G6" s="9" t="s">
        <v>18</v>
      </c>
      <c r="H6" s="10" t="s">
        <v>20</v>
      </c>
      <c r="I6" s="292" t="s">
        <v>21</v>
      </c>
      <c r="J6" s="293"/>
      <c r="K6" s="8" t="s">
        <v>15</v>
      </c>
      <c r="L6" s="9" t="s">
        <v>16</v>
      </c>
      <c r="M6" s="9" t="s">
        <v>17</v>
      </c>
      <c r="N6" s="12" t="s">
        <v>18</v>
      </c>
      <c r="O6" s="9" t="s">
        <v>20</v>
      </c>
      <c r="P6" s="13" t="s">
        <v>21</v>
      </c>
      <c r="Q6" s="287"/>
      <c r="R6" s="14" t="s">
        <v>24</v>
      </c>
      <c r="S6" s="15" t="s">
        <v>25</v>
      </c>
      <c r="T6" s="16" t="s">
        <v>26</v>
      </c>
    </row>
    <row r="7" spans="1:20" ht="36" customHeight="1">
      <c r="A7" s="17" t="s">
        <v>27</v>
      </c>
      <c r="B7" s="18" t="s">
        <v>28</v>
      </c>
      <c r="C7" s="21">
        <f t="shared" ref="C7:C14" si="0">F7+M7</f>
        <v>66</v>
      </c>
      <c r="D7" s="22">
        <v>12</v>
      </c>
      <c r="E7" s="23">
        <v>2</v>
      </c>
      <c r="F7" s="24">
        <f t="shared" ref="F7:F15" si="1">D7*E7</f>
        <v>24</v>
      </c>
      <c r="G7" s="24">
        <v>24</v>
      </c>
      <c r="H7" s="26"/>
      <c r="I7" s="294"/>
      <c r="J7" s="293"/>
      <c r="K7" s="29">
        <v>21</v>
      </c>
      <c r="L7" s="24">
        <v>2</v>
      </c>
      <c r="M7" s="24">
        <f t="shared" ref="M7:M8" si="2">K7*L7</f>
        <v>42</v>
      </c>
      <c r="N7" s="23">
        <v>42</v>
      </c>
      <c r="O7" s="24"/>
      <c r="P7" s="31"/>
      <c r="Q7" s="32">
        <f t="shared" ref="Q7:Q12" si="3">SUM(F7:J7)+SUM(M7:P7)</f>
        <v>132</v>
      </c>
      <c r="R7" s="33" t="s">
        <v>32</v>
      </c>
      <c r="S7" s="40" t="s">
        <v>33</v>
      </c>
      <c r="T7" s="41" t="s">
        <v>33</v>
      </c>
    </row>
    <row r="8" spans="1:20" ht="24.75" customHeight="1">
      <c r="A8" s="42" t="s">
        <v>34</v>
      </c>
      <c r="B8" s="43" t="s">
        <v>35</v>
      </c>
      <c r="C8" s="21">
        <f t="shared" si="0"/>
        <v>66</v>
      </c>
      <c r="D8" s="22">
        <v>12</v>
      </c>
      <c r="E8" s="44">
        <v>2</v>
      </c>
      <c r="F8" s="24">
        <f t="shared" si="1"/>
        <v>24</v>
      </c>
      <c r="G8" s="50"/>
      <c r="H8" s="51"/>
      <c r="I8" s="294"/>
      <c r="J8" s="293"/>
      <c r="K8" s="29">
        <v>21</v>
      </c>
      <c r="L8" s="50">
        <v>2</v>
      </c>
      <c r="M8" s="24">
        <f t="shared" si="2"/>
        <v>42</v>
      </c>
      <c r="N8" s="44"/>
      <c r="O8" s="50"/>
      <c r="P8" s="52"/>
      <c r="Q8" s="53">
        <f t="shared" si="3"/>
        <v>66</v>
      </c>
      <c r="R8" s="54" t="s">
        <v>36</v>
      </c>
      <c r="S8" s="55" t="s">
        <v>36</v>
      </c>
      <c r="T8" s="56" t="s">
        <v>36</v>
      </c>
    </row>
    <row r="9" spans="1:20" ht="24.75" customHeight="1">
      <c r="A9" s="57" t="s">
        <v>37</v>
      </c>
      <c r="B9" s="58" t="s">
        <v>38</v>
      </c>
      <c r="C9" s="21">
        <f t="shared" si="0"/>
        <v>98</v>
      </c>
      <c r="D9" s="22">
        <v>12</v>
      </c>
      <c r="E9" s="23">
        <v>3</v>
      </c>
      <c r="F9" s="24">
        <f t="shared" si="1"/>
        <v>36</v>
      </c>
      <c r="G9" s="24"/>
      <c r="H9" s="26"/>
      <c r="I9" s="294"/>
      <c r="J9" s="293"/>
      <c r="K9" s="29">
        <v>21</v>
      </c>
      <c r="L9" s="24">
        <v>3</v>
      </c>
      <c r="M9" s="24">
        <v>62</v>
      </c>
      <c r="N9" s="23"/>
      <c r="O9" s="61">
        <v>2</v>
      </c>
      <c r="P9" s="62">
        <v>8</v>
      </c>
      <c r="Q9" s="53">
        <f t="shared" si="3"/>
        <v>108</v>
      </c>
      <c r="R9" s="64" t="s">
        <v>117</v>
      </c>
      <c r="S9" s="66" t="s">
        <v>39</v>
      </c>
      <c r="T9" s="71" t="s">
        <v>39</v>
      </c>
    </row>
    <row r="10" spans="1:20" ht="24.75" customHeight="1">
      <c r="A10" s="42" t="s">
        <v>40</v>
      </c>
      <c r="B10" s="43" t="s">
        <v>41</v>
      </c>
      <c r="C10" s="21">
        <f t="shared" si="0"/>
        <v>36</v>
      </c>
      <c r="D10" s="22">
        <v>12</v>
      </c>
      <c r="E10" s="44">
        <v>3</v>
      </c>
      <c r="F10" s="24">
        <f t="shared" si="1"/>
        <v>36</v>
      </c>
      <c r="G10" s="50"/>
      <c r="H10" s="51"/>
      <c r="I10" s="294"/>
      <c r="J10" s="293"/>
      <c r="K10" s="29"/>
      <c r="L10" s="50"/>
      <c r="M10" s="24"/>
      <c r="N10" s="44"/>
      <c r="O10" s="50"/>
      <c r="P10" s="52"/>
      <c r="Q10" s="53">
        <f t="shared" si="3"/>
        <v>36</v>
      </c>
      <c r="R10" s="64" t="s">
        <v>117</v>
      </c>
      <c r="S10" s="64" t="s">
        <v>117</v>
      </c>
      <c r="T10" s="64" t="s">
        <v>117</v>
      </c>
    </row>
    <row r="11" spans="1:20" ht="24.75" customHeight="1">
      <c r="A11" s="57" t="s">
        <v>47</v>
      </c>
      <c r="B11" s="58" t="s">
        <v>48</v>
      </c>
      <c r="C11" s="21">
        <f t="shared" si="0"/>
        <v>78</v>
      </c>
      <c r="D11" s="22">
        <v>12</v>
      </c>
      <c r="E11" s="23">
        <v>3</v>
      </c>
      <c r="F11" s="24">
        <f t="shared" si="1"/>
        <v>36</v>
      </c>
      <c r="G11" s="24"/>
      <c r="H11" s="26"/>
      <c r="I11" s="294"/>
      <c r="J11" s="293"/>
      <c r="K11" s="29">
        <v>21</v>
      </c>
      <c r="L11" s="24">
        <v>2</v>
      </c>
      <c r="M11" s="24">
        <f>K11*L11</f>
        <v>42</v>
      </c>
      <c r="N11" s="23"/>
      <c r="O11" s="24"/>
      <c r="P11" s="88"/>
      <c r="Q11" s="53">
        <f t="shared" si="3"/>
        <v>78</v>
      </c>
      <c r="R11" s="89" t="s">
        <v>49</v>
      </c>
      <c r="S11" s="90" t="s">
        <v>49</v>
      </c>
      <c r="T11" s="91" t="s">
        <v>49</v>
      </c>
    </row>
    <row r="12" spans="1:20" ht="35.25" customHeight="1">
      <c r="A12" s="42" t="s">
        <v>50</v>
      </c>
      <c r="B12" s="92" t="s">
        <v>51</v>
      </c>
      <c r="C12" s="21">
        <f t="shared" si="0"/>
        <v>120</v>
      </c>
      <c r="D12" s="22">
        <v>12</v>
      </c>
      <c r="E12" s="44">
        <v>3</v>
      </c>
      <c r="F12" s="24">
        <f t="shared" si="1"/>
        <v>36</v>
      </c>
      <c r="G12" s="50"/>
      <c r="H12" s="51"/>
      <c r="I12" s="294"/>
      <c r="J12" s="293"/>
      <c r="K12" s="29">
        <v>21</v>
      </c>
      <c r="L12" s="50">
        <v>4</v>
      </c>
      <c r="M12" s="24">
        <v>84</v>
      </c>
      <c r="N12" s="44"/>
      <c r="O12" s="93">
        <v>2</v>
      </c>
      <c r="P12" s="94">
        <v>8</v>
      </c>
      <c r="Q12" s="53">
        <f t="shared" si="3"/>
        <v>130</v>
      </c>
      <c r="R12" s="89" t="s">
        <v>52</v>
      </c>
      <c r="S12" s="90" t="s">
        <v>52</v>
      </c>
      <c r="T12" s="66" t="s">
        <v>52</v>
      </c>
    </row>
    <row r="13" spans="1:20" ht="24.75" customHeight="1">
      <c r="A13" s="57" t="s">
        <v>53</v>
      </c>
      <c r="B13" s="97" t="s">
        <v>54</v>
      </c>
      <c r="C13" s="21">
        <f t="shared" si="0"/>
        <v>60</v>
      </c>
      <c r="D13" s="22">
        <v>12</v>
      </c>
      <c r="E13" s="23">
        <v>5</v>
      </c>
      <c r="F13" s="24">
        <f t="shared" si="1"/>
        <v>60</v>
      </c>
      <c r="G13" s="24"/>
      <c r="H13" s="99">
        <v>2</v>
      </c>
      <c r="I13" s="295">
        <v>8</v>
      </c>
      <c r="J13" s="293"/>
      <c r="K13" s="29"/>
      <c r="L13" s="24"/>
      <c r="M13" s="24"/>
      <c r="N13" s="23"/>
      <c r="O13" s="24"/>
      <c r="P13" s="31"/>
      <c r="Q13" s="53">
        <f>SUM(F13:I13)+SUM(M13:P13)</f>
        <v>70</v>
      </c>
      <c r="R13" s="89" t="s">
        <v>56</v>
      </c>
      <c r="S13" s="90" t="s">
        <v>56</v>
      </c>
      <c r="T13" s="91" t="s">
        <v>56</v>
      </c>
    </row>
    <row r="14" spans="1:20" ht="24.75" customHeight="1">
      <c r="A14" s="300" t="s">
        <v>57</v>
      </c>
      <c r="B14" s="253" t="s">
        <v>59</v>
      </c>
      <c r="C14" s="296">
        <f t="shared" si="0"/>
        <v>36</v>
      </c>
      <c r="D14" s="22">
        <v>12</v>
      </c>
      <c r="E14" s="108">
        <v>3</v>
      </c>
      <c r="F14" s="24">
        <f t="shared" si="1"/>
        <v>36</v>
      </c>
      <c r="G14" s="24"/>
      <c r="H14" s="24"/>
      <c r="I14" s="294"/>
      <c r="J14" s="293"/>
      <c r="K14" s="23"/>
      <c r="L14" s="24"/>
      <c r="M14" s="24"/>
      <c r="N14" s="23"/>
      <c r="O14" s="24"/>
      <c r="P14" s="31"/>
      <c r="Q14" s="53">
        <f>SUM(F14:I14)+SUM(M14:P14)</f>
        <v>36</v>
      </c>
      <c r="R14" s="110" t="s">
        <v>61</v>
      </c>
      <c r="S14" s="116" t="s">
        <v>61</v>
      </c>
      <c r="T14" s="117" t="s">
        <v>61</v>
      </c>
    </row>
    <row r="15" spans="1:20" ht="24.75" customHeight="1">
      <c r="A15" s="258"/>
      <c r="B15" s="249"/>
      <c r="C15" s="297"/>
      <c r="D15" s="118">
        <v>12</v>
      </c>
      <c r="E15" s="120">
        <v>4</v>
      </c>
      <c r="F15" s="24">
        <f t="shared" si="1"/>
        <v>48</v>
      </c>
      <c r="G15" s="122"/>
      <c r="H15" s="99">
        <v>2</v>
      </c>
      <c r="I15" s="295">
        <v>8</v>
      </c>
      <c r="J15" s="293"/>
      <c r="K15" s="124"/>
      <c r="L15" s="122"/>
      <c r="M15" s="122"/>
      <c r="N15" s="124"/>
      <c r="O15" s="122"/>
      <c r="P15" s="125"/>
      <c r="Q15" s="53">
        <f>SUM(F15:I15)+SUM(M15:P15)</f>
        <v>58</v>
      </c>
      <c r="R15" s="126" t="s">
        <v>64</v>
      </c>
      <c r="S15" s="127" t="s">
        <v>64</v>
      </c>
      <c r="T15" s="128" t="s">
        <v>64</v>
      </c>
    </row>
    <row r="16" spans="1:20" ht="24.75" customHeight="1">
      <c r="A16" s="300" t="s">
        <v>65</v>
      </c>
      <c r="B16" s="253" t="s">
        <v>66</v>
      </c>
      <c r="C16" s="282">
        <f>F17+M17</f>
        <v>222</v>
      </c>
      <c r="D16" s="82"/>
      <c r="E16" s="120"/>
      <c r="F16" s="24"/>
      <c r="G16" s="122"/>
      <c r="H16" s="26"/>
      <c r="I16" s="294"/>
      <c r="J16" s="293"/>
      <c r="K16" s="120">
        <v>21</v>
      </c>
      <c r="L16" s="130">
        <v>4</v>
      </c>
      <c r="M16" s="24">
        <v>84</v>
      </c>
      <c r="N16" s="124"/>
      <c r="O16" s="61">
        <v>2</v>
      </c>
      <c r="P16" s="62">
        <v>8</v>
      </c>
      <c r="Q16" s="53">
        <f>SUM(F16:J16)+SUM(M16:P16)</f>
        <v>94</v>
      </c>
      <c r="R16" s="138" t="s">
        <v>68</v>
      </c>
      <c r="S16" s="116" t="s">
        <v>68</v>
      </c>
      <c r="T16" s="139" t="s">
        <v>68</v>
      </c>
    </row>
    <row r="17" spans="1:20" ht="18" customHeight="1">
      <c r="A17" s="257"/>
      <c r="B17" s="248"/>
      <c r="C17" s="261"/>
      <c r="D17" s="265">
        <v>12</v>
      </c>
      <c r="E17" s="256">
        <v>8</v>
      </c>
      <c r="F17" s="256">
        <f>D17*E17</f>
        <v>96</v>
      </c>
      <c r="G17" s="256"/>
      <c r="H17" s="256"/>
      <c r="I17" s="259"/>
      <c r="J17" s="260"/>
      <c r="K17" s="265">
        <v>21</v>
      </c>
      <c r="L17" s="256">
        <v>6</v>
      </c>
      <c r="M17" s="256">
        <f>K17*L17</f>
        <v>126</v>
      </c>
      <c r="N17" s="256"/>
      <c r="O17" s="24"/>
      <c r="P17" s="26"/>
      <c r="Q17" s="53" t="e">
        <f>SUM(F17)+SUM(M17)+#REF!+O17+P17</f>
        <v>#REF!</v>
      </c>
      <c r="R17" s="244" t="s">
        <v>52</v>
      </c>
      <c r="S17" s="247" t="s">
        <v>52</v>
      </c>
      <c r="T17" s="250" t="s">
        <v>52</v>
      </c>
    </row>
    <row r="18" spans="1:20" ht="17.25" customHeight="1">
      <c r="A18" s="257"/>
      <c r="B18" s="248"/>
      <c r="C18" s="261"/>
      <c r="D18" s="266"/>
      <c r="E18" s="257"/>
      <c r="F18" s="257"/>
      <c r="G18" s="257"/>
      <c r="H18" s="257"/>
      <c r="I18" s="261"/>
      <c r="J18" s="262"/>
      <c r="K18" s="266"/>
      <c r="L18" s="257"/>
      <c r="M18" s="257"/>
      <c r="N18" s="257"/>
      <c r="O18" s="24"/>
      <c r="P18" s="26"/>
      <c r="Q18" s="53" t="e">
        <f>SUM(F17)+SUM(M17)+#REF!+O17+P17</f>
        <v>#REF!</v>
      </c>
      <c r="R18" s="245"/>
      <c r="S18" s="248"/>
      <c r="T18" s="251"/>
    </row>
    <row r="19" spans="1:20" ht="18.75" customHeight="1">
      <c r="A19" s="258"/>
      <c r="B19" s="249"/>
      <c r="C19" s="263"/>
      <c r="D19" s="267"/>
      <c r="E19" s="258"/>
      <c r="F19" s="258"/>
      <c r="G19" s="258"/>
      <c r="H19" s="258"/>
      <c r="I19" s="263"/>
      <c r="J19" s="264"/>
      <c r="K19" s="267"/>
      <c r="L19" s="258"/>
      <c r="M19" s="258"/>
      <c r="N19" s="258"/>
      <c r="O19" s="24"/>
      <c r="P19" s="26"/>
      <c r="Q19" s="146" t="e">
        <f>F17+M17+#REF!+O19+P19</f>
        <v>#REF!</v>
      </c>
      <c r="R19" s="246"/>
      <c r="S19" s="249"/>
      <c r="T19" s="252"/>
    </row>
    <row r="20" spans="1:20" ht="24.75" customHeight="1">
      <c r="A20" s="280" t="s">
        <v>73</v>
      </c>
      <c r="B20" s="301" t="s">
        <v>62</v>
      </c>
      <c r="C20" s="282">
        <v>170</v>
      </c>
      <c r="D20" s="22"/>
      <c r="E20" s="24"/>
      <c r="F20" s="24"/>
      <c r="G20" s="24"/>
      <c r="H20" s="24"/>
      <c r="I20" s="294"/>
      <c r="J20" s="293"/>
      <c r="K20" s="150">
        <v>21</v>
      </c>
      <c r="L20" s="151">
        <v>4</v>
      </c>
      <c r="M20" s="151">
        <v>86</v>
      </c>
      <c r="N20" s="24"/>
      <c r="O20" s="24"/>
      <c r="P20" s="26"/>
      <c r="Q20" s="53">
        <f>SUM(F20:I20)+SUM(M20:P20)</f>
        <v>86</v>
      </c>
      <c r="R20" s="138" t="s">
        <v>68</v>
      </c>
      <c r="S20" s="116" t="s">
        <v>68</v>
      </c>
      <c r="T20" s="139" t="s">
        <v>68</v>
      </c>
    </row>
    <row r="21" spans="1:20" ht="36" customHeight="1">
      <c r="A21" s="258"/>
      <c r="B21" s="258"/>
      <c r="C21" s="263"/>
      <c r="D21" s="22"/>
      <c r="E21" s="24"/>
      <c r="F21" s="24"/>
      <c r="G21" s="24"/>
      <c r="H21" s="24"/>
      <c r="I21" s="294"/>
      <c r="J21" s="293"/>
      <c r="K21" s="150">
        <v>21</v>
      </c>
      <c r="L21" s="151">
        <v>4</v>
      </c>
      <c r="M21" s="151">
        <v>84</v>
      </c>
      <c r="N21" s="24"/>
      <c r="O21" s="24"/>
      <c r="P21" s="26"/>
      <c r="Q21" s="53">
        <f>SUM(F21:I21)+SUM(M21:P21)</f>
        <v>84</v>
      </c>
      <c r="R21" s="154" t="s">
        <v>74</v>
      </c>
      <c r="S21" s="155" t="s">
        <v>74</v>
      </c>
      <c r="T21" s="155" t="s">
        <v>74</v>
      </c>
    </row>
    <row r="22" spans="1:20" ht="48.75" customHeight="1" thickBot="1">
      <c r="A22" s="161" t="s">
        <v>75</v>
      </c>
      <c r="B22" s="148" t="s">
        <v>78</v>
      </c>
      <c r="C22" s="84">
        <f>F22+M23</f>
        <v>756</v>
      </c>
      <c r="D22" s="163"/>
      <c r="E22" s="164"/>
      <c r="F22" s="165"/>
      <c r="G22" s="165"/>
      <c r="H22" s="166"/>
      <c r="I22" s="254"/>
      <c r="J22" s="255"/>
      <c r="K22" s="167">
        <v>21</v>
      </c>
      <c r="L22" s="168">
        <v>5</v>
      </c>
      <c r="M22" s="165">
        <v>104</v>
      </c>
      <c r="N22" s="171"/>
      <c r="O22" s="143"/>
      <c r="P22" s="172"/>
      <c r="Q22" s="174">
        <f>SUM(F22:J22)+SUM(M22:P22)</f>
        <v>104</v>
      </c>
      <c r="R22" s="175" t="s">
        <v>70</v>
      </c>
      <c r="S22" s="176" t="s">
        <v>70</v>
      </c>
      <c r="T22" s="177" t="s">
        <v>70</v>
      </c>
    </row>
    <row r="23" spans="1:20" ht="24.75" customHeight="1" thickBot="1">
      <c r="A23" s="274" t="s">
        <v>72</v>
      </c>
      <c r="B23" s="275"/>
      <c r="C23" s="147">
        <f>SUM(C7:C22)</f>
        <v>1708</v>
      </c>
      <c r="D23" s="149">
        <v>12</v>
      </c>
      <c r="E23" s="153">
        <f t="shared" ref="E23:H23" si="4">SUM(E7:E22)</f>
        <v>36</v>
      </c>
      <c r="F23" s="153">
        <f t="shared" si="4"/>
        <v>432</v>
      </c>
      <c r="G23" s="153">
        <f t="shared" si="4"/>
        <v>24</v>
      </c>
      <c r="H23" s="153">
        <f t="shared" si="4"/>
        <v>4</v>
      </c>
      <c r="I23" s="298">
        <f>SUM(I7:J22)</f>
        <v>16</v>
      </c>
      <c r="J23" s="277"/>
      <c r="K23" s="180">
        <v>21</v>
      </c>
      <c r="L23" s="183">
        <f t="shared" ref="L23:Q23" si="5">SUM(L7:L22)</f>
        <v>36</v>
      </c>
      <c r="M23" s="183">
        <f t="shared" si="5"/>
        <v>756</v>
      </c>
      <c r="N23" s="183">
        <f t="shared" si="5"/>
        <v>42</v>
      </c>
      <c r="O23" s="153">
        <f t="shared" si="5"/>
        <v>6</v>
      </c>
      <c r="P23" s="185">
        <f t="shared" si="5"/>
        <v>24</v>
      </c>
      <c r="Q23" s="185" t="e">
        <f t="shared" si="5"/>
        <v>#REF!</v>
      </c>
      <c r="R23" s="186"/>
      <c r="S23" s="187"/>
      <c r="T23" s="188"/>
    </row>
    <row r="24" spans="1:20" ht="24.75" customHeight="1" thickBot="1">
      <c r="A24" s="299" t="s">
        <v>90</v>
      </c>
      <c r="B24" s="288"/>
      <c r="C24" s="288"/>
      <c r="D24" s="288"/>
      <c r="E24" s="288"/>
      <c r="F24" s="288"/>
      <c r="G24" s="288"/>
      <c r="H24" s="288"/>
      <c r="I24" s="288"/>
      <c r="J24" s="288"/>
      <c r="K24" s="288"/>
      <c r="L24" s="288"/>
      <c r="M24" s="288"/>
      <c r="N24" s="288"/>
      <c r="O24" s="288"/>
      <c r="P24" s="288"/>
      <c r="Q24" s="288"/>
      <c r="R24" s="288"/>
      <c r="S24" s="288"/>
      <c r="T24" s="288"/>
    </row>
    <row r="25" spans="1:20" ht="37.5" customHeight="1">
      <c r="A25" s="189" t="s">
        <v>27</v>
      </c>
      <c r="B25" s="190" t="s">
        <v>91</v>
      </c>
      <c r="C25" s="191">
        <f>F25+M26</f>
        <v>54</v>
      </c>
      <c r="D25" s="134">
        <v>1.5</v>
      </c>
      <c r="E25" s="36">
        <v>36</v>
      </c>
      <c r="F25" s="36">
        <f>D25*E25</f>
        <v>54</v>
      </c>
      <c r="G25" s="192"/>
      <c r="H25" s="193"/>
      <c r="I25" s="36"/>
      <c r="J25" s="194"/>
      <c r="K25" s="195"/>
      <c r="L25" s="192"/>
      <c r="M25" s="196"/>
      <c r="N25" s="30"/>
      <c r="O25" s="35"/>
      <c r="P25" s="197"/>
      <c r="Q25" s="37">
        <f>SUM(F25:J25)+SUM(M25:P25)</f>
        <v>54</v>
      </c>
      <c r="R25" s="199" t="s">
        <v>94</v>
      </c>
      <c r="S25" s="200" t="s">
        <v>94</v>
      </c>
      <c r="T25" s="201" t="s">
        <v>94</v>
      </c>
    </row>
    <row r="26" spans="1:20" ht="24.75" customHeight="1">
      <c r="A26" s="280">
        <v>2</v>
      </c>
      <c r="B26" s="273" t="s">
        <v>97</v>
      </c>
      <c r="C26" s="202" t="s">
        <v>24</v>
      </c>
      <c r="D26" s="281"/>
      <c r="E26" s="280"/>
      <c r="F26" s="280"/>
      <c r="G26" s="272"/>
      <c r="H26" s="204">
        <v>4</v>
      </c>
      <c r="I26" s="205">
        <v>3</v>
      </c>
      <c r="J26" s="61">
        <v>11</v>
      </c>
      <c r="K26" s="269"/>
      <c r="L26" s="270"/>
      <c r="M26" s="271">
        <f>K25*L25</f>
        <v>0</v>
      </c>
      <c r="N26" s="270"/>
      <c r="O26" s="270"/>
      <c r="P26" s="272"/>
      <c r="Q26" s="209">
        <f>J26*I26+H26</f>
        <v>37</v>
      </c>
      <c r="R26" s="268" t="s">
        <v>100</v>
      </c>
      <c r="S26" s="268" t="s">
        <v>102</v>
      </c>
      <c r="T26" s="268" t="s">
        <v>103</v>
      </c>
    </row>
    <row r="27" spans="1:20" ht="24.75" customHeight="1">
      <c r="A27" s="257"/>
      <c r="B27" s="257"/>
      <c r="C27" s="210" t="s">
        <v>25</v>
      </c>
      <c r="D27" s="266"/>
      <c r="E27" s="257"/>
      <c r="F27" s="257"/>
      <c r="G27" s="261"/>
      <c r="H27" s="74">
        <v>4</v>
      </c>
      <c r="I27" s="203">
        <v>3</v>
      </c>
      <c r="J27" s="61">
        <v>11.5</v>
      </c>
      <c r="K27" s="266"/>
      <c r="L27" s="257"/>
      <c r="M27" s="257"/>
      <c r="N27" s="257"/>
      <c r="O27" s="257"/>
      <c r="P27" s="261"/>
      <c r="Q27" s="209">
        <f>J27*I27+H27</f>
        <v>38.5</v>
      </c>
      <c r="R27" s="266"/>
      <c r="S27" s="266"/>
      <c r="T27" s="266"/>
    </row>
    <row r="28" spans="1:20" ht="24.75" customHeight="1">
      <c r="A28" s="258"/>
      <c r="B28" s="258"/>
      <c r="C28" s="210" t="s">
        <v>105</v>
      </c>
      <c r="D28" s="267"/>
      <c r="E28" s="258"/>
      <c r="F28" s="258"/>
      <c r="G28" s="263"/>
      <c r="H28" s="211">
        <v>4</v>
      </c>
      <c r="I28" s="212">
        <v>3</v>
      </c>
      <c r="J28" s="61">
        <v>13</v>
      </c>
      <c r="K28" s="267"/>
      <c r="L28" s="258"/>
      <c r="M28" s="85"/>
      <c r="N28" s="258"/>
      <c r="O28" s="258"/>
      <c r="P28" s="263"/>
      <c r="Q28" s="206">
        <f>J28*I28+H28</f>
        <v>43</v>
      </c>
      <c r="R28" s="267"/>
      <c r="S28" s="267"/>
      <c r="T28" s="267"/>
    </row>
    <row r="29" spans="1:20" ht="51.75" customHeight="1">
      <c r="A29" s="213" t="s">
        <v>37</v>
      </c>
      <c r="B29" s="214" t="s">
        <v>107</v>
      </c>
      <c r="C29" s="21">
        <f>F29</f>
        <v>54</v>
      </c>
      <c r="D29" s="59">
        <v>1.5</v>
      </c>
      <c r="E29" s="21">
        <v>36</v>
      </c>
      <c r="F29" s="60">
        <f t="shared" ref="F29:F30" si="6">D29*E29</f>
        <v>54</v>
      </c>
      <c r="G29" s="60"/>
      <c r="H29" s="68"/>
      <c r="I29" s="37"/>
      <c r="J29" s="215"/>
      <c r="K29" s="69"/>
      <c r="L29" s="35"/>
      <c r="M29" s="85"/>
      <c r="N29" s="30"/>
      <c r="O29" s="60"/>
      <c r="P29" s="21"/>
      <c r="Q29" s="37">
        <f>SUM(F29:J29)+SUM(M29:P29)</f>
        <v>54</v>
      </c>
      <c r="R29" s="216" t="s">
        <v>64</v>
      </c>
      <c r="S29" s="216" t="s">
        <v>64</v>
      </c>
      <c r="T29" s="216" t="s">
        <v>64</v>
      </c>
    </row>
    <row r="30" spans="1:20" ht="30.75" customHeight="1" thickBot="1">
      <c r="A30" s="161" t="s">
        <v>40</v>
      </c>
      <c r="B30" s="217" t="s">
        <v>108</v>
      </c>
      <c r="C30" s="84">
        <f>F30+M31</f>
        <v>144</v>
      </c>
      <c r="D30" s="119">
        <v>1</v>
      </c>
      <c r="E30" s="84">
        <v>36</v>
      </c>
      <c r="F30" s="111">
        <f t="shared" si="6"/>
        <v>36</v>
      </c>
      <c r="G30" s="111"/>
      <c r="H30" s="112"/>
      <c r="I30" s="282"/>
      <c r="J30" s="260"/>
      <c r="K30" s="218">
        <v>3</v>
      </c>
      <c r="L30" s="219">
        <v>36</v>
      </c>
      <c r="M30" s="219">
        <f>K30*L30</f>
        <v>108</v>
      </c>
      <c r="N30" s="220"/>
      <c r="O30" s="111"/>
      <c r="P30" s="84"/>
      <c r="Q30" s="112">
        <f>SUM(F30:J30)+SUM(M30:P30)</f>
        <v>144</v>
      </c>
      <c r="R30" s="221" t="s">
        <v>111</v>
      </c>
      <c r="S30" s="222" t="s">
        <v>112</v>
      </c>
      <c r="T30" s="223" t="s">
        <v>113</v>
      </c>
    </row>
    <row r="31" spans="1:20" ht="24.75" customHeight="1" thickBot="1">
      <c r="A31" s="274" t="s">
        <v>114</v>
      </c>
      <c r="B31" s="275"/>
      <c r="C31" s="147">
        <f t="shared" ref="C31:F31" si="7">SUM(C25:C30)</f>
        <v>252</v>
      </c>
      <c r="D31" s="149">
        <f t="shared" si="7"/>
        <v>4</v>
      </c>
      <c r="E31" s="153">
        <f t="shared" si="7"/>
        <v>108</v>
      </c>
      <c r="F31" s="153">
        <f t="shared" si="7"/>
        <v>144</v>
      </c>
      <c r="G31" s="153">
        <f>SUM(G26:G30)</f>
        <v>0</v>
      </c>
      <c r="H31" s="153">
        <f>SUM(H25:H30)</f>
        <v>12</v>
      </c>
      <c r="I31" s="276"/>
      <c r="J31" s="277"/>
      <c r="K31" s="149">
        <f t="shared" ref="K31:L31" si="8">SUM(K26:K30)</f>
        <v>3</v>
      </c>
      <c r="L31" s="183">
        <f t="shared" si="8"/>
        <v>36</v>
      </c>
      <c r="M31" s="36">
        <f>K30*L30</f>
        <v>108</v>
      </c>
      <c r="N31" s="183">
        <f t="shared" ref="N31:P31" si="9">SUM(N26:N30)</f>
        <v>0</v>
      </c>
      <c r="O31" s="153">
        <f t="shared" si="9"/>
        <v>0</v>
      </c>
      <c r="P31" s="153">
        <f t="shared" si="9"/>
        <v>0</v>
      </c>
      <c r="Q31" s="147">
        <f>SUM(Q25:Q30)</f>
        <v>370.5</v>
      </c>
      <c r="R31" s="224"/>
      <c r="S31" s="225"/>
      <c r="T31" s="226"/>
    </row>
    <row r="32" spans="1:20" ht="24.75" customHeight="1" thickBot="1">
      <c r="A32" s="274" t="s">
        <v>115</v>
      </c>
      <c r="B32" s="275"/>
      <c r="C32" s="147">
        <f t="shared" ref="C32:L32" si="10">SUM(C25+C29+C30+C23)</f>
        <v>1960</v>
      </c>
      <c r="D32" s="149">
        <f t="shared" si="10"/>
        <v>16</v>
      </c>
      <c r="E32" s="153">
        <f t="shared" si="10"/>
        <v>144</v>
      </c>
      <c r="F32" s="153">
        <f t="shared" si="10"/>
        <v>576</v>
      </c>
      <c r="G32" s="153">
        <f t="shared" si="10"/>
        <v>24</v>
      </c>
      <c r="H32" s="153">
        <f t="shared" si="10"/>
        <v>4</v>
      </c>
      <c r="I32" s="153">
        <f t="shared" si="10"/>
        <v>16</v>
      </c>
      <c r="J32" s="153">
        <f t="shared" si="10"/>
        <v>0</v>
      </c>
      <c r="K32" s="153">
        <f t="shared" si="10"/>
        <v>24</v>
      </c>
      <c r="L32" s="153">
        <f t="shared" si="10"/>
        <v>72</v>
      </c>
      <c r="M32" s="153">
        <f>SUM(M26:M31)</f>
        <v>216</v>
      </c>
      <c r="N32" s="153">
        <f t="shared" ref="N32:Q32" si="11">SUM(N25+N29+N30+N23)</f>
        <v>42</v>
      </c>
      <c r="O32" s="153">
        <f t="shared" si="11"/>
        <v>6</v>
      </c>
      <c r="P32" s="153">
        <f t="shared" si="11"/>
        <v>24</v>
      </c>
      <c r="Q32" s="232" t="e">
        <f t="shared" si="11"/>
        <v>#REF!</v>
      </c>
      <c r="R32" s="233"/>
      <c r="S32" s="234"/>
      <c r="T32" s="235"/>
    </row>
    <row r="33" spans="1:20" ht="24.75" customHeight="1">
      <c r="A33" s="4"/>
      <c r="B33" s="157"/>
      <c r="C33" s="1"/>
      <c r="D33" s="1"/>
      <c r="E33" s="1"/>
      <c r="F33" s="1"/>
      <c r="G33" s="1"/>
      <c r="H33" s="1"/>
      <c r="I33" s="278"/>
      <c r="J33" s="279"/>
      <c r="K33" s="1"/>
      <c r="L33" s="2"/>
      <c r="M33" s="2"/>
      <c r="N33" s="2"/>
      <c r="O33" s="1"/>
      <c r="P33" s="1"/>
      <c r="Q33" s="1"/>
      <c r="R33" s="4"/>
      <c r="S33" s="4"/>
      <c r="T33" s="2"/>
    </row>
    <row r="34" spans="1:20" ht="24.75" customHeight="1">
      <c r="A34" s="4"/>
      <c r="B34" s="157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4"/>
      <c r="S34" s="4"/>
      <c r="T34" s="2"/>
    </row>
    <row r="35" spans="1:20" ht="24.75" customHeight="1">
      <c r="A35" s="4"/>
      <c r="B35" s="157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4"/>
      <c r="S35" s="4"/>
      <c r="T35" s="2"/>
    </row>
    <row r="36" spans="1:20" ht="24.75" customHeight="1">
      <c r="A36" s="4"/>
      <c r="B36" s="157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4"/>
      <c r="S36" s="4"/>
      <c r="T36" s="2"/>
    </row>
    <row r="37" spans="1:20" ht="24.75" customHeight="1">
      <c r="A37" s="4"/>
      <c r="B37" s="157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4"/>
      <c r="S37" s="4"/>
      <c r="T37" s="2"/>
    </row>
    <row r="38" spans="1:20" ht="24.75" customHeight="1">
      <c r="A38" s="2"/>
      <c r="B38" s="2"/>
      <c r="C38" s="2"/>
      <c r="D38" s="2"/>
      <c r="E38" s="2"/>
      <c r="F38" s="2"/>
      <c r="G38" s="2"/>
      <c r="H38" s="2"/>
      <c r="I38" s="1"/>
      <c r="J38" s="1"/>
      <c r="K38" s="2"/>
      <c r="L38" s="2"/>
      <c r="M38" s="1"/>
      <c r="N38" s="2"/>
      <c r="O38" s="2"/>
      <c r="P38" s="2"/>
      <c r="Q38" s="2"/>
      <c r="R38" s="2"/>
      <c r="S38" s="2"/>
      <c r="T38" s="2"/>
    </row>
    <row r="39" spans="1:20" ht="24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24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ht="24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24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ht="24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24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24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24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24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24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24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24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24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24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24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24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24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24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24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24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24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24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24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24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24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24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24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24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24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24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24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24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24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24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24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24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24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24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24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ht="24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24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ht="24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ht="24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ht="24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ht="24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ht="24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ht="24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ht="24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ht="24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ht="24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ht="24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ht="24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ht="24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ht="24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ht="24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ht="24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ht="24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ht="24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ht="24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ht="24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ht="24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ht="24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ht="24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ht="24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ht="24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ht="24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24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ht="24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ht="24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ht="24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ht="24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ht="24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ht="24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ht="24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ht="24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ht="24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ht="24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ht="24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ht="24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ht="24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ht="24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ht="24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ht="24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ht="24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ht="24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ht="24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ht="24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ht="24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ht="24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ht="24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ht="24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ht="24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ht="24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ht="24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ht="24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ht="24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ht="24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ht="24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ht="24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ht="24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ht="24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ht="24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ht="24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ht="24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ht="24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ht="24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ht="24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ht="24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ht="24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ht="24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ht="24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ht="24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ht="24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ht="24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ht="24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ht="24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ht="24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ht="24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ht="24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ht="24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ht="24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ht="24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ht="24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ht="24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ht="24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ht="24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ht="24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ht="24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ht="24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ht="24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ht="24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ht="24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ht="24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ht="24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ht="24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ht="24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ht="24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ht="24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ht="24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ht="24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ht="24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ht="24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ht="24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ht="24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ht="24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ht="24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ht="24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ht="24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ht="24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ht="24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ht="24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ht="24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ht="24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ht="24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ht="24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ht="24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ht="24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ht="24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ht="24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1:20" ht="24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ht="24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1:20" ht="24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1:20" ht="24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1:20" ht="24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ht="24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1:20" ht="24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ht="24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1:20" ht="24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ht="24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1:20" ht="24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ht="24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ht="24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ht="24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1:20" ht="24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1:20" ht="24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ht="24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ht="24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ht="24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1:20" ht="24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1:20" ht="24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ht="24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1:20" ht="24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1:20" ht="24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1:20" ht="24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ht="24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1:20" ht="24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1:20" ht="24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1:20" ht="24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1:20" ht="24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1:20" ht="24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1:20" ht="24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1:20" ht="24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ht="24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1:20" ht="24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1:20" ht="24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1:20" ht="24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ht="24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1:20" ht="24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1:20" ht="24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1:20" ht="24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ht="24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1:20" ht="24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1:20" ht="24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1:20" ht="24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1:20" ht="24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1:20" ht="24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1:20" ht="24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1:20" ht="24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1:20" ht="24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1:20" ht="24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1:20" ht="24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1:20" ht="24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1:20" ht="24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1:20" ht="24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1:20" ht="24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1:20" ht="24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1:20" ht="24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1:20" ht="24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1:20" ht="24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1:20" ht="24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1:20" ht="24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1:20" ht="24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1:20" ht="24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0" ht="24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0" ht="24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1:20" ht="24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1:20" ht="24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1:20" ht="24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1:20" ht="24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1:20" ht="24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1:20" ht="24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1:20" ht="24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1:20" ht="24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1:20" ht="24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1:20" ht="24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1:20" ht="24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1:20" ht="24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1:20" ht="24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1:20" ht="24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1:20" ht="24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1:20" ht="24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1:20" ht="24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1:20" ht="24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ht="24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1:20" ht="24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1:20" ht="24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1:20" ht="24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1:20" ht="24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1:20" ht="24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1:20" ht="24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1:20" ht="24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1:20" ht="24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1:20" ht="24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1:20" ht="24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1:20" ht="24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1:20" ht="24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1:20" ht="24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1:20" ht="24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1:20" ht="24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1:20" ht="24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1:20" ht="24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1:20" ht="24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1:20" ht="24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1:20" ht="24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1:20" ht="24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1:20" ht="24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1:20" ht="24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1:20" ht="24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1:20" ht="24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1:20" ht="24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1:20" ht="24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1:20" ht="24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1:20" ht="24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1:20" ht="24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1:20" ht="24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1:20" ht="24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1:20" ht="24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1:20" ht="24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1:20" ht="24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1:20" ht="24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1:20" ht="24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1:20" ht="24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1:20" ht="24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1:20" ht="24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1:20" ht="24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1:20" ht="24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1:20" ht="24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1:20" ht="24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1:20" ht="24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1:20" ht="24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1:20" ht="24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1:20" ht="24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1:20" ht="24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1:20" ht="24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1:20" ht="24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1:20" ht="24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1:20" ht="24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1:20" ht="24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1:20" ht="24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1:20" ht="24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1:20" ht="24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1:20" ht="24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1:20" ht="24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1:20" ht="24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1:20" ht="24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1:20" ht="24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1:20" ht="24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1:20" ht="24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1:20" ht="24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1:20" ht="24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1:20" ht="24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1:20" ht="24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1:20" ht="24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1:20" ht="24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1:20" ht="24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1:20" ht="24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1:20" ht="24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1:20" ht="24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1:20" ht="24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1:20" ht="24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1:20" ht="24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1:20" ht="24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1:20" ht="24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 ht="24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1:20" ht="24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1:20" ht="24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 ht="24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1:20" ht="24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1:20" ht="24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1:20" ht="24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1:20" ht="24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1:20" ht="24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1:20" ht="24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1:20" ht="24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1:20" ht="24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1:20" ht="24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1:20" ht="24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1:20" ht="24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1:20" ht="24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1:20" ht="24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1:20" ht="24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1:20" ht="24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1:20" ht="24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1:20" ht="24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1:20" ht="24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1:20" ht="24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1:20" ht="24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1:20" ht="24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1:20" ht="24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1:20" ht="24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1:20" ht="24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1:20" ht="24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1:20" ht="24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1:20" ht="24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1:20" ht="24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1:20" ht="24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1:20" ht="24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1:20" ht="24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1:20" ht="24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1:20" ht="24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1:20" ht="24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1:20" ht="24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1:20" ht="24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1:20" ht="24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1:20" ht="24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1:20" ht="24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1:20" ht="24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1:20" ht="24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1:20" ht="24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1:20" ht="24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1:20" ht="24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1:20" ht="24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1:20" ht="24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1:20" ht="24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1:20" ht="24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1:20" ht="24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1:20" ht="24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1:20" ht="24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1:20" ht="24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1:20" ht="24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1:20" ht="24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1:20" ht="24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1:20" ht="24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1:20" ht="24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1:20" ht="24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1:20" ht="24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1:20" ht="24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1:20" ht="24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1:20" ht="24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1:20" ht="24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1:20" ht="24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1:20" ht="24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1:20" ht="24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1:20" ht="24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1:20" ht="24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1:20" ht="24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1:20" ht="24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1:20" ht="24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1:20" ht="24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1:20" ht="24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1:20" ht="24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1:20" ht="24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1:20" ht="24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1:20" ht="24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1:20" ht="24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1:20" ht="24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1:20" ht="24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1:20" ht="24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1:20" ht="24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1:20" ht="24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1:20" ht="24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1:20" ht="24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1:20" ht="24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1:20" ht="24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1:20" ht="24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1:20" ht="24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1:20" ht="24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1:20" ht="24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1:20" ht="24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1:20" ht="24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1:20" ht="24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1:20" ht="24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1:20" ht="24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1:20" ht="24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1:20" ht="24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1:20" ht="24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1:20" ht="24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1:20" ht="24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1:20" ht="24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1:20" ht="24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1:20" ht="24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spans="1:20" ht="24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spans="1:20" ht="24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spans="1:20" ht="24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spans="1:20" ht="24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spans="1:20" ht="24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spans="1:20" ht="24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spans="1:20" ht="24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spans="1:20" ht="24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spans="1:20" ht="24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spans="1:20" ht="24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spans="1:20" ht="24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spans="1:20" ht="24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spans="1:20" ht="24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spans="1:20" ht="24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spans="1:20" ht="24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spans="1:20" ht="24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spans="1:20" ht="24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spans="1:20" ht="24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spans="1:20" ht="24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spans="1:20" ht="24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spans="1:20" ht="24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spans="1:20" ht="24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spans="1:20" ht="24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spans="1:20" ht="24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spans="1:20" ht="24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spans="1:20" ht="24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spans="1:20" ht="24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spans="1:20" ht="24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spans="1:20" ht="24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spans="1:20" ht="24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spans="1:20" ht="24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spans="1:20" ht="24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spans="1:20" ht="24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spans="1:20" ht="24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spans="1:20" ht="24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spans="1:20" ht="24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spans="1:20" ht="24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spans="1:20" ht="24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spans="1:20" ht="24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spans="1:20" ht="24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spans="1:20" ht="24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spans="1:20" ht="24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spans="1:20" ht="24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spans="1:20" ht="24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spans="1:20" ht="24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spans="1:20" ht="24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spans="1:20" ht="24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spans="1:20" ht="24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spans="1:20" ht="24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spans="1:20" ht="24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spans="1:20" ht="24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spans="1:20" ht="24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spans="1:20" ht="24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spans="1:20" ht="24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spans="1:20" ht="24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spans="1:20" ht="24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spans="1:20" ht="24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spans="1:20" ht="24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spans="1:20" ht="24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spans="1:20" ht="24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spans="1:20" ht="24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spans="1:20" ht="24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spans="1:20" ht="24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spans="1:20" ht="24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spans="1:20" ht="24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spans="1:20" ht="24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spans="1:20" ht="24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spans="1:20" ht="24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spans="1:20" ht="24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spans="1:20" ht="24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spans="1:20" ht="24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spans="1:20" ht="24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spans="1:20" ht="24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spans="1:20" ht="24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spans="1:20" ht="24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spans="1:20" ht="24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spans="1:20" ht="24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spans="1:20" ht="24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spans="1:20" ht="24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spans="1:20" ht="24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spans="1:20" ht="24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spans="1:20" ht="24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spans="1:20" ht="24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spans="1:20" ht="24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spans="1:20" ht="24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spans="1:20" ht="24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spans="1:20" ht="24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spans="1:20" ht="24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spans="1:20" ht="24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spans="1:20" ht="24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spans="1:20" ht="24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spans="1:20" ht="24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spans="1:20" ht="24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spans="1:20" ht="24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spans="1:20" ht="24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spans="1:20" ht="24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1:20" ht="24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spans="1:20" ht="24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spans="1:20" ht="24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spans="1:20" ht="24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spans="1:20" ht="24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spans="1:20" ht="24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spans="1:20" ht="24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spans="1:20" ht="24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spans="1:20" ht="24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spans="1:20" ht="24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spans="1:20" ht="24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spans="1:20" ht="24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spans="1:20" ht="24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spans="1:20" ht="24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spans="1:20" ht="24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spans="1:20" ht="24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spans="1:20" ht="24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spans="1:20" ht="24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spans="1:20" ht="24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spans="1:20" ht="24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spans="1:20" ht="24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spans="1:20" ht="24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spans="1:20" ht="24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spans="1:20" ht="24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spans="1:20" ht="24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spans="1:20" ht="24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spans="1:20" ht="24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spans="1:20" ht="24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spans="1:20" ht="24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spans="1:20" ht="24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spans="1:20" ht="24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spans="1:20" ht="24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spans="1:20" ht="24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spans="1:20" ht="24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spans="1:20" ht="24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spans="1:20" ht="24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spans="1:20" ht="24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spans="1:20" ht="24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spans="1:20" ht="24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spans="1:20" ht="24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spans="1:20" ht="24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spans="1:20" ht="24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spans="1:20" ht="24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spans="1:20" ht="24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spans="1:20" ht="24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spans="1:20" ht="24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spans="1:20" ht="24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spans="1:20" ht="24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spans="1:20" ht="24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spans="1:20" ht="24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spans="1:20" ht="24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spans="1:20" ht="24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spans="1:20" ht="24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spans="1:20" ht="24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spans="1:20" ht="24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spans="1:20" ht="24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spans="1:20" ht="24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spans="1:20" ht="24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spans="1:20" ht="24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spans="1:20" ht="24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spans="1:20" ht="24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spans="1:20" ht="24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spans="1:20" ht="24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spans="1:20" ht="24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spans="1:20" ht="24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spans="1:20" ht="24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spans="1:20" ht="24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spans="1:20" ht="24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spans="1:20" ht="24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spans="1:20" ht="24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spans="1:20" ht="24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spans="1:20" ht="24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spans="1:20" ht="24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spans="1:20" ht="24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spans="1:20" ht="24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spans="1:20" ht="24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spans="1:20" ht="24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spans="1:20" ht="24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spans="1:20" ht="24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spans="1:20" ht="24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spans="1:20" ht="24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spans="1:20" ht="24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spans="1:20" ht="24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spans="1:20" ht="24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spans="1:20" ht="24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spans="1:20" ht="24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spans="1:20" ht="24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spans="1:20" ht="24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spans="1:20" ht="24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spans="1:20" ht="24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spans="1:20" ht="24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spans="1:20" ht="24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spans="1:20" ht="24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spans="1:20" ht="24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spans="1:20" ht="24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spans="1:20" ht="24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spans="1:20" ht="24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spans="1:20" ht="24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spans="1:20" ht="24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spans="1:20" ht="24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spans="1:20" ht="24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spans="1:20" ht="24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spans="1:20" ht="24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spans="1:20" ht="24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spans="1:20" ht="24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spans="1:20" ht="24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spans="1:20" ht="24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spans="1:20" ht="24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spans="1:20" ht="24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spans="1:20" ht="24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spans="1:20" ht="24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spans="1:20" ht="24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spans="1:20" ht="24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spans="1:20" ht="24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spans="1:20" ht="24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spans="1:20" ht="24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spans="1:20" ht="24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spans="1:20" ht="24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spans="1:20" ht="24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spans="1:20" ht="24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spans="1:20" ht="24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spans="1:20" ht="24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spans="1:20" ht="24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spans="1:20" ht="24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spans="1:20" ht="24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spans="1:20" ht="24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spans="1:20" ht="24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spans="1:20" ht="24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spans="1:20" ht="24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spans="1:20" ht="24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spans="1:20" ht="24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spans="1:20" ht="24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spans="1:20" ht="24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spans="1:20" ht="24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spans="1:20" ht="24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spans="1:20" ht="24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spans="1:20" ht="24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spans="1:20" ht="24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spans="1:20" ht="24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spans="1:20" ht="24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spans="1:20" ht="24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spans="1:20" ht="24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spans="1:20" ht="24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spans="1:20" ht="24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spans="1:20" ht="24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spans="1:20" ht="24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spans="1:20" ht="24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spans="1:20" ht="24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spans="1:20" ht="24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spans="1:20" ht="24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spans="1:20" ht="24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spans="1:20" ht="24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spans="1:20" ht="24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spans="1:20" ht="24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spans="1:20" ht="24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spans="1:20" ht="24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spans="1:20" ht="24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spans="1:20" ht="24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spans="1:20" ht="24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spans="1:20" ht="24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spans="1:20" ht="24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spans="1:20" ht="24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spans="1:20" ht="24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spans="1:20" ht="24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spans="1:20" ht="24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spans="1:20" ht="24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spans="1:20" ht="24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spans="1:20" ht="24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spans="1:20" ht="24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spans="1:20" ht="24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spans="1:20" ht="24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spans="1:20" ht="24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spans="1:20" ht="24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spans="1:20" ht="24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spans="1:20" ht="24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spans="1:20" ht="24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spans="1:20" ht="24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spans="1:20" ht="24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spans="1:20" ht="24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spans="1:20" ht="24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spans="1:20" ht="24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spans="1:20" ht="24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spans="1:20" ht="24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spans="1:20" ht="24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spans="1:20" ht="24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spans="1:20" ht="24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spans="1:20" ht="24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spans="1:20" ht="24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spans="1:20" ht="24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spans="1:20" ht="24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spans="1:20" ht="24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spans="1:20" ht="24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spans="1:20" ht="24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spans="1:20" ht="24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spans="1:20" ht="24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spans="1:20" ht="24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spans="1:20" ht="24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spans="1:20" ht="24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spans="1:20" ht="24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spans="1:20" ht="24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spans="1:20" ht="24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spans="1:20" ht="24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spans="1:20" ht="24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spans="1:20" ht="24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spans="1:20" ht="24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spans="1:20" ht="24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spans="1:20" ht="24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spans="1:20" ht="24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spans="1:20" ht="24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spans="1:20" ht="24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spans="1:20" ht="24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spans="1:20" ht="24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spans="1:20" ht="24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spans="1:20" ht="24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spans="1:20" ht="24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spans="1:20" ht="24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spans="1:20" ht="24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spans="1:20" ht="24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spans="1:20" ht="24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spans="1:20" ht="24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spans="1:20" ht="24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spans="1:20" ht="24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spans="1:20" ht="24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spans="1:20" ht="24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spans="1:20" ht="24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spans="1:20" ht="24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spans="1:20" ht="24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spans="1:20" ht="24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spans="1:20" ht="24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spans="1:20" ht="24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spans="1:20" ht="24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spans="1:20" ht="24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spans="1:20" ht="24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spans="1:20" ht="24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spans="1:20" ht="24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spans="1:20" ht="24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spans="1:20" ht="24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spans="1:20" ht="24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spans="1:20" ht="24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spans="1:20" ht="24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spans="1:20" ht="24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spans="1:20" ht="24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spans="1:20" ht="24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spans="1:20" ht="24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spans="1:20" ht="24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spans="1:20" ht="24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spans="1:20" ht="24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spans="1:20" ht="24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spans="1:20" ht="24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spans="1:20" ht="24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spans="1:20" ht="24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spans="1:20" ht="24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spans="1:20" ht="24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spans="1:20" ht="24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spans="1:20" ht="24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spans="1:20" ht="24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spans="1:20" ht="24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spans="1:20" ht="24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spans="1:20" ht="24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spans="1:20" ht="24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spans="1:20" ht="24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spans="1:20" ht="24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spans="1:20" ht="24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spans="1:20" ht="24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spans="1:20" ht="24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spans="1:20" ht="24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spans="1:20" ht="24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spans="1:20" ht="24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spans="1:20" ht="24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spans="1:20" ht="24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spans="1:20" ht="24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spans="1:20" ht="24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spans="1:20" ht="24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spans="1:20" ht="24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spans="1:20" ht="24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spans="1:20" ht="24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spans="1:20" ht="24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spans="1:20" ht="24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spans="1:20" ht="24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spans="1:20" ht="24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spans="1:20" ht="24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spans="1:20" ht="24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spans="1:20" ht="24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spans="1:20" ht="24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spans="1:20" ht="24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spans="1:20" ht="24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spans="1:20" ht="24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spans="1:20" ht="24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spans="1:20" ht="24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spans="1:20" ht="24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spans="1:20" ht="24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spans="1:20" ht="24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spans="1:20" ht="24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spans="1:20" ht="24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spans="1:20" ht="24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spans="1:20" ht="24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spans="1:20" ht="24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spans="1:20" ht="24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spans="1:20" ht="24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spans="1:20" ht="24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spans="1:20" ht="24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spans="1:20" ht="24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spans="1:20" ht="24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spans="1:20" ht="24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spans="1:20" ht="24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spans="1:20" ht="24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spans="1:20" ht="24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spans="1:20" ht="24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spans="1:20" ht="24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spans="1:20" ht="24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spans="1:20" ht="24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spans="1:20" ht="24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spans="1:20" ht="24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spans="1:20" ht="24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spans="1:20" ht="24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spans="1:20" ht="24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spans="1:20" ht="24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spans="1:20" ht="24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spans="1:20" ht="24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spans="1:20" ht="24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spans="1:20" ht="24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spans="1:20" ht="24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spans="1:20" ht="24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spans="1:20" ht="24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spans="1:20" ht="24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spans="1:20" ht="24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spans="1:20" ht="24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spans="1:20" ht="24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spans="1:20" ht="24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spans="1:20" ht="24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spans="1:20" ht="24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spans="1:20" ht="24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spans="1:20" ht="24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spans="1:20" ht="24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spans="1:20" ht="24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spans="1:20" ht="24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spans="1:20" ht="24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spans="1:20" ht="24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spans="1:20" ht="24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spans="1:20" ht="24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spans="1:20" ht="24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spans="1:20" ht="24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spans="1:20" ht="24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spans="1:20" ht="24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spans="1:20" ht="24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spans="1:20" ht="24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spans="1:20" ht="24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spans="1:20" ht="24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spans="1:20" ht="24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spans="1:20" ht="24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spans="1:20" ht="24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spans="1:20" ht="24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spans="1:20" ht="24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spans="1:20" ht="24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spans="1:20" ht="24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spans="1:20" ht="24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spans="1:20" ht="24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spans="1:20" ht="24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spans="1:20" ht="24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spans="1:20" ht="24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spans="1:20" ht="24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spans="1:20" ht="24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spans="1:20" ht="24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spans="1:20" ht="24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spans="1:20" ht="24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spans="1:20" ht="24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spans="1:20" ht="24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spans="1:20" ht="24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spans="1:20" ht="24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spans="1:20" ht="24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spans="1:20" ht="24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spans="1:20" ht="24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spans="1:20" ht="24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spans="1:20" ht="24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spans="1:20" ht="24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spans="1:20" ht="24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spans="1:20" ht="24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spans="1:20" ht="24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spans="1:20" ht="24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spans="1:20" ht="24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spans="1:20" ht="24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spans="1:20" ht="24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spans="1:20" ht="24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spans="1:20" ht="24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spans="1:20" ht="24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spans="1:20" ht="24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spans="1:20" ht="24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spans="1:20" ht="24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spans="1:20" ht="24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spans="1:20" ht="24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spans="1:20" ht="24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spans="1:20" ht="24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spans="1:20" ht="24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spans="1:20" ht="24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spans="1:20" ht="24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spans="1:20" ht="24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spans="1:20" ht="24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spans="1:20" ht="24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spans="1:20" ht="24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spans="1:20" ht="24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spans="1:20" ht="24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spans="1:20" ht="24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spans="1:20" ht="24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spans="1:20" ht="24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spans="1:20" ht="24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 spans="1:20" ht="24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 spans="1:20" ht="24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 spans="1:20" ht="24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spans="1:20" ht="24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 spans="1:20" ht="24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 spans="1:20" ht="24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 spans="1:20" ht="24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 spans="1:20" ht="24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 spans="1:20" ht="24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 spans="1:20" ht="24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 spans="1:20" ht="24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 spans="1:20" ht="24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 spans="1:20" ht="24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  <row r="984" spans="1:20" ht="24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</row>
    <row r="985" spans="1:20" ht="24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 spans="1:20" ht="24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 spans="1:20" ht="24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 spans="1:20" ht="24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 spans="1:20" ht="24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 spans="1:20" ht="24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 spans="1:20" ht="24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 spans="1:20" ht="24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</row>
    <row r="993" spans="1:20" ht="24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</row>
    <row r="994" spans="1:20" ht="24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</row>
    <row r="995" spans="1:20" ht="24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</row>
    <row r="996" spans="1:20" ht="24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</row>
    <row r="997" spans="1:20" ht="24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</row>
    <row r="998" spans="1:20" ht="24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</row>
  </sheetData>
  <mergeCells count="65">
    <mergeCell ref="A23:B23"/>
    <mergeCell ref="I23:J23"/>
    <mergeCell ref="A24:T24"/>
    <mergeCell ref="A14:A15"/>
    <mergeCell ref="A16:A19"/>
    <mergeCell ref="C16:C19"/>
    <mergeCell ref="D17:D19"/>
    <mergeCell ref="E17:E19"/>
    <mergeCell ref="F17:F19"/>
    <mergeCell ref="I16:J16"/>
    <mergeCell ref="A20:A21"/>
    <mergeCell ref="B20:B21"/>
    <mergeCell ref="C20:C21"/>
    <mergeCell ref="I12:J12"/>
    <mergeCell ref="I13:J13"/>
    <mergeCell ref="C14:C15"/>
    <mergeCell ref="I14:J14"/>
    <mergeCell ref="I15:J15"/>
    <mergeCell ref="I20:J20"/>
    <mergeCell ref="I21:J21"/>
    <mergeCell ref="I7:J7"/>
    <mergeCell ref="I8:J8"/>
    <mergeCell ref="I9:J9"/>
    <mergeCell ref="I10:J10"/>
    <mergeCell ref="I11:J11"/>
    <mergeCell ref="K5:P5"/>
    <mergeCell ref="Q5:Q6"/>
    <mergeCell ref="A1:T1"/>
    <mergeCell ref="C3:I3"/>
    <mergeCell ref="J3:N3"/>
    <mergeCell ref="P3:T3"/>
    <mergeCell ref="A5:A6"/>
    <mergeCell ref="B5:B6"/>
    <mergeCell ref="R5:T5"/>
    <mergeCell ref="C5:C6"/>
    <mergeCell ref="D5:J5"/>
    <mergeCell ref="I6:J6"/>
    <mergeCell ref="B26:B28"/>
    <mergeCell ref="A31:B31"/>
    <mergeCell ref="A32:B32"/>
    <mergeCell ref="I31:J31"/>
    <mergeCell ref="I33:J33"/>
    <mergeCell ref="A26:A28"/>
    <mergeCell ref="D26:D28"/>
    <mergeCell ref="E26:E28"/>
    <mergeCell ref="F26:F28"/>
    <mergeCell ref="G26:G28"/>
    <mergeCell ref="I30:J30"/>
    <mergeCell ref="T26:T28"/>
    <mergeCell ref="L26:L28"/>
    <mergeCell ref="M26:M27"/>
    <mergeCell ref="N26:N28"/>
    <mergeCell ref="O26:O28"/>
    <mergeCell ref="P26:P28"/>
    <mergeCell ref="R26:R28"/>
    <mergeCell ref="L17:L19"/>
    <mergeCell ref="M17:M19"/>
    <mergeCell ref="N17:N19"/>
    <mergeCell ref="S26:S28"/>
    <mergeCell ref="K26:K28"/>
    <mergeCell ref="I22:J22"/>
    <mergeCell ref="G17:G19"/>
    <mergeCell ref="H17:H19"/>
    <mergeCell ref="I17:J19"/>
    <mergeCell ref="K17:K19"/>
  </mergeCells>
  <conditionalFormatting sqref="D7:G20 H7:H17 I7:I12 K7:L23 M7:M18 J8 J10 I14:J14 I16:I18 R17:T19 D22:H23 I22 R22:R23 T22 M23 S23 J25:J29 M26 N7:Q23 N25:Q25 R9:T10">
    <cfRule type="cellIs" dxfId="10" priority="1" operator="equal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workbookViewId="0">
      <selection activeCell="C10" sqref="C10"/>
    </sheetView>
  </sheetViews>
  <sheetFormatPr defaultColWidth="14.42578125" defaultRowHeight="15" customHeight="1"/>
  <cols>
    <col min="1" max="1" width="6.5703125" customWidth="1"/>
    <col min="2" max="2" width="36" customWidth="1"/>
    <col min="3" max="3" width="11.140625" customWidth="1"/>
    <col min="4" max="4" width="8.5703125" customWidth="1"/>
    <col min="5" max="5" width="9.28515625" customWidth="1"/>
    <col min="6" max="6" width="7.140625" customWidth="1"/>
    <col min="7" max="7" width="9.5703125" customWidth="1"/>
    <col min="8" max="9" width="7.5703125" customWidth="1"/>
    <col min="10" max="10" width="6.5703125" customWidth="1"/>
    <col min="11" max="11" width="8" customWidth="1"/>
    <col min="12" max="12" width="9.140625" customWidth="1"/>
    <col min="13" max="13" width="8.42578125" customWidth="1"/>
    <col min="14" max="14" width="8" customWidth="1"/>
    <col min="15" max="15" width="10" customWidth="1"/>
    <col min="16" max="17" width="7.140625" customWidth="1"/>
    <col min="18" max="18" width="7" customWidth="1"/>
    <col min="19" max="19" width="7.42578125" customWidth="1"/>
    <col min="20" max="20" width="11.28515625" customWidth="1"/>
    <col min="21" max="21" width="25.85546875" customWidth="1"/>
    <col min="22" max="22" width="25.28515625" customWidth="1"/>
    <col min="23" max="23" width="9.140625" customWidth="1"/>
    <col min="24" max="26" width="8" customWidth="1"/>
  </cols>
  <sheetData>
    <row r="1" spans="1:26" ht="15.75" customHeight="1">
      <c r="A1" s="278" t="s">
        <v>0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"/>
      <c r="W1" s="2"/>
      <c r="X1" s="2"/>
      <c r="Y1" s="2"/>
      <c r="Z1" s="2"/>
    </row>
    <row r="2" spans="1:26" ht="28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9.5" customHeight="1">
      <c r="A3" s="243" t="s">
        <v>1</v>
      </c>
      <c r="B3" s="242"/>
      <c r="C3" s="274" t="s">
        <v>2</v>
      </c>
      <c r="D3" s="288"/>
      <c r="E3" s="288"/>
      <c r="F3" s="288"/>
      <c r="G3" s="288"/>
      <c r="H3" s="288"/>
      <c r="I3" s="288"/>
      <c r="J3" s="288"/>
      <c r="K3" s="277"/>
      <c r="L3" s="274" t="s">
        <v>6</v>
      </c>
      <c r="M3" s="288"/>
      <c r="N3" s="288"/>
      <c r="O3" s="288"/>
      <c r="P3" s="288"/>
      <c r="Q3" s="288"/>
      <c r="R3" s="288"/>
      <c r="S3" s="277"/>
      <c r="T3" s="274" t="s">
        <v>4</v>
      </c>
      <c r="U3" s="288"/>
      <c r="V3" s="277"/>
      <c r="W3" s="4"/>
      <c r="X3" s="2"/>
      <c r="Y3" s="2"/>
      <c r="Z3" s="2"/>
    </row>
    <row r="4" spans="1:26" ht="14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.75" customHeight="1">
      <c r="A5" s="314" t="s">
        <v>5</v>
      </c>
      <c r="B5" s="315" t="s">
        <v>7</v>
      </c>
      <c r="C5" s="317" t="s">
        <v>8</v>
      </c>
      <c r="D5" s="283" t="s">
        <v>10</v>
      </c>
      <c r="E5" s="284"/>
      <c r="F5" s="284"/>
      <c r="G5" s="284"/>
      <c r="H5" s="284"/>
      <c r="I5" s="284"/>
      <c r="J5" s="284"/>
      <c r="K5" s="285"/>
      <c r="L5" s="283" t="s">
        <v>11</v>
      </c>
      <c r="M5" s="284"/>
      <c r="N5" s="284"/>
      <c r="O5" s="284"/>
      <c r="P5" s="284"/>
      <c r="Q5" s="284"/>
      <c r="R5" s="284"/>
      <c r="S5" s="285"/>
      <c r="T5" s="286" t="s">
        <v>14</v>
      </c>
      <c r="U5" s="241" t="s">
        <v>13</v>
      </c>
      <c r="V5" s="242"/>
      <c r="W5" s="2"/>
      <c r="X5" s="2"/>
      <c r="Y5" s="2"/>
      <c r="Z5" s="2"/>
    </row>
    <row r="6" spans="1:26" ht="42" customHeight="1">
      <c r="A6" s="308"/>
      <c r="B6" s="309"/>
      <c r="C6" s="306"/>
      <c r="D6" s="5" t="s">
        <v>15</v>
      </c>
      <c r="E6" s="6" t="s">
        <v>16</v>
      </c>
      <c r="F6" s="6" t="s">
        <v>17</v>
      </c>
      <c r="G6" s="6" t="s">
        <v>18</v>
      </c>
      <c r="H6" s="6" t="s">
        <v>19</v>
      </c>
      <c r="I6" s="7" t="s">
        <v>20</v>
      </c>
      <c r="J6" s="316" t="s">
        <v>21</v>
      </c>
      <c r="K6" s="255"/>
      <c r="L6" s="5" t="s">
        <v>15</v>
      </c>
      <c r="M6" s="6" t="s">
        <v>16</v>
      </c>
      <c r="N6" s="6" t="s">
        <v>17</v>
      </c>
      <c r="O6" s="11" t="s">
        <v>18</v>
      </c>
      <c r="P6" s="6" t="s">
        <v>22</v>
      </c>
      <c r="Q6" s="7" t="s">
        <v>20</v>
      </c>
      <c r="R6" s="316" t="s">
        <v>21</v>
      </c>
      <c r="S6" s="255"/>
      <c r="T6" s="287"/>
      <c r="U6" s="20" t="s">
        <v>23</v>
      </c>
      <c r="V6" s="20" t="s">
        <v>31</v>
      </c>
      <c r="W6" s="2"/>
      <c r="X6" s="2"/>
      <c r="Y6" s="2"/>
      <c r="Z6" s="2"/>
    </row>
    <row r="7" spans="1:26" ht="39.75" customHeight="1">
      <c r="A7" s="27">
        <v>1</v>
      </c>
      <c r="B7" s="28" t="s">
        <v>28</v>
      </c>
      <c r="C7" s="30">
        <f t="shared" ref="C7:C15" si="0">F7+N7</f>
        <v>44</v>
      </c>
      <c r="D7" s="34">
        <v>16.5</v>
      </c>
      <c r="E7" s="35">
        <v>1</v>
      </c>
      <c r="F7" s="35">
        <v>19</v>
      </c>
      <c r="G7" s="36">
        <v>19</v>
      </c>
      <c r="H7" s="35"/>
      <c r="I7" s="37"/>
      <c r="J7" s="320"/>
      <c r="K7" s="264"/>
      <c r="L7" s="39">
        <v>10.5</v>
      </c>
      <c r="M7" s="45">
        <v>2.5</v>
      </c>
      <c r="N7" s="46">
        <v>25</v>
      </c>
      <c r="O7" s="47">
        <v>25</v>
      </c>
      <c r="P7" s="35"/>
      <c r="Q7" s="37"/>
      <c r="R7" s="320"/>
      <c r="S7" s="264"/>
      <c r="T7" s="63">
        <f t="shared" ref="T7:T14" si="1">SUM(F7:K7)+SUM(N7:S7)</f>
        <v>88</v>
      </c>
      <c r="U7" s="48" t="s">
        <v>33</v>
      </c>
      <c r="V7" s="65" t="s">
        <v>33</v>
      </c>
      <c r="W7" s="2"/>
      <c r="X7" s="2"/>
      <c r="Y7" s="2"/>
      <c r="Z7" s="2"/>
    </row>
    <row r="8" spans="1:26" ht="24.75" customHeight="1">
      <c r="A8" s="22">
        <v>2</v>
      </c>
      <c r="B8" s="18" t="s">
        <v>35</v>
      </c>
      <c r="C8" s="21">
        <f t="shared" si="0"/>
        <v>44</v>
      </c>
      <c r="D8" s="59">
        <v>16.5</v>
      </c>
      <c r="E8" s="60">
        <v>1.5</v>
      </c>
      <c r="F8" s="67">
        <v>23</v>
      </c>
      <c r="G8" s="60"/>
      <c r="H8" s="60"/>
      <c r="I8" s="68"/>
      <c r="J8" s="321"/>
      <c r="K8" s="293"/>
      <c r="L8" s="69">
        <v>10.5</v>
      </c>
      <c r="M8" s="70">
        <v>2</v>
      </c>
      <c r="N8" s="60">
        <v>21</v>
      </c>
      <c r="O8" s="21"/>
      <c r="P8" s="60"/>
      <c r="Q8" s="68"/>
      <c r="R8" s="321"/>
      <c r="S8" s="293"/>
      <c r="T8" s="53">
        <f t="shared" si="1"/>
        <v>44</v>
      </c>
      <c r="U8" s="72" t="s">
        <v>36</v>
      </c>
      <c r="V8" s="73" t="s">
        <v>36</v>
      </c>
      <c r="W8" s="2"/>
      <c r="X8" s="2"/>
      <c r="Y8" s="2"/>
      <c r="Z8" s="2"/>
    </row>
    <row r="9" spans="1:26" ht="30.75" customHeight="1">
      <c r="A9" s="22">
        <v>3</v>
      </c>
      <c r="B9" s="18" t="s">
        <v>42</v>
      </c>
      <c r="C9" s="21">
        <f t="shared" si="0"/>
        <v>56</v>
      </c>
      <c r="D9" s="59"/>
      <c r="E9" s="60"/>
      <c r="F9" s="74"/>
      <c r="G9" s="74"/>
      <c r="H9" s="74"/>
      <c r="I9" s="75"/>
      <c r="J9" s="322"/>
      <c r="K9" s="293"/>
      <c r="L9" s="69">
        <v>10.5</v>
      </c>
      <c r="M9" s="70">
        <v>5.5</v>
      </c>
      <c r="N9" s="60">
        <v>56</v>
      </c>
      <c r="O9" s="78"/>
      <c r="P9" s="74"/>
      <c r="Q9" s="75"/>
      <c r="R9" s="322"/>
      <c r="S9" s="293"/>
      <c r="T9" s="53">
        <f t="shared" si="1"/>
        <v>56</v>
      </c>
      <c r="U9" s="79" t="s">
        <v>43</v>
      </c>
      <c r="V9" s="79" t="s">
        <v>43</v>
      </c>
      <c r="W9" s="2"/>
      <c r="X9" s="2"/>
      <c r="Y9" s="2"/>
      <c r="Z9" s="2"/>
    </row>
    <row r="10" spans="1:26" ht="30.75" customHeight="1">
      <c r="A10" s="22">
        <v>4</v>
      </c>
      <c r="B10" s="18" t="s">
        <v>44</v>
      </c>
      <c r="C10" s="21">
        <f t="shared" si="0"/>
        <v>114</v>
      </c>
      <c r="D10" s="59">
        <v>16.5</v>
      </c>
      <c r="E10" s="35">
        <v>2</v>
      </c>
      <c r="F10" s="35">
        <v>36</v>
      </c>
      <c r="G10" s="60"/>
      <c r="H10" s="60"/>
      <c r="I10" s="68"/>
      <c r="J10" s="321"/>
      <c r="K10" s="293"/>
      <c r="L10" s="69">
        <v>10.5</v>
      </c>
      <c r="M10" s="70">
        <v>8</v>
      </c>
      <c r="N10" s="60">
        <v>78</v>
      </c>
      <c r="O10" s="21"/>
      <c r="P10" s="60"/>
      <c r="Q10" s="68"/>
      <c r="R10" s="321"/>
      <c r="S10" s="293"/>
      <c r="T10" s="53">
        <f t="shared" si="1"/>
        <v>114</v>
      </c>
      <c r="U10" s="81" t="s">
        <v>45</v>
      </c>
      <c r="V10" s="81" t="s">
        <v>45</v>
      </c>
      <c r="W10" s="2"/>
      <c r="X10" s="2"/>
      <c r="Y10" s="2"/>
      <c r="Z10" s="2"/>
    </row>
    <row r="11" spans="1:26" ht="24.75" customHeight="1">
      <c r="A11" s="82">
        <v>5</v>
      </c>
      <c r="B11" s="83" t="s">
        <v>46</v>
      </c>
      <c r="C11" s="84">
        <f t="shared" si="0"/>
        <v>36</v>
      </c>
      <c r="D11" s="59">
        <v>16.5</v>
      </c>
      <c r="E11" s="35">
        <v>2</v>
      </c>
      <c r="F11" s="35">
        <v>36</v>
      </c>
      <c r="G11" s="85"/>
      <c r="H11" s="85"/>
      <c r="I11" s="86"/>
      <c r="J11" s="321"/>
      <c r="K11" s="293"/>
      <c r="L11" s="87"/>
      <c r="M11" s="95"/>
      <c r="N11" s="96"/>
      <c r="O11" s="85"/>
      <c r="P11" s="85"/>
      <c r="Q11" s="86"/>
      <c r="R11" s="321"/>
      <c r="S11" s="293"/>
      <c r="T11" s="63">
        <f t="shared" si="1"/>
        <v>36</v>
      </c>
      <c r="U11" s="98" t="s">
        <v>39</v>
      </c>
      <c r="V11" s="98" t="s">
        <v>39</v>
      </c>
      <c r="W11" s="2"/>
      <c r="X11" s="2"/>
      <c r="Y11" s="2"/>
      <c r="Z11" s="2"/>
    </row>
    <row r="12" spans="1:26" ht="24.75" customHeight="1">
      <c r="A12" s="22">
        <v>6</v>
      </c>
      <c r="B12" s="18" t="s">
        <v>55</v>
      </c>
      <c r="C12" s="84">
        <f t="shared" si="0"/>
        <v>40</v>
      </c>
      <c r="D12" s="59">
        <v>16.5</v>
      </c>
      <c r="E12" s="60">
        <v>3</v>
      </c>
      <c r="F12" s="101">
        <v>40</v>
      </c>
      <c r="G12" s="17"/>
      <c r="H12" s="17"/>
      <c r="I12" s="102"/>
      <c r="J12" s="321"/>
      <c r="K12" s="293"/>
      <c r="L12" s="103"/>
      <c r="M12" s="104"/>
      <c r="N12" s="105"/>
      <c r="O12" s="17"/>
      <c r="P12" s="17"/>
      <c r="Q12" s="106"/>
      <c r="R12" s="321"/>
      <c r="S12" s="293"/>
      <c r="T12" s="53">
        <f t="shared" si="1"/>
        <v>40</v>
      </c>
      <c r="U12" s="107" t="s">
        <v>118</v>
      </c>
      <c r="V12" s="107" t="s">
        <v>118</v>
      </c>
      <c r="W12" s="2"/>
      <c r="X12" s="2"/>
      <c r="Y12" s="2"/>
      <c r="Z12" s="2"/>
    </row>
    <row r="13" spans="1:26" ht="24.75" customHeight="1">
      <c r="A13" s="27">
        <v>7</v>
      </c>
      <c r="B13" s="28" t="s">
        <v>58</v>
      </c>
      <c r="C13" s="21">
        <f t="shared" si="0"/>
        <v>42</v>
      </c>
      <c r="D13" s="59"/>
      <c r="E13" s="60"/>
      <c r="F13" s="60"/>
      <c r="G13" s="36"/>
      <c r="H13" s="60"/>
      <c r="I13" s="68"/>
      <c r="J13" s="321"/>
      <c r="K13" s="293"/>
      <c r="L13" s="69">
        <v>10.5</v>
      </c>
      <c r="M13" s="45">
        <f>N13/L13</f>
        <v>4</v>
      </c>
      <c r="N13" s="101">
        <v>42</v>
      </c>
      <c r="O13" s="47"/>
      <c r="P13" s="60"/>
      <c r="Q13" s="68"/>
      <c r="R13" s="321"/>
      <c r="S13" s="293"/>
      <c r="T13" s="53">
        <f t="shared" si="1"/>
        <v>42</v>
      </c>
      <c r="U13" s="98" t="s">
        <v>39</v>
      </c>
      <c r="V13" s="98" t="s">
        <v>39</v>
      </c>
      <c r="W13" s="2"/>
      <c r="X13" s="2"/>
      <c r="Y13" s="2"/>
      <c r="Z13" s="2"/>
    </row>
    <row r="14" spans="1:26" ht="33" customHeight="1">
      <c r="A14" s="22">
        <v>8</v>
      </c>
      <c r="B14" s="109" t="s">
        <v>60</v>
      </c>
      <c r="C14" s="21">
        <f t="shared" si="0"/>
        <v>62</v>
      </c>
      <c r="D14" s="59">
        <v>16.5</v>
      </c>
      <c r="E14" s="35">
        <v>2</v>
      </c>
      <c r="F14" s="35">
        <v>36</v>
      </c>
      <c r="G14" s="111"/>
      <c r="H14" s="60"/>
      <c r="I14" s="112"/>
      <c r="J14" s="282"/>
      <c r="K14" s="260"/>
      <c r="L14" s="59">
        <v>10.5</v>
      </c>
      <c r="M14" s="113">
        <v>2</v>
      </c>
      <c r="N14" s="111">
        <v>26</v>
      </c>
      <c r="O14" s="115"/>
      <c r="P14" s="111"/>
      <c r="Q14" s="112"/>
      <c r="R14" s="282"/>
      <c r="S14" s="260"/>
      <c r="T14" s="53">
        <f t="shared" si="1"/>
        <v>62</v>
      </c>
      <c r="U14" s="98" t="s">
        <v>39</v>
      </c>
      <c r="V14" s="98" t="s">
        <v>39</v>
      </c>
      <c r="W14" s="2"/>
      <c r="X14" s="2"/>
      <c r="Y14" s="2"/>
      <c r="Z14" s="2"/>
    </row>
    <row r="15" spans="1:26" ht="28.5" customHeight="1">
      <c r="A15" s="325">
        <v>9</v>
      </c>
      <c r="B15" s="326" t="s">
        <v>62</v>
      </c>
      <c r="C15" s="282">
        <f t="shared" si="0"/>
        <v>132</v>
      </c>
      <c r="D15" s="281">
        <v>16.5</v>
      </c>
      <c r="E15" s="280">
        <v>8</v>
      </c>
      <c r="F15" s="312">
        <v>132</v>
      </c>
      <c r="G15" s="280"/>
      <c r="H15" s="121">
        <v>24</v>
      </c>
      <c r="I15" s="302">
        <v>2</v>
      </c>
      <c r="J15" s="303">
        <v>8</v>
      </c>
      <c r="K15" s="260"/>
      <c r="L15" s="304"/>
      <c r="M15" s="305"/>
      <c r="N15" s="280"/>
      <c r="O15" s="280"/>
      <c r="P15" s="280"/>
      <c r="Q15" s="280"/>
      <c r="R15" s="282"/>
      <c r="S15" s="260"/>
      <c r="T15" s="121">
        <f>F15+H15+I15+J15</f>
        <v>166</v>
      </c>
      <c r="U15" s="323" t="s">
        <v>63</v>
      </c>
      <c r="V15" s="329" t="s">
        <v>63</v>
      </c>
      <c r="W15" s="2"/>
      <c r="X15" s="2"/>
      <c r="Y15" s="2"/>
      <c r="Z15" s="2"/>
    </row>
    <row r="16" spans="1:26" ht="33.75" customHeight="1">
      <c r="A16" s="266"/>
      <c r="B16" s="257"/>
      <c r="C16" s="263"/>
      <c r="D16" s="267"/>
      <c r="E16" s="258"/>
      <c r="F16" s="313"/>
      <c r="G16" s="258"/>
      <c r="H16" s="129">
        <v>24</v>
      </c>
      <c r="I16" s="258"/>
      <c r="J16" s="263"/>
      <c r="K16" s="264"/>
      <c r="L16" s="267"/>
      <c r="M16" s="258"/>
      <c r="N16" s="258"/>
      <c r="O16" s="258"/>
      <c r="P16" s="258"/>
      <c r="Q16" s="258"/>
      <c r="R16" s="263"/>
      <c r="S16" s="264"/>
      <c r="T16" s="121">
        <f>H16+I15+J15+F15</f>
        <v>166</v>
      </c>
      <c r="U16" s="324"/>
      <c r="V16" s="264"/>
      <c r="W16" s="2"/>
      <c r="X16" s="2"/>
      <c r="Y16" s="2"/>
      <c r="Z16" s="2"/>
    </row>
    <row r="17" spans="1:26" ht="20.25" customHeight="1">
      <c r="A17" s="325">
        <v>10</v>
      </c>
      <c r="B17" s="326" t="s">
        <v>67</v>
      </c>
      <c r="C17" s="282">
        <f>F17+N17</f>
        <v>222</v>
      </c>
      <c r="D17" s="281">
        <v>16.5</v>
      </c>
      <c r="E17" s="280">
        <v>6</v>
      </c>
      <c r="F17" s="280">
        <v>92</v>
      </c>
      <c r="G17" s="280"/>
      <c r="H17" s="280"/>
      <c r="I17" s="280"/>
      <c r="J17" s="282"/>
      <c r="K17" s="260"/>
      <c r="L17" s="281">
        <v>10.5</v>
      </c>
      <c r="M17" s="305">
        <v>12</v>
      </c>
      <c r="N17" s="280">
        <v>130</v>
      </c>
      <c r="O17" s="280"/>
      <c r="P17" s="129">
        <v>24</v>
      </c>
      <c r="Q17" s="302">
        <v>2</v>
      </c>
      <c r="R17" s="303">
        <v>8</v>
      </c>
      <c r="S17" s="260"/>
      <c r="T17" s="121">
        <f>F17+N17+P17+Q17+R17</f>
        <v>256</v>
      </c>
      <c r="U17" s="310" t="s">
        <v>69</v>
      </c>
      <c r="V17" s="310" t="s">
        <v>70</v>
      </c>
      <c r="W17" s="2"/>
      <c r="X17" s="2"/>
      <c r="Y17" s="2"/>
      <c r="Z17" s="2"/>
    </row>
    <row r="18" spans="1:26" ht="18.75" customHeight="1">
      <c r="A18" s="308"/>
      <c r="B18" s="309"/>
      <c r="C18" s="306"/>
      <c r="D18" s="308"/>
      <c r="E18" s="309"/>
      <c r="F18" s="309"/>
      <c r="G18" s="309"/>
      <c r="H18" s="309"/>
      <c r="I18" s="309"/>
      <c r="J18" s="306"/>
      <c r="K18" s="307"/>
      <c r="L18" s="308"/>
      <c r="M18" s="309"/>
      <c r="N18" s="309"/>
      <c r="O18" s="309"/>
      <c r="P18" s="141">
        <v>24</v>
      </c>
      <c r="Q18" s="309"/>
      <c r="R18" s="306"/>
      <c r="S18" s="307"/>
      <c r="T18" s="121">
        <f>F17+N17+P18+Q17+R17</f>
        <v>256</v>
      </c>
      <c r="U18" s="311"/>
      <c r="V18" s="311"/>
      <c r="W18" s="2"/>
      <c r="X18" s="2"/>
      <c r="Y18" s="2"/>
      <c r="Z18" s="2"/>
    </row>
    <row r="19" spans="1:26" ht="21.75" customHeight="1">
      <c r="A19" s="333" t="s">
        <v>72</v>
      </c>
      <c r="B19" s="275"/>
      <c r="C19" s="147">
        <f>SUM(C7:C18)</f>
        <v>792</v>
      </c>
      <c r="D19" s="149">
        <f>D17</f>
        <v>16.5</v>
      </c>
      <c r="E19" s="152">
        <f t="shared" ref="E19:I19" si="2">SUM(E7:E18)</f>
        <v>25.5</v>
      </c>
      <c r="F19" s="153">
        <f t="shared" si="2"/>
        <v>414</v>
      </c>
      <c r="G19" s="153">
        <f t="shared" si="2"/>
        <v>19</v>
      </c>
      <c r="H19" s="153">
        <f t="shared" si="2"/>
        <v>48</v>
      </c>
      <c r="I19" s="153">
        <f t="shared" si="2"/>
        <v>2</v>
      </c>
      <c r="J19" s="298">
        <f>SUM(J7:K18)</f>
        <v>8</v>
      </c>
      <c r="K19" s="277"/>
      <c r="L19" s="149">
        <f>L17</f>
        <v>10.5</v>
      </c>
      <c r="M19" s="152">
        <f t="shared" ref="M19:P19" si="3">SUM(M7:M18)</f>
        <v>36</v>
      </c>
      <c r="N19" s="153">
        <f t="shared" si="3"/>
        <v>378</v>
      </c>
      <c r="O19" s="153">
        <f t="shared" si="3"/>
        <v>25</v>
      </c>
      <c r="P19" s="153">
        <f t="shared" si="3"/>
        <v>48</v>
      </c>
      <c r="Q19" s="147">
        <f t="shared" ref="Q19:R19" si="4">Q17</f>
        <v>2</v>
      </c>
      <c r="R19" s="298">
        <f t="shared" si="4"/>
        <v>8</v>
      </c>
      <c r="S19" s="277"/>
      <c r="T19" s="3">
        <f>SUM(T7:T18)</f>
        <v>1326</v>
      </c>
      <c r="U19" s="158"/>
      <c r="V19" s="159"/>
      <c r="W19" s="2"/>
      <c r="X19" s="2"/>
      <c r="Y19" s="2"/>
      <c r="Z19" s="2"/>
    </row>
    <row r="20" spans="1:26" ht="23.25" customHeight="1">
      <c r="A20" s="327" t="s">
        <v>76</v>
      </c>
      <c r="B20" s="279"/>
      <c r="C20" s="279"/>
      <c r="D20" s="279"/>
      <c r="E20" s="279"/>
      <c r="F20" s="279"/>
      <c r="G20" s="279"/>
      <c r="H20" s="279"/>
      <c r="I20" s="279"/>
      <c r="J20" s="279"/>
      <c r="K20" s="279"/>
      <c r="L20" s="279"/>
      <c r="M20" s="279"/>
      <c r="N20" s="279"/>
      <c r="O20" s="279"/>
      <c r="P20" s="279"/>
      <c r="Q20" s="279"/>
      <c r="R20" s="279"/>
      <c r="S20" s="279"/>
      <c r="T20" s="279"/>
      <c r="U20" s="279"/>
      <c r="V20" s="279"/>
      <c r="W20" s="2"/>
      <c r="X20" s="2"/>
      <c r="Y20" s="2"/>
      <c r="Z20" s="2"/>
    </row>
    <row r="21" spans="1:26" ht="77.25" customHeight="1">
      <c r="A21" s="60">
        <v>1</v>
      </c>
      <c r="B21" s="109" t="s">
        <v>77</v>
      </c>
      <c r="C21" s="160">
        <v>126.72</v>
      </c>
      <c r="D21" s="60">
        <v>3.25</v>
      </c>
      <c r="E21" s="60">
        <v>10.5</v>
      </c>
      <c r="F21" s="160">
        <v>126.72</v>
      </c>
      <c r="G21" s="24"/>
      <c r="H21" s="24"/>
      <c r="I21" s="60"/>
      <c r="J21" s="60"/>
      <c r="K21" s="162"/>
      <c r="L21" s="24"/>
      <c r="M21" s="24"/>
      <c r="N21" s="24"/>
      <c r="O21" s="24"/>
      <c r="P21" s="24"/>
      <c r="Q21" s="24"/>
      <c r="R21" s="24"/>
      <c r="S21" s="24"/>
      <c r="T21" s="160">
        <v>126.72</v>
      </c>
      <c r="U21" s="318" t="s">
        <v>79</v>
      </c>
      <c r="V21" s="319"/>
      <c r="W21" s="2"/>
      <c r="X21" s="2"/>
      <c r="Y21" s="2"/>
      <c r="Z21" s="2"/>
    </row>
    <row r="22" spans="1:26" ht="30" customHeight="1">
      <c r="A22" s="280">
        <v>2</v>
      </c>
      <c r="B22" s="328" t="s">
        <v>80</v>
      </c>
      <c r="C22" s="67" t="s">
        <v>23</v>
      </c>
      <c r="D22" s="280"/>
      <c r="E22" s="280"/>
      <c r="F22" s="280"/>
      <c r="G22" s="256"/>
      <c r="H22" s="256"/>
      <c r="I22" s="162">
        <v>4</v>
      </c>
      <c r="J22" s="169" t="s">
        <v>81</v>
      </c>
      <c r="K22" s="170" t="s">
        <v>82</v>
      </c>
      <c r="L22" s="256"/>
      <c r="M22" s="256"/>
      <c r="N22" s="256"/>
      <c r="O22" s="256"/>
      <c r="P22" s="256"/>
      <c r="Q22" s="256"/>
      <c r="R22" s="256"/>
      <c r="S22" s="256"/>
      <c r="T22" s="173">
        <f t="shared" ref="T22:T25" si="5">J22*K22+I22</f>
        <v>52</v>
      </c>
      <c r="U22" s="330" t="s">
        <v>83</v>
      </c>
      <c r="V22" s="331"/>
      <c r="W22" s="2"/>
      <c r="X22" s="2"/>
      <c r="Y22" s="2"/>
      <c r="Z22" s="2"/>
    </row>
    <row r="23" spans="1:26" ht="29.25" customHeight="1">
      <c r="A23" s="257"/>
      <c r="B23" s="257"/>
      <c r="C23" s="178" t="s">
        <v>31</v>
      </c>
      <c r="D23" s="257"/>
      <c r="E23" s="257"/>
      <c r="F23" s="257"/>
      <c r="G23" s="257"/>
      <c r="H23" s="257"/>
      <c r="I23" s="179">
        <v>4</v>
      </c>
      <c r="J23" s="169" t="s">
        <v>81</v>
      </c>
      <c r="K23" s="170" t="s">
        <v>82</v>
      </c>
      <c r="L23" s="257"/>
      <c r="M23" s="257"/>
      <c r="N23" s="257"/>
      <c r="O23" s="257"/>
      <c r="P23" s="257"/>
      <c r="Q23" s="257"/>
      <c r="R23" s="257"/>
      <c r="S23" s="257"/>
      <c r="T23" s="173">
        <f t="shared" si="5"/>
        <v>52</v>
      </c>
      <c r="U23" s="261"/>
      <c r="V23" s="332"/>
      <c r="W23" s="2"/>
      <c r="X23" s="2"/>
      <c r="Y23" s="2"/>
      <c r="Z23" s="2"/>
    </row>
    <row r="24" spans="1:26" ht="28.5" customHeight="1">
      <c r="A24" s="257"/>
      <c r="B24" s="257"/>
      <c r="C24" s="178" t="s">
        <v>29</v>
      </c>
      <c r="D24" s="257"/>
      <c r="E24" s="257"/>
      <c r="F24" s="257"/>
      <c r="G24" s="257"/>
      <c r="H24" s="257"/>
      <c r="I24" s="162">
        <v>4</v>
      </c>
      <c r="J24" s="169" t="s">
        <v>81</v>
      </c>
      <c r="K24" s="170" t="s">
        <v>82</v>
      </c>
      <c r="L24" s="257"/>
      <c r="M24" s="257"/>
      <c r="N24" s="257"/>
      <c r="O24" s="257"/>
      <c r="P24" s="257"/>
      <c r="Q24" s="257"/>
      <c r="R24" s="257"/>
      <c r="S24" s="257"/>
      <c r="T24" s="173">
        <f t="shared" si="5"/>
        <v>52</v>
      </c>
      <c r="U24" s="261"/>
      <c r="V24" s="332"/>
      <c r="W24" s="2"/>
      <c r="X24" s="2"/>
      <c r="Y24" s="2"/>
      <c r="Z24" s="2"/>
    </row>
    <row r="25" spans="1:26" ht="26.25" customHeight="1">
      <c r="A25" s="258"/>
      <c r="B25" s="258"/>
      <c r="C25" s="178" t="s">
        <v>84</v>
      </c>
      <c r="D25" s="258"/>
      <c r="E25" s="258"/>
      <c r="F25" s="258"/>
      <c r="G25" s="258"/>
      <c r="H25" s="258"/>
      <c r="I25" s="179">
        <v>4</v>
      </c>
      <c r="J25" s="169" t="s">
        <v>81</v>
      </c>
      <c r="K25" s="170" t="s">
        <v>85</v>
      </c>
      <c r="L25" s="258"/>
      <c r="M25" s="258"/>
      <c r="N25" s="258"/>
      <c r="O25" s="258"/>
      <c r="P25" s="258"/>
      <c r="Q25" s="258"/>
      <c r="R25" s="258"/>
      <c r="S25" s="258"/>
      <c r="T25" s="173">
        <f t="shared" si="5"/>
        <v>48</v>
      </c>
      <c r="U25" s="263"/>
      <c r="V25" s="313"/>
      <c r="W25" s="2"/>
      <c r="X25" s="2"/>
      <c r="Y25" s="2"/>
      <c r="Z25" s="2"/>
    </row>
    <row r="26" spans="1:26" ht="84" customHeight="1">
      <c r="A26" s="111">
        <v>3</v>
      </c>
      <c r="B26" s="181" t="s">
        <v>86</v>
      </c>
      <c r="C26" s="182">
        <v>380.16</v>
      </c>
      <c r="D26" s="111">
        <v>10</v>
      </c>
      <c r="E26" s="179" t="s">
        <v>87</v>
      </c>
      <c r="F26" s="182">
        <v>380.16</v>
      </c>
      <c r="G26" s="111"/>
      <c r="H26" s="111"/>
      <c r="I26" s="111"/>
      <c r="J26" s="111"/>
      <c r="K26" s="179"/>
      <c r="L26" s="111"/>
      <c r="M26" s="111"/>
      <c r="N26" s="111"/>
      <c r="O26" s="111"/>
      <c r="P26" s="111"/>
      <c r="Q26" s="111"/>
      <c r="R26" s="102"/>
      <c r="S26" s="184"/>
      <c r="T26" s="182">
        <v>380.16</v>
      </c>
      <c r="U26" s="318" t="s">
        <v>88</v>
      </c>
      <c r="V26" s="319"/>
      <c r="W26" s="2"/>
      <c r="X26" s="2"/>
      <c r="Y26" s="2"/>
      <c r="Z26" s="2"/>
    </row>
    <row r="27" spans="1:26" ht="36.75" customHeight="1">
      <c r="A27" s="280">
        <v>2</v>
      </c>
      <c r="B27" s="328" t="s">
        <v>89</v>
      </c>
      <c r="C27" s="67" t="s">
        <v>23</v>
      </c>
      <c r="D27" s="280"/>
      <c r="E27" s="280"/>
      <c r="F27" s="280"/>
      <c r="G27" s="256"/>
      <c r="H27" s="256"/>
      <c r="I27" s="162">
        <v>4</v>
      </c>
      <c r="J27" s="169" t="s">
        <v>81</v>
      </c>
      <c r="K27" s="170" t="s">
        <v>82</v>
      </c>
      <c r="L27" s="256"/>
      <c r="M27" s="256"/>
      <c r="N27" s="256"/>
      <c r="O27" s="256"/>
      <c r="P27" s="256"/>
      <c r="Q27" s="256"/>
      <c r="R27" s="256"/>
      <c r="S27" s="256"/>
      <c r="T27" s="173">
        <f t="shared" ref="T27:T30" si="6">J27*K27+I27</f>
        <v>52</v>
      </c>
      <c r="U27" s="330" t="s">
        <v>92</v>
      </c>
      <c r="V27" s="331"/>
      <c r="W27" s="2"/>
      <c r="X27" s="2"/>
      <c r="Y27" s="2"/>
      <c r="Z27" s="2"/>
    </row>
    <row r="28" spans="1:26" ht="34.5" customHeight="1">
      <c r="A28" s="257"/>
      <c r="B28" s="257"/>
      <c r="C28" s="178" t="s">
        <v>31</v>
      </c>
      <c r="D28" s="257"/>
      <c r="E28" s="257"/>
      <c r="F28" s="257"/>
      <c r="G28" s="257"/>
      <c r="H28" s="257"/>
      <c r="I28" s="179">
        <v>4</v>
      </c>
      <c r="J28" s="169" t="s">
        <v>81</v>
      </c>
      <c r="K28" s="170" t="s">
        <v>82</v>
      </c>
      <c r="L28" s="257"/>
      <c r="M28" s="257"/>
      <c r="N28" s="257"/>
      <c r="O28" s="257"/>
      <c r="P28" s="257"/>
      <c r="Q28" s="257"/>
      <c r="R28" s="257"/>
      <c r="S28" s="257"/>
      <c r="T28" s="173">
        <f t="shared" si="6"/>
        <v>52</v>
      </c>
      <c r="U28" s="261"/>
      <c r="V28" s="332"/>
      <c r="W28" s="2"/>
      <c r="X28" s="2"/>
      <c r="Y28" s="2"/>
      <c r="Z28" s="2"/>
    </row>
    <row r="29" spans="1:26" ht="32.25" customHeight="1">
      <c r="A29" s="257"/>
      <c r="B29" s="257"/>
      <c r="C29" s="178" t="s">
        <v>29</v>
      </c>
      <c r="D29" s="257"/>
      <c r="E29" s="257"/>
      <c r="F29" s="257"/>
      <c r="G29" s="257"/>
      <c r="H29" s="257"/>
      <c r="I29" s="162">
        <v>4</v>
      </c>
      <c r="J29" s="169" t="s">
        <v>81</v>
      </c>
      <c r="K29" s="170" t="s">
        <v>82</v>
      </c>
      <c r="L29" s="257"/>
      <c r="M29" s="257"/>
      <c r="N29" s="257"/>
      <c r="O29" s="257"/>
      <c r="P29" s="257"/>
      <c r="Q29" s="257"/>
      <c r="R29" s="257"/>
      <c r="S29" s="257"/>
      <c r="T29" s="173">
        <f t="shared" si="6"/>
        <v>52</v>
      </c>
      <c r="U29" s="261"/>
      <c r="V29" s="332"/>
      <c r="W29" s="2"/>
      <c r="X29" s="2"/>
      <c r="Y29" s="2"/>
      <c r="Z29" s="2"/>
    </row>
    <row r="30" spans="1:26" ht="36.75" customHeight="1">
      <c r="A30" s="258"/>
      <c r="B30" s="258"/>
      <c r="C30" s="178" t="s">
        <v>84</v>
      </c>
      <c r="D30" s="258"/>
      <c r="E30" s="258"/>
      <c r="F30" s="258"/>
      <c r="G30" s="258"/>
      <c r="H30" s="258"/>
      <c r="I30" s="179">
        <v>4</v>
      </c>
      <c r="J30" s="169" t="s">
        <v>81</v>
      </c>
      <c r="K30" s="170" t="s">
        <v>85</v>
      </c>
      <c r="L30" s="258"/>
      <c r="M30" s="258"/>
      <c r="N30" s="258"/>
      <c r="O30" s="258"/>
      <c r="P30" s="258"/>
      <c r="Q30" s="258"/>
      <c r="R30" s="258"/>
      <c r="S30" s="258"/>
      <c r="T30" s="173">
        <f t="shared" si="6"/>
        <v>48</v>
      </c>
      <c r="U30" s="263"/>
      <c r="V30" s="313"/>
      <c r="W30" s="2"/>
      <c r="X30" s="2"/>
      <c r="Y30" s="2"/>
      <c r="Z30" s="2"/>
    </row>
    <row r="31" spans="1:26" ht="72" customHeight="1">
      <c r="A31" s="60">
        <v>5</v>
      </c>
      <c r="B31" s="109" t="s">
        <v>93</v>
      </c>
      <c r="C31" s="160">
        <v>506.88</v>
      </c>
      <c r="D31" s="60">
        <v>3.25</v>
      </c>
      <c r="E31" s="162" t="s">
        <v>87</v>
      </c>
      <c r="F31" s="160">
        <v>506.88</v>
      </c>
      <c r="G31" s="198"/>
      <c r="H31" s="60"/>
      <c r="I31" s="60"/>
      <c r="J31" s="24"/>
      <c r="K31" s="24"/>
      <c r="L31" s="60">
        <v>9</v>
      </c>
      <c r="M31" s="60">
        <v>12</v>
      </c>
      <c r="N31" s="60">
        <f>L31*M31</f>
        <v>108</v>
      </c>
      <c r="O31" s="198"/>
      <c r="P31" s="60"/>
      <c r="Q31" s="24"/>
      <c r="R31" s="24"/>
      <c r="S31" s="24"/>
      <c r="T31" s="160">
        <v>506.88</v>
      </c>
      <c r="U31" s="318" t="s">
        <v>95</v>
      </c>
      <c r="V31" s="319"/>
      <c r="W31" s="2"/>
      <c r="X31" s="2"/>
      <c r="Y31" s="2"/>
      <c r="Z31" s="2"/>
    </row>
    <row r="32" spans="1:26" ht="38.25" customHeight="1">
      <c r="A32" s="280">
        <v>2</v>
      </c>
      <c r="B32" s="328" t="s">
        <v>96</v>
      </c>
      <c r="C32" s="67" t="s">
        <v>23</v>
      </c>
      <c r="D32" s="280"/>
      <c r="E32" s="280"/>
      <c r="F32" s="280"/>
      <c r="G32" s="256"/>
      <c r="H32" s="256"/>
      <c r="I32" s="280"/>
      <c r="J32" s="280"/>
      <c r="K32" s="280"/>
      <c r="L32" s="256"/>
      <c r="M32" s="280"/>
      <c r="N32" s="280"/>
      <c r="O32" s="280"/>
      <c r="P32" s="256"/>
      <c r="Q32" s="60">
        <v>4</v>
      </c>
      <c r="R32" s="203">
        <v>4</v>
      </c>
      <c r="S32" s="170" t="s">
        <v>82</v>
      </c>
      <c r="T32" s="206">
        <f t="shared" ref="T32:T35" si="7">(S32*R32)+Q32</f>
        <v>52</v>
      </c>
      <c r="U32" s="330" t="s">
        <v>98</v>
      </c>
      <c r="V32" s="331"/>
      <c r="W32" s="2"/>
      <c r="X32" s="2"/>
      <c r="Y32" s="2"/>
      <c r="Z32" s="2"/>
    </row>
    <row r="33" spans="1:26" ht="38.25" customHeight="1">
      <c r="A33" s="257"/>
      <c r="B33" s="257"/>
      <c r="C33" s="178" t="s">
        <v>31</v>
      </c>
      <c r="D33" s="257"/>
      <c r="E33" s="257"/>
      <c r="F33" s="257"/>
      <c r="G33" s="257"/>
      <c r="H33" s="257"/>
      <c r="I33" s="257"/>
      <c r="J33" s="257"/>
      <c r="K33" s="257"/>
      <c r="L33" s="257"/>
      <c r="M33" s="257"/>
      <c r="N33" s="257"/>
      <c r="O33" s="257"/>
      <c r="P33" s="257"/>
      <c r="Q33" s="60">
        <v>4</v>
      </c>
      <c r="R33" s="203">
        <v>4</v>
      </c>
      <c r="S33" s="170" t="s">
        <v>82</v>
      </c>
      <c r="T33" s="206">
        <f t="shared" si="7"/>
        <v>52</v>
      </c>
      <c r="U33" s="261"/>
      <c r="V33" s="332"/>
      <c r="W33" s="2"/>
      <c r="X33" s="2"/>
      <c r="Y33" s="2"/>
      <c r="Z33" s="2"/>
    </row>
    <row r="34" spans="1:26" ht="30.75" customHeight="1">
      <c r="A34" s="257"/>
      <c r="B34" s="257"/>
      <c r="C34" s="178" t="s">
        <v>29</v>
      </c>
      <c r="D34" s="257"/>
      <c r="E34" s="257"/>
      <c r="F34" s="257"/>
      <c r="G34" s="257"/>
      <c r="H34" s="257"/>
      <c r="I34" s="257"/>
      <c r="J34" s="257"/>
      <c r="K34" s="257"/>
      <c r="L34" s="257"/>
      <c r="M34" s="257"/>
      <c r="N34" s="257"/>
      <c r="O34" s="257"/>
      <c r="P34" s="257"/>
      <c r="Q34" s="60">
        <v>4</v>
      </c>
      <c r="R34" s="203">
        <v>4</v>
      </c>
      <c r="S34" s="170" t="s">
        <v>82</v>
      </c>
      <c r="T34" s="206">
        <f t="shared" si="7"/>
        <v>52</v>
      </c>
      <c r="U34" s="261"/>
      <c r="V34" s="332"/>
      <c r="W34" s="2"/>
      <c r="X34" s="2"/>
      <c r="Y34" s="2"/>
      <c r="Z34" s="2"/>
    </row>
    <row r="35" spans="1:26" ht="36.75" customHeight="1">
      <c r="A35" s="258"/>
      <c r="B35" s="258"/>
      <c r="C35" s="178" t="s">
        <v>84</v>
      </c>
      <c r="D35" s="258"/>
      <c r="E35" s="258"/>
      <c r="F35" s="258"/>
      <c r="G35" s="258"/>
      <c r="H35" s="258"/>
      <c r="I35" s="258"/>
      <c r="J35" s="258"/>
      <c r="K35" s="258"/>
      <c r="L35" s="258"/>
      <c r="M35" s="258"/>
      <c r="N35" s="258"/>
      <c r="O35" s="258"/>
      <c r="P35" s="258"/>
      <c r="Q35" s="60">
        <v>4</v>
      </c>
      <c r="R35" s="203">
        <v>4</v>
      </c>
      <c r="S35" s="170" t="s">
        <v>85</v>
      </c>
      <c r="T35" s="206">
        <f t="shared" si="7"/>
        <v>48</v>
      </c>
      <c r="U35" s="263"/>
      <c r="V35" s="313"/>
      <c r="W35" s="2"/>
      <c r="X35" s="2"/>
      <c r="Y35" s="2"/>
      <c r="Z35" s="2"/>
    </row>
    <row r="36" spans="1:26" ht="75" customHeight="1">
      <c r="A36" s="60">
        <v>7</v>
      </c>
      <c r="B36" s="207" t="s">
        <v>99</v>
      </c>
      <c r="C36" s="160">
        <v>529.91999999999996</v>
      </c>
      <c r="D36" s="24"/>
      <c r="E36" s="24"/>
      <c r="F36" s="160">
        <v>529.91999999999996</v>
      </c>
      <c r="G36" s="24"/>
      <c r="H36" s="24"/>
      <c r="I36" s="26"/>
      <c r="J36" s="57"/>
      <c r="K36" s="208"/>
      <c r="L36" s="60">
        <v>4</v>
      </c>
      <c r="M36" s="60">
        <v>36</v>
      </c>
      <c r="N36" s="60">
        <f>L36*M36</f>
        <v>144</v>
      </c>
      <c r="O36" s="24"/>
      <c r="P36" s="24"/>
      <c r="Q36" s="26"/>
      <c r="R36" s="294"/>
      <c r="S36" s="319"/>
      <c r="T36" s="160">
        <v>529.91999999999996</v>
      </c>
      <c r="U36" s="318" t="s">
        <v>101</v>
      </c>
      <c r="V36" s="319"/>
      <c r="W36" s="2"/>
      <c r="X36" s="2"/>
      <c r="Y36" s="2"/>
      <c r="Z36" s="2"/>
    </row>
    <row r="37" spans="1:26" ht="29.25" customHeight="1">
      <c r="A37" s="312">
        <v>8</v>
      </c>
      <c r="B37" s="342" t="s">
        <v>104</v>
      </c>
      <c r="C37" s="335" t="s">
        <v>23</v>
      </c>
      <c r="D37" s="319"/>
      <c r="E37" s="129">
        <v>24</v>
      </c>
      <c r="F37" s="292">
        <v>13</v>
      </c>
      <c r="G37" s="344"/>
      <c r="H37" s="344"/>
      <c r="I37" s="344"/>
      <c r="J37" s="344"/>
      <c r="K37" s="344"/>
      <c r="L37" s="344"/>
      <c r="M37" s="344"/>
      <c r="N37" s="344"/>
      <c r="O37" s="344"/>
      <c r="P37" s="344"/>
      <c r="Q37" s="344"/>
      <c r="R37" s="344"/>
      <c r="S37" s="319"/>
      <c r="T37" s="60">
        <f t="shared" ref="T37:T40" si="8">F37*E37</f>
        <v>312</v>
      </c>
      <c r="U37" s="330" t="s">
        <v>106</v>
      </c>
      <c r="V37" s="331"/>
      <c r="W37" s="2"/>
      <c r="X37" s="2"/>
      <c r="Y37" s="2"/>
      <c r="Z37" s="2"/>
    </row>
    <row r="38" spans="1:26" ht="29.25" customHeight="1">
      <c r="A38" s="332"/>
      <c r="B38" s="257"/>
      <c r="C38" s="334" t="s">
        <v>31</v>
      </c>
      <c r="D38" s="319"/>
      <c r="E38" s="129">
        <v>24</v>
      </c>
      <c r="F38" s="292">
        <v>13</v>
      </c>
      <c r="G38" s="344"/>
      <c r="H38" s="344"/>
      <c r="I38" s="344"/>
      <c r="J38" s="344"/>
      <c r="K38" s="344"/>
      <c r="L38" s="344"/>
      <c r="M38" s="344"/>
      <c r="N38" s="344"/>
      <c r="O38" s="344"/>
      <c r="P38" s="344"/>
      <c r="Q38" s="344"/>
      <c r="R38" s="344"/>
      <c r="S38" s="319"/>
      <c r="T38" s="60">
        <f t="shared" si="8"/>
        <v>312</v>
      </c>
      <c r="U38" s="261"/>
      <c r="V38" s="332"/>
      <c r="W38" s="2"/>
      <c r="X38" s="2"/>
      <c r="Y38" s="2"/>
      <c r="Z38" s="2"/>
    </row>
    <row r="39" spans="1:26" ht="28.5" customHeight="1">
      <c r="A39" s="332"/>
      <c r="B39" s="257"/>
      <c r="C39" s="335" t="s">
        <v>29</v>
      </c>
      <c r="D39" s="319"/>
      <c r="E39" s="129">
        <v>24</v>
      </c>
      <c r="F39" s="292">
        <v>13</v>
      </c>
      <c r="G39" s="344"/>
      <c r="H39" s="344"/>
      <c r="I39" s="344"/>
      <c r="J39" s="344"/>
      <c r="K39" s="344"/>
      <c r="L39" s="344"/>
      <c r="M39" s="344"/>
      <c r="N39" s="344"/>
      <c r="O39" s="344"/>
      <c r="P39" s="344"/>
      <c r="Q39" s="344"/>
      <c r="R39" s="344"/>
      <c r="S39" s="319"/>
      <c r="T39" s="60">
        <f t="shared" si="8"/>
        <v>312</v>
      </c>
      <c r="U39" s="261"/>
      <c r="V39" s="332"/>
      <c r="W39" s="2"/>
      <c r="X39" s="2"/>
      <c r="Y39" s="2"/>
      <c r="Z39" s="2"/>
    </row>
    <row r="40" spans="1:26" ht="29.25" customHeight="1">
      <c r="A40" s="313"/>
      <c r="B40" s="258"/>
      <c r="C40" s="334" t="s">
        <v>84</v>
      </c>
      <c r="D40" s="319"/>
      <c r="E40" s="129">
        <v>22</v>
      </c>
      <c r="F40" s="292">
        <v>13</v>
      </c>
      <c r="G40" s="344"/>
      <c r="H40" s="344"/>
      <c r="I40" s="344"/>
      <c r="J40" s="344"/>
      <c r="K40" s="344"/>
      <c r="L40" s="344"/>
      <c r="M40" s="344"/>
      <c r="N40" s="344"/>
      <c r="O40" s="344"/>
      <c r="P40" s="344"/>
      <c r="Q40" s="344"/>
      <c r="R40" s="344"/>
      <c r="S40" s="319"/>
      <c r="T40" s="60">
        <f t="shared" si="8"/>
        <v>286</v>
      </c>
      <c r="U40" s="263"/>
      <c r="V40" s="313"/>
      <c r="W40" s="2"/>
      <c r="X40" s="2"/>
      <c r="Y40" s="2"/>
      <c r="Z40" s="2"/>
    </row>
    <row r="41" spans="1:26" ht="29.25" customHeight="1">
      <c r="A41" s="312">
        <v>9</v>
      </c>
      <c r="B41" s="343" t="s">
        <v>109</v>
      </c>
      <c r="C41" s="335" t="s">
        <v>23</v>
      </c>
      <c r="D41" s="319"/>
      <c r="E41" s="129">
        <v>24</v>
      </c>
      <c r="F41" s="292">
        <v>4</v>
      </c>
      <c r="G41" s="344"/>
      <c r="H41" s="344"/>
      <c r="I41" s="344"/>
      <c r="J41" s="344"/>
      <c r="K41" s="344"/>
      <c r="L41" s="344"/>
      <c r="M41" s="344"/>
      <c r="N41" s="344"/>
      <c r="O41" s="344"/>
      <c r="P41" s="344"/>
      <c r="Q41" s="344"/>
      <c r="R41" s="344"/>
      <c r="S41" s="319"/>
      <c r="T41" s="60">
        <f t="shared" ref="T41:T44" si="9">F41*E41/2</f>
        <v>48</v>
      </c>
      <c r="U41" s="330" t="s">
        <v>110</v>
      </c>
      <c r="V41" s="331"/>
      <c r="W41" s="2"/>
      <c r="X41" s="2"/>
      <c r="Y41" s="2"/>
      <c r="Z41" s="2"/>
    </row>
    <row r="42" spans="1:26" ht="27" customHeight="1">
      <c r="A42" s="332"/>
      <c r="B42" s="332"/>
      <c r="C42" s="334" t="s">
        <v>31</v>
      </c>
      <c r="D42" s="319"/>
      <c r="E42" s="129">
        <v>24</v>
      </c>
      <c r="F42" s="292">
        <v>4</v>
      </c>
      <c r="G42" s="344"/>
      <c r="H42" s="344"/>
      <c r="I42" s="344"/>
      <c r="J42" s="344"/>
      <c r="K42" s="344"/>
      <c r="L42" s="344"/>
      <c r="M42" s="344"/>
      <c r="N42" s="344"/>
      <c r="O42" s="344"/>
      <c r="P42" s="344"/>
      <c r="Q42" s="344"/>
      <c r="R42" s="344"/>
      <c r="S42" s="319"/>
      <c r="T42" s="60">
        <f t="shared" si="9"/>
        <v>48</v>
      </c>
      <c r="U42" s="261"/>
      <c r="V42" s="332"/>
      <c r="W42" s="2"/>
      <c r="X42" s="2"/>
      <c r="Y42" s="2"/>
      <c r="Z42" s="2"/>
    </row>
    <row r="43" spans="1:26" ht="26.25" customHeight="1">
      <c r="A43" s="332"/>
      <c r="B43" s="332"/>
      <c r="C43" s="335" t="s">
        <v>29</v>
      </c>
      <c r="D43" s="319"/>
      <c r="E43" s="129">
        <v>24</v>
      </c>
      <c r="F43" s="292">
        <v>4</v>
      </c>
      <c r="G43" s="344"/>
      <c r="H43" s="344"/>
      <c r="I43" s="344"/>
      <c r="J43" s="344"/>
      <c r="K43" s="344"/>
      <c r="L43" s="344"/>
      <c r="M43" s="344"/>
      <c r="N43" s="344"/>
      <c r="O43" s="344"/>
      <c r="P43" s="344"/>
      <c r="Q43" s="344"/>
      <c r="R43" s="344"/>
      <c r="S43" s="319"/>
      <c r="T43" s="60">
        <f t="shared" si="9"/>
        <v>48</v>
      </c>
      <c r="U43" s="261"/>
      <c r="V43" s="332"/>
      <c r="W43" s="2"/>
      <c r="X43" s="2"/>
      <c r="Y43" s="2"/>
      <c r="Z43" s="2"/>
    </row>
    <row r="44" spans="1:26" ht="28.5" customHeight="1">
      <c r="A44" s="311"/>
      <c r="B44" s="311"/>
      <c r="C44" s="336" t="s">
        <v>84</v>
      </c>
      <c r="D44" s="337"/>
      <c r="E44" s="129">
        <v>22</v>
      </c>
      <c r="F44" s="316">
        <v>4</v>
      </c>
      <c r="G44" s="345"/>
      <c r="H44" s="345"/>
      <c r="I44" s="345"/>
      <c r="J44" s="345"/>
      <c r="K44" s="345"/>
      <c r="L44" s="345"/>
      <c r="M44" s="345"/>
      <c r="N44" s="345"/>
      <c r="O44" s="345"/>
      <c r="P44" s="345"/>
      <c r="Q44" s="345"/>
      <c r="R44" s="345"/>
      <c r="S44" s="337"/>
      <c r="T44" s="219">
        <f t="shared" si="9"/>
        <v>44</v>
      </c>
      <c r="U44" s="263"/>
      <c r="V44" s="313"/>
      <c r="W44" s="2"/>
      <c r="X44" s="2"/>
      <c r="Y44" s="2"/>
      <c r="Z44" s="2"/>
    </row>
    <row r="45" spans="1:26" ht="28.5" customHeight="1">
      <c r="A45" s="338" t="s">
        <v>114</v>
      </c>
      <c r="B45" s="311"/>
      <c r="C45" s="227"/>
      <c r="D45" s="227"/>
      <c r="E45" s="227"/>
      <c r="F45" s="228"/>
      <c r="G45" s="229"/>
      <c r="H45" s="229"/>
      <c r="I45" s="229"/>
      <c r="J45" s="229"/>
      <c r="K45" s="229"/>
      <c r="L45" s="229"/>
      <c r="M45" s="229"/>
      <c r="N45" s="229"/>
      <c r="O45" s="229"/>
      <c r="P45" s="229"/>
      <c r="Q45" s="229"/>
      <c r="R45" s="229"/>
      <c r="S45" s="230"/>
      <c r="T45" s="35"/>
      <c r="U45" s="231"/>
      <c r="V45" s="236"/>
      <c r="W45" s="2"/>
      <c r="X45" s="2"/>
      <c r="Y45" s="2"/>
      <c r="Z45" s="2"/>
    </row>
    <row r="46" spans="1:26" ht="33.75" customHeight="1">
      <c r="A46" s="339" t="s">
        <v>116</v>
      </c>
      <c r="B46" s="340"/>
      <c r="C46" s="237">
        <f>C45+C19</f>
        <v>792</v>
      </c>
      <c r="D46" s="237">
        <v>36</v>
      </c>
      <c r="E46" s="238">
        <f t="shared" ref="E46:J46" si="10">E45+E19</f>
        <v>25.5</v>
      </c>
      <c r="F46" s="237">
        <f t="shared" si="10"/>
        <v>414</v>
      </c>
      <c r="G46" s="237">
        <f t="shared" si="10"/>
        <v>19</v>
      </c>
      <c r="H46" s="237">
        <f t="shared" si="10"/>
        <v>48</v>
      </c>
      <c r="I46" s="237">
        <f t="shared" si="10"/>
        <v>2</v>
      </c>
      <c r="J46" s="339">
        <f t="shared" si="10"/>
        <v>8</v>
      </c>
      <c r="K46" s="340"/>
      <c r="L46" s="237">
        <f>L45+L19</f>
        <v>10.5</v>
      </c>
      <c r="M46" s="237">
        <v>36</v>
      </c>
      <c r="N46" s="237">
        <f t="shared" ref="N46:R46" si="11">N45+N19</f>
        <v>378</v>
      </c>
      <c r="O46" s="237">
        <f t="shared" si="11"/>
        <v>25</v>
      </c>
      <c r="P46" s="237">
        <f t="shared" si="11"/>
        <v>48</v>
      </c>
      <c r="Q46" s="237">
        <f t="shared" si="11"/>
        <v>2</v>
      </c>
      <c r="R46" s="339">
        <f t="shared" si="11"/>
        <v>8</v>
      </c>
      <c r="S46" s="340"/>
      <c r="T46" s="237">
        <f>T45+T19</f>
        <v>1326</v>
      </c>
      <c r="U46" s="239"/>
      <c r="V46" s="240"/>
      <c r="W46" s="2"/>
      <c r="X46" s="2"/>
      <c r="Y46" s="2"/>
      <c r="Z46" s="2"/>
    </row>
    <row r="47" spans="1:26" ht="18" customHeight="1">
      <c r="A47" s="4"/>
      <c r="B47" s="157"/>
      <c r="C47" s="1"/>
      <c r="D47" s="1"/>
      <c r="E47" s="1"/>
      <c r="F47" s="1"/>
      <c r="G47" s="1"/>
      <c r="H47" s="1"/>
      <c r="I47" s="1"/>
      <c r="J47" s="1"/>
      <c r="K47" s="1"/>
      <c r="L47" s="1"/>
      <c r="M47" s="2"/>
      <c r="N47" s="1"/>
      <c r="O47" s="2"/>
      <c r="P47" s="1"/>
      <c r="Q47" s="1"/>
      <c r="R47" s="1"/>
      <c r="S47" s="1"/>
      <c r="T47" s="1"/>
      <c r="U47" s="4"/>
      <c r="V47" s="2"/>
      <c r="W47" s="2"/>
      <c r="X47" s="2"/>
      <c r="Y47" s="2"/>
      <c r="Z47" s="2"/>
    </row>
    <row r="48" spans="1:26" ht="18" customHeight="1">
      <c r="A48" s="4"/>
      <c r="B48" s="157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4"/>
      <c r="V48" s="2"/>
      <c r="W48" s="2"/>
      <c r="X48" s="2"/>
      <c r="Y48" s="2"/>
      <c r="Z48" s="2"/>
    </row>
    <row r="49" spans="1:26" ht="18" customHeight="1">
      <c r="A49" s="4"/>
      <c r="B49" s="157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4"/>
      <c r="V49" s="2"/>
      <c r="W49" s="2"/>
      <c r="X49" s="2"/>
      <c r="Y49" s="2"/>
      <c r="Z49" s="2"/>
    </row>
    <row r="50" spans="1:26" ht="18" customHeight="1">
      <c r="A50" s="4"/>
      <c r="B50" s="157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4"/>
      <c r="V50" s="2"/>
      <c r="W50" s="2"/>
      <c r="X50" s="2"/>
      <c r="Y50" s="2"/>
      <c r="Z50" s="2"/>
    </row>
    <row r="51" spans="1:26" ht="18" customHeight="1">
      <c r="A51" s="4"/>
      <c r="B51" s="157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4"/>
      <c r="V51" s="2"/>
      <c r="W51" s="2"/>
      <c r="X51" s="2"/>
      <c r="Y51" s="2"/>
      <c r="Z51" s="2"/>
    </row>
    <row r="52" spans="1:26" ht="18" customHeight="1">
      <c r="A52" s="4"/>
      <c r="B52" s="157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4"/>
      <c r="V52" s="2"/>
      <c r="W52" s="2"/>
      <c r="X52" s="2"/>
      <c r="Y52" s="2"/>
      <c r="Z52" s="2"/>
    </row>
    <row r="53" spans="1:26" ht="18" customHeight="1">
      <c r="A53" s="4"/>
      <c r="B53" s="157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4"/>
      <c r="V53" s="2"/>
      <c r="W53" s="2"/>
      <c r="X53" s="2"/>
      <c r="Y53" s="2"/>
      <c r="Z53" s="2"/>
    </row>
    <row r="54" spans="1:26" ht="18" customHeight="1">
      <c r="A54" s="2"/>
      <c r="B54" s="157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8" customHeight="1">
      <c r="A55" s="2"/>
      <c r="B55" s="341"/>
      <c r="C55" s="279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8" customHeight="1">
      <c r="A56" s="2"/>
      <c r="B56" s="157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8" customHeight="1">
      <c r="A57" s="2"/>
      <c r="B57" s="157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33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48">
    <mergeCell ref="J46:K46"/>
    <mergeCell ref="R46:S46"/>
    <mergeCell ref="P32:P35"/>
    <mergeCell ref="F37:S37"/>
    <mergeCell ref="F38:S38"/>
    <mergeCell ref="F39:S39"/>
    <mergeCell ref="F40:S40"/>
    <mergeCell ref="F41:S41"/>
    <mergeCell ref="F42:S42"/>
    <mergeCell ref="I32:I35"/>
    <mergeCell ref="J32:J35"/>
    <mergeCell ref="K32:K35"/>
    <mergeCell ref="L32:L35"/>
    <mergeCell ref="M32:M35"/>
    <mergeCell ref="N32:N35"/>
    <mergeCell ref="O32:O35"/>
    <mergeCell ref="A27:A30"/>
    <mergeCell ref="B27:B30"/>
    <mergeCell ref="D27:D30"/>
    <mergeCell ref="E27:E30"/>
    <mergeCell ref="F27:F30"/>
    <mergeCell ref="G27:G30"/>
    <mergeCell ref="H27:H30"/>
    <mergeCell ref="A32:A35"/>
    <mergeCell ref="B32:B35"/>
    <mergeCell ref="D32:D35"/>
    <mergeCell ref="E32:E35"/>
    <mergeCell ref="F32:F35"/>
    <mergeCell ref="G32:G35"/>
    <mergeCell ref="H32:H35"/>
    <mergeCell ref="S27:S30"/>
    <mergeCell ref="U27:V30"/>
    <mergeCell ref="U31:V31"/>
    <mergeCell ref="U32:V35"/>
    <mergeCell ref="R36:S36"/>
    <mergeCell ref="U36:V36"/>
    <mergeCell ref="U37:V40"/>
    <mergeCell ref="U41:V44"/>
    <mergeCell ref="L27:L30"/>
    <mergeCell ref="M27:M30"/>
    <mergeCell ref="N27:N30"/>
    <mergeCell ref="O27:O30"/>
    <mergeCell ref="P27:P30"/>
    <mergeCell ref="Q27:Q30"/>
    <mergeCell ref="R27:R30"/>
    <mergeCell ref="F43:S43"/>
    <mergeCell ref="F44:S44"/>
    <mergeCell ref="C42:D42"/>
    <mergeCell ref="C43:D43"/>
    <mergeCell ref="C44:D44"/>
    <mergeCell ref="A45:B45"/>
    <mergeCell ref="A46:B46"/>
    <mergeCell ref="B55:C55"/>
    <mergeCell ref="A37:A40"/>
    <mergeCell ref="B37:B40"/>
    <mergeCell ref="C37:D37"/>
    <mergeCell ref="C38:D38"/>
    <mergeCell ref="C39:D39"/>
    <mergeCell ref="A41:A44"/>
    <mergeCell ref="B41:B44"/>
    <mergeCell ref="C40:D40"/>
    <mergeCell ref="C41:D41"/>
    <mergeCell ref="A15:A16"/>
    <mergeCell ref="B15:B16"/>
    <mergeCell ref="C15:C16"/>
    <mergeCell ref="J19:K19"/>
    <mergeCell ref="A20:V20"/>
    <mergeCell ref="U21:V21"/>
    <mergeCell ref="A17:A18"/>
    <mergeCell ref="A22:A25"/>
    <mergeCell ref="B22:B25"/>
    <mergeCell ref="D22:D25"/>
    <mergeCell ref="E22:E25"/>
    <mergeCell ref="F22:F25"/>
    <mergeCell ref="G22:G25"/>
    <mergeCell ref="V15:V16"/>
    <mergeCell ref="U22:V25"/>
    <mergeCell ref="B17:B18"/>
    <mergeCell ref="C17:C18"/>
    <mergeCell ref="D17:D18"/>
    <mergeCell ref="E17:E18"/>
    <mergeCell ref="A19:B19"/>
    <mergeCell ref="H22:H25"/>
    <mergeCell ref="N22:N25"/>
    <mergeCell ref="O22:O25"/>
    <mergeCell ref="P22:P25"/>
    <mergeCell ref="U26:V26"/>
    <mergeCell ref="T3:V3"/>
    <mergeCell ref="T5:T6"/>
    <mergeCell ref="R7:S7"/>
    <mergeCell ref="R8:S8"/>
    <mergeCell ref="R9:S9"/>
    <mergeCell ref="R10:S10"/>
    <mergeCell ref="J7:K7"/>
    <mergeCell ref="J8:K8"/>
    <mergeCell ref="J9:K9"/>
    <mergeCell ref="J10:K10"/>
    <mergeCell ref="R11:S11"/>
    <mergeCell ref="R12:S12"/>
    <mergeCell ref="R13:S13"/>
    <mergeCell ref="R14:S14"/>
    <mergeCell ref="U15:U16"/>
    <mergeCell ref="J11:K11"/>
    <mergeCell ref="J12:K12"/>
    <mergeCell ref="J13:K13"/>
    <mergeCell ref="J14:K14"/>
    <mergeCell ref="R22:R25"/>
    <mergeCell ref="S22:S25"/>
    <mergeCell ref="L22:L25"/>
    <mergeCell ref="M22:M25"/>
    <mergeCell ref="A1:U1"/>
    <mergeCell ref="C3:K3"/>
    <mergeCell ref="L3:S3"/>
    <mergeCell ref="A5:A6"/>
    <mergeCell ref="B5:B6"/>
    <mergeCell ref="L5:S5"/>
    <mergeCell ref="R6:S6"/>
    <mergeCell ref="C5:C6"/>
    <mergeCell ref="D5:K5"/>
    <mergeCell ref="J6:K6"/>
    <mergeCell ref="F15:F16"/>
    <mergeCell ref="G15:G16"/>
    <mergeCell ref="F17:F18"/>
    <mergeCell ref="G17:G18"/>
    <mergeCell ref="H17:H18"/>
    <mergeCell ref="I17:I18"/>
    <mergeCell ref="J17:K18"/>
    <mergeCell ref="D15:D16"/>
    <mergeCell ref="E15:E16"/>
    <mergeCell ref="R19:S19"/>
    <mergeCell ref="L17:L18"/>
    <mergeCell ref="M17:M18"/>
    <mergeCell ref="N17:N18"/>
    <mergeCell ref="O17:O18"/>
    <mergeCell ref="Q17:Q18"/>
    <mergeCell ref="U17:U18"/>
    <mergeCell ref="V17:V18"/>
    <mergeCell ref="Q22:Q25"/>
    <mergeCell ref="R15:S16"/>
    <mergeCell ref="I15:I16"/>
    <mergeCell ref="J15:K16"/>
    <mergeCell ref="L15:L16"/>
    <mergeCell ref="M15:M16"/>
    <mergeCell ref="N15:N16"/>
    <mergeCell ref="O15:O16"/>
    <mergeCell ref="P15:P16"/>
    <mergeCell ref="R17:S18"/>
    <mergeCell ref="Q15:Q16"/>
  </mergeCells>
  <conditionalFormatting sqref="U11:V11 U13:V14">
    <cfRule type="cellIs" dxfId="9" priority="1" operator="equal">
      <formula>0</formula>
    </cfRule>
  </conditionalFormatting>
  <conditionalFormatting sqref="U14:V14">
    <cfRule type="cellIs" dxfId="8" priority="2" operator="equal">
      <formula>0</formula>
    </cfRule>
  </conditionalFormatting>
  <conditionalFormatting sqref="U14:V14">
    <cfRule type="cellIs" dxfId="7" priority="3" operator="equal">
      <formula>0</formula>
    </cfRule>
  </conditionalFormatting>
  <conditionalFormatting sqref="U13:V13">
    <cfRule type="cellIs" dxfId="6" priority="4" operator="equal">
      <formula>0</formula>
    </cfRule>
  </conditionalFormatting>
  <conditionalFormatting sqref="U13:V13">
    <cfRule type="cellIs" dxfId="5" priority="5" operator="equal">
      <formula>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1"/>
  <sheetViews>
    <sheetView workbookViewId="0">
      <selection activeCell="A2" sqref="A2"/>
    </sheetView>
  </sheetViews>
  <sheetFormatPr defaultColWidth="14.42578125" defaultRowHeight="15" customHeight="1"/>
  <cols>
    <col min="1" max="1" width="6.5703125" customWidth="1"/>
    <col min="2" max="2" width="36" customWidth="1"/>
    <col min="3" max="3" width="11.140625" customWidth="1"/>
    <col min="4" max="4" width="8.5703125" customWidth="1"/>
    <col min="5" max="5" width="9.28515625" customWidth="1"/>
    <col min="6" max="6" width="7.140625" customWidth="1"/>
    <col min="7" max="7" width="9.5703125" customWidth="1"/>
    <col min="8" max="9" width="7.5703125" customWidth="1"/>
    <col min="10" max="10" width="6.5703125" customWidth="1"/>
    <col min="11" max="11" width="9.140625" customWidth="1"/>
    <col min="12" max="12" width="8.42578125" customWidth="1"/>
    <col min="13" max="13" width="8" customWidth="1"/>
    <col min="14" max="14" width="10" customWidth="1"/>
    <col min="15" max="16" width="7.140625" customWidth="1"/>
    <col min="17" max="17" width="7.7109375" customWidth="1"/>
    <col min="18" max="18" width="11.28515625" customWidth="1"/>
    <col min="19" max="19" width="25.85546875" customWidth="1"/>
    <col min="20" max="20" width="25.28515625" customWidth="1"/>
    <col min="21" max="21" width="9.140625" customWidth="1"/>
    <col min="22" max="24" width="8" customWidth="1"/>
  </cols>
  <sheetData>
    <row r="1" spans="1:24" ht="15.75" customHeight="1">
      <c r="A1" s="278"/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"/>
      <c r="U1" s="2"/>
      <c r="V1" s="2"/>
      <c r="W1" s="2"/>
      <c r="X1" s="2"/>
    </row>
    <row r="2" spans="1:24" ht="7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9.5" customHeight="1">
      <c r="A3" s="274" t="s">
        <v>1</v>
      </c>
      <c r="B3" s="277"/>
      <c r="C3" s="274" t="s">
        <v>2</v>
      </c>
      <c r="D3" s="288"/>
      <c r="E3" s="288"/>
      <c r="F3" s="288"/>
      <c r="G3" s="288"/>
      <c r="H3" s="288"/>
      <c r="I3" s="288"/>
      <c r="J3" s="277"/>
      <c r="K3" s="274" t="s">
        <v>9</v>
      </c>
      <c r="L3" s="288"/>
      <c r="M3" s="288"/>
      <c r="N3" s="288"/>
      <c r="O3" s="288"/>
      <c r="P3" s="288"/>
      <c r="Q3" s="277"/>
      <c r="R3" s="274" t="s">
        <v>4</v>
      </c>
      <c r="S3" s="288"/>
      <c r="T3" s="277"/>
      <c r="U3" s="4"/>
      <c r="V3" s="2"/>
      <c r="W3" s="2"/>
      <c r="X3" s="2"/>
    </row>
    <row r="4" spans="1:24" ht="14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21.75" customHeight="1">
      <c r="A5" s="314" t="s">
        <v>5</v>
      </c>
      <c r="B5" s="315" t="s">
        <v>7</v>
      </c>
      <c r="C5" s="317" t="s">
        <v>8</v>
      </c>
      <c r="D5" s="283" t="s">
        <v>10</v>
      </c>
      <c r="E5" s="284"/>
      <c r="F5" s="284"/>
      <c r="G5" s="284"/>
      <c r="H5" s="284"/>
      <c r="I5" s="284"/>
      <c r="J5" s="285"/>
      <c r="K5" s="283" t="s">
        <v>11</v>
      </c>
      <c r="L5" s="284"/>
      <c r="M5" s="284"/>
      <c r="N5" s="284"/>
      <c r="O5" s="284"/>
      <c r="P5" s="284"/>
      <c r="Q5" s="285"/>
      <c r="R5" s="286" t="s">
        <v>14</v>
      </c>
      <c r="S5" s="241" t="s">
        <v>13</v>
      </c>
      <c r="T5" s="242"/>
      <c r="U5" s="2"/>
      <c r="V5" s="2"/>
      <c r="W5" s="2"/>
      <c r="X5" s="2"/>
    </row>
    <row r="6" spans="1:24" ht="42" customHeight="1">
      <c r="A6" s="308"/>
      <c r="B6" s="309"/>
      <c r="C6" s="306"/>
      <c r="D6" s="5" t="s">
        <v>15</v>
      </c>
      <c r="E6" s="6" t="s">
        <v>16</v>
      </c>
      <c r="F6" s="6" t="s">
        <v>17</v>
      </c>
      <c r="G6" s="6" t="s">
        <v>18</v>
      </c>
      <c r="H6" s="6" t="s">
        <v>19</v>
      </c>
      <c r="I6" s="7" t="s">
        <v>20</v>
      </c>
      <c r="J6" s="7" t="s">
        <v>21</v>
      </c>
      <c r="K6" s="5" t="s">
        <v>15</v>
      </c>
      <c r="L6" s="6" t="s">
        <v>16</v>
      </c>
      <c r="M6" s="6" t="s">
        <v>17</v>
      </c>
      <c r="N6" s="11" t="s">
        <v>18</v>
      </c>
      <c r="O6" s="6" t="s">
        <v>22</v>
      </c>
      <c r="P6" s="7" t="s">
        <v>20</v>
      </c>
      <c r="Q6" s="19" t="s">
        <v>21</v>
      </c>
      <c r="R6" s="287"/>
      <c r="S6" s="20" t="s">
        <v>29</v>
      </c>
      <c r="T6" s="25" t="s">
        <v>30</v>
      </c>
      <c r="U6" s="2"/>
      <c r="V6" s="2"/>
      <c r="W6" s="2"/>
      <c r="X6" s="2"/>
    </row>
    <row r="7" spans="1:24" ht="39.75" customHeight="1">
      <c r="A7" s="27">
        <v>1</v>
      </c>
      <c r="B7" s="28" t="s">
        <v>28</v>
      </c>
      <c r="C7" s="30">
        <f t="shared" ref="C7:C9" si="0">F7+M7</f>
        <v>44</v>
      </c>
      <c r="D7" s="34">
        <v>16.5</v>
      </c>
      <c r="E7" s="35">
        <v>1</v>
      </c>
      <c r="F7" s="35">
        <v>19</v>
      </c>
      <c r="G7" s="36">
        <v>19</v>
      </c>
      <c r="H7" s="35"/>
      <c r="I7" s="37"/>
      <c r="J7" s="38"/>
      <c r="K7" s="39">
        <v>10.5</v>
      </c>
      <c r="L7" s="45">
        <v>2.5</v>
      </c>
      <c r="M7" s="46">
        <v>25</v>
      </c>
      <c r="N7" s="47">
        <v>25</v>
      </c>
      <c r="O7" s="35"/>
      <c r="P7" s="37"/>
      <c r="Q7" s="38"/>
      <c r="R7" s="32">
        <f t="shared" ref="R7:R14" si="1">SUM(F7:J7)+SUM(M7:Q7)</f>
        <v>88</v>
      </c>
      <c r="S7" s="48" t="s">
        <v>33</v>
      </c>
      <c r="T7" s="49" t="s">
        <v>33</v>
      </c>
      <c r="U7" s="2"/>
      <c r="V7" s="2"/>
      <c r="W7" s="2"/>
      <c r="X7" s="2"/>
    </row>
    <row r="8" spans="1:24" ht="24.75" customHeight="1">
      <c r="A8" s="22">
        <v>2</v>
      </c>
      <c r="B8" s="18" t="s">
        <v>35</v>
      </c>
      <c r="C8" s="21">
        <f t="shared" si="0"/>
        <v>44</v>
      </c>
      <c r="D8" s="59">
        <v>16.5</v>
      </c>
      <c r="E8" s="60">
        <v>1.5</v>
      </c>
      <c r="F8" s="67">
        <v>23</v>
      </c>
      <c r="G8" s="60"/>
      <c r="H8" s="60"/>
      <c r="I8" s="68"/>
      <c r="J8" s="76"/>
      <c r="K8" s="69">
        <v>10.5</v>
      </c>
      <c r="L8" s="70">
        <v>2</v>
      </c>
      <c r="M8" s="60">
        <v>21</v>
      </c>
      <c r="N8" s="21"/>
      <c r="O8" s="60"/>
      <c r="P8" s="68"/>
      <c r="Q8" s="68"/>
      <c r="R8" s="24">
        <f t="shared" si="1"/>
        <v>44</v>
      </c>
      <c r="S8" s="73" t="s">
        <v>36</v>
      </c>
      <c r="T8" s="72" t="s">
        <v>36</v>
      </c>
      <c r="U8" s="2"/>
      <c r="V8" s="2"/>
      <c r="W8" s="2"/>
      <c r="X8" s="2"/>
    </row>
    <row r="9" spans="1:24" ht="30.75" customHeight="1">
      <c r="A9" s="22">
        <v>3</v>
      </c>
      <c r="B9" s="18" t="s">
        <v>42</v>
      </c>
      <c r="C9" s="21">
        <f t="shared" si="0"/>
        <v>56</v>
      </c>
      <c r="D9" s="59"/>
      <c r="E9" s="60"/>
      <c r="F9" s="74"/>
      <c r="G9" s="74"/>
      <c r="H9" s="74"/>
      <c r="I9" s="75"/>
      <c r="J9" s="77"/>
      <c r="K9" s="69">
        <v>10.5</v>
      </c>
      <c r="L9" s="70">
        <v>5.5</v>
      </c>
      <c r="M9" s="60">
        <v>56</v>
      </c>
      <c r="N9" s="78"/>
      <c r="O9" s="74"/>
      <c r="P9" s="75"/>
      <c r="Q9" s="77"/>
      <c r="R9" s="63">
        <f t="shared" si="1"/>
        <v>56</v>
      </c>
      <c r="S9" s="79" t="s">
        <v>43</v>
      </c>
      <c r="T9" s="79" t="s">
        <v>43</v>
      </c>
      <c r="U9" s="2"/>
      <c r="V9" s="2"/>
      <c r="W9" s="2"/>
      <c r="X9" s="2"/>
    </row>
    <row r="10" spans="1:24" ht="30.75" customHeight="1">
      <c r="A10" s="22">
        <v>4</v>
      </c>
      <c r="B10" s="18" t="s">
        <v>44</v>
      </c>
      <c r="C10" s="21">
        <v>114</v>
      </c>
      <c r="D10" s="59">
        <v>16.5</v>
      </c>
      <c r="E10" s="35">
        <v>2</v>
      </c>
      <c r="F10" s="35">
        <v>36</v>
      </c>
      <c r="G10" s="60"/>
      <c r="H10" s="60"/>
      <c r="I10" s="68"/>
      <c r="J10" s="76"/>
      <c r="K10" s="69">
        <v>10.5</v>
      </c>
      <c r="L10" s="70">
        <v>8</v>
      </c>
      <c r="M10" s="60">
        <v>78</v>
      </c>
      <c r="N10" s="21"/>
      <c r="O10" s="60"/>
      <c r="P10" s="68"/>
      <c r="Q10" s="76"/>
      <c r="R10" s="80">
        <f t="shared" si="1"/>
        <v>114</v>
      </c>
      <c r="S10" s="81" t="s">
        <v>45</v>
      </c>
      <c r="T10" s="81" t="s">
        <v>45</v>
      </c>
      <c r="U10" s="2"/>
      <c r="V10" s="2"/>
      <c r="W10" s="2"/>
      <c r="X10" s="2"/>
    </row>
    <row r="11" spans="1:24" ht="24.75" customHeight="1">
      <c r="A11" s="82">
        <v>5</v>
      </c>
      <c r="B11" s="83" t="s">
        <v>46</v>
      </c>
      <c r="C11" s="84">
        <f t="shared" ref="C11:C15" si="2">F11+M11</f>
        <v>36</v>
      </c>
      <c r="D11" s="59">
        <v>16.5</v>
      </c>
      <c r="E11" s="35">
        <v>2</v>
      </c>
      <c r="F11" s="35">
        <v>36</v>
      </c>
      <c r="G11" s="85"/>
      <c r="H11" s="85"/>
      <c r="I11" s="86"/>
      <c r="J11" s="76"/>
      <c r="K11" s="87"/>
      <c r="L11" s="95"/>
      <c r="M11" s="96"/>
      <c r="N11" s="85"/>
      <c r="O11" s="85"/>
      <c r="P11" s="86"/>
      <c r="Q11" s="76"/>
      <c r="R11" s="100">
        <f t="shared" si="1"/>
        <v>36</v>
      </c>
      <c r="S11" s="98" t="s">
        <v>39</v>
      </c>
      <c r="T11" s="98" t="s">
        <v>39</v>
      </c>
      <c r="U11" s="2"/>
      <c r="V11" s="2"/>
      <c r="W11" s="2"/>
      <c r="X11" s="2"/>
    </row>
    <row r="12" spans="1:24" ht="24.75" customHeight="1">
      <c r="A12" s="22">
        <v>6</v>
      </c>
      <c r="B12" s="18" t="s">
        <v>55</v>
      </c>
      <c r="C12" s="84">
        <f t="shared" si="2"/>
        <v>40</v>
      </c>
      <c r="D12" s="59">
        <v>16.5</v>
      </c>
      <c r="E12" s="60">
        <v>3</v>
      </c>
      <c r="F12" s="101">
        <v>40</v>
      </c>
      <c r="G12" s="17"/>
      <c r="H12" s="17"/>
      <c r="I12" s="102"/>
      <c r="J12" s="76"/>
      <c r="K12" s="103"/>
      <c r="L12" s="104"/>
      <c r="M12" s="105"/>
      <c r="N12" s="17"/>
      <c r="O12" s="17"/>
      <c r="P12" s="106"/>
      <c r="Q12" s="76"/>
      <c r="R12" s="100">
        <f t="shared" si="1"/>
        <v>40</v>
      </c>
      <c r="S12" s="107" t="s">
        <v>118</v>
      </c>
      <c r="T12" s="107" t="s">
        <v>118</v>
      </c>
      <c r="U12" s="2"/>
      <c r="V12" s="2"/>
      <c r="W12" s="2"/>
      <c r="X12" s="2"/>
    </row>
    <row r="13" spans="1:24" ht="24.75" customHeight="1">
      <c r="A13" s="27">
        <v>7</v>
      </c>
      <c r="B13" s="28" t="s">
        <v>58</v>
      </c>
      <c r="C13" s="21">
        <f t="shared" si="2"/>
        <v>42</v>
      </c>
      <c r="D13" s="59"/>
      <c r="E13" s="60"/>
      <c r="F13" s="60"/>
      <c r="G13" s="36"/>
      <c r="H13" s="60"/>
      <c r="I13" s="68"/>
      <c r="J13" s="76"/>
      <c r="K13" s="69">
        <v>10.5</v>
      </c>
      <c r="L13" s="45">
        <f>M13/K13</f>
        <v>4</v>
      </c>
      <c r="M13" s="101">
        <v>42</v>
      </c>
      <c r="N13" s="47"/>
      <c r="O13" s="60"/>
      <c r="P13" s="68"/>
      <c r="Q13" s="76"/>
      <c r="R13" s="100">
        <f t="shared" si="1"/>
        <v>42</v>
      </c>
      <c r="S13" s="98" t="s">
        <v>39</v>
      </c>
      <c r="T13" s="98" t="s">
        <v>39</v>
      </c>
      <c r="U13" s="2"/>
      <c r="V13" s="2"/>
      <c r="W13" s="2"/>
      <c r="X13" s="2"/>
    </row>
    <row r="14" spans="1:24" ht="33" customHeight="1">
      <c r="A14" s="22">
        <v>8</v>
      </c>
      <c r="B14" s="109" t="s">
        <v>60</v>
      </c>
      <c r="C14" s="21">
        <f t="shared" si="2"/>
        <v>62</v>
      </c>
      <c r="D14" s="59">
        <v>16.5</v>
      </c>
      <c r="E14" s="35">
        <v>2</v>
      </c>
      <c r="F14" s="35">
        <v>36</v>
      </c>
      <c r="G14" s="111"/>
      <c r="H14" s="60"/>
      <c r="I14" s="112"/>
      <c r="J14" s="114"/>
      <c r="K14" s="59">
        <v>10.5</v>
      </c>
      <c r="L14" s="113">
        <v>2</v>
      </c>
      <c r="M14" s="111">
        <v>26</v>
      </c>
      <c r="N14" s="115"/>
      <c r="O14" s="111"/>
      <c r="P14" s="112"/>
      <c r="Q14" s="114"/>
      <c r="R14" s="100">
        <f t="shared" si="1"/>
        <v>62</v>
      </c>
      <c r="S14" s="98" t="s">
        <v>39</v>
      </c>
      <c r="T14" s="98" t="s">
        <v>39</v>
      </c>
      <c r="U14" s="2"/>
      <c r="V14" s="2"/>
      <c r="W14" s="2"/>
      <c r="X14" s="2"/>
    </row>
    <row r="15" spans="1:24" ht="28.5" customHeight="1">
      <c r="A15" s="325">
        <v>9</v>
      </c>
      <c r="B15" s="326" t="s">
        <v>62</v>
      </c>
      <c r="C15" s="282">
        <f t="shared" si="2"/>
        <v>132</v>
      </c>
      <c r="D15" s="281">
        <v>16.5</v>
      </c>
      <c r="E15" s="280">
        <v>8</v>
      </c>
      <c r="F15" s="312">
        <v>132</v>
      </c>
      <c r="G15" s="280"/>
      <c r="H15" s="121">
        <v>24</v>
      </c>
      <c r="I15" s="302">
        <v>2</v>
      </c>
      <c r="J15" s="303">
        <v>8</v>
      </c>
      <c r="K15" s="304"/>
      <c r="L15" s="305"/>
      <c r="M15" s="280"/>
      <c r="N15" s="280"/>
      <c r="O15" s="280"/>
      <c r="P15" s="280"/>
      <c r="Q15" s="349"/>
      <c r="R15" s="123">
        <f>F15+H15+I15+J15</f>
        <v>166</v>
      </c>
      <c r="S15" s="351" t="s">
        <v>63</v>
      </c>
      <c r="T15" s="346" t="s">
        <v>63</v>
      </c>
      <c r="U15" s="2"/>
      <c r="V15" s="2"/>
      <c r="W15" s="2"/>
      <c r="X15" s="2"/>
    </row>
    <row r="16" spans="1:24" ht="26.25" customHeight="1">
      <c r="A16" s="266"/>
      <c r="B16" s="257"/>
      <c r="C16" s="263"/>
      <c r="D16" s="267"/>
      <c r="E16" s="258"/>
      <c r="F16" s="313"/>
      <c r="G16" s="258"/>
      <c r="H16" s="129">
        <v>22</v>
      </c>
      <c r="I16" s="258"/>
      <c r="J16" s="263"/>
      <c r="K16" s="267"/>
      <c r="L16" s="258"/>
      <c r="M16" s="258"/>
      <c r="N16" s="258"/>
      <c r="O16" s="258"/>
      <c r="P16" s="258"/>
      <c r="Q16" s="350"/>
      <c r="R16" s="123">
        <f>F15+H16+I15+J15</f>
        <v>164</v>
      </c>
      <c r="S16" s="324"/>
      <c r="T16" s="264"/>
      <c r="U16" s="2"/>
      <c r="V16" s="2"/>
      <c r="W16" s="2"/>
      <c r="X16" s="2"/>
    </row>
    <row r="17" spans="1:24" ht="24.75" customHeight="1">
      <c r="A17" s="325">
        <v>10</v>
      </c>
      <c r="B17" s="326" t="s">
        <v>67</v>
      </c>
      <c r="C17" s="21">
        <f t="shared" ref="C17:C18" si="3">F17+M17</f>
        <v>92</v>
      </c>
      <c r="D17" s="131">
        <v>16.5</v>
      </c>
      <c r="E17" s="132">
        <v>6</v>
      </c>
      <c r="F17" s="133">
        <v>92</v>
      </c>
      <c r="G17" s="111"/>
      <c r="H17" s="111"/>
      <c r="I17" s="111"/>
      <c r="J17" s="112"/>
      <c r="K17" s="134"/>
      <c r="L17" s="113"/>
      <c r="M17" s="111"/>
      <c r="N17" s="111"/>
      <c r="O17" s="135"/>
      <c r="P17" s="136"/>
      <c r="Q17" s="137"/>
      <c r="R17" s="100">
        <f>SUM(F17:J17)+SUM(M17:Q17)</f>
        <v>92</v>
      </c>
      <c r="S17" s="140" t="s">
        <v>70</v>
      </c>
      <c r="T17" s="140" t="s">
        <v>70</v>
      </c>
      <c r="U17" s="2"/>
      <c r="V17" s="2"/>
      <c r="W17" s="2"/>
      <c r="X17" s="2"/>
    </row>
    <row r="18" spans="1:24" ht="24.75" customHeight="1">
      <c r="A18" s="266"/>
      <c r="B18" s="257"/>
      <c r="C18" s="282">
        <f t="shared" si="3"/>
        <v>130</v>
      </c>
      <c r="D18" s="281"/>
      <c r="E18" s="280"/>
      <c r="F18" s="280"/>
      <c r="G18" s="280"/>
      <c r="H18" s="280"/>
      <c r="I18" s="280"/>
      <c r="J18" s="282"/>
      <c r="K18" s="281">
        <v>10.5</v>
      </c>
      <c r="L18" s="305">
        <v>12</v>
      </c>
      <c r="M18" s="280">
        <v>130</v>
      </c>
      <c r="N18" s="280"/>
      <c r="O18" s="129">
        <v>24</v>
      </c>
      <c r="P18" s="302">
        <v>2</v>
      </c>
      <c r="Q18" s="303">
        <v>8</v>
      </c>
      <c r="R18" s="142">
        <f>F18+O18+P18+Q18+M18</f>
        <v>164</v>
      </c>
      <c r="S18" s="347" t="s">
        <v>71</v>
      </c>
      <c r="T18" s="348" t="s">
        <v>71</v>
      </c>
      <c r="U18" s="2"/>
      <c r="V18" s="2"/>
      <c r="W18" s="2"/>
      <c r="X18" s="2"/>
    </row>
    <row r="19" spans="1:24" ht="27" customHeight="1">
      <c r="A19" s="308"/>
      <c r="B19" s="309"/>
      <c r="C19" s="306"/>
      <c r="D19" s="308"/>
      <c r="E19" s="309"/>
      <c r="F19" s="309"/>
      <c r="G19" s="309"/>
      <c r="H19" s="309"/>
      <c r="I19" s="309"/>
      <c r="J19" s="306"/>
      <c r="K19" s="308"/>
      <c r="L19" s="309"/>
      <c r="M19" s="309"/>
      <c r="N19" s="309"/>
      <c r="O19" s="144">
        <v>22</v>
      </c>
      <c r="P19" s="309"/>
      <c r="Q19" s="306"/>
      <c r="R19" s="145">
        <f>F18+O19+M18+P18+Q18</f>
        <v>162</v>
      </c>
      <c r="S19" s="311"/>
      <c r="T19" s="287"/>
      <c r="U19" s="2"/>
      <c r="V19" s="2"/>
      <c r="W19" s="2"/>
      <c r="X19" s="2"/>
    </row>
    <row r="20" spans="1:24" ht="21.75" customHeight="1">
      <c r="A20" s="333" t="s">
        <v>72</v>
      </c>
      <c r="B20" s="275"/>
      <c r="C20" s="147">
        <f>SUM(C7:C19)</f>
        <v>792</v>
      </c>
      <c r="D20" s="149">
        <f>D18</f>
        <v>0</v>
      </c>
      <c r="E20" s="152">
        <f t="shared" ref="E20:J20" si="4">SUM(E7:E19)</f>
        <v>25.5</v>
      </c>
      <c r="F20" s="153">
        <f t="shared" si="4"/>
        <v>414</v>
      </c>
      <c r="G20" s="153">
        <f t="shared" si="4"/>
        <v>19</v>
      </c>
      <c r="H20" s="153">
        <f t="shared" si="4"/>
        <v>46</v>
      </c>
      <c r="I20" s="153">
        <f t="shared" si="4"/>
        <v>2</v>
      </c>
      <c r="J20" s="147">
        <f t="shared" si="4"/>
        <v>8</v>
      </c>
      <c r="K20" s="149">
        <f>K18</f>
        <v>10.5</v>
      </c>
      <c r="L20" s="152">
        <f t="shared" ref="L20:O20" si="5">SUM(L7:L19)</f>
        <v>36</v>
      </c>
      <c r="M20" s="153">
        <f t="shared" si="5"/>
        <v>378</v>
      </c>
      <c r="N20" s="153">
        <f t="shared" si="5"/>
        <v>25</v>
      </c>
      <c r="O20" s="153">
        <f t="shared" si="5"/>
        <v>46</v>
      </c>
      <c r="P20" s="147"/>
      <c r="Q20" s="147">
        <f t="shared" ref="Q20:R20" si="6">SUM(Q7:Q19)</f>
        <v>8</v>
      </c>
      <c r="R20" s="3">
        <f t="shared" si="6"/>
        <v>1230</v>
      </c>
      <c r="S20" s="156"/>
      <c r="T20" s="156"/>
      <c r="U20" s="2"/>
      <c r="V20" s="2"/>
      <c r="W20" s="2"/>
      <c r="X20" s="2"/>
    </row>
    <row r="21" spans="1:24" ht="18" customHeight="1">
      <c r="A21" s="4"/>
      <c r="B21" s="157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4"/>
      <c r="T21" s="2"/>
      <c r="U21" s="2"/>
      <c r="V21" s="2"/>
      <c r="W21" s="2"/>
      <c r="X21" s="2"/>
    </row>
    <row r="22" spans="1:24" ht="18" customHeight="1">
      <c r="A22" s="4"/>
      <c r="B22" s="157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4"/>
      <c r="T22" s="2"/>
      <c r="U22" s="2"/>
      <c r="V22" s="2"/>
      <c r="W22" s="2"/>
      <c r="X22" s="2"/>
    </row>
    <row r="23" spans="1:24" ht="18" customHeight="1">
      <c r="A23" s="4"/>
      <c r="B23" s="157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4"/>
      <c r="T23" s="2"/>
      <c r="U23" s="2"/>
      <c r="V23" s="2"/>
      <c r="W23" s="2"/>
      <c r="X23" s="2"/>
    </row>
    <row r="24" spans="1:24" ht="18" customHeight="1">
      <c r="A24" s="4"/>
      <c r="B24" s="157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4"/>
      <c r="T24" s="2"/>
      <c r="U24" s="2"/>
      <c r="V24" s="2"/>
      <c r="W24" s="2"/>
      <c r="X24" s="2"/>
    </row>
    <row r="25" spans="1:24" ht="18" customHeight="1">
      <c r="A25" s="4"/>
      <c r="B25" s="157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4"/>
      <c r="T25" s="2"/>
      <c r="U25" s="2"/>
      <c r="V25" s="2"/>
      <c r="W25" s="2"/>
      <c r="X25" s="2"/>
    </row>
    <row r="26" spans="1:24" ht="18" customHeight="1">
      <c r="A26" s="2"/>
      <c r="B26" s="157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8" customHeight="1">
      <c r="A27" s="2"/>
      <c r="B27" s="341"/>
      <c r="C27" s="279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8" customHeight="1">
      <c r="A28" s="2"/>
      <c r="B28" s="157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8" customHeight="1">
      <c r="A29" s="2"/>
      <c r="B29" s="157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33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</sheetData>
  <mergeCells count="49">
    <mergeCell ref="E18:E19"/>
    <mergeCell ref="F18:F19"/>
    <mergeCell ref="G18:G19"/>
    <mergeCell ref="A20:B20"/>
    <mergeCell ref="C18:C19"/>
    <mergeCell ref="B27:C27"/>
    <mergeCell ref="A17:A19"/>
    <mergeCell ref="B17:B19"/>
    <mergeCell ref="D18:D19"/>
    <mergeCell ref="A15:A16"/>
    <mergeCell ref="B15:B16"/>
    <mergeCell ref="C15:C16"/>
    <mergeCell ref="D15:D16"/>
    <mergeCell ref="E15:E16"/>
    <mergeCell ref="T15:T16"/>
    <mergeCell ref="S18:S19"/>
    <mergeCell ref="T18:T19"/>
    <mergeCell ref="I15:I16"/>
    <mergeCell ref="J15:J16"/>
    <mergeCell ref="K15:K16"/>
    <mergeCell ref="L15:L16"/>
    <mergeCell ref="M15:M16"/>
    <mergeCell ref="N15:N16"/>
    <mergeCell ref="O15:O16"/>
    <mergeCell ref="F15:F16"/>
    <mergeCell ref="G15:G16"/>
    <mergeCell ref="P15:P16"/>
    <mergeCell ref="Q15:Q16"/>
    <mergeCell ref="S15:S16"/>
    <mergeCell ref="K5:Q5"/>
    <mergeCell ref="R5:R6"/>
    <mergeCell ref="A1:S1"/>
    <mergeCell ref="A3:B3"/>
    <mergeCell ref="C3:J3"/>
    <mergeCell ref="K3:Q3"/>
    <mergeCell ref="R3:T3"/>
    <mergeCell ref="A5:A6"/>
    <mergeCell ref="B5:B6"/>
    <mergeCell ref="C5:C6"/>
    <mergeCell ref="D5:J5"/>
    <mergeCell ref="P18:P19"/>
    <mergeCell ref="Q18:Q19"/>
    <mergeCell ref="H18:H19"/>
    <mergeCell ref="I18:I19"/>
    <mergeCell ref="J18:J19"/>
    <mergeCell ref="K18:K19"/>
    <mergeCell ref="L18:L19"/>
    <mergeCell ref="M18:M19"/>
    <mergeCell ref="N18:N19"/>
  </mergeCells>
  <conditionalFormatting sqref="S11:T11 S13:T14 S17:T17">
    <cfRule type="cellIs" dxfId="4" priority="1" operator="equal">
      <formula>0</formula>
    </cfRule>
  </conditionalFormatting>
  <conditionalFormatting sqref="S14:T14">
    <cfRule type="cellIs" dxfId="3" priority="2" operator="equal">
      <formula>0</formula>
    </cfRule>
  </conditionalFormatting>
  <conditionalFormatting sqref="S14:T14">
    <cfRule type="cellIs" dxfId="2" priority="3" operator="equal">
      <formula>0</formula>
    </cfRule>
  </conditionalFormatting>
  <conditionalFormatting sqref="S13:T13">
    <cfRule type="cellIs" dxfId="1" priority="4" operator="equal">
      <formula>0</formula>
    </cfRule>
  </conditionalFormatting>
  <conditionalFormatting sqref="S13:T13">
    <cfRule type="cellIs" dxfId="0" priority="5" operator="equal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 3 курс</vt:lpstr>
      <vt:lpstr>И 4 курс-1,2</vt:lpstr>
      <vt:lpstr>И 4 курс-3,4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Анпилогов Артём Олегович</cp:lastModifiedBy>
  <dcterms:modified xsi:type="dcterms:W3CDTF">2020-05-10T09:19:28Z</dcterms:modified>
</cp:coreProperties>
</file>