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bie\"/>
    </mc:Choice>
  </mc:AlternateContent>
  <xr:revisionPtr revIDLastSave="0" documentId="13_ncr:1_{8454AC31-BD57-4729-A7BC-61163CA8B1D6}" xr6:coauthVersionLast="47" xr6:coauthVersionMax="47" xr10:uidLastSave="{00000000-0000-0000-0000-000000000000}"/>
  <bookViews>
    <workbookView xWindow="-108" yWindow="-108" windowWidth="23256" windowHeight="12456" xr2:uid="{77F92094-CC32-49E6-B3F3-409880932D2E}"/>
  </bookViews>
  <sheets>
    <sheet name="ITEM 1 &amp; 2" sheetId="1" r:id="rId1"/>
    <sheet name="ITEM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G40" i="1"/>
  <c r="G38" i="1"/>
  <c r="G36" i="1"/>
  <c r="G30" i="1"/>
  <c r="G28" i="1"/>
  <c r="G34" i="1"/>
  <c r="G32" i="1"/>
  <c r="G26" i="2" l="1"/>
  <c r="G25" i="2"/>
  <c r="G24" i="2"/>
  <c r="G23" i="2"/>
  <c r="G22" i="2"/>
  <c r="G19" i="2"/>
  <c r="G21" i="2"/>
  <c r="G20" i="2"/>
  <c r="G18" i="2"/>
  <c r="G17" i="2"/>
  <c r="G33" i="2"/>
  <c r="G32" i="2"/>
  <c r="G31" i="2"/>
  <c r="G30" i="2"/>
  <c r="G9" i="2"/>
  <c r="G11" i="2"/>
  <c r="G7" i="2"/>
  <c r="G26" i="1"/>
  <c r="G24" i="1"/>
  <c r="G22" i="1"/>
  <c r="L10" i="1"/>
  <c r="L9" i="1"/>
  <c r="L12" i="1"/>
  <c r="L11" i="1"/>
  <c r="J9" i="1"/>
  <c r="F8" i="1"/>
  <c r="F10" i="1" s="1"/>
  <c r="H27" i="1" l="1"/>
  <c r="O9" i="1"/>
  <c r="O10" i="1" s="1"/>
  <c r="O11" i="1" s="1"/>
  <c r="O12" i="1" s="1"/>
  <c r="K9" i="1"/>
  <c r="M9" i="1" s="1"/>
  <c r="Q9" i="1" s="1"/>
  <c r="J10" i="1"/>
  <c r="K10" i="1" s="1"/>
  <c r="L13" i="1"/>
  <c r="J11" i="1" l="1"/>
  <c r="J12" i="1" s="1"/>
  <c r="N12" i="1"/>
  <c r="T7" i="1"/>
  <c r="H25" i="1"/>
  <c r="N9" i="1"/>
  <c r="N10" i="1"/>
  <c r="M10" i="1"/>
  <c r="Q10" i="1" s="1"/>
  <c r="N11" i="1"/>
  <c r="K11" i="1"/>
  <c r="M11" i="1" s="1"/>
  <c r="Q11" i="1" s="1"/>
  <c r="N13" i="1" l="1"/>
  <c r="K12" i="1"/>
  <c r="M12" i="1" s="1"/>
  <c r="Q12" i="1" s="1"/>
  <c r="Q13" i="1" s="1"/>
  <c r="H23" i="1" s="1"/>
</calcChain>
</file>

<file path=xl/sharedStrings.xml><?xml version="1.0" encoding="utf-8"?>
<sst xmlns="http://schemas.openxmlformats.org/spreadsheetml/2006/main" count="54" uniqueCount="46">
  <si>
    <t>Transaction</t>
  </si>
  <si>
    <t>Time</t>
  </si>
  <si>
    <t>Class Limits</t>
  </si>
  <si>
    <t>Frequency</t>
  </si>
  <si>
    <t>Classmark</t>
  </si>
  <si>
    <t>Relative F</t>
  </si>
  <si>
    <t>Mean</t>
  </si>
  <si>
    <t>Median</t>
  </si>
  <si>
    <t>Mode</t>
  </si>
  <si>
    <t>LCL</t>
  </si>
  <si>
    <t>UCL</t>
  </si>
  <si>
    <t>Range</t>
  </si>
  <si>
    <t>Intervals</t>
  </si>
  <si>
    <t>Size</t>
  </si>
  <si>
    <t>1)</t>
  </si>
  <si>
    <t>2)</t>
  </si>
  <si>
    <t>3)</t>
  </si>
  <si>
    <t>4)</t>
  </si>
  <si>
    <t>Q1</t>
  </si>
  <si>
    <t>Q3</t>
  </si>
  <si>
    <t>D4</t>
  </si>
  <si>
    <t>D6</t>
  </si>
  <si>
    <t>P70</t>
  </si>
  <si>
    <t>P30</t>
  </si>
  <si>
    <t>P85</t>
  </si>
  <si>
    <t>Ungrouped</t>
  </si>
  <si>
    <t>Grouped</t>
  </si>
  <si>
    <t>CF</t>
  </si>
  <si>
    <t>CM*F</t>
  </si>
  <si>
    <t>n/2</t>
  </si>
  <si>
    <t>Md Class</t>
  </si>
  <si>
    <t>Mo Class</t>
  </si>
  <si>
    <t>#</t>
  </si>
  <si>
    <t>VALUES</t>
  </si>
  <si>
    <t>Q4</t>
  </si>
  <si>
    <t>Q2</t>
  </si>
  <si>
    <t>QUARTILE</t>
  </si>
  <si>
    <t>DECILE</t>
  </si>
  <si>
    <t>D1</t>
  </si>
  <si>
    <t>D2</t>
  </si>
  <si>
    <t>D3</t>
  </si>
  <si>
    <t>D7</t>
  </si>
  <si>
    <t>D8</t>
  </si>
  <si>
    <t>D9</t>
  </si>
  <si>
    <t>D10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</si>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</sst>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0" fontId="3" fillId="3" borderId="0" xfId="1"/>
    <xf numFmtId="0" fontId="3" fillId="3" borderId="1" xfId="1" applyBorder="1" applyAlignment="1">
      <alignment horizontal="left" vertical="center"/>
    </xf>
    <xf numFmtId="0" fontId="3" fillId="3" borderId="1" xfId="1" applyBorder="1" applyAlignment="1">
      <alignment horizontal="center" vertical="center"/>
    </xf>
    <xf numFmtId="10" fontId="3" fillId="3" borderId="1" xfId="1" applyNumberFormat="1" applyBorder="1" applyAlignment="1">
      <alignment horizontal="center" vertical="center"/>
    </xf>
    <xf numFmtId="0" fontId="3" fillId="3" borderId="1" xfId="1" applyNumberForma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13">
    <dxf>
      <numFmt numFmtId="0" formatCode="General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'ITEM 1 &amp; 2'!$M$8:$M$12</c:f>
              <c:numCache>
                <c:formatCode>General</c:formatCode>
                <c:ptCount val="5"/>
                <c:pt idx="0">
                  <c:v>0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 formatCode="0">
                  <c:v>49.5</c:v>
                </c:pt>
              </c:numCache>
            </c:numRef>
          </c:cat>
          <c:val>
            <c:numRef>
              <c:f>'ITEM 1 &amp; 2'!$L$8:$L$12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18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FCE-9F99-136C84EE04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0446063"/>
        <c:axId val="1360448463"/>
      </c:lineChart>
      <c:catAx>
        <c:axId val="13604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classmark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48463"/>
        <c:crosses val="autoZero"/>
        <c:auto val="1"/>
        <c:lblAlgn val="ctr"/>
        <c:lblOffset val="100"/>
        <c:noMultiLvlLbl val="0"/>
      </c:catAx>
      <c:valAx>
        <c:axId val="1360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143539</xdr:rowOff>
    </xdr:from>
    <xdr:to>
      <xdr:col>16</xdr:col>
      <xdr:colOff>84175</xdr:colOff>
      <xdr:row>28</xdr:row>
      <xdr:rowOff>86832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713BB-BEB6-3AB0-9D51-D7EAD032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327837</xdr:colOff>
      <xdr:row>29</xdr:row>
      <xdr:rowOff>141768</xdr:rowOff>
    </xdr:from>
    <xdr:to>
      <xdr:col>16</xdr:col>
      <xdr:colOff>106326</xdr:colOff>
      <xdr:row>36</xdr:row>
      <xdr:rowOff>159488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3826C2-04FE-7800-01E9-DFFB75FA60D9}"/>
            </a:ext>
          </a:extLst>
        </xdr:cNvPr>
        <xdr:cNvSpPr txBox="1"/>
      </xdr:nvSpPr>
      <xdr:spPr>
        <a:xfrm>
          <a:off x="6955465" y="5617535"/>
          <a:ext cx="4456814" cy="1320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SKEWNESS:</a:t>
          </a:r>
        </a:p>
        <a:p>
          <a:r>
            <a:rPr lang="en-PH" sz="1100"/>
            <a:t>POSTIVELY</a:t>
          </a:r>
          <a:r>
            <a:rPr lang="en-PH" sz="1100" baseline="0"/>
            <a:t> SKEWED TO THE LEFT</a:t>
          </a:r>
        </a:p>
        <a:p>
          <a:r>
            <a:rPr lang="en-PH" sz="1100" baseline="0"/>
            <a:t>MORE LOW VALUES</a:t>
          </a:r>
        </a:p>
        <a:p>
          <a:endParaRPr lang="en-PH" sz="1100" baseline="0"/>
        </a:p>
        <a:p>
          <a:endParaRPr lang="en-PH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D6F36-8E0D-4B01-8063-134DBE2E2D38}" name="Table1" displayName="Table1" ref="B4:C67" headerRowCount="0" totalsRowShown="0" headerRowDxfId="12">
  <tableColumns count="2">
    <tableColumn id="1" xr3:uid="{02C2E4C9-A691-49AB-A394-D18F65A3B715}" name="Column1" headerRowDxfId="11" dataDxfId="10"/>
    <tableColumn id="2" xr3:uid="{8E5FC103-5387-4DC5-BEA5-F7C0884999D7}" name="Column2" headerRowDxfId="9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063F1-D17E-418D-BFD5-6CED8CE7132E}" name="Table3" displayName="Table3" ref="E8:F10" headerRowCount="0" headerRowDxfId="7" dataDxfId="6" totalsRowDxfId="5">
  <tableColumns count="2">
    <tableColumn id="1" xr3:uid="{37CA6089-3DFB-4E35-B6F2-F7FDCC441A2D}" name="Column1" totalsRowLabel="Total" headerRowDxfId="4" dataDxfId="3" totalsRowDxfId="2"/>
    <tableColumn id="2" xr3:uid="{4F7103DE-1C4D-49A7-8911-DF112C116DFC}" name="Column2" totalsRowFunction="count" dataDxfId="1"/>
  </tableColumns>
  <tableStyleInfo name="TableStyleMedium2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446F8-1778-427A-8433-3CBFBB5F7362}" name="Table2" displayName="Table2" ref="B3:C43" totalsRowShown="0">
  <autoFilter ref="B3:C43" xr:uid="{483446F8-1778-427A-8433-3CBFBB5F7362}"/>
  <tableColumns count="2">
    <tableColumn id="1" xr3:uid="{35853C4C-30CD-401A-908F-8B99AFE683F7}" name="#"/>
    <tableColumn id="2" xr3:uid="{F3D853D3-E5E5-40E8-B72E-57B86C4DB5E3}" name="VALUES" dataDxfId="0">
      <calculatedColumnFormula>RANDBETWEEN(25,75)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EED2-B5BD-4913-9935-6B4C7528D7FA}">
  <dimension ref="B4:T69"/>
  <sheetViews>
    <sheetView tabSelected="1" topLeftCell="A3" zoomScale="86" zoomScaleNormal="100" workbookViewId="0">
      <selection activeCell="T21" sqref="T21"/>
    </sheetView>
  </sheetViews>
  <sheetFormatPr defaultRowHeight="14.4" x14ac:dyDescent="0.3"/>
  <cols>
    <col min="2" max="2" width="10.44140625" bestFit="1" customWidth="1"/>
    <col min="3" max="5" width="10.109375" customWidth="1"/>
    <col min="6" max="6" width="10" customWidth="1"/>
    <col min="9" max="9" width="10.33203125" bestFit="1" customWidth="1"/>
    <col min="10" max="10" width="8.88671875" customWidth="1"/>
    <col min="11" max="11" width="8.44140625" customWidth="1"/>
    <col min="12" max="13" width="12.33203125" bestFit="1" customWidth="1"/>
    <col min="14" max="14" width="11.77734375" bestFit="1" customWidth="1"/>
    <col min="15" max="16" width="11.77734375" customWidth="1"/>
    <col min="17" max="17" width="6.88671875" bestFit="1" customWidth="1"/>
    <col min="18" max="18" width="8.88671875" bestFit="1" customWidth="1"/>
    <col min="19" max="19" width="8.6640625" customWidth="1"/>
  </cols>
  <sheetData>
    <row r="4" spans="2:20" x14ac:dyDescent="0.3">
      <c r="B4" s="2" t="s">
        <v>0</v>
      </c>
      <c r="C4" s="2" t="s">
        <v>1</v>
      </c>
      <c r="D4" s="2"/>
      <c r="E4" s="2"/>
    </row>
    <row r="5" spans="2:20" x14ac:dyDescent="0.3">
      <c r="B5" s="2">
        <v>1</v>
      </c>
      <c r="C5" s="1">
        <v>32</v>
      </c>
      <c r="D5" s="1"/>
      <c r="E5" s="1"/>
    </row>
    <row r="6" spans="2:20" ht="15.6" x14ac:dyDescent="0.3">
      <c r="B6" s="2">
        <v>2</v>
      </c>
      <c r="C6" s="1">
        <v>32</v>
      </c>
      <c r="D6" s="1"/>
      <c r="E6" s="1"/>
      <c r="I6" s="17" t="s">
        <v>12</v>
      </c>
      <c r="J6" s="16" t="s">
        <v>2</v>
      </c>
      <c r="K6" s="16"/>
      <c r="L6" s="16" t="s">
        <v>3</v>
      </c>
      <c r="M6" s="16" t="s">
        <v>4</v>
      </c>
      <c r="N6" s="16" t="s">
        <v>5</v>
      </c>
      <c r="O6" s="16" t="s">
        <v>27</v>
      </c>
      <c r="Q6" s="16" t="s">
        <v>28</v>
      </c>
    </row>
    <row r="7" spans="2:20" ht="15" customHeight="1" x14ac:dyDescent="0.3">
      <c r="B7" s="2">
        <v>3</v>
      </c>
      <c r="C7" s="1">
        <v>32</v>
      </c>
      <c r="D7" s="1"/>
      <c r="I7" s="18"/>
      <c r="J7" s="3" t="s">
        <v>9</v>
      </c>
      <c r="K7" s="3" t="s">
        <v>10</v>
      </c>
      <c r="L7" s="16"/>
      <c r="M7" s="16"/>
      <c r="N7" s="16"/>
      <c r="O7" s="16"/>
      <c r="Q7" s="16"/>
      <c r="S7" t="s">
        <v>29</v>
      </c>
      <c r="T7">
        <f>L13/2</f>
        <v>31.5</v>
      </c>
    </row>
    <row r="8" spans="2:20" ht="15" customHeight="1" x14ac:dyDescent="0.3">
      <c r="B8" s="2">
        <v>4</v>
      </c>
      <c r="C8" s="1">
        <v>32</v>
      </c>
      <c r="D8" s="1"/>
      <c r="E8" s="1" t="s">
        <v>11</v>
      </c>
      <c r="F8" s="2">
        <f>C67-C5</f>
        <v>20</v>
      </c>
      <c r="I8" s="7"/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Q8" s="6"/>
    </row>
    <row r="9" spans="2:20" ht="15" customHeight="1" x14ac:dyDescent="0.3">
      <c r="B9" s="2">
        <v>5</v>
      </c>
      <c r="C9" s="1">
        <v>32</v>
      </c>
      <c r="D9" s="1"/>
      <c r="E9" s="1" t="s">
        <v>12</v>
      </c>
      <c r="F9" s="2">
        <v>4</v>
      </c>
      <c r="H9" s="10"/>
      <c r="I9" s="11" t="s">
        <v>14</v>
      </c>
      <c r="J9" s="12">
        <f>C5</f>
        <v>32</v>
      </c>
      <c r="K9" s="12">
        <f>J9+$F$9</f>
        <v>36</v>
      </c>
      <c r="L9" s="12">
        <f>COUNTIFS(C5:C67, "&gt;=32", C5:C67, "&lt;=36")</f>
        <v>37</v>
      </c>
      <c r="M9" s="12">
        <f>AVERAGE(J9:K9)</f>
        <v>34</v>
      </c>
      <c r="N9" s="13">
        <f>L9/$L$13</f>
        <v>0.58730158730158732</v>
      </c>
      <c r="O9" s="14">
        <f>L9</f>
        <v>37</v>
      </c>
      <c r="P9" s="10"/>
      <c r="Q9" s="14">
        <f>PRODUCT(L9:M9)</f>
        <v>1258</v>
      </c>
      <c r="R9" s="10"/>
      <c r="S9" s="10" t="s">
        <v>30</v>
      </c>
      <c r="T9" s="10" t="s">
        <v>31</v>
      </c>
    </row>
    <row r="10" spans="2:20" ht="15" x14ac:dyDescent="0.3">
      <c r="B10" s="2">
        <v>6</v>
      </c>
      <c r="C10" s="1">
        <v>32</v>
      </c>
      <c r="D10" s="1"/>
      <c r="E10" s="1" t="s">
        <v>13</v>
      </c>
      <c r="F10" s="2">
        <f>F8/F9</f>
        <v>5</v>
      </c>
      <c r="I10" s="4" t="s">
        <v>15</v>
      </c>
      <c r="J10" s="3">
        <f>J9+$F$10</f>
        <v>37</v>
      </c>
      <c r="K10" s="3">
        <f t="shared" ref="K10:K11" si="0">J10+$F$9</f>
        <v>41</v>
      </c>
      <c r="L10" s="3">
        <f>COUNTIFS(C5:C67, "&gt;=37", C5:C67, "&lt;=41")</f>
        <v>18</v>
      </c>
      <c r="M10" s="3">
        <f>AVERAGE(J10:K10)</f>
        <v>39</v>
      </c>
      <c r="N10" s="5">
        <f t="shared" ref="N10:N12" si="1">L10/$L$13</f>
        <v>0.2857142857142857</v>
      </c>
      <c r="O10" s="3">
        <f>O9+L10</f>
        <v>55</v>
      </c>
      <c r="Q10" s="3">
        <f>PRODUCT(L10:M10)</f>
        <v>702</v>
      </c>
    </row>
    <row r="11" spans="2:20" ht="15" x14ac:dyDescent="0.3">
      <c r="B11" s="2">
        <v>7</v>
      </c>
      <c r="C11" s="1">
        <v>32</v>
      </c>
      <c r="D11" s="1"/>
      <c r="E11" s="1"/>
      <c r="I11" s="4" t="s">
        <v>16</v>
      </c>
      <c r="J11" s="3">
        <f>J10+$F$10</f>
        <v>42</v>
      </c>
      <c r="K11" s="3">
        <f t="shared" si="0"/>
        <v>46</v>
      </c>
      <c r="L11" s="3">
        <f>COUNTIFS(C5:C67, "&gt;=42", C5:C67, "&lt;=46")</f>
        <v>6</v>
      </c>
      <c r="M11" s="3">
        <f>AVERAGE(J11:K11)</f>
        <v>44</v>
      </c>
      <c r="N11" s="5">
        <f t="shared" si="1"/>
        <v>9.5238095238095233E-2</v>
      </c>
      <c r="O11" s="3">
        <f>O10+L11</f>
        <v>61</v>
      </c>
      <c r="Q11" s="3">
        <f>PRODUCT(L11:M11)</f>
        <v>264</v>
      </c>
    </row>
    <row r="12" spans="2:20" ht="15" x14ac:dyDescent="0.3">
      <c r="B12" s="2">
        <v>8</v>
      </c>
      <c r="C12" s="1">
        <v>32</v>
      </c>
      <c r="D12" s="1"/>
      <c r="E12" s="1"/>
      <c r="I12" s="4" t="s">
        <v>17</v>
      </c>
      <c r="J12" s="3">
        <f>J11+$F$10</f>
        <v>47</v>
      </c>
      <c r="K12" s="3">
        <f>J12+$F$9+1</f>
        <v>52</v>
      </c>
      <c r="L12" s="3">
        <f>COUNTIFS(C5:C67, "&gt;=47", C5:C67, "&lt;=52")</f>
        <v>2</v>
      </c>
      <c r="M12" s="9">
        <f>AVERAGE(J12:K12)</f>
        <v>49.5</v>
      </c>
      <c r="N12" s="5">
        <f t="shared" si="1"/>
        <v>3.1746031746031744E-2</v>
      </c>
      <c r="O12" s="3">
        <f>O11+L12</f>
        <v>63</v>
      </c>
      <c r="Q12" s="9">
        <f>PRODUCT(L12:M12)</f>
        <v>99</v>
      </c>
    </row>
    <row r="13" spans="2:20" ht="15" x14ac:dyDescent="0.3">
      <c r="B13" s="2">
        <v>9</v>
      </c>
      <c r="C13" s="1">
        <v>32</v>
      </c>
      <c r="D13" s="1"/>
      <c r="L13" s="3">
        <f>SUM(L9:L12)</f>
        <v>63</v>
      </c>
      <c r="N13" s="5">
        <f>SUM(N9:N12)</f>
        <v>1</v>
      </c>
      <c r="Q13" s="9">
        <f>SUM(Q9:Q12)</f>
        <v>2323</v>
      </c>
    </row>
    <row r="14" spans="2:20" x14ac:dyDescent="0.3">
      <c r="B14" s="2">
        <v>10</v>
      </c>
      <c r="C14" s="1">
        <v>33</v>
      </c>
      <c r="D14" s="1"/>
    </row>
    <row r="15" spans="2:20" x14ac:dyDescent="0.3">
      <c r="B15" s="2">
        <v>11</v>
      </c>
      <c r="C15" s="1">
        <v>33</v>
      </c>
      <c r="D15" s="1"/>
    </row>
    <row r="16" spans="2:20" x14ac:dyDescent="0.3">
      <c r="B16" s="2">
        <v>12</v>
      </c>
      <c r="C16" s="1">
        <v>33</v>
      </c>
      <c r="D16" s="1"/>
      <c r="E16" s="1"/>
    </row>
    <row r="17" spans="2:8" x14ac:dyDescent="0.3">
      <c r="B17" s="2">
        <v>13</v>
      </c>
      <c r="C17" s="1">
        <v>33</v>
      </c>
      <c r="D17" s="1"/>
      <c r="E17" s="1"/>
    </row>
    <row r="18" spans="2:8" x14ac:dyDescent="0.3">
      <c r="B18" s="2">
        <v>14</v>
      </c>
      <c r="C18" s="1">
        <v>33</v>
      </c>
      <c r="D18" s="1"/>
      <c r="E18" s="1"/>
    </row>
    <row r="19" spans="2:8" x14ac:dyDescent="0.3">
      <c r="B19" s="2">
        <v>15</v>
      </c>
      <c r="C19" s="1">
        <v>33</v>
      </c>
      <c r="D19" s="1"/>
      <c r="E19" s="1"/>
    </row>
    <row r="20" spans="2:8" x14ac:dyDescent="0.3">
      <c r="B20" s="2">
        <v>16</v>
      </c>
      <c r="C20" s="1">
        <v>33</v>
      </c>
      <c r="D20" s="1"/>
      <c r="E20" s="1"/>
      <c r="F20" s="17"/>
      <c r="G20" s="21" t="s">
        <v>25</v>
      </c>
    </row>
    <row r="21" spans="2:8" x14ac:dyDescent="0.3">
      <c r="B21" s="2">
        <v>17</v>
      </c>
      <c r="C21" s="1">
        <v>33</v>
      </c>
      <c r="D21" s="1"/>
      <c r="E21" s="1"/>
      <c r="F21" s="18"/>
      <c r="G21" s="22"/>
      <c r="H21" s="21" t="s">
        <v>26</v>
      </c>
    </row>
    <row r="22" spans="2:8" x14ac:dyDescent="0.3">
      <c r="B22" s="2">
        <v>18</v>
      </c>
      <c r="C22" s="1">
        <v>33</v>
      </c>
      <c r="D22" s="1"/>
      <c r="E22" s="1"/>
      <c r="F22" s="17" t="s">
        <v>6</v>
      </c>
      <c r="G22" s="19">
        <f>AVERAGE(C5:C67)</f>
        <v>36.555555555555557</v>
      </c>
      <c r="H22" s="22"/>
    </row>
    <row r="23" spans="2:8" x14ac:dyDescent="0.3">
      <c r="B23" s="2">
        <v>19</v>
      </c>
      <c r="C23" s="1">
        <v>33</v>
      </c>
      <c r="D23" s="1"/>
      <c r="E23" s="1"/>
      <c r="F23" s="18"/>
      <c r="G23" s="20"/>
      <c r="H23" s="19">
        <f>Q13/L13</f>
        <v>36.873015873015873</v>
      </c>
    </row>
    <row r="24" spans="2:8" x14ac:dyDescent="0.3">
      <c r="B24" s="2">
        <v>20</v>
      </c>
      <c r="C24" s="1">
        <v>33</v>
      </c>
      <c r="D24" s="1"/>
      <c r="F24" s="17" t="s">
        <v>7</v>
      </c>
      <c r="G24" s="17">
        <f>MEDIAN(C5:C67)</f>
        <v>35</v>
      </c>
      <c r="H24" s="20"/>
    </row>
    <row r="25" spans="2:8" x14ac:dyDescent="0.3">
      <c r="B25" s="2">
        <v>21</v>
      </c>
      <c r="C25" s="1">
        <v>34</v>
      </c>
      <c r="D25" s="1"/>
      <c r="E25" s="1"/>
      <c r="F25" s="18"/>
      <c r="G25" s="18"/>
      <c r="H25" s="19">
        <f>J9+F10*(L13/2-0)/L9</f>
        <v>36.256756756756758</v>
      </c>
    </row>
    <row r="26" spans="2:8" x14ac:dyDescent="0.3">
      <c r="B26" s="2">
        <v>22</v>
      </c>
      <c r="C26" s="1">
        <v>34</v>
      </c>
      <c r="D26" s="1"/>
      <c r="E26" s="1"/>
      <c r="F26" s="17" t="s">
        <v>8</v>
      </c>
      <c r="G26" s="17">
        <f>MODE(C5:C67)</f>
        <v>33</v>
      </c>
      <c r="H26" s="20"/>
    </row>
    <row r="27" spans="2:8" x14ac:dyDescent="0.3">
      <c r="B27" s="2">
        <v>23</v>
      </c>
      <c r="C27" s="1">
        <v>34</v>
      </c>
      <c r="D27" s="1"/>
      <c r="E27" s="1"/>
      <c r="F27" s="18"/>
      <c r="G27" s="18"/>
      <c r="H27" s="17">
        <f>J9+F10*(L9-0)/(2*L9-0-L10)</f>
        <v>35.303571428571431</v>
      </c>
    </row>
    <row r="28" spans="2:8" x14ac:dyDescent="0.3">
      <c r="B28" s="2">
        <v>24</v>
      </c>
      <c r="C28" s="1">
        <v>34</v>
      </c>
      <c r="D28" s="1"/>
      <c r="E28" s="1"/>
      <c r="F28" s="17" t="s">
        <v>18</v>
      </c>
      <c r="G28" s="17">
        <f>_xlfn.QUARTILE.INC(C5:C67, 1)</f>
        <v>33</v>
      </c>
      <c r="H28" s="18"/>
    </row>
    <row r="29" spans="2:8" x14ac:dyDescent="0.3">
      <c r="B29" s="2">
        <v>25</v>
      </c>
      <c r="C29" s="1">
        <v>34</v>
      </c>
      <c r="D29" s="1"/>
      <c r="E29" s="1"/>
      <c r="F29" s="18"/>
      <c r="G29" s="18"/>
    </row>
    <row r="30" spans="2:8" ht="14.4" customHeight="1" x14ac:dyDescent="0.3">
      <c r="B30" s="2">
        <v>26</v>
      </c>
      <c r="C30" s="1">
        <v>34</v>
      </c>
      <c r="D30" s="1"/>
      <c r="E30" s="1"/>
      <c r="F30" s="17" t="s">
        <v>19</v>
      </c>
      <c r="G30" s="17">
        <f>_xlfn.QUARTILE.INC(C5:C67, 3)</f>
        <v>39</v>
      </c>
    </row>
    <row r="31" spans="2:8" ht="14.4" customHeight="1" x14ac:dyDescent="0.3">
      <c r="B31" s="2">
        <v>27</v>
      </c>
      <c r="C31" s="1">
        <v>34</v>
      </c>
      <c r="D31" s="1"/>
      <c r="E31" s="1"/>
      <c r="F31" s="18"/>
      <c r="G31" s="18"/>
    </row>
    <row r="32" spans="2:8" x14ac:dyDescent="0.3">
      <c r="B32" s="2">
        <v>28</v>
      </c>
      <c r="C32" s="1">
        <v>35</v>
      </c>
      <c r="D32" s="1"/>
      <c r="E32" s="1"/>
      <c r="F32" s="17" t="s">
        <v>20</v>
      </c>
      <c r="G32" s="17">
        <f>PERCENTILE(C5:C67, 0.4)</f>
        <v>34</v>
      </c>
    </row>
    <row r="33" spans="2:7" x14ac:dyDescent="0.3">
      <c r="B33" s="2">
        <v>29</v>
      </c>
      <c r="C33" s="1">
        <v>35</v>
      </c>
      <c r="D33" s="1"/>
      <c r="E33" s="1"/>
      <c r="F33" s="18"/>
      <c r="G33" s="18"/>
    </row>
    <row r="34" spans="2:7" x14ac:dyDescent="0.3">
      <c r="B34" s="2">
        <v>30</v>
      </c>
      <c r="C34" s="1">
        <v>35</v>
      </c>
      <c r="D34" s="1"/>
      <c r="E34" s="1"/>
      <c r="F34" s="17" t="s">
        <v>21</v>
      </c>
      <c r="G34" s="17">
        <f>PERCENTILE(C5:C67, 0.6)</f>
        <v>37</v>
      </c>
    </row>
    <row r="35" spans="2:7" x14ac:dyDescent="0.3">
      <c r="B35" s="2">
        <v>31</v>
      </c>
      <c r="C35" s="1">
        <v>35</v>
      </c>
      <c r="D35" s="1"/>
      <c r="E35" s="1"/>
      <c r="F35" s="18"/>
      <c r="G35" s="18"/>
    </row>
    <row r="36" spans="2:7" x14ac:dyDescent="0.3">
      <c r="B36" s="2">
        <v>32</v>
      </c>
      <c r="C36" s="1">
        <v>35</v>
      </c>
      <c r="D36" s="1"/>
      <c r="E36" s="1"/>
      <c r="F36" s="17" t="s">
        <v>22</v>
      </c>
      <c r="G36" s="17">
        <f>PERCENTILE(C5:C67, 70%)</f>
        <v>38.4</v>
      </c>
    </row>
    <row r="37" spans="2:7" x14ac:dyDescent="0.3">
      <c r="B37" s="2">
        <v>33</v>
      </c>
      <c r="C37" s="1">
        <v>35</v>
      </c>
      <c r="D37" s="1"/>
      <c r="E37" s="1"/>
      <c r="F37" s="18"/>
      <c r="G37" s="18"/>
    </row>
    <row r="38" spans="2:7" ht="14.4" customHeight="1" x14ac:dyDescent="0.3">
      <c r="B38" s="2">
        <v>34</v>
      </c>
      <c r="C38" s="1">
        <v>35</v>
      </c>
      <c r="D38" s="1"/>
      <c r="E38" s="1"/>
      <c r="F38" s="17" t="s">
        <v>23</v>
      </c>
      <c r="G38" s="17">
        <f>_xlfn.PERCENTILE.INC(C5:C67, 30%)</f>
        <v>33</v>
      </c>
    </row>
    <row r="39" spans="2:7" ht="14.4" customHeight="1" x14ac:dyDescent="0.3">
      <c r="B39" s="2">
        <v>35</v>
      </c>
      <c r="C39" s="1">
        <v>36</v>
      </c>
      <c r="D39" s="1"/>
      <c r="E39" s="1"/>
      <c r="F39" s="18"/>
      <c r="G39" s="18"/>
    </row>
    <row r="40" spans="2:7" ht="14.4" customHeight="1" x14ac:dyDescent="0.3">
      <c r="B40" s="2">
        <v>36</v>
      </c>
      <c r="C40" s="1">
        <v>36</v>
      </c>
      <c r="D40" s="1"/>
      <c r="E40" s="1"/>
      <c r="F40" s="17" t="s">
        <v>24</v>
      </c>
      <c r="G40" s="17">
        <f>PERCENTILE(C5:C67, 85%)</f>
        <v>41</v>
      </c>
    </row>
    <row r="41" spans="2:7" ht="14.4" customHeight="1" x14ac:dyDescent="0.3">
      <c r="B41" s="2">
        <v>37</v>
      </c>
      <c r="C41" s="1">
        <v>36</v>
      </c>
      <c r="D41" s="1"/>
      <c r="E41" s="1"/>
      <c r="F41" s="18"/>
      <c r="G41" s="18"/>
    </row>
    <row r="42" spans="2:7" x14ac:dyDescent="0.3">
      <c r="B42" s="2">
        <v>38</v>
      </c>
      <c r="C42" s="1">
        <v>37</v>
      </c>
      <c r="D42" s="1"/>
      <c r="E42" s="1"/>
    </row>
    <row r="43" spans="2:7" x14ac:dyDescent="0.3">
      <c r="B43" s="2">
        <v>39</v>
      </c>
      <c r="C43" s="1">
        <v>37</v>
      </c>
      <c r="D43" s="1"/>
      <c r="E43" s="1"/>
    </row>
    <row r="44" spans="2:7" x14ac:dyDescent="0.3">
      <c r="B44" s="2">
        <v>40</v>
      </c>
      <c r="C44" s="1">
        <v>37</v>
      </c>
      <c r="D44" s="1"/>
      <c r="E44" s="1"/>
    </row>
    <row r="45" spans="2:7" x14ac:dyDescent="0.3">
      <c r="B45" s="2">
        <v>41</v>
      </c>
      <c r="C45" s="1">
        <v>37</v>
      </c>
      <c r="D45" s="1"/>
      <c r="E45" s="1"/>
    </row>
    <row r="46" spans="2:7" x14ac:dyDescent="0.3">
      <c r="B46" s="2">
        <v>42</v>
      </c>
      <c r="C46" s="1">
        <v>37</v>
      </c>
      <c r="D46" s="1"/>
      <c r="E46" s="1"/>
    </row>
    <row r="47" spans="2:7" x14ac:dyDescent="0.3">
      <c r="B47" s="2">
        <v>43</v>
      </c>
      <c r="C47" s="1">
        <v>38</v>
      </c>
      <c r="D47" s="1"/>
      <c r="E47" s="1"/>
    </row>
    <row r="48" spans="2:7" x14ac:dyDescent="0.3">
      <c r="B48" s="2">
        <v>44</v>
      </c>
      <c r="C48" s="1">
        <v>38</v>
      </c>
      <c r="D48" s="1"/>
      <c r="E48" s="1"/>
    </row>
    <row r="49" spans="2:10" x14ac:dyDescent="0.3">
      <c r="B49" s="2">
        <v>45</v>
      </c>
      <c r="C49" s="1">
        <v>39</v>
      </c>
      <c r="D49" s="1"/>
      <c r="E49" s="1"/>
    </row>
    <row r="50" spans="2:10" x14ac:dyDescent="0.3">
      <c r="B50" s="2">
        <v>46</v>
      </c>
      <c r="C50" s="1">
        <v>39</v>
      </c>
      <c r="D50" s="1"/>
      <c r="E50" s="1"/>
    </row>
    <row r="51" spans="2:10" x14ac:dyDescent="0.3">
      <c r="B51" s="2">
        <v>47</v>
      </c>
      <c r="C51" s="1">
        <v>39</v>
      </c>
      <c r="D51" s="1"/>
      <c r="E51" s="1"/>
    </row>
    <row r="52" spans="2:10" x14ac:dyDescent="0.3">
      <c r="B52" s="2">
        <v>48</v>
      </c>
      <c r="C52" s="1">
        <v>39</v>
      </c>
      <c r="D52" s="1"/>
      <c r="E52" s="1"/>
    </row>
    <row r="53" spans="2:10" x14ac:dyDescent="0.3">
      <c r="B53" s="2">
        <v>49</v>
      </c>
      <c r="C53" s="1">
        <v>39</v>
      </c>
      <c r="D53" s="1"/>
      <c r="E53" s="1"/>
    </row>
    <row r="54" spans="2:10" x14ac:dyDescent="0.3">
      <c r="B54" s="2">
        <v>50</v>
      </c>
      <c r="C54" s="1">
        <v>40</v>
      </c>
      <c r="D54" s="1"/>
      <c r="E54" s="1"/>
    </row>
    <row r="55" spans="2:10" x14ac:dyDescent="0.3">
      <c r="B55" s="2">
        <v>51</v>
      </c>
      <c r="C55" s="1">
        <v>40</v>
      </c>
      <c r="D55" s="1"/>
      <c r="E55" s="1"/>
    </row>
    <row r="56" spans="2:10" x14ac:dyDescent="0.3">
      <c r="B56" s="2">
        <v>52</v>
      </c>
      <c r="C56" s="1">
        <v>40</v>
      </c>
      <c r="D56" s="1"/>
      <c r="E56" s="1"/>
    </row>
    <row r="57" spans="2:10" x14ac:dyDescent="0.3">
      <c r="B57" s="2">
        <v>53</v>
      </c>
      <c r="C57" s="1">
        <v>41</v>
      </c>
      <c r="D57" s="1"/>
      <c r="E57" s="1"/>
    </row>
    <row r="58" spans="2:10" x14ac:dyDescent="0.3">
      <c r="B58" s="2">
        <v>54</v>
      </c>
      <c r="C58" s="1">
        <v>41</v>
      </c>
      <c r="D58" s="1"/>
      <c r="E58" s="1"/>
    </row>
    <row r="59" spans="2:10" x14ac:dyDescent="0.3">
      <c r="B59" s="2">
        <v>55</v>
      </c>
      <c r="C59" s="1">
        <v>41</v>
      </c>
      <c r="D59" s="1"/>
      <c r="E59" s="1"/>
    </row>
    <row r="60" spans="2:10" x14ac:dyDescent="0.3">
      <c r="B60" s="2">
        <v>56</v>
      </c>
      <c r="C60" s="1">
        <v>42</v>
      </c>
      <c r="D60" s="1"/>
      <c r="E60" s="1"/>
      <c r="J60" s="8"/>
    </row>
    <row r="61" spans="2:10" x14ac:dyDescent="0.3">
      <c r="B61" s="2">
        <v>57</v>
      </c>
      <c r="C61" s="1">
        <v>42</v>
      </c>
      <c r="D61" s="1"/>
      <c r="E61" s="1"/>
    </row>
    <row r="62" spans="2:10" x14ac:dyDescent="0.3">
      <c r="B62" s="2">
        <v>58</v>
      </c>
      <c r="C62" s="1">
        <v>42</v>
      </c>
      <c r="D62" s="1"/>
      <c r="E62" s="1"/>
    </row>
    <row r="63" spans="2:10" x14ac:dyDescent="0.3">
      <c r="B63" s="2">
        <v>59</v>
      </c>
      <c r="C63" s="1">
        <v>43</v>
      </c>
      <c r="D63" s="1"/>
      <c r="E63" s="1"/>
    </row>
    <row r="64" spans="2:10" x14ac:dyDescent="0.3">
      <c r="B64" s="2">
        <v>60</v>
      </c>
      <c r="C64" s="1">
        <v>44</v>
      </c>
      <c r="D64" s="1"/>
      <c r="E64" s="1"/>
    </row>
    <row r="65" spans="2:5" x14ac:dyDescent="0.3">
      <c r="B65" s="2">
        <v>61</v>
      </c>
      <c r="C65" s="1">
        <v>46</v>
      </c>
      <c r="D65" s="1"/>
      <c r="E65" s="1"/>
    </row>
    <row r="66" spans="2:5" x14ac:dyDescent="0.3">
      <c r="B66" s="2">
        <v>62</v>
      </c>
      <c r="C66" s="1">
        <v>51</v>
      </c>
      <c r="D66" s="1"/>
      <c r="E66" s="1"/>
    </row>
    <row r="67" spans="2:5" x14ac:dyDescent="0.3">
      <c r="B67" s="2">
        <v>63</v>
      </c>
      <c r="C67" s="1">
        <v>52</v>
      </c>
      <c r="D67" s="1"/>
      <c r="E67" s="1"/>
    </row>
    <row r="68" spans="2:5" x14ac:dyDescent="0.3">
      <c r="E68" s="1"/>
    </row>
    <row r="69" spans="2:5" x14ac:dyDescent="0.3">
      <c r="E69" s="1"/>
    </row>
  </sheetData>
  <mergeCells count="33">
    <mergeCell ref="F30:F31"/>
    <mergeCell ref="F32:F33"/>
    <mergeCell ref="M6:M7"/>
    <mergeCell ref="N6:N7"/>
    <mergeCell ref="F22:F23"/>
    <mergeCell ref="F20:F21"/>
    <mergeCell ref="G20:G21"/>
    <mergeCell ref="I6:I7"/>
    <mergeCell ref="J6:K6"/>
    <mergeCell ref="L6:L7"/>
    <mergeCell ref="H23:H24"/>
    <mergeCell ref="H21:H22"/>
    <mergeCell ref="H25:H26"/>
    <mergeCell ref="H27:H28"/>
    <mergeCell ref="F24:F25"/>
    <mergeCell ref="F26:F27"/>
    <mergeCell ref="F28:F29"/>
    <mergeCell ref="O6:O7"/>
    <mergeCell ref="Q6:Q7"/>
    <mergeCell ref="F38:F39"/>
    <mergeCell ref="F40:F41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34:F35"/>
    <mergeCell ref="F36:F37"/>
    <mergeCell ref="G22:G23"/>
  </mergeCells>
  <phoneticPr fontId="4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1B8D-528A-4255-946B-C553764806B4}">
  <dimension ref="B3:G43"/>
  <sheetViews>
    <sheetView topLeftCell="A12" workbookViewId="0">
      <selection activeCell="J17" sqref="J17"/>
    </sheetView>
  </sheetViews>
  <sheetFormatPr defaultRowHeight="14.4" x14ac:dyDescent="0.3"/>
  <cols>
    <col min="3" max="3" width="9.33203125" customWidth="1"/>
    <col min="7" max="7" width="9.88671875" bestFit="1" customWidth="1"/>
    <col min="10" max="13" width="10.33203125" customWidth="1"/>
  </cols>
  <sheetData>
    <row r="3" spans="2:7" x14ac:dyDescent="0.3">
      <c r="B3" t="s">
        <v>32</v>
      </c>
      <c r="C3" t="s">
        <v>33</v>
      </c>
    </row>
    <row r="4" spans="2:7" x14ac:dyDescent="0.3">
      <c r="B4">
        <v>1</v>
      </c>
      <c r="C4">
        <f t="shared" ref="C4:C43" ca="1" si="0">RANDBETWEEN(25,75)</f>
        <v>40</v>
      </c>
    </row>
    <row r="5" spans="2:7" ht="14.4" customHeight="1" x14ac:dyDescent="0.3">
      <c r="B5">
        <v>2</v>
      </c>
      <c r="C5">
        <f t="shared" ca="1" si="0"/>
        <v>26</v>
      </c>
    </row>
    <row r="6" spans="2:7" ht="14.4" customHeight="1" x14ac:dyDescent="0.3">
      <c r="B6">
        <v>3</v>
      </c>
      <c r="C6">
        <f t="shared" ca="1" si="0"/>
        <v>47</v>
      </c>
    </row>
    <row r="7" spans="2:7" ht="14.4" customHeight="1" x14ac:dyDescent="0.3">
      <c r="B7">
        <v>4</v>
      </c>
      <c r="C7">
        <f t="shared" ca="1" si="0"/>
        <v>73</v>
      </c>
      <c r="F7" s="17" t="s">
        <v>6</v>
      </c>
      <c r="G7" s="17">
        <f ca="1">AVERAGE(C4:C43)</f>
        <v>47.3</v>
      </c>
    </row>
    <row r="8" spans="2:7" ht="14.4" customHeight="1" x14ac:dyDescent="0.3">
      <c r="B8">
        <v>5</v>
      </c>
      <c r="C8">
        <f t="shared" ca="1" si="0"/>
        <v>71</v>
      </c>
      <c r="F8" s="18"/>
      <c r="G8" s="18"/>
    </row>
    <row r="9" spans="2:7" ht="14.4" customHeight="1" x14ac:dyDescent="0.3">
      <c r="B9">
        <v>6</v>
      </c>
      <c r="C9">
        <f t="shared" ca="1" si="0"/>
        <v>63</v>
      </c>
      <c r="F9" s="17" t="s">
        <v>7</v>
      </c>
      <c r="G9" s="17">
        <f ca="1">MEDIAN(C4:C43)</f>
        <v>41.5</v>
      </c>
    </row>
    <row r="10" spans="2:7" ht="14.4" customHeight="1" x14ac:dyDescent="0.3">
      <c r="B10">
        <v>7</v>
      </c>
      <c r="C10">
        <f t="shared" ca="1" si="0"/>
        <v>26</v>
      </c>
      <c r="F10" s="18"/>
      <c r="G10" s="18"/>
    </row>
    <row r="11" spans="2:7" ht="14.4" customHeight="1" x14ac:dyDescent="0.3">
      <c r="B11">
        <v>8</v>
      </c>
      <c r="C11">
        <f t="shared" ca="1" si="0"/>
        <v>30</v>
      </c>
      <c r="F11" s="17" t="s">
        <v>8</v>
      </c>
      <c r="G11" s="17">
        <f ca="1">MODE(C4:C43)</f>
        <v>40</v>
      </c>
    </row>
    <row r="12" spans="2:7" ht="14.4" customHeight="1" x14ac:dyDescent="0.3">
      <c r="B12">
        <v>9</v>
      </c>
      <c r="C12">
        <f t="shared" ca="1" si="0"/>
        <v>72</v>
      </c>
      <c r="F12" s="18"/>
      <c r="G12" s="18"/>
    </row>
    <row r="13" spans="2:7" ht="14.4" customHeight="1" x14ac:dyDescent="0.3">
      <c r="B13">
        <v>10</v>
      </c>
      <c r="C13">
        <f t="shared" ca="1" si="0"/>
        <v>39</v>
      </c>
    </row>
    <row r="14" spans="2:7" ht="14.4" customHeight="1" x14ac:dyDescent="0.3">
      <c r="B14">
        <v>11</v>
      </c>
      <c r="C14">
        <f t="shared" ca="1" si="0"/>
        <v>60</v>
      </c>
    </row>
    <row r="15" spans="2:7" ht="14.4" customHeight="1" x14ac:dyDescent="0.3">
      <c r="B15">
        <v>12</v>
      </c>
      <c r="C15">
        <f t="shared" ca="1" si="0"/>
        <v>30</v>
      </c>
    </row>
    <row r="16" spans="2:7" ht="14.4" customHeight="1" x14ac:dyDescent="0.3">
      <c r="B16">
        <v>13</v>
      </c>
      <c r="C16">
        <f t="shared" ca="1" si="0"/>
        <v>55</v>
      </c>
      <c r="F16" s="23" t="s">
        <v>37</v>
      </c>
      <c r="G16" s="24"/>
    </row>
    <row r="17" spans="2:7" ht="14.4" customHeight="1" x14ac:dyDescent="0.3">
      <c r="B17">
        <v>14</v>
      </c>
      <c r="C17">
        <f t="shared" ca="1" si="0"/>
        <v>64</v>
      </c>
      <c r="F17" s="15" t="s">
        <v>38</v>
      </c>
      <c r="G17" s="15">
        <f ca="1">_xlfn.PERCENTILE.INC($C$4:$C$43, 0.1)</f>
        <v>28.9</v>
      </c>
    </row>
    <row r="18" spans="2:7" ht="14.4" customHeight="1" x14ac:dyDescent="0.3">
      <c r="B18">
        <v>15</v>
      </c>
      <c r="C18">
        <f t="shared" ca="1" si="0"/>
        <v>42</v>
      </c>
      <c r="F18" s="15" t="s">
        <v>39</v>
      </c>
      <c r="G18" s="15">
        <f ca="1">_xlfn.PERCENTILE.INC($C$4:$C$43, 0.2)</f>
        <v>30</v>
      </c>
    </row>
    <row r="19" spans="2:7" ht="14.4" customHeight="1" x14ac:dyDescent="0.3">
      <c r="B19">
        <v>16</v>
      </c>
      <c r="C19">
        <f t="shared" ca="1" si="0"/>
        <v>40</v>
      </c>
      <c r="F19" s="15" t="s">
        <v>40</v>
      </c>
      <c r="G19" s="15">
        <f ca="1">_xlfn.PERCENTILE.INC($C$4:$C$43, 0.3)</f>
        <v>34</v>
      </c>
    </row>
    <row r="20" spans="2:7" ht="14.4" customHeight="1" x14ac:dyDescent="0.3">
      <c r="B20">
        <v>17</v>
      </c>
      <c r="C20">
        <f t="shared" ca="1" si="0"/>
        <v>60</v>
      </c>
      <c r="F20" s="15" t="s">
        <v>20</v>
      </c>
      <c r="G20" s="15">
        <f ca="1">_xlfn.PERCENTILE.INC($C$4:$C$43, 0.4)</f>
        <v>40</v>
      </c>
    </row>
    <row r="21" spans="2:7" ht="14.4" customHeight="1" x14ac:dyDescent="0.3">
      <c r="B21">
        <v>18</v>
      </c>
      <c r="C21">
        <f t="shared" ca="1" si="0"/>
        <v>33</v>
      </c>
      <c r="F21" s="15" t="s">
        <v>45</v>
      </c>
      <c r="G21" s="15">
        <f ca="1">_xlfn.PERCENTILE.INC($C$4:$C$43, 0.5)</f>
        <v>41.5</v>
      </c>
    </row>
    <row r="22" spans="2:7" ht="14.4" customHeight="1" x14ac:dyDescent="0.3">
      <c r="B22">
        <v>19</v>
      </c>
      <c r="C22">
        <f t="shared" ca="1" si="0"/>
        <v>34</v>
      </c>
      <c r="F22" s="15" t="s">
        <v>21</v>
      </c>
      <c r="G22" s="15">
        <f ca="1">_xlfn.PERCENTILE.INC($C$4:$C$43, 0.6)</f>
        <v>51.399999999999991</v>
      </c>
    </row>
    <row r="23" spans="2:7" ht="14.4" customHeight="1" x14ac:dyDescent="0.3">
      <c r="B23">
        <v>20</v>
      </c>
      <c r="C23">
        <f t="shared" ca="1" si="0"/>
        <v>28</v>
      </c>
      <c r="F23" s="15" t="s">
        <v>41</v>
      </c>
      <c r="G23" s="15">
        <f ca="1">_xlfn.PERCENTILE.INC($C$4:$C$43, 0.7)</f>
        <v>60</v>
      </c>
    </row>
    <row r="24" spans="2:7" ht="14.4" customHeight="1" x14ac:dyDescent="0.3">
      <c r="B24">
        <v>21</v>
      </c>
      <c r="C24">
        <f t="shared" ca="1" si="0"/>
        <v>25</v>
      </c>
      <c r="F24" s="15" t="s">
        <v>42</v>
      </c>
      <c r="G24" s="15">
        <f ca="1">_xlfn.PERCENTILE.INC($C$4:$C$43, 0.8)</f>
        <v>63.2</v>
      </c>
    </row>
    <row r="25" spans="2:7" ht="14.4" customHeight="1" x14ac:dyDescent="0.3">
      <c r="B25">
        <v>22</v>
      </c>
      <c r="C25">
        <f t="shared" ca="1" si="0"/>
        <v>39</v>
      </c>
      <c r="F25" s="15" t="s">
        <v>43</v>
      </c>
      <c r="G25" s="15">
        <f ca="1">_xlfn.PERCENTILE.INC($C$4:$C$43, 0.9)</f>
        <v>72</v>
      </c>
    </row>
    <row r="26" spans="2:7" ht="14.4" customHeight="1" x14ac:dyDescent="0.3">
      <c r="B26">
        <v>23</v>
      </c>
      <c r="C26">
        <f t="shared" ca="1" si="0"/>
        <v>70</v>
      </c>
      <c r="F26" s="15" t="s">
        <v>44</v>
      </c>
      <c r="G26" s="15">
        <f ca="1">_xlfn.PERCENTILE.INC($C$4:$C$43, 1)</f>
        <v>73</v>
      </c>
    </row>
    <row r="27" spans="2:7" x14ac:dyDescent="0.3">
      <c r="B27">
        <v>24</v>
      </c>
      <c r="C27">
        <f t="shared" ca="1" si="0"/>
        <v>72</v>
      </c>
    </row>
    <row r="28" spans="2:7" x14ac:dyDescent="0.3">
      <c r="B28">
        <v>25</v>
      </c>
      <c r="C28">
        <f t="shared" ca="1" si="0"/>
        <v>41</v>
      </c>
    </row>
    <row r="29" spans="2:7" x14ac:dyDescent="0.3">
      <c r="B29">
        <v>26</v>
      </c>
      <c r="C29">
        <f t="shared" ca="1" si="0"/>
        <v>30</v>
      </c>
      <c r="F29" s="23" t="s">
        <v>36</v>
      </c>
      <c r="G29" s="24"/>
    </row>
    <row r="30" spans="2:7" x14ac:dyDescent="0.3">
      <c r="B30">
        <v>27</v>
      </c>
      <c r="C30">
        <f t="shared" ca="1" si="0"/>
        <v>63</v>
      </c>
      <c r="F30" s="15" t="s">
        <v>18</v>
      </c>
      <c r="G30" s="15">
        <f ca="1">_xlfn.QUARTILE.INC($C4:$C$43, 1)</f>
        <v>32.25</v>
      </c>
    </row>
    <row r="31" spans="2:7" x14ac:dyDescent="0.3">
      <c r="B31">
        <v>28</v>
      </c>
      <c r="C31">
        <f t="shared" ca="1" si="0"/>
        <v>57</v>
      </c>
      <c r="F31" s="15" t="s">
        <v>35</v>
      </c>
      <c r="G31" s="15">
        <f ca="1">_xlfn.QUARTILE.INC($C5:$C$43, 2)</f>
        <v>42</v>
      </c>
    </row>
    <row r="32" spans="2:7" x14ac:dyDescent="0.3">
      <c r="B32">
        <v>29</v>
      </c>
      <c r="C32">
        <f t="shared" ca="1" si="0"/>
        <v>40</v>
      </c>
      <c r="F32" s="15" t="s">
        <v>19</v>
      </c>
      <c r="G32" s="15">
        <f ca="1">_xlfn.QUARTILE.INC($C6:$C$43, 3)</f>
        <v>62.75</v>
      </c>
    </row>
    <row r="33" spans="2:7" x14ac:dyDescent="0.3">
      <c r="B33">
        <v>30</v>
      </c>
      <c r="C33">
        <f t="shared" ca="1" si="0"/>
        <v>29</v>
      </c>
      <c r="F33" s="15" t="s">
        <v>34</v>
      </c>
      <c r="G33" s="15">
        <f ca="1">_xlfn.QUARTILE.INC($C7:$C$43, 4)</f>
        <v>73</v>
      </c>
    </row>
    <row r="34" spans="2:7" x14ac:dyDescent="0.3">
      <c r="B34">
        <v>31</v>
      </c>
      <c r="C34">
        <f t="shared" ca="1" si="0"/>
        <v>73</v>
      </c>
    </row>
    <row r="35" spans="2:7" x14ac:dyDescent="0.3">
      <c r="B35">
        <v>32</v>
      </c>
      <c r="C35">
        <f t="shared" ca="1" si="0"/>
        <v>40</v>
      </c>
    </row>
    <row r="36" spans="2:7" x14ac:dyDescent="0.3">
      <c r="B36">
        <v>33</v>
      </c>
      <c r="C36">
        <f t="shared" ca="1" si="0"/>
        <v>45</v>
      </c>
    </row>
    <row r="37" spans="2:7" x14ac:dyDescent="0.3">
      <c r="B37">
        <v>34</v>
      </c>
      <c r="C37">
        <f t="shared" ca="1" si="0"/>
        <v>72</v>
      </c>
    </row>
    <row r="38" spans="2:7" x14ac:dyDescent="0.3">
      <c r="B38">
        <v>35</v>
      </c>
      <c r="C38">
        <f t="shared" ca="1" si="0"/>
        <v>62</v>
      </c>
    </row>
    <row r="39" spans="2:7" x14ac:dyDescent="0.3">
      <c r="B39">
        <v>36</v>
      </c>
      <c r="C39">
        <f t="shared" ca="1" si="0"/>
        <v>30</v>
      </c>
    </row>
    <row r="40" spans="2:7" x14ac:dyDescent="0.3">
      <c r="B40">
        <v>37</v>
      </c>
      <c r="C40">
        <f t="shared" ca="1" si="0"/>
        <v>49</v>
      </c>
    </row>
    <row r="41" spans="2:7" x14ac:dyDescent="0.3">
      <c r="B41">
        <v>38</v>
      </c>
      <c r="C41">
        <f t="shared" ca="1" si="0"/>
        <v>34</v>
      </c>
    </row>
    <row r="42" spans="2:7" x14ac:dyDescent="0.3">
      <c r="B42">
        <v>39</v>
      </c>
      <c r="C42">
        <f t="shared" ca="1" si="0"/>
        <v>29</v>
      </c>
    </row>
    <row r="43" spans="2:7" x14ac:dyDescent="0.3">
      <c r="B43">
        <v>40</v>
      </c>
      <c r="C43">
        <f t="shared" ca="1" si="0"/>
        <v>59</v>
      </c>
    </row>
  </sheetData>
  <mergeCells count="8">
    <mergeCell ref="F16:G16"/>
    <mergeCell ref="F29:G29"/>
    <mergeCell ref="G7:G8"/>
    <mergeCell ref="G9:G10"/>
    <mergeCell ref="G11:G12"/>
    <mergeCell ref="F7:F8"/>
    <mergeCell ref="F9:F10"/>
    <mergeCell ref="F11:F12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873D1046E764C91EDD8D6823A06AD" ma:contentTypeVersion="12" ma:contentTypeDescription="Create a new document." ma:contentTypeScope="" ma:versionID="3938d6c906f9e05e7792818358e36732">
  <xsd:schema xmlns:xsd="http://www.w3.org/2001/XMLSchema" xmlns:xs="http://www.w3.org/2001/XMLSchema" xmlns:p="http://schemas.microsoft.com/office/2006/metadata/properties" xmlns:ns3="bca68e9c-7008-4aba-8943-5c660340c3b6" targetNamespace="http://schemas.microsoft.com/office/2006/metadata/properties" ma:root="true" ma:fieldsID="42ef2ce99c7f8e50c579a26add12b13f" ns3:_="">
    <xsd:import namespace="bca68e9c-7008-4aba-8943-5c660340c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68e9c-7008-4aba-8943-5c660340c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a68e9c-7008-4aba-8943-5c660340c3b6" xsi:nil="true"/>
  </documentManagement>
</p:properties>
</file>

<file path=customXml/itemProps1.xml><?xml version="1.0" encoding="utf-8"?>
<ds:datastoreItem xmlns:ds="http://schemas.openxmlformats.org/officeDocument/2006/customXml" ds:itemID="{36D20332-C995-4CB2-9F53-6B77B0A90B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527CB-9C1C-4A54-8030-0715B4643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68e9c-7008-4aba-8943-5c660340c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171D1-B86D-4936-95A8-03A9BFEC3FE5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bca68e9c-7008-4aba-8943-5c660340c3b6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1 &amp; 2</vt:lpstr>
      <vt:lpstr>ITEM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Lowell Augusteen Cabie</dc:creator>
  <cp:lastModifiedBy>Lowell Augusteen Cabie</cp:lastModifiedBy>
  <dcterms:created xsi:type="dcterms:W3CDTF">2025-01-27T03:12:17Z</dcterms:created>
  <dcterms:modified xsi:type="dcterms:W3CDTF">2025-02-03T05:02:29Z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0x010100E0D873D1046E764C91EDD8D6823A06AD</vt:lpwstr>
  </property>
</Properties>
</file>