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endlease-my.sharepoint.com/personal/cristina_sanchez_lendlease_com/Documents/Documents/_Multiverse/_Portfolio/"/>
    </mc:Choice>
  </mc:AlternateContent>
  <xr:revisionPtr revIDLastSave="5" documentId="14_{CCA64FDF-81E2-4E04-AB49-8F0AC4F80549}" xr6:coauthVersionLast="47" xr6:coauthVersionMax="47" xr10:uidLastSave="{1B29E035-48BD-49AD-9B81-E07548EB519A}"/>
  <bookViews>
    <workbookView xWindow="1140" yWindow="1140" windowWidth="19200" windowHeight="11260" xr2:uid="{CA7E0798-A0F5-4FF2-82A2-DE914454D741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2" i="1"/>
  <c r="K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K5" i="1" l="1"/>
</calcChain>
</file>

<file path=xl/sharedStrings.xml><?xml version="1.0" encoding="utf-8"?>
<sst xmlns="http://schemas.openxmlformats.org/spreadsheetml/2006/main" count="103" uniqueCount="92">
  <si>
    <t>Standard</t>
  </si>
  <si>
    <t>Pass</t>
  </si>
  <si>
    <t>Distinction</t>
  </si>
  <si>
    <t>K57</t>
  </si>
  <si>
    <t>Explains approaches to data processing and storage, database systems, data warehousing and online analytical processing, data-driven decision making and the good use of evidence and analytics in making choices and decisions. </t>
  </si>
  <si>
    <r>
      <t>K16</t>
    </r>
    <r>
      <rPr>
        <sz val="10"/>
        <color rgb="FF000000"/>
        <rFont val="Aptos"/>
        <family val="2"/>
      </rPr>
      <t> </t>
    </r>
  </si>
  <si>
    <t>Explains core technical concepts for digital and technology solutions, including: Computer networking concepts </t>
  </si>
  <si>
    <t>S12</t>
  </si>
  <si>
    <t>K11</t>
  </si>
  <si>
    <t>Critically evaluates the nature and scope of common vulnerabilities in digital and technology solutions </t>
  </si>
  <si>
    <t>S9</t>
  </si>
  <si>
    <t>Creates analysis artefacts, such as use cases and/or user stories to enable effective delivery of software activities</t>
  </si>
  <si>
    <t>Project</t>
  </si>
  <si>
    <t>Demonstrates the use of core technical concepts for digital and technology solutions, including:
- Plans, designs and manages simple computer networks. (S12)</t>
  </si>
  <si>
    <t>K7</t>
  </si>
  <si>
    <t>Reviews the roles, functions and activities relevant to technology solutions within an organisation.</t>
  </si>
  <si>
    <t>K6</t>
  </si>
  <si>
    <t>Explains core technical concepts for digital and technology solutions, including: The approaches and techniques used throughout the digital and technology solution lifecycle and their applicability to an organisation’s standards and pre-existing tools.</t>
  </si>
  <si>
    <t>S4</t>
  </si>
  <si>
    <t>S7</t>
  </si>
  <si>
    <t>Explains how teams work effectively to produce a digital and technology solution applying relevant organisational theories using up to date awareness of trends and innovations. </t>
  </si>
  <si>
    <t>K8</t>
  </si>
  <si>
    <t>Explains how teams work effectively to produce a digital and technology solution applying relevant organisational theories using up to date awareness of trends and innovations.</t>
  </si>
  <si>
    <t>B2</t>
  </si>
  <si>
    <t>Applies relevant legal, ethical, social and professional standards to digital and technology solutions considering both technical and non-technical audiences and in line with organisational guidelines. </t>
  </si>
  <si>
    <t>B4</t>
  </si>
  <si>
    <t>B6</t>
  </si>
  <si>
    <t>B7</t>
  </si>
  <si>
    <t>K55</t>
  </si>
  <si>
    <t>Explains data formats, structures, architectures and data delivery methods including “unstructured” data. </t>
  </si>
  <si>
    <t>S10</t>
  </si>
  <si>
    <t>Demonstrates the use of core technical concepts for digital and technology solutions, including: Initiates, designs, implements and debugs a data product for a digital and technology solution. </t>
  </si>
  <si>
    <t>S48</t>
  </si>
  <si>
    <t>Describes how they define Data Requirements and perform Data Collection, Data Processing and Data Cleansing. </t>
  </si>
  <si>
    <t>Evaluates how they define Data Requirements and perform Data Collection, Data Processing and Data Cleansing. </t>
  </si>
  <si>
    <t>K12</t>
  </si>
  <si>
    <t>Explains core technical concepts for digital and technology solutions, including: Data gathering, data management, and data analysis.</t>
  </si>
  <si>
    <t>B8</t>
  </si>
  <si>
    <t>Explains sustainable development approaches within digital technologies as they relate to their role including diversity and inclusion.</t>
  </si>
  <si>
    <t>K20</t>
  </si>
  <si>
    <t>Explains sustainable development approaches within digital technologies as they relate to their role including diversity and inclusion. </t>
  </si>
  <si>
    <t>Evaluates the impact of sustainable digital technology practices of their organisation. </t>
  </si>
  <si>
    <t>S8</t>
  </si>
  <si>
    <t>Describes the concepts and principles of leadership and management as they relate to their role and how they apply them.</t>
  </si>
  <si>
    <t>K9</t>
  </si>
  <si>
    <t>Describes the concepts and principles of leadership and management as they relate to their role and how they apply them. </t>
  </si>
  <si>
    <t>K10</t>
  </si>
  <si>
    <t>K13</t>
  </si>
  <si>
    <t>S11</t>
  </si>
  <si>
    <t>K14</t>
  </si>
  <si>
    <t>K53</t>
  </si>
  <si>
    <t>Describes the barriers that exist to effective data analysis between analysts and their stakeholders and how to avoid or resolve these. </t>
  </si>
  <si>
    <t>S51</t>
  </si>
  <si>
    <t>Describes how they have encountered barriers to effective analysis both by analysts and their stakeholders within data analysis projects. </t>
  </si>
  <si>
    <t>Evaluates how they identify barriers to effective analysis encountered both by analysts and their stakeholders within data analysis projects. </t>
  </si>
  <si>
    <t>K59</t>
  </si>
  <si>
    <t>Describes how Data Analytics can be applied to improve an organisation’s processes, operations and outputs. </t>
  </si>
  <si>
    <t>S49</t>
  </si>
  <si>
    <t>Describes how they apply different types of Data Analysis, as appropriate, to drive improvements for specific business problems. </t>
  </si>
  <si>
    <t>Evaluates how they apply different types of Data Analysis, as appropriate, to drive improvements for specific business problems. </t>
  </si>
  <si>
    <t>B5</t>
  </si>
  <si>
    <t>K19</t>
  </si>
  <si>
    <t>Justifies the application of relevant legal, ethical, social and professional standards to digital and technology solutions. </t>
  </si>
  <si>
    <t>S15</t>
  </si>
  <si>
    <t>K60</t>
  </si>
  <si>
    <t>Describes how data and analysis may exhibit biases and prejudice. Describes how ethics and compliance affect Data Analytics work, and the impact of international regulations.</t>
  </si>
  <si>
    <t>B1</t>
  </si>
  <si>
    <t>Type</t>
  </si>
  <si>
    <t>Demonstrates the use of core technical concepts for digital and technology solutions, including: 
- Initiate, design, code, test and debug a software component for a digital and technology solution. </t>
  </si>
  <si>
    <t>Demonstrates the use of core technical concepts for digital and technology solutions, including:
- Applies the principles of data analysis for digital and technology solutions. </t>
  </si>
  <si>
    <t>Queries</t>
  </si>
  <si>
    <t>DONE</t>
  </si>
  <si>
    <t>Remaining</t>
  </si>
  <si>
    <t>Total KSBs</t>
  </si>
  <si>
    <t>Done</t>
  </si>
  <si>
    <t>% Complete</t>
  </si>
  <si>
    <t>Row Labels</t>
  </si>
  <si>
    <t>Grand Total</t>
  </si>
  <si>
    <t>Count of Standard</t>
  </si>
  <si>
    <t>Target date</t>
  </si>
  <si>
    <t>Demonstrates the use of core technical concepts for digital and technology solutions, including: security and resilience techniques.</t>
  </si>
  <si>
    <t>Work effectively within teams, leading on appropriate digital technology solution activities.</t>
  </si>
  <si>
    <t>Commits to continuous professional development; maintaining their knowledge and skills in relation to developments in digital and technology solutions that influence their work.</t>
  </si>
  <si>
    <t>Participates in and shares best practice in their organisation, and the wider community for aspects relevant to digital and technology solutions.</t>
  </si>
  <si>
    <t>Maintains awareness of trends and innovations in the subject area, utilising a range of academic literature, online sources, community interaction, conference attendance and other methods which can deliver business value.</t>
  </si>
  <si>
    <t>Apply relevant organisational theories. For example, change management principles, marketing approaches, strategic practice, and IT service management to a digital and technology solutions project.</t>
  </si>
  <si>
    <t>Management techniques and theories. For example, effective decision making, delegation and planning methods, time management and change management.</t>
  </si>
  <si>
    <t>Determine and use appropriate data analysis techniques. For example, Text, Statistical, Diagnostic or Predictive Analysis to assess a digital and technology solutions.</t>
  </si>
  <si>
    <t>A range of quantitative and qualitative data gathering methods and how to appraise and select the appropriate method.</t>
  </si>
  <si>
    <t>Interacts professionally with people from technical and non-technical backgrounds. Presents data and conclusions in an evidently truthful, concise and appropriate manner.</t>
  </si>
  <si>
    <t>Relevant legal, ethical, social and professional standards to a digital and technology solution. For example, Diversity, Accessibility, Intellectual Property, Data Protection Acts, Codes of Practice, Regulatory and Compliance frameworks.</t>
  </si>
  <si>
    <t>Has a strong work ethic and commitment in order to meet the standards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</si>
</sst>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0"/>
      <color theme="1"/>
      <name val="Aptos"/>
      <family val="2"/>
    </font>
    <font>
      <b/>
      <sz val="10"/>
      <color rgb="FF000000"/>
      <name val="Aptos"/>
      <family val="2"/>
    </font>
    <font>
      <sz val="10"/>
      <color theme="1"/>
      <name val="Aptos"/>
      <family val="2"/>
    </font>
    <font>
      <sz val="10"/>
      <color rgb="FF000000"/>
      <name val="Aptos"/>
      <family val="2"/>
    </font>
    <font>
      <sz val="10"/>
      <name val="Aptos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FC9D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4" xfId="0" applyBorder="1"/>
    <xf numFmtId="0" fontId="2" fillId="2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5" fillId="0" borderId="4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16" fontId="0" fillId="0" borderId="4" xfId="0" applyNumberFormat="1" applyBorder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alignment horizontal="general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"/>
        <family val="2"/>
        <scheme val="none"/>
      </font>
      <fill>
        <patternFill patternType="solid">
          <fgColor indexed="64"/>
          <bgColor rgb="FFDDFC9D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ez, Cristina" refreshedDate="45828.414075115739" createdVersion="8" refreshedVersion="8" minRefreshableVersion="3" recordCount="35" xr:uid="{B8711DBB-869E-4AF8-8953-A63D304B4608}">
  <cacheSource type="worksheet">
    <worksheetSource name="Table2"/>
  </cacheSource>
  <cacheFields count="8">
    <cacheField name="Standard" numFmtId="0">
      <sharedItems/>
    </cacheField>
    <cacheField name="Pass" numFmtId="0">
      <sharedItems/>
    </cacheField>
    <cacheField name="Distinction" numFmtId="0">
      <sharedItems containsBlank="1"/>
    </cacheField>
    <cacheField name="Project" numFmtId="0">
      <sharedItems containsSemiMixedTypes="0" containsString="0" containsNumber="1" containsInteger="1" minValue="1" maxValue="7"/>
    </cacheField>
    <cacheField name="Target date" numFmtId="16">
      <sharedItems containsSemiMixedTypes="0" containsNonDate="0" containsDate="1" containsString="0" minDate="2025-06-13T00:00:00" maxDate="2025-07-19T00:00:00" count="5">
        <d v="2025-06-13T00:00:00"/>
        <d v="2025-06-20T00:00:00"/>
        <d v="2025-06-27T00:00:00"/>
        <d v="2025-07-11T00:00:00"/>
        <d v="2025-07-18T00:00:00"/>
      </sharedItems>
    </cacheField>
    <cacheField name="Type" numFmtId="0">
      <sharedItems/>
    </cacheField>
    <cacheField name="Queries" numFmtId="0">
      <sharedItems longText="1"/>
    </cacheField>
    <cacheField name="DONE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K57"/>
    <s v="Explains approaches to data processing and storage, database systems, data warehousing and online analytical processing, data-driven decision making and the good use of evidence and analytics in making choices and decisions. "/>
    <m/>
    <n v="1"/>
    <x v="0"/>
    <s v="Knowledge"/>
    <s v="OK"/>
    <n v="1"/>
  </r>
  <r>
    <s v="K16 "/>
    <s v="Explains core technical concepts for digital and technology solutions, including: Computer networking concepts "/>
    <m/>
    <n v="1"/>
    <x v="0"/>
    <s v="Knowledge"/>
    <s v="OK"/>
    <n v="1"/>
  </r>
  <r>
    <s v="S12"/>
    <s v="Demonstrates the use of core technical concepts for digital and technology solutions, including:_x000a_- Plans, designs and manages simple computer networks. (S12)"/>
    <m/>
    <n v="1"/>
    <x v="0"/>
    <s v="Skill"/>
    <s v="Plan computer networks? As a data analyst?"/>
    <n v="1"/>
  </r>
  <r>
    <s v="K11"/>
    <s v="Critically evaluates the nature and scope of common vulnerabilities in digital and technology solutions "/>
    <m/>
    <n v="1"/>
    <x v="0"/>
    <s v="Knowledge"/>
    <s v="OK"/>
    <n v="1"/>
  </r>
  <r>
    <s v="S9"/>
    <s v="Creates analysis artefacts, such as use cases and/or user stories to enable effective delivery of software activities"/>
    <m/>
    <n v="1"/>
    <x v="1"/>
    <s v="Skill"/>
    <s v="In the detail page: Demonstrates the use of core technical concepts for digital and technology solutions, including: security and resilience techniques."/>
    <m/>
  </r>
  <r>
    <s v="K7"/>
    <s v="Reviews the roles, functions and activities relevant to technology solutions within an organisation."/>
    <m/>
    <n v="2"/>
    <x v="1"/>
    <s v="Knowledge"/>
    <s v="OK"/>
    <m/>
  </r>
  <r>
    <s v="K6"/>
    <s v="Explains core technical concepts for digital and technology solutions, including: The approaches and techniques used throughout the digital and technology solution lifecycle and their applicability to an organisation’s standards and pre-existing tools."/>
    <m/>
    <n v="2"/>
    <x v="1"/>
    <s v="Knowledge"/>
    <s v="OK"/>
    <m/>
  </r>
  <r>
    <s v="S4"/>
    <s v="Demonstrates the use of core technical concepts for digital and technology solutions, including: _x000a_- Initiate, design, code, test and debug a software component for a digital and technology solution. "/>
    <m/>
    <n v="2"/>
    <x v="1"/>
    <s v="Skill"/>
    <s v="OK"/>
    <m/>
  </r>
  <r>
    <s v="S7"/>
    <s v="Explains how teams work effectively to produce a digital and technology solution applying relevant organisational theories using up to date awareness of trends and innovations. "/>
    <m/>
    <n v="2"/>
    <x v="1"/>
    <s v="Skill"/>
    <s v="In the detail page: Work effectively within teams, leading on appropriate digital technology solution activities."/>
    <m/>
  </r>
  <r>
    <s v="K8"/>
    <s v="Explains how teams work effectively to produce a digital and technology solution applying relevant organisational theories using up to date awareness of trends and innovations."/>
    <m/>
    <n v="2"/>
    <x v="1"/>
    <s v="Knowledge"/>
    <s v="OK"/>
    <m/>
  </r>
  <r>
    <s v="B2"/>
    <s v="Applies relevant legal, ethical, social and professional standards to digital and technology solutions considering both technical and non-technical audiences and in line with organisational guidelines. "/>
    <m/>
    <n v="2"/>
    <x v="1"/>
    <s v="Behaviour"/>
    <s v="OK"/>
    <m/>
  </r>
  <r>
    <s v="B4"/>
    <s v="Explains how teams work effectively to produce a digital and technology solution applying relevant organisational theories using up to date awareness of trends and innovations. "/>
    <m/>
    <n v="2"/>
    <x v="2"/>
    <s v="Behaviour"/>
    <s v="In the detail page: Commits to continuous professional development; maintaining their knowledge and skills in relation to developments in digital and technology solutions that influence their work."/>
    <m/>
  </r>
  <r>
    <s v="B6"/>
    <s v="Explains how teams work effectively to produce a digital and technology solution applying relevant organisational theories using up to date awareness of trends and innovations. "/>
    <m/>
    <n v="2"/>
    <x v="2"/>
    <s v="Behaviour"/>
    <s v="In the detail page: Participates in and shares best practice in their organisation, and the wider community for aspects relevant to digital and technology solutions."/>
    <m/>
  </r>
  <r>
    <s v="B7"/>
    <s v="Explains how teams work effectively to produce a digital and technology solution applying relevant organisational theories using up to date awareness of trends and innovations. "/>
    <m/>
    <n v="2"/>
    <x v="2"/>
    <s v="Behaviour"/>
    <s v="In the detail page: Maintains awareness of trends and innovations in the subject area, utilising a range of academic literature, online sources, community interaction, conference attendance and other methods which can deliver business value."/>
    <m/>
  </r>
  <r>
    <s v="K55"/>
    <s v="Explains data formats, structures, architectures and data delivery methods including “unstructured” data. "/>
    <m/>
    <n v="3"/>
    <x v="2"/>
    <s v="Knowledge"/>
    <s v="OK"/>
    <m/>
  </r>
  <r>
    <s v="S10"/>
    <s v="Demonstrates the use of core technical concepts for digital and technology solutions, including: Initiates, designs, implements and debugs a data product for a digital and technology solution. "/>
    <m/>
    <n v="3"/>
    <x v="2"/>
    <s v="Skill"/>
    <s v="OK"/>
    <m/>
  </r>
  <r>
    <s v="S48"/>
    <s v="Describes how they define Data Requirements and perform Data Collection, Data Processing and Data Cleansing. "/>
    <s v="Evaluates how they define Data Requirements and perform Data Collection, Data Processing and Data Cleansing. "/>
    <n v="3"/>
    <x v="2"/>
    <s v="Skill"/>
    <s v="OK"/>
    <m/>
  </r>
  <r>
    <s v="K12"/>
    <s v="Explains core technical concepts for digital and technology solutions, including: Data gathering, data management, and data analysis."/>
    <m/>
    <n v="3"/>
    <x v="2"/>
    <s v="Knowledge"/>
    <s v="OK"/>
    <m/>
  </r>
  <r>
    <s v="B8"/>
    <s v="Explains sustainable development approaches within digital technologies as they relate to their role including diversity and inclusion."/>
    <m/>
    <n v="4"/>
    <x v="2"/>
    <s v="Behaviour"/>
    <s v="OK"/>
    <m/>
  </r>
  <r>
    <s v="K20"/>
    <s v="Explains sustainable development approaches within digital technologies as they relate to their role including diversity and inclusion. "/>
    <s v="Evaluates the impact of sustainable digital technology practices of their organisation. "/>
    <n v="4"/>
    <x v="3"/>
    <s v="Knowledge"/>
    <s v="OK"/>
    <m/>
  </r>
  <r>
    <s v="S8"/>
    <s v="Describes the concepts and principles of leadership and management as they relate to their role and how they apply them."/>
    <m/>
    <n v="4"/>
    <x v="3"/>
    <s v="Skill"/>
    <s v="In the detail page: Apply relevant organisational theories. For example, change management principles, marketing approaches, strategic practice, and IT service management to a digital and technology solutions project."/>
    <m/>
  </r>
  <r>
    <s v="K9"/>
    <s v="Describes the concepts and principles of leadership and management as they relate to their role and how they apply them. "/>
    <m/>
    <n v="4"/>
    <x v="3"/>
    <s v="Knowledge"/>
    <s v="OK"/>
    <m/>
  </r>
  <r>
    <s v="K10"/>
    <s v="Describes the concepts and principles of leadership and management as they relate to their role and how they apply them."/>
    <m/>
    <n v="4"/>
    <x v="3"/>
    <s v="Knowledge"/>
    <s v="In the detail page: Management techniques and theories. For example, effective decision making, delegation and planning methods, time management and change management."/>
    <m/>
  </r>
  <r>
    <s v="K13"/>
    <s v="Demonstrates the use of core technical concepts for digital and technology solutions, including:_x000a_- Applies the principles of data analysis for digital and technology solutions. "/>
    <m/>
    <n v="6"/>
    <x v="3"/>
    <s v="Knowledge"/>
    <s v="OK"/>
    <m/>
  </r>
  <r>
    <s v="S11"/>
    <s v="Demonstrates the use of core technical concepts for digital and technology solutions, including:_x000a_- Applies the principles of data analysis for digital and technology solutions. "/>
    <m/>
    <n v="6"/>
    <x v="3"/>
    <s v="Skill"/>
    <s v="In the detail page: Determine and use appropriate data analysis techniques. For example, Text, Statistical, Diagnostic or Predictive Analysis to assess a digital and technology solutions."/>
    <m/>
  </r>
  <r>
    <s v="K14"/>
    <s v="Explains core technical concepts for digital and technology solutions, including: Data gathering, data management, and data analysis."/>
    <m/>
    <n v="6"/>
    <x v="3"/>
    <s v="Knowledge"/>
    <s v="In the detail page: A range of quantitative and qualitative data gathering methods and how to appraise and select the appropriate method."/>
    <m/>
  </r>
  <r>
    <s v="K53"/>
    <s v="Describes the barriers that exist to effective data analysis between analysts and their stakeholders and how to avoid or resolve these. "/>
    <m/>
    <n v="6"/>
    <x v="3"/>
    <s v="Knowledge"/>
    <s v="OK"/>
    <m/>
  </r>
  <r>
    <s v="S51"/>
    <s v="Describes how they have encountered barriers to effective analysis both by analysts and their stakeholders within data analysis projects. "/>
    <s v="Evaluates how they identify barriers to effective analysis encountered both by analysts and their stakeholders within data analysis projects. "/>
    <n v="6"/>
    <x v="4"/>
    <s v="Skill"/>
    <s v="OK"/>
    <m/>
  </r>
  <r>
    <s v="K59"/>
    <s v="Describes how Data Analytics can be applied to improve an organisation’s processes, operations and outputs. "/>
    <m/>
    <n v="7"/>
    <x v="4"/>
    <s v="Knowledge"/>
    <s v="OK"/>
    <m/>
  </r>
  <r>
    <s v="S49"/>
    <s v="Describes how they apply different types of Data Analysis, as appropriate, to drive improvements for specific business problems. "/>
    <s v="Evaluates how they apply different types of Data Analysis, as appropriate, to drive improvements for specific business problems. "/>
    <n v="7"/>
    <x v="4"/>
    <s v="Skill"/>
    <s v="OK"/>
    <m/>
  </r>
  <r>
    <s v="B5"/>
    <s v="Applies relevant legal, ethical, social and professional standards to digital and technology solutions considering both technical and non-technical audiences and in line with organisational guidelines. "/>
    <m/>
    <n v="7"/>
    <x v="4"/>
    <s v="Behaviour"/>
    <s v="In the detail page: Interacts professionally with people from technical and non-technical backgrounds. Presents data and conclusions in an evidently truthful, concise and appropriate manner."/>
    <m/>
  </r>
  <r>
    <s v="K19"/>
    <s v="Applies relevant legal, ethical, social and professional standards to digital and technology solutions considering both technical and non-technical audiences and in line with organisational guidelines. "/>
    <s v="Justifies the application of relevant legal, ethical, social and professional standards to digital and technology solutions. "/>
    <n v="7"/>
    <x v="4"/>
    <s v="Knowledge"/>
    <s v="In the detail page: Relevant legal, ethical, social and professional standards to a digital and technology solution. For example, Diversity, Accessibility, Intellectual Property, Data Protection Acts, Codes of Practice, Regulatory and Compliance frameworks."/>
    <m/>
  </r>
  <r>
    <s v="S15"/>
    <s v="Applies relevant legal, ethical, social and professional standards to digital and technology solutions considering both technical and non-technical audiences and in line with organisational guidelines. "/>
    <s v="Justifies the application of relevant legal, ethical, social and professional standards to digital and technology solutions. "/>
    <n v="7"/>
    <x v="4"/>
    <s v="Skill"/>
    <s v="OK"/>
    <m/>
  </r>
  <r>
    <s v="K60"/>
    <s v="Describes how data and analysis may exhibit biases and prejudice. Describes how ethics and compliance affect Data Analytics work, and the impact of international regulations."/>
    <m/>
    <n v="7"/>
    <x v="4"/>
    <s v="Knowledge"/>
    <s v="OK"/>
    <m/>
  </r>
  <r>
    <s v="B1"/>
    <s v="Applies relevant legal, ethical, social and professional standards to digital and technology solutions considering both technical and non-technical audiences and in line with organisational guidelines. "/>
    <m/>
    <n v="7"/>
    <x v="4"/>
    <s v="Behaviour"/>
    <s v="In the detail page: Has a strong work ethic and commitment in order to meet the standards required.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0F43C-DCCB-4F82-BD78-C301381985D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7:K13" firstHeaderRow="1" firstDataRow="1" firstDataCol="1"/>
  <pivotFields count="8">
    <pivotField dataField="1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ndar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65ECA1-3817-4FB3-ABB8-9E1439A9D7F1}" name="Table2" displayName="Table2" ref="A1:H36" totalsRowShown="0" headerRowDxfId="12" tableBorderDxfId="11">
  <autoFilter ref="A1:H36" xr:uid="{4E65ECA1-3817-4FB3-ABB8-9E1439A9D7F1}"/>
  <sortState xmlns:xlrd2="http://schemas.microsoft.com/office/spreadsheetml/2017/richdata2" ref="A2:H36">
    <sortCondition ref="D1:D36"/>
  </sortState>
  <tableColumns count="8">
    <tableColumn id="1" xr3:uid="{703AA721-1578-4858-B3C8-8673D7EC736A}" name="Standard" dataDxfId="10"/>
    <tableColumn id="2" xr3:uid="{D5CA4109-492C-4EC3-9C3C-DE4E50ED40BC}" name="Pass" dataDxfId="9"/>
    <tableColumn id="3" xr3:uid="{0A66B33E-2C13-42D0-A4EE-295C9B9DEB2E}" name="Distinction" dataDxfId="8"/>
    <tableColumn id="4" xr3:uid="{F6642639-56AD-4F9E-88E5-2271185E4DAC}" name="Project" dataDxfId="7"/>
    <tableColumn id="8" xr3:uid="{B6008B8C-ACA3-4112-9BE3-2FA38DE800D2}" name="Target date" dataDxfId="6"/>
    <tableColumn id="5" xr3:uid="{B82A9ECE-E44B-4909-B98D-3B95D19664D2}" name="Type" dataDxfId="5">
      <calculatedColumnFormula>IF(LEFT(Table2[[#This Row],[Standard]],1)="K", "Knowledge", IF(LEFT(Table2[[#This Row],[Standard]],1)="S", "Skill", IF(LEFT(Table2[[#This Row],[Standard]],1)="B","Behaviour", "Error")))</calculatedColumnFormula>
    </tableColumn>
    <tableColumn id="6" xr3:uid="{8CFAD6F9-3C3D-4CD0-9F1C-C844D79012AE}" name="Queries" dataDxfId="4"/>
    <tableColumn id="7" xr3:uid="{EEDEFE43-E536-4B8A-8324-B528402A57FD}" name="DON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3615-D12D-45E9-9BE8-CD6F969F63AE}">
  <dimension ref="A1:K36"/>
  <sheetViews>
    <sheetView tabSelected="1" topLeftCell="A32" zoomScaleNormal="100" workbookViewId="0">
      <selection activeCell="G4" sqref="G4"/>
    </sheetView>
  </sheetViews>
  <sheetFormatPr defaultColWidth="8.7265625" defaultRowHeight="60" customHeight="1" x14ac:dyDescent="0.35"/>
  <cols>
    <col min="1" max="1" width="15.1796875" customWidth="1"/>
    <col min="2" max="2" width="53.1796875" customWidth="1"/>
    <col min="3" max="3" width="28.81640625" customWidth="1"/>
    <col min="5" max="5" width="16.453125" customWidth="1"/>
    <col min="6" max="6" width="14" style="8" customWidth="1"/>
    <col min="7" max="7" width="24.26953125" customWidth="1"/>
    <col min="9" max="10" width="13.453125" bestFit="1" customWidth="1"/>
    <col min="11" max="11" width="17.54296875" bestFit="1" customWidth="1"/>
    <col min="12" max="17" width="80.7265625" customWidth="1"/>
  </cols>
  <sheetData>
    <row r="1" spans="1:11" ht="60" customHeight="1" x14ac:dyDescent="0.35">
      <c r="A1" s="6" t="s">
        <v>0</v>
      </c>
      <c r="B1" s="6" t="s">
        <v>1</v>
      </c>
      <c r="C1" s="6" t="s">
        <v>2</v>
      </c>
      <c r="D1" s="1" t="s">
        <v>12</v>
      </c>
      <c r="E1" s="1" t="s">
        <v>79</v>
      </c>
      <c r="F1" s="2" t="s">
        <v>67</v>
      </c>
      <c r="G1" s="2" t="s">
        <v>70</v>
      </c>
      <c r="H1" s="2" t="s">
        <v>71</v>
      </c>
    </row>
    <row r="2" spans="1:11" ht="60" customHeight="1" x14ac:dyDescent="0.35">
      <c r="A2" s="4" t="s">
        <v>3</v>
      </c>
      <c r="B2" s="9" t="s">
        <v>4</v>
      </c>
      <c r="C2" s="5"/>
      <c r="D2" s="3">
        <v>1</v>
      </c>
      <c r="E2" s="13">
        <v>45821</v>
      </c>
      <c r="F2" s="3" t="str">
        <f>IF(LEFT(Table2[[#This Row],[Standard]],1)="K", "Knowledge", IF(LEFT(Table2[[#This Row],[Standard]],1)="S", "Skill", IF(LEFT(Table2[[#This Row],[Standard]],1)="B","Behaviour", "Error")))</f>
        <v>Knowledge</v>
      </c>
      <c r="G2" s="7"/>
      <c r="H2">
        <v>1</v>
      </c>
      <c r="J2" t="s">
        <v>73</v>
      </c>
      <c r="K2">
        <f>COUNTA(Table2[Standard])</f>
        <v>35</v>
      </c>
    </row>
    <row r="3" spans="1:11" ht="60" customHeight="1" x14ac:dyDescent="0.35">
      <c r="A3" s="9" t="s">
        <v>5</v>
      </c>
      <c r="B3" s="5" t="s">
        <v>6</v>
      </c>
      <c r="C3" s="3"/>
      <c r="D3" s="3">
        <v>1</v>
      </c>
      <c r="E3" s="13">
        <v>45821</v>
      </c>
      <c r="F3" s="7" t="str">
        <f>IF(LEFT(Table2[[#This Row],[Standard]],1)="K", "Knowledge", IF(LEFT(Table2[[#This Row],[Standard]],1)="S", "Skill", IF(LEFT(Table2[[#This Row],[Standard]],1)="B","Behaviour", "Error")))</f>
        <v>Knowledge</v>
      </c>
      <c r="G3" s="9"/>
      <c r="H3">
        <v>1</v>
      </c>
      <c r="J3" t="s">
        <v>72</v>
      </c>
      <c r="K3">
        <f>COUNTBLANK(Table2[DONE])</f>
        <v>31</v>
      </c>
    </row>
    <row r="4" spans="1:11" ht="60" customHeight="1" x14ac:dyDescent="0.35">
      <c r="A4" s="9" t="s">
        <v>7</v>
      </c>
      <c r="B4" s="5" t="s">
        <v>13</v>
      </c>
      <c r="C4" s="3"/>
      <c r="D4" s="3">
        <v>1</v>
      </c>
      <c r="E4" s="13">
        <v>45821</v>
      </c>
      <c r="F4" s="7" t="str">
        <f>IF(LEFT(Table2[[#This Row],[Standard]],1)="K", "Knowledge", IF(LEFT(Table2[[#This Row],[Standard]],1)="S", "Skill", IF(LEFT(Table2[[#This Row],[Standard]],1)="B","Behaviour", "Error")))</f>
        <v>Skill</v>
      </c>
      <c r="G4" s="9"/>
      <c r="H4">
        <v>1</v>
      </c>
      <c r="J4" t="s">
        <v>74</v>
      </c>
      <c r="K4">
        <f>COUNTA(Table2[DONE])</f>
        <v>4</v>
      </c>
    </row>
    <row r="5" spans="1:11" ht="60" customHeight="1" x14ac:dyDescent="0.35">
      <c r="A5" s="9" t="s">
        <v>8</v>
      </c>
      <c r="B5" s="5" t="s">
        <v>9</v>
      </c>
      <c r="C5" s="3"/>
      <c r="D5" s="3">
        <v>1</v>
      </c>
      <c r="E5" s="13">
        <v>45821</v>
      </c>
      <c r="F5" s="7" t="str">
        <f>IF(LEFT(Table2[[#This Row],[Standard]],1)="K", "Knowledge", IF(LEFT(Table2[[#This Row],[Standard]],1)="S", "Skill", IF(LEFT(Table2[[#This Row],[Standard]],1)="B","Behaviour", "Error")))</f>
        <v>Knowledge</v>
      </c>
      <c r="G5" s="9"/>
      <c r="H5">
        <v>1</v>
      </c>
      <c r="J5" t="s">
        <v>75</v>
      </c>
      <c r="K5" s="12">
        <f>K4/K2</f>
        <v>0.11428571428571428</v>
      </c>
    </row>
    <row r="6" spans="1:11" ht="60" customHeight="1" x14ac:dyDescent="0.35">
      <c r="A6" s="9" t="s">
        <v>10</v>
      </c>
      <c r="B6" s="5" t="s">
        <v>11</v>
      </c>
      <c r="C6" s="3"/>
      <c r="D6" s="3">
        <v>1</v>
      </c>
      <c r="E6" s="13">
        <v>45828</v>
      </c>
      <c r="F6" s="7" t="str">
        <f>IF(LEFT(Table2[[#This Row],[Standard]],1)="K", "Knowledge", IF(LEFT(Table2[[#This Row],[Standard]],1)="S", "Skill", IF(LEFT(Table2[[#This Row],[Standard]],1)="B","Behaviour", "Error")))</f>
        <v>Skill</v>
      </c>
      <c r="G6" s="9" t="s">
        <v>80</v>
      </c>
    </row>
    <row r="7" spans="1:11" ht="60" customHeight="1" x14ac:dyDescent="0.35">
      <c r="A7" s="9" t="s">
        <v>14</v>
      </c>
      <c r="B7" s="5" t="s">
        <v>15</v>
      </c>
      <c r="C7" s="3"/>
      <c r="D7" s="3">
        <v>2</v>
      </c>
      <c r="E7" s="13">
        <v>45828</v>
      </c>
      <c r="F7" s="7" t="str">
        <f>IF(LEFT(Table2[[#This Row],[Standard]],1)="K", "Knowledge", IF(LEFT(Table2[[#This Row],[Standard]],1)="S", "Skill", IF(LEFT(Table2[[#This Row],[Standard]],1)="B","Behaviour", "Error")))</f>
        <v>Knowledge</v>
      </c>
      <c r="G7" s="9"/>
      <c r="J7" s="10" t="s">
        <v>76</v>
      </c>
      <c r="K7" t="s">
        <v>78</v>
      </c>
    </row>
    <row r="8" spans="1:11" ht="60" customHeight="1" x14ac:dyDescent="0.35">
      <c r="A8" s="9" t="s">
        <v>16</v>
      </c>
      <c r="B8" s="5" t="s">
        <v>17</v>
      </c>
      <c r="C8" s="3"/>
      <c r="D8" s="3">
        <v>2</v>
      </c>
      <c r="E8" s="13">
        <v>45828</v>
      </c>
      <c r="F8" s="7" t="str">
        <f>IF(LEFT(Table2[[#This Row],[Standard]],1)="K", "Knowledge", IF(LEFT(Table2[[#This Row],[Standard]],1)="S", "Skill", IF(LEFT(Table2[[#This Row],[Standard]],1)="B","Behaviour", "Error")))</f>
        <v>Knowledge</v>
      </c>
      <c r="G8" s="9"/>
      <c r="J8" s="14">
        <v>45821</v>
      </c>
      <c r="K8">
        <v>4</v>
      </c>
    </row>
    <row r="9" spans="1:11" ht="60" customHeight="1" x14ac:dyDescent="0.35">
      <c r="A9" s="9" t="s">
        <v>18</v>
      </c>
      <c r="B9" s="5" t="s">
        <v>68</v>
      </c>
      <c r="C9" s="3"/>
      <c r="D9" s="3">
        <v>2</v>
      </c>
      <c r="E9" s="13">
        <v>45828</v>
      </c>
      <c r="F9" s="7" t="str">
        <f>IF(LEFT(Table2[[#This Row],[Standard]],1)="K", "Knowledge", IF(LEFT(Table2[[#This Row],[Standard]],1)="S", "Skill", IF(LEFT(Table2[[#This Row],[Standard]],1)="B","Behaviour", "Error")))</f>
        <v>Skill</v>
      </c>
      <c r="G9" s="9"/>
      <c r="J9" s="14">
        <v>45828</v>
      </c>
      <c r="K9">
        <v>7</v>
      </c>
    </row>
    <row r="10" spans="1:11" ht="60" customHeight="1" x14ac:dyDescent="0.35">
      <c r="A10" s="9" t="s">
        <v>19</v>
      </c>
      <c r="B10" s="5" t="s">
        <v>20</v>
      </c>
      <c r="C10" s="3"/>
      <c r="D10" s="3">
        <v>2</v>
      </c>
      <c r="E10" s="13">
        <v>45828</v>
      </c>
      <c r="F10" s="7" t="str">
        <f>IF(LEFT(Table2[[#This Row],[Standard]],1)="K", "Knowledge", IF(LEFT(Table2[[#This Row],[Standard]],1)="S", "Skill", IF(LEFT(Table2[[#This Row],[Standard]],1)="B","Behaviour", "Error")))</f>
        <v>Skill</v>
      </c>
      <c r="G10" s="9" t="s">
        <v>81</v>
      </c>
      <c r="J10" s="14">
        <v>45835</v>
      </c>
      <c r="K10">
        <v>8</v>
      </c>
    </row>
    <row r="11" spans="1:11" ht="60" customHeight="1" x14ac:dyDescent="0.35">
      <c r="A11" s="9" t="s">
        <v>21</v>
      </c>
      <c r="B11" s="5" t="s">
        <v>22</v>
      </c>
      <c r="C11" s="3"/>
      <c r="D11" s="3">
        <v>2</v>
      </c>
      <c r="E11" s="13">
        <v>45828</v>
      </c>
      <c r="F11" s="7" t="str">
        <f>IF(LEFT(Table2[[#This Row],[Standard]],1)="K", "Knowledge", IF(LEFT(Table2[[#This Row],[Standard]],1)="S", "Skill", IF(LEFT(Table2[[#This Row],[Standard]],1)="B","Behaviour", "Error")))</f>
        <v>Knowledge</v>
      </c>
      <c r="G11" s="9"/>
      <c r="J11" s="14">
        <v>45849</v>
      </c>
      <c r="K11">
        <v>8</v>
      </c>
    </row>
    <row r="12" spans="1:11" ht="60" customHeight="1" x14ac:dyDescent="0.35">
      <c r="A12" s="9" t="s">
        <v>23</v>
      </c>
      <c r="B12" s="5" t="s">
        <v>24</v>
      </c>
      <c r="C12" s="3"/>
      <c r="D12" s="3">
        <v>2</v>
      </c>
      <c r="E12" s="13">
        <v>45828</v>
      </c>
      <c r="F12" s="7" t="str">
        <f>IF(LEFT(Table2[[#This Row],[Standard]],1)="K", "Knowledge", IF(LEFT(Table2[[#This Row],[Standard]],1)="S", "Skill", IF(LEFT(Table2[[#This Row],[Standard]],1)="B","Behaviour", "Error")))</f>
        <v>Behaviour</v>
      </c>
      <c r="G12" s="9"/>
      <c r="J12" s="14">
        <v>45856</v>
      </c>
      <c r="K12">
        <v>8</v>
      </c>
    </row>
    <row r="13" spans="1:11" ht="60" customHeight="1" x14ac:dyDescent="0.35">
      <c r="A13" s="9" t="s">
        <v>25</v>
      </c>
      <c r="B13" s="5" t="s">
        <v>20</v>
      </c>
      <c r="C13" s="3"/>
      <c r="D13" s="3">
        <v>2</v>
      </c>
      <c r="E13" s="13">
        <v>45835</v>
      </c>
      <c r="F13" s="7" t="str">
        <f>IF(LEFT(Table2[[#This Row],[Standard]],1)="K", "Knowledge", IF(LEFT(Table2[[#This Row],[Standard]],1)="S", "Skill", IF(LEFT(Table2[[#This Row],[Standard]],1)="B","Behaviour", "Error")))</f>
        <v>Behaviour</v>
      </c>
      <c r="G13" s="9" t="s">
        <v>82</v>
      </c>
      <c r="J13" s="11" t="s">
        <v>77</v>
      </c>
      <c r="K13">
        <v>35</v>
      </c>
    </row>
    <row r="14" spans="1:11" ht="60" customHeight="1" x14ac:dyDescent="0.35">
      <c r="A14" s="9" t="s">
        <v>26</v>
      </c>
      <c r="B14" s="5" t="s">
        <v>20</v>
      </c>
      <c r="C14" s="3"/>
      <c r="D14" s="3">
        <v>2</v>
      </c>
      <c r="E14" s="13">
        <v>45835</v>
      </c>
      <c r="F14" s="7" t="str">
        <f>IF(LEFT(Table2[[#This Row],[Standard]],1)="K", "Knowledge", IF(LEFT(Table2[[#This Row],[Standard]],1)="S", "Skill", IF(LEFT(Table2[[#This Row],[Standard]],1)="B","Behaviour", "Error")))</f>
        <v>Behaviour</v>
      </c>
      <c r="G14" s="9" t="s">
        <v>83</v>
      </c>
    </row>
    <row r="15" spans="1:11" ht="60" customHeight="1" x14ac:dyDescent="0.35">
      <c r="A15" s="9" t="s">
        <v>27</v>
      </c>
      <c r="B15" s="5" t="s">
        <v>20</v>
      </c>
      <c r="C15" s="3"/>
      <c r="D15" s="3">
        <v>2</v>
      </c>
      <c r="E15" s="13">
        <v>45835</v>
      </c>
      <c r="F15" s="7" t="str">
        <f>IF(LEFT(Table2[[#This Row],[Standard]],1)="K", "Knowledge", IF(LEFT(Table2[[#This Row],[Standard]],1)="S", "Skill", IF(LEFT(Table2[[#This Row],[Standard]],1)="B","Behaviour", "Error")))</f>
        <v>Behaviour</v>
      </c>
      <c r="G15" s="9" t="s">
        <v>84</v>
      </c>
    </row>
    <row r="16" spans="1:11" ht="60" customHeight="1" x14ac:dyDescent="0.35">
      <c r="A16" s="9" t="s">
        <v>28</v>
      </c>
      <c r="B16" s="5" t="s">
        <v>29</v>
      </c>
      <c r="C16" s="3"/>
      <c r="D16" s="3">
        <v>3</v>
      </c>
      <c r="E16" s="13">
        <v>45835</v>
      </c>
      <c r="F16" s="7" t="str">
        <f>IF(LEFT(Table2[[#This Row],[Standard]],1)="K", "Knowledge", IF(LEFT(Table2[[#This Row],[Standard]],1)="S", "Skill", IF(LEFT(Table2[[#This Row],[Standard]],1)="B","Behaviour", "Error")))</f>
        <v>Knowledge</v>
      </c>
      <c r="G16" s="9"/>
    </row>
    <row r="17" spans="1:7" ht="60" customHeight="1" x14ac:dyDescent="0.35">
      <c r="A17" s="9" t="s">
        <v>30</v>
      </c>
      <c r="B17" s="5" t="s">
        <v>31</v>
      </c>
      <c r="C17" s="3"/>
      <c r="D17" s="3">
        <v>3</v>
      </c>
      <c r="E17" s="13">
        <v>45835</v>
      </c>
      <c r="F17" s="7" t="str">
        <f>IF(LEFT(Table2[[#This Row],[Standard]],1)="K", "Knowledge", IF(LEFT(Table2[[#This Row],[Standard]],1)="S", "Skill", IF(LEFT(Table2[[#This Row],[Standard]],1)="B","Behaviour", "Error")))</f>
        <v>Skill</v>
      </c>
      <c r="G17" s="9"/>
    </row>
    <row r="18" spans="1:7" ht="60" customHeight="1" x14ac:dyDescent="0.35">
      <c r="A18" s="9" t="s">
        <v>32</v>
      </c>
      <c r="B18" s="5" t="s">
        <v>33</v>
      </c>
      <c r="C18" s="3" t="s">
        <v>34</v>
      </c>
      <c r="D18" s="3">
        <v>3</v>
      </c>
      <c r="E18" s="13">
        <v>45835</v>
      </c>
      <c r="F18" s="7" t="str">
        <f>IF(LEFT(Table2[[#This Row],[Standard]],1)="K", "Knowledge", IF(LEFT(Table2[[#This Row],[Standard]],1)="S", "Skill", IF(LEFT(Table2[[#This Row],[Standard]],1)="B","Behaviour", "Error")))</f>
        <v>Skill</v>
      </c>
      <c r="G18" s="9"/>
    </row>
    <row r="19" spans="1:7" ht="60" customHeight="1" x14ac:dyDescent="0.35">
      <c r="A19" s="9" t="s">
        <v>35</v>
      </c>
      <c r="B19" s="5" t="s">
        <v>36</v>
      </c>
      <c r="C19" s="3"/>
      <c r="D19" s="3">
        <v>3</v>
      </c>
      <c r="E19" s="13">
        <v>45835</v>
      </c>
      <c r="F19" s="7" t="str">
        <f>IF(LEFT(Table2[[#This Row],[Standard]],1)="K", "Knowledge", IF(LEFT(Table2[[#This Row],[Standard]],1)="S", "Skill", IF(LEFT(Table2[[#This Row],[Standard]],1)="B","Behaviour", "Error")))</f>
        <v>Knowledge</v>
      </c>
      <c r="G19" s="9"/>
    </row>
    <row r="20" spans="1:7" ht="60" customHeight="1" x14ac:dyDescent="0.35">
      <c r="A20" s="9" t="s">
        <v>37</v>
      </c>
      <c r="B20" s="5" t="s">
        <v>38</v>
      </c>
      <c r="C20" s="3"/>
      <c r="D20" s="3">
        <v>4</v>
      </c>
      <c r="E20" s="13">
        <v>45835</v>
      </c>
      <c r="F20" s="7" t="str">
        <f>IF(LEFT(Table2[[#This Row],[Standard]],1)="K", "Knowledge", IF(LEFT(Table2[[#This Row],[Standard]],1)="S", "Skill", IF(LEFT(Table2[[#This Row],[Standard]],1)="B","Behaviour", "Error")))</f>
        <v>Behaviour</v>
      </c>
      <c r="G20" s="9"/>
    </row>
    <row r="21" spans="1:7" ht="60" customHeight="1" x14ac:dyDescent="0.35">
      <c r="A21" s="9" t="s">
        <v>39</v>
      </c>
      <c r="B21" s="5" t="s">
        <v>40</v>
      </c>
      <c r="C21" s="3" t="s">
        <v>41</v>
      </c>
      <c r="D21" s="3">
        <v>4</v>
      </c>
      <c r="E21" s="13">
        <v>45849</v>
      </c>
      <c r="F21" s="7" t="str">
        <f>IF(LEFT(Table2[[#This Row],[Standard]],1)="K", "Knowledge", IF(LEFT(Table2[[#This Row],[Standard]],1)="S", "Skill", IF(LEFT(Table2[[#This Row],[Standard]],1)="B","Behaviour", "Error")))</f>
        <v>Knowledge</v>
      </c>
      <c r="G21" s="9"/>
    </row>
    <row r="22" spans="1:7" ht="60" customHeight="1" x14ac:dyDescent="0.35">
      <c r="A22" s="9" t="s">
        <v>42</v>
      </c>
      <c r="B22" s="5" t="s">
        <v>43</v>
      </c>
      <c r="C22" s="3"/>
      <c r="D22" s="3">
        <v>4</v>
      </c>
      <c r="E22" s="13">
        <v>45849</v>
      </c>
      <c r="F22" s="7" t="str">
        <f>IF(LEFT(Table2[[#This Row],[Standard]],1)="K", "Knowledge", IF(LEFT(Table2[[#This Row],[Standard]],1)="S", "Skill", IF(LEFT(Table2[[#This Row],[Standard]],1)="B","Behaviour", "Error")))</f>
        <v>Skill</v>
      </c>
      <c r="G22" s="9" t="s">
        <v>85</v>
      </c>
    </row>
    <row r="23" spans="1:7" ht="60" customHeight="1" x14ac:dyDescent="0.35">
      <c r="A23" s="9" t="s">
        <v>44</v>
      </c>
      <c r="B23" s="5" t="s">
        <v>45</v>
      </c>
      <c r="C23" s="3"/>
      <c r="D23" s="3">
        <v>4</v>
      </c>
      <c r="E23" s="13">
        <v>45849</v>
      </c>
      <c r="F23" s="7" t="str">
        <f>IF(LEFT(Table2[[#This Row],[Standard]],1)="K", "Knowledge", IF(LEFT(Table2[[#This Row],[Standard]],1)="S", "Skill", IF(LEFT(Table2[[#This Row],[Standard]],1)="B","Behaviour", "Error")))</f>
        <v>Knowledge</v>
      </c>
      <c r="G23" s="9"/>
    </row>
    <row r="24" spans="1:7" ht="60" customHeight="1" x14ac:dyDescent="0.35">
      <c r="A24" s="9" t="s">
        <v>46</v>
      </c>
      <c r="B24" s="5" t="s">
        <v>43</v>
      </c>
      <c r="C24" s="3"/>
      <c r="D24" s="3">
        <v>4</v>
      </c>
      <c r="E24" s="13">
        <v>45849</v>
      </c>
      <c r="F24" s="7" t="str">
        <f>IF(LEFT(Table2[[#This Row],[Standard]],1)="K", "Knowledge", IF(LEFT(Table2[[#This Row],[Standard]],1)="S", "Skill", IF(LEFT(Table2[[#This Row],[Standard]],1)="B","Behaviour", "Error")))</f>
        <v>Knowledge</v>
      </c>
      <c r="G24" s="9" t="s">
        <v>86</v>
      </c>
    </row>
    <row r="25" spans="1:7" ht="60" customHeight="1" x14ac:dyDescent="0.35">
      <c r="A25" s="9" t="s">
        <v>47</v>
      </c>
      <c r="B25" s="5" t="s">
        <v>69</v>
      </c>
      <c r="C25" s="3"/>
      <c r="D25" s="3">
        <v>6</v>
      </c>
      <c r="E25" s="13">
        <v>45849</v>
      </c>
      <c r="F25" s="7" t="str">
        <f>IF(LEFT(Table2[[#This Row],[Standard]],1)="K", "Knowledge", IF(LEFT(Table2[[#This Row],[Standard]],1)="S", "Skill", IF(LEFT(Table2[[#This Row],[Standard]],1)="B","Behaviour", "Error")))</f>
        <v>Knowledge</v>
      </c>
      <c r="G25" s="9"/>
    </row>
    <row r="26" spans="1:7" ht="60" customHeight="1" x14ac:dyDescent="0.35">
      <c r="A26" s="9" t="s">
        <v>48</v>
      </c>
      <c r="B26" s="5" t="s">
        <v>69</v>
      </c>
      <c r="C26" s="3"/>
      <c r="D26" s="3">
        <v>6</v>
      </c>
      <c r="E26" s="13">
        <v>45849</v>
      </c>
      <c r="F26" s="7" t="str">
        <f>IF(LEFT(Table2[[#This Row],[Standard]],1)="K", "Knowledge", IF(LEFT(Table2[[#This Row],[Standard]],1)="S", "Skill", IF(LEFT(Table2[[#This Row],[Standard]],1)="B","Behaviour", "Error")))</f>
        <v>Skill</v>
      </c>
      <c r="G26" s="9" t="s">
        <v>87</v>
      </c>
    </row>
    <row r="27" spans="1:7" ht="60" customHeight="1" x14ac:dyDescent="0.35">
      <c r="A27" s="9" t="s">
        <v>49</v>
      </c>
      <c r="B27" s="5" t="s">
        <v>36</v>
      </c>
      <c r="C27" s="3"/>
      <c r="D27" s="3">
        <v>6</v>
      </c>
      <c r="E27" s="13">
        <v>45849</v>
      </c>
      <c r="F27" s="7" t="str">
        <f>IF(LEFT(Table2[[#This Row],[Standard]],1)="K", "Knowledge", IF(LEFT(Table2[[#This Row],[Standard]],1)="S", "Skill", IF(LEFT(Table2[[#This Row],[Standard]],1)="B","Behaviour", "Error")))</f>
        <v>Knowledge</v>
      </c>
      <c r="G27" s="9" t="s">
        <v>88</v>
      </c>
    </row>
    <row r="28" spans="1:7" ht="60" customHeight="1" x14ac:dyDescent="0.35">
      <c r="A28" s="9" t="s">
        <v>50</v>
      </c>
      <c r="B28" s="5" t="s">
        <v>51</v>
      </c>
      <c r="C28" s="3"/>
      <c r="D28" s="3">
        <v>6</v>
      </c>
      <c r="E28" s="13">
        <v>45849</v>
      </c>
      <c r="F28" s="7" t="str">
        <f>IF(LEFT(Table2[[#This Row],[Standard]],1)="K", "Knowledge", IF(LEFT(Table2[[#This Row],[Standard]],1)="S", "Skill", IF(LEFT(Table2[[#This Row],[Standard]],1)="B","Behaviour", "Error")))</f>
        <v>Knowledge</v>
      </c>
      <c r="G28" s="9"/>
    </row>
    <row r="29" spans="1:7" ht="60" customHeight="1" x14ac:dyDescent="0.35">
      <c r="A29" s="9" t="s">
        <v>52</v>
      </c>
      <c r="B29" s="5" t="s">
        <v>53</v>
      </c>
      <c r="C29" s="3" t="s">
        <v>54</v>
      </c>
      <c r="D29" s="3">
        <v>6</v>
      </c>
      <c r="E29" s="13">
        <v>45856</v>
      </c>
      <c r="F29" s="7" t="str">
        <f>IF(LEFT(Table2[[#This Row],[Standard]],1)="K", "Knowledge", IF(LEFT(Table2[[#This Row],[Standard]],1)="S", "Skill", IF(LEFT(Table2[[#This Row],[Standard]],1)="B","Behaviour", "Error")))</f>
        <v>Skill</v>
      </c>
      <c r="G29" s="9"/>
    </row>
    <row r="30" spans="1:7" ht="60" customHeight="1" x14ac:dyDescent="0.35">
      <c r="A30" s="9" t="s">
        <v>55</v>
      </c>
      <c r="B30" s="5" t="s">
        <v>56</v>
      </c>
      <c r="C30" s="3"/>
      <c r="D30" s="3">
        <v>7</v>
      </c>
      <c r="E30" s="13">
        <v>45856</v>
      </c>
      <c r="F30" s="7" t="str">
        <f>IF(LEFT(Table2[[#This Row],[Standard]],1)="K", "Knowledge", IF(LEFT(Table2[[#This Row],[Standard]],1)="S", "Skill", IF(LEFT(Table2[[#This Row],[Standard]],1)="B","Behaviour", "Error")))</f>
        <v>Knowledge</v>
      </c>
      <c r="G30" s="9"/>
    </row>
    <row r="31" spans="1:7" ht="60" customHeight="1" x14ac:dyDescent="0.35">
      <c r="A31" s="9" t="s">
        <v>57</v>
      </c>
      <c r="B31" s="5" t="s">
        <v>58</v>
      </c>
      <c r="C31" s="3" t="s">
        <v>59</v>
      </c>
      <c r="D31" s="3">
        <v>7</v>
      </c>
      <c r="E31" s="13">
        <v>45856</v>
      </c>
      <c r="F31" s="7" t="str">
        <f>IF(LEFT(Table2[[#This Row],[Standard]],1)="K", "Knowledge", IF(LEFT(Table2[[#This Row],[Standard]],1)="S", "Skill", IF(LEFT(Table2[[#This Row],[Standard]],1)="B","Behaviour", "Error")))</f>
        <v>Skill</v>
      </c>
      <c r="G31" s="9"/>
    </row>
    <row r="32" spans="1:7" ht="60" customHeight="1" x14ac:dyDescent="0.35">
      <c r="A32" s="9" t="s">
        <v>60</v>
      </c>
      <c r="B32" s="5" t="s">
        <v>24</v>
      </c>
      <c r="C32" s="3"/>
      <c r="D32" s="3">
        <v>7</v>
      </c>
      <c r="E32" s="13">
        <v>45856</v>
      </c>
      <c r="F32" s="7" t="str">
        <f>IF(LEFT(Table2[[#This Row],[Standard]],1)="K", "Knowledge", IF(LEFT(Table2[[#This Row],[Standard]],1)="S", "Skill", IF(LEFT(Table2[[#This Row],[Standard]],1)="B","Behaviour", "Error")))</f>
        <v>Behaviour</v>
      </c>
      <c r="G32" s="9" t="s">
        <v>89</v>
      </c>
    </row>
    <row r="33" spans="1:7" ht="60" customHeight="1" x14ac:dyDescent="0.35">
      <c r="A33" s="9" t="s">
        <v>61</v>
      </c>
      <c r="B33" s="5" t="s">
        <v>24</v>
      </c>
      <c r="C33" s="3" t="s">
        <v>62</v>
      </c>
      <c r="D33" s="3">
        <v>7</v>
      </c>
      <c r="E33" s="13">
        <v>45856</v>
      </c>
      <c r="F33" s="7" t="str">
        <f>IF(LEFT(Table2[[#This Row],[Standard]],1)="K", "Knowledge", IF(LEFT(Table2[[#This Row],[Standard]],1)="S", "Skill", IF(LEFT(Table2[[#This Row],[Standard]],1)="B","Behaviour", "Error")))</f>
        <v>Knowledge</v>
      </c>
      <c r="G33" s="9" t="s">
        <v>90</v>
      </c>
    </row>
    <row r="34" spans="1:7" ht="60" customHeight="1" x14ac:dyDescent="0.35">
      <c r="A34" s="9" t="s">
        <v>63</v>
      </c>
      <c r="B34" s="5" t="s">
        <v>24</v>
      </c>
      <c r="C34" s="3" t="s">
        <v>62</v>
      </c>
      <c r="D34" s="3">
        <v>7</v>
      </c>
      <c r="E34" s="13">
        <v>45856</v>
      </c>
      <c r="F34" s="7" t="str">
        <f>IF(LEFT(Table2[[#This Row],[Standard]],1)="K", "Knowledge", IF(LEFT(Table2[[#This Row],[Standard]],1)="S", "Skill", IF(LEFT(Table2[[#This Row],[Standard]],1)="B","Behaviour", "Error")))</f>
        <v>Skill</v>
      </c>
      <c r="G34" s="9"/>
    </row>
    <row r="35" spans="1:7" ht="60" customHeight="1" x14ac:dyDescent="0.35">
      <c r="A35" s="9" t="s">
        <v>64</v>
      </c>
      <c r="B35" s="5" t="s">
        <v>65</v>
      </c>
      <c r="C35" s="3"/>
      <c r="D35" s="3">
        <v>7</v>
      </c>
      <c r="E35" s="13">
        <v>45856</v>
      </c>
      <c r="F35" s="7" t="str">
        <f>IF(LEFT(Table2[[#This Row],[Standard]],1)="K", "Knowledge", IF(LEFT(Table2[[#This Row],[Standard]],1)="S", "Skill", IF(LEFT(Table2[[#This Row],[Standard]],1)="B","Behaviour", "Error")))</f>
        <v>Knowledge</v>
      </c>
      <c r="G35" s="9"/>
    </row>
    <row r="36" spans="1:7" ht="60" customHeight="1" x14ac:dyDescent="0.35">
      <c r="A36" s="9" t="s">
        <v>66</v>
      </c>
      <c r="B36" s="5" t="s">
        <v>24</v>
      </c>
      <c r="C36" s="3"/>
      <c r="D36" s="3">
        <v>7</v>
      </c>
      <c r="E36" s="13">
        <v>45856</v>
      </c>
      <c r="F36" s="7" t="str">
        <f>IF(LEFT(Table2[[#This Row],[Standard]],1)="K", "Knowledge", IF(LEFT(Table2[[#This Row],[Standard]],1)="S", "Skill", IF(LEFT(Table2[[#This Row],[Standard]],1)="B","Behaviour", "Error")))</f>
        <v>Behaviour</v>
      </c>
      <c r="G36" s="9" t="s">
        <v>91</v>
      </c>
    </row>
  </sheetData>
  <conditionalFormatting sqref="A2:G36">
    <cfRule type="expression" dxfId="3" priority="11">
      <formula>$H2=1</formula>
    </cfRule>
  </conditionalFormatting>
  <conditionalFormatting sqref="B2">
    <cfRule type="duplicateValues" dxfId="2" priority="6"/>
  </conditionalFormatting>
  <conditionalFormatting sqref="H1:H36 G37:G1048576">
    <cfRule type="cellIs" dxfId="1" priority="4" operator="equal">
      <formula>1</formula>
    </cfRule>
    <cfRule type="cellIs" dxfId="0" priority="5" operator="equal">
      <formula>0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6cd2a98-a7c7-434b-a488-257a612284c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CC44FA9223414EA4D0112147498958" ma:contentTypeVersion="18" ma:contentTypeDescription="Create a new document." ma:contentTypeScope="" ma:versionID="8006ff8ee0f2d45f3d5ef2e0f3b2571a">
  <xsd:schema xmlns:xsd="http://www.w3.org/2001/XMLSchema" xmlns:xs="http://www.w3.org/2001/XMLSchema" xmlns:p="http://schemas.microsoft.com/office/2006/metadata/properties" xmlns:ns3="26cd2a98-a7c7-434b-a488-257a612284c3" xmlns:ns4="26971793-2b5e-404a-9d61-9ec4eb8d031b" targetNamespace="http://schemas.microsoft.com/office/2006/metadata/properties" ma:root="true" ma:fieldsID="7d4ba7c348d2574ecdf807f432fa31a4" ns3:_="" ns4:_="">
    <xsd:import namespace="26cd2a98-a7c7-434b-a488-257a612284c3"/>
    <xsd:import namespace="26971793-2b5e-404a-9d61-9ec4eb8d03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cd2a98-a7c7-434b-a488-257a612284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971793-2b5e-404a-9d61-9ec4eb8d031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17EDBB-989B-49A4-903B-665DC87112E4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26971793-2b5e-404a-9d61-9ec4eb8d031b"/>
    <ds:schemaRef ds:uri="http://purl.org/dc/elements/1.1/"/>
    <ds:schemaRef ds:uri="http://schemas.microsoft.com/office/2006/metadata/properties"/>
    <ds:schemaRef ds:uri="26cd2a98-a7c7-434b-a488-257a612284c3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E1E23AA-6BF7-45DB-A9CF-149B03E960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EBB244-A910-4C8B-AFFC-66DA9DD180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cd2a98-a7c7-434b-a488-257a612284c3"/>
    <ds:schemaRef ds:uri="26971793-2b5e-404a-9d61-9ec4eb8d03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Lendlease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Sanchez, Cristina</dc:creator>
  <cp:lastModifiedBy>Sanchez, Cristina</cp:lastModifiedBy>
  <dcterms:created xsi:type="dcterms:W3CDTF">2025-05-16T08:42:56Z</dcterms:created>
  <dcterms:modified xsi:type="dcterms:W3CDTF">2025-06-22T16:56:35Z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7f9010-7f5c-4372-b4e3-91a33ea4ea32_Enabled">
    <vt:lpwstr>true</vt:lpwstr>
  </property>
  <property fmtid="{D5CDD505-2E9C-101B-9397-08002B2CF9AE}" pid="3" name="MSIP_Label_fe7f9010-7f5c-4372-b4e3-91a33ea4ea32_SetDate">
    <vt:lpwstr>2025-05-16T11:07:50Z</vt:lpwstr>
  </property>
  <property fmtid="{D5CDD505-2E9C-101B-9397-08002B2CF9AE}" pid="4" name="MSIP_Label_fe7f9010-7f5c-4372-b4e3-91a33ea4ea32_Method">
    <vt:lpwstr>Standard</vt:lpwstr>
  </property>
  <property fmtid="{D5CDD505-2E9C-101B-9397-08002B2CF9AE}" pid="5" name="MSIP_Label_fe7f9010-7f5c-4372-b4e3-91a33ea4ea32_Name">
    <vt:lpwstr>I - Internal</vt:lpwstr>
  </property>
  <property fmtid="{D5CDD505-2E9C-101B-9397-08002B2CF9AE}" pid="6" name="MSIP_Label_fe7f9010-7f5c-4372-b4e3-91a33ea4ea32_SiteId">
    <vt:lpwstr>bc0c325b-6efc-4ca8-9e46-11b50fe2aab5</vt:lpwstr>
  </property>
  <property fmtid="{D5CDD505-2E9C-101B-9397-08002B2CF9AE}" pid="7" name="MSIP_Label_fe7f9010-7f5c-4372-b4e3-91a33ea4ea32_ActionId">
    <vt:lpwstr>0e049475-45dd-486c-84b1-99cabbe7b162</vt:lpwstr>
  </property>
  <property fmtid="{D5CDD505-2E9C-101B-9397-08002B2CF9AE}" pid="8" name="MSIP_Label_fe7f9010-7f5c-4372-b4e3-91a33ea4ea32_ContentBits">
    <vt:lpwstr>0</vt:lpwstr>
  </property>
  <property fmtid="{D5CDD505-2E9C-101B-9397-08002B2CF9AE}" pid="9" name="MSIP_Label_fe7f9010-7f5c-4372-b4e3-91a33ea4ea32_Tag">
    <vt:lpwstr>10, 3, 0, 1</vt:lpwstr>
  </property>
  <property fmtid="{D5CDD505-2E9C-101B-9397-08002B2CF9AE}" pid="10" name="ContentTypeId">
    <vt:lpwstr>0x01010099CC44FA9223414EA4D0112147498958</vt:lpwstr>
  </property>
</Properties>
</file>