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16960" windowHeight="15440" activeTab="1"/>
  </bookViews>
  <sheets>
    <sheet name="Chi-square Q1" sheetId="1" r:id="rId1"/>
    <sheet name="Chi-square Q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2" l="1"/>
  <c r="B19" i="2"/>
  <c r="B17" i="1"/>
  <c r="B16" i="2"/>
  <c r="B15" i="1"/>
  <c r="B14" i="1"/>
  <c r="C6" i="1"/>
  <c r="H6" i="1"/>
  <c r="E4" i="1"/>
  <c r="J4" i="1"/>
  <c r="E6" i="1"/>
  <c r="J6" i="1"/>
  <c r="H4" i="1"/>
  <c r="B8" i="1"/>
  <c r="E5" i="1"/>
  <c r="J5" i="1"/>
  <c r="H5" i="1"/>
  <c r="B9" i="1"/>
  <c r="D6" i="1"/>
  <c r="I6" i="1"/>
  <c r="I4" i="1"/>
  <c r="B10" i="1"/>
  <c r="I5" i="1"/>
  <c r="B11" i="1"/>
  <c r="B13" i="1"/>
  <c r="B15" i="2"/>
  <c r="F6" i="2"/>
  <c r="F5" i="2"/>
  <c r="F4" i="2"/>
  <c r="E6" i="2"/>
  <c r="D6" i="2"/>
  <c r="C6" i="2"/>
  <c r="K6" i="2"/>
  <c r="J6" i="2"/>
  <c r="I6" i="2"/>
  <c r="H6" i="2"/>
  <c r="H5" i="2"/>
  <c r="H4" i="2"/>
  <c r="L6" i="2"/>
  <c r="L5" i="2"/>
  <c r="L3" i="2"/>
  <c r="K3" i="2"/>
  <c r="J3" i="2"/>
  <c r="I3" i="2"/>
  <c r="J3" i="1"/>
  <c r="I3" i="1"/>
  <c r="H3" i="1"/>
  <c r="G6" i="1"/>
  <c r="G5" i="1"/>
  <c r="G4" i="1"/>
  <c r="I5" i="2"/>
  <c r="J5" i="2"/>
  <c r="K5" i="2"/>
  <c r="B13" i="2"/>
  <c r="B11" i="2"/>
  <c r="B9" i="2"/>
  <c r="L4" i="2"/>
  <c r="K4" i="2"/>
  <c r="B12" i="2"/>
  <c r="J4" i="2"/>
  <c r="B10" i="2"/>
  <c r="I4" i="2"/>
  <c r="B8" i="2"/>
</calcChain>
</file>

<file path=xl/sharedStrings.xml><?xml version="1.0" encoding="utf-8"?>
<sst xmlns="http://schemas.openxmlformats.org/spreadsheetml/2006/main" count="39" uniqueCount="29">
  <si>
    <t>Total</t>
  </si>
  <si>
    <t>No college degree</t>
  </si>
  <si>
    <t>College degree</t>
  </si>
  <si>
    <t>Male</t>
  </si>
  <si>
    <t>Female</t>
  </si>
  <si>
    <t>OBSERVED</t>
  </si>
  <si>
    <t>EXPECTED</t>
  </si>
  <si>
    <t>PHI</t>
  </si>
  <si>
    <t>Chi-square</t>
  </si>
  <si>
    <t>Clerical</t>
  </si>
  <si>
    <t>Custodial</t>
  </si>
  <si>
    <t>Manager</t>
  </si>
  <si>
    <t>Non-minority</t>
  </si>
  <si>
    <t>Minority</t>
  </si>
  <si>
    <t>Cramer's V</t>
  </si>
  <si>
    <t>NonMinority/Clerical</t>
  </si>
  <si>
    <t>Minority/Clerical</t>
  </si>
  <si>
    <t>NonMinority/Custodial</t>
  </si>
  <si>
    <t>Minority/Custodial</t>
  </si>
  <si>
    <t>NonMinority/Manager</t>
  </si>
  <si>
    <t>Minority/Manager</t>
  </si>
  <si>
    <t>Male/No college</t>
  </si>
  <si>
    <t>Female/No college</t>
  </si>
  <si>
    <t>Male/College</t>
  </si>
  <si>
    <t>Female/College</t>
  </si>
  <si>
    <t>&lt;- Summation goes here</t>
  </si>
  <si>
    <t>&lt;- Chi-square test formula goes here</t>
  </si>
  <si>
    <t>p-value for Chi-square</t>
  </si>
  <si>
    <t>Degrees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</si>
</sst>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B16" sqref="B16"/>
    </sheetView>
  </sheetViews>
  <sheetFormatPr baseColWidth="10" defaultColWidth="8.83203125" defaultRowHeight="14" x14ac:dyDescent="0"/>
  <cols>
    <col min="1" max="1" width="17.6640625" bestFit="1" customWidth="1"/>
    <col min="2" max="2" width="12.1640625" bestFit="1" customWidth="1"/>
    <col min="3" max="3" width="14.83203125" customWidth="1"/>
    <col min="4" max="4" width="12.33203125" bestFit="1" customWidth="1"/>
    <col min="5" max="5" width="5" bestFit="1" customWidth="1"/>
    <col min="7" max="7" width="6.6640625" bestFit="1" customWidth="1"/>
    <col min="8" max="8" width="14.83203125" bestFit="1" customWidth="1"/>
    <col min="9" max="9" width="12.33203125" bestFit="1" customWidth="1"/>
    <col min="10" max="10" width="5" bestFit="1" customWidth="1"/>
  </cols>
  <sheetData>
    <row r="2" spans="1:10">
      <c r="B2" s="4" t="s">
        <v>5</v>
      </c>
      <c r="C2" s="4"/>
      <c r="D2" s="4"/>
      <c r="E2" s="4"/>
      <c r="G2" s="4" t="s">
        <v>6</v>
      </c>
      <c r="H2" s="4"/>
      <c r="I2" s="4"/>
      <c r="J2" s="4"/>
    </row>
    <row r="3" spans="1:10">
      <c r="C3" t="s">
        <v>1</v>
      </c>
      <c r="D3" t="s">
        <v>2</v>
      </c>
      <c r="E3" t="s">
        <v>0</v>
      </c>
      <c r="H3" t="str">
        <f>C3</f>
        <v>No college degree</v>
      </c>
      <c r="I3" t="str">
        <f>D3</f>
        <v>College degree</v>
      </c>
      <c r="J3" t="str">
        <f>E3</f>
        <v>Total</v>
      </c>
    </row>
    <row r="4" spans="1:10">
      <c r="B4" t="s">
        <v>3</v>
      </c>
      <c r="C4" s="1">
        <v>85</v>
      </c>
      <c r="D4" s="1">
        <v>173</v>
      </c>
      <c r="E4" s="1">
        <f>SUM(C4:D4)</f>
        <v>258</v>
      </c>
      <c r="G4" t="str">
        <f>B4</f>
        <v>Male</v>
      </c>
      <c r="H4" s="3">
        <f>(H6*J4)/J6</f>
        <v>132.26582278481013</v>
      </c>
      <c r="I4" s="3">
        <f>(I6*J4)/J6</f>
        <v>125.73417721518987</v>
      </c>
      <c r="J4" s="1">
        <f>E4</f>
        <v>258</v>
      </c>
    </row>
    <row r="5" spans="1:10">
      <c r="B5" t="s">
        <v>4</v>
      </c>
      <c r="C5" s="1">
        <v>158</v>
      </c>
      <c r="D5" s="1">
        <v>58</v>
      </c>
      <c r="E5" s="1">
        <f>SUM(C5:D5)</f>
        <v>216</v>
      </c>
      <c r="G5" t="str">
        <f>B5</f>
        <v>Female</v>
      </c>
      <c r="H5" s="3">
        <f>(H6*J5)/J6</f>
        <v>110.73417721518987</v>
      </c>
      <c r="I5" s="3">
        <f>(I6*J5)/J6</f>
        <v>105.26582278481013</v>
      </c>
      <c r="J5" s="1">
        <f>E5</f>
        <v>216</v>
      </c>
    </row>
    <row r="6" spans="1:10">
      <c r="B6" t="s">
        <v>0</v>
      </c>
      <c r="C6" s="1">
        <f>SUM(C4:C5)</f>
        <v>243</v>
      </c>
      <c r="D6" s="1">
        <f>SUM(D4:D5)</f>
        <v>231</v>
      </c>
      <c r="E6" s="1">
        <f>SUM(C4:D5)</f>
        <v>474</v>
      </c>
      <c r="G6" t="str">
        <f>B6</f>
        <v>Total</v>
      </c>
      <c r="H6" s="1">
        <f>C6</f>
        <v>243</v>
      </c>
      <c r="I6" s="1">
        <f>D6</f>
        <v>231</v>
      </c>
      <c r="J6" s="1">
        <f>E6</f>
        <v>474</v>
      </c>
    </row>
    <row r="7" spans="1:10">
      <c r="C7" s="1"/>
      <c r="D7" s="1"/>
      <c r="E7" s="1"/>
      <c r="H7" s="1"/>
      <c r="I7" s="1"/>
      <c r="J7" s="1"/>
    </row>
    <row r="8" spans="1:10">
      <c r="A8" t="s">
        <v>21</v>
      </c>
      <c r="B8">
        <f>(C4-H4)^2/H4</f>
        <v>16.890667267535743</v>
      </c>
      <c r="C8" s="1"/>
      <c r="D8" s="1"/>
      <c r="E8" s="1"/>
      <c r="H8" s="1"/>
      <c r="I8" s="1"/>
      <c r="J8" s="1"/>
    </row>
    <row r="9" spans="1:10">
      <c r="A9" t="s">
        <v>22</v>
      </c>
      <c r="B9">
        <f>(C5-H5)^2/H5</f>
        <v>20.174963680667695</v>
      </c>
      <c r="C9" s="1"/>
      <c r="D9" s="1"/>
      <c r="E9" s="1"/>
      <c r="H9" s="1"/>
      <c r="I9" s="1"/>
      <c r="J9" s="1"/>
    </row>
    <row r="10" spans="1:10">
      <c r="A10" t="s">
        <v>23</v>
      </c>
      <c r="B10">
        <f>(D4-I4)^2/I4</f>
        <v>17.768104528186953</v>
      </c>
      <c r="C10" s="1"/>
      <c r="D10" s="1"/>
      <c r="E10" s="1"/>
      <c r="H10" s="1"/>
      <c r="I10" s="1"/>
      <c r="J10" s="1"/>
    </row>
    <row r="11" spans="1:10">
      <c r="A11" t="s">
        <v>24</v>
      </c>
      <c r="B11">
        <f>(D5-I5)^2/I5</f>
        <v>21.223013742001083</v>
      </c>
    </row>
    <row r="13" spans="1:10">
      <c r="A13" t="s">
        <v>8</v>
      </c>
      <c r="B13">
        <f>SUM(B8:B11)</f>
        <v>76.056749218391474</v>
      </c>
      <c r="C13" t="s">
        <v>25</v>
      </c>
    </row>
    <row r="14" spans="1:10">
      <c r="A14" t="s">
        <v>27</v>
      </c>
      <c r="B14" s="2">
        <f>_xlfn.CHISQ.DIST.RT(B13,B15)</f>
        <v>2.7562863773227752E-18</v>
      </c>
      <c r="C14" t="s">
        <v>26</v>
      </c>
    </row>
    <row r="15" spans="1:10">
      <c r="A15" t="s">
        <v>28</v>
      </c>
      <c r="B15">
        <f>(COUNTA(C3:D3)-1)*(COUNTA(B4:B5)-1)</f>
        <v>1</v>
      </c>
    </row>
    <row r="17" spans="1:2">
      <c r="A17" t="s">
        <v>7</v>
      </c>
      <c r="B17" s="2">
        <f>SQRT(B13/E6)</f>
        <v>0.40057118822008347</v>
      </c>
    </row>
  </sheetData>
  <mergeCells count="2">
    <mergeCell ref="B2:E2"/>
    <mergeCell ref="G2:J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workbookViewId="0">
      <selection activeCell="B16" sqref="B16"/>
    </sheetView>
  </sheetViews>
  <sheetFormatPr baseColWidth="10" defaultColWidth="8.83203125" defaultRowHeight="14" x14ac:dyDescent="0"/>
  <cols>
    <col min="1" max="1" width="18.5" bestFit="1" customWidth="1"/>
    <col min="2" max="2" width="12.1640625" bestFit="1" customWidth="1"/>
    <col min="3" max="3" width="6.6640625" customWidth="1"/>
    <col min="4" max="4" width="8.1640625" bestFit="1" customWidth="1"/>
    <col min="5" max="5" width="8" bestFit="1" customWidth="1"/>
    <col min="6" max="6" width="5" bestFit="1" customWidth="1"/>
    <col min="8" max="8" width="11.33203125" bestFit="1" customWidth="1"/>
    <col min="9" max="9" width="6.6640625" bestFit="1" customWidth="1"/>
    <col min="10" max="10" width="8.1640625" bestFit="1" customWidth="1"/>
    <col min="11" max="11" width="8" bestFit="1" customWidth="1"/>
    <col min="12" max="12" width="5" bestFit="1" customWidth="1"/>
  </cols>
  <sheetData>
    <row r="2" spans="1:12">
      <c r="B2" s="4" t="s">
        <v>5</v>
      </c>
      <c r="C2" s="4"/>
      <c r="D2" s="4"/>
      <c r="E2" s="4"/>
      <c r="F2" s="4"/>
      <c r="H2" s="4" t="s">
        <v>6</v>
      </c>
      <c r="I2" s="4"/>
      <c r="J2" s="4"/>
      <c r="K2" s="4"/>
      <c r="L2" s="4"/>
    </row>
    <row r="3" spans="1:12">
      <c r="C3" t="s">
        <v>9</v>
      </c>
      <c r="D3" t="s">
        <v>10</v>
      </c>
      <c r="E3" t="s">
        <v>11</v>
      </c>
      <c r="F3" t="s">
        <v>0</v>
      </c>
      <c r="I3" t="str">
        <f>C3</f>
        <v>Clerical</v>
      </c>
      <c r="J3" t="str">
        <f>D3</f>
        <v>Custodial</v>
      </c>
      <c r="K3" t="str">
        <f>E3</f>
        <v>Manager</v>
      </c>
      <c r="L3" t="str">
        <f>F3</f>
        <v>Total</v>
      </c>
    </row>
    <row r="4" spans="1:12">
      <c r="B4" t="s">
        <v>12</v>
      </c>
      <c r="C4" s="1">
        <v>276</v>
      </c>
      <c r="D4" s="1">
        <v>14</v>
      </c>
      <c r="E4" s="1">
        <v>80</v>
      </c>
      <c r="F4" s="1">
        <f>SUM(C4:E4)</f>
        <v>370</v>
      </c>
      <c r="H4" t="str">
        <f>B4</f>
        <v>Non-minority</v>
      </c>
      <c r="I4" s="3">
        <f>(I6*L4)/L6</f>
        <v>283.35443037974682</v>
      </c>
      <c r="J4" s="3">
        <f>(J6*L4)/L6</f>
        <v>21.075949367088608</v>
      </c>
      <c r="K4" s="3">
        <f>(K6*L4)/L6</f>
        <v>65.569620253164558</v>
      </c>
      <c r="L4" s="1">
        <f>F4</f>
        <v>370</v>
      </c>
    </row>
    <row r="5" spans="1:12">
      <c r="B5" t="s">
        <v>13</v>
      </c>
      <c r="C5" s="1">
        <v>87</v>
      </c>
      <c r="D5" s="1">
        <v>13</v>
      </c>
      <c r="E5" s="1">
        <v>4</v>
      </c>
      <c r="F5" s="1">
        <f>SUM(C5:E5)</f>
        <v>104</v>
      </c>
      <c r="H5" t="str">
        <f>B5</f>
        <v>Minority</v>
      </c>
      <c r="I5" s="3">
        <f>(I6*L5)/L6</f>
        <v>79.64556962025317</v>
      </c>
      <c r="J5" s="3">
        <f>(J6*L5)/L6</f>
        <v>5.924050632911392</v>
      </c>
      <c r="K5" s="3">
        <f>(K6*L5)/L6</f>
        <v>18.430379746835442</v>
      </c>
      <c r="L5" s="1">
        <f>F5</f>
        <v>104</v>
      </c>
    </row>
    <row r="6" spans="1:12">
      <c r="B6" t="s">
        <v>0</v>
      </c>
      <c r="C6" s="1">
        <f>SUM(C4:C5)</f>
        <v>363</v>
      </c>
      <c r="D6" s="1">
        <f>SUM(D4:D5)</f>
        <v>27</v>
      </c>
      <c r="E6" s="1">
        <f>SUM(E4:E5)</f>
        <v>84</v>
      </c>
      <c r="F6" s="1">
        <f>SUM(C4:E5)</f>
        <v>474</v>
      </c>
      <c r="H6" t="str">
        <f>B6</f>
        <v>Total</v>
      </c>
      <c r="I6" s="1">
        <f>C6</f>
        <v>363</v>
      </c>
      <c r="J6" s="1">
        <f>D6</f>
        <v>27</v>
      </c>
      <c r="K6" s="1">
        <f>E6</f>
        <v>84</v>
      </c>
      <c r="L6" s="1">
        <f>F6</f>
        <v>474</v>
      </c>
    </row>
    <row r="8" spans="1:12">
      <c r="A8" t="s">
        <v>15</v>
      </c>
      <c r="B8">
        <f>(C4-I4)^2/I4</f>
        <v>0.19088336165436182</v>
      </c>
    </row>
    <row r="9" spans="1:12">
      <c r="A9" t="s">
        <v>16</v>
      </c>
      <c r="B9">
        <f>(C5-I5)^2/I5</f>
        <v>0.6791042674241744</v>
      </c>
    </row>
    <row r="10" spans="1:12">
      <c r="A10" t="s">
        <v>17</v>
      </c>
      <c r="B10">
        <f>(D4-J4)^2/J4</f>
        <v>2.3756490667883075</v>
      </c>
    </row>
    <row r="11" spans="1:12">
      <c r="A11" t="s">
        <v>18</v>
      </c>
      <c r="B11">
        <f>(D5-J5)^2/J5</f>
        <v>8.4518284106891723</v>
      </c>
    </row>
    <row r="12" spans="1:12">
      <c r="A12" t="s">
        <v>19</v>
      </c>
      <c r="B12">
        <f>(E4-K4)^2/K4</f>
        <v>3.1757978593421625</v>
      </c>
    </row>
    <row r="13" spans="1:12">
      <c r="A13" t="s">
        <v>20</v>
      </c>
      <c r="B13">
        <f>(E5-K5)^2/K5</f>
        <v>11.29851161496731</v>
      </c>
    </row>
    <row r="15" spans="1:12">
      <c r="A15" t="s">
        <v>8</v>
      </c>
      <c r="B15">
        <f>SUM(B8:B13)</f>
        <v>26.171774580865488</v>
      </c>
      <c r="C15" t="s">
        <v>25</v>
      </c>
    </row>
    <row r="16" spans="1:12">
      <c r="A16" t="s">
        <v>27</v>
      </c>
      <c r="B16" s="2">
        <f>_xlfn.CHISQ.DIST.RT(B15,B17)</f>
        <v>2.0742990046713778E-6</v>
      </c>
      <c r="C16" t="s">
        <v>26</v>
      </c>
    </row>
    <row r="17" spans="1:2">
      <c r="A17" t="s">
        <v>28</v>
      </c>
      <c r="B17">
        <f>(COUNTA(C3:E3)-1)*(COUNTA(B4:B5)-1)</f>
        <v>2</v>
      </c>
    </row>
    <row r="19" spans="1:2">
      <c r="A19" t="s">
        <v>14</v>
      </c>
      <c r="B19" s="2">
        <f>SQRT(B15/F6/MIN(COUNTA(C3:E3)-1,COUNTA(B4:B5)-1))</f>
        <v>0.2349781145247859</v>
      </c>
    </row>
  </sheetData>
  <mergeCells count="2">
    <mergeCell ref="B2:F2"/>
    <mergeCell ref="H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Chi-square Q1</vt:lpstr>
      <vt:lpstr>Chi-square Q2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Boulger</dc:creator>
  <cp:lastModifiedBy>Caroline Wang</cp:lastModifiedBy>
  <dcterms:created xsi:type="dcterms:W3CDTF">2020-03-28T23:42:06Z</dcterms:created>
  <dcterms:modified xsi:type="dcterms:W3CDTF">2020-04-28T09:44:11Z</dcterms:modified>
</cp:coreProperties>
</file>